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40" tabRatio="836" activeTab="6"/>
  </bookViews>
  <sheets>
    <sheet name="Instructions" sheetId="1" r:id="rId1"/>
    <sheet name="Gene Table" sheetId="2" r:id="rId2"/>
    <sheet name="Test Sample Data" sheetId="3" r:id="rId3"/>
    <sheet name="Control Sample Data" sheetId="4" r:id="rId4"/>
    <sheet name="Choose Housekeeping Genes" sheetId="5" r:id="rId5"/>
    <sheet name="QC Report" sheetId="6" r:id="rId6"/>
    <sheet name="Results" sheetId="7" r:id="rId7"/>
    <sheet name="3D Profile" sheetId="8" r:id="rId8"/>
    <sheet name="Data for 3D Profile" sheetId="9" r:id="rId9"/>
    <sheet name="Scatter Plot" sheetId="10" r:id="rId10"/>
    <sheet name="Volcano Plot" sheetId="11" r:id="rId11"/>
    <sheet name="Calculations" sheetId="12" r:id="rId12"/>
    <sheet name="Gene List" sheetId="13" state="hidden" r:id="rId13"/>
  </sheets>
  <externalReferences>
    <externalReference r:id="rId14"/>
  </externalReferences>
  <definedNames>
    <definedName name="new">[1]newLot!$E$5:$E$132</definedName>
    <definedName name="old">[1]oldLot!$E$5:$E$132</definedName>
  </definedNames>
  <calcPr calcId="144525"/>
</workbook>
</file>

<file path=xl/sharedStrings.xml><?xml version="1.0" encoding="utf-8"?>
<sst xmlns="http://schemas.openxmlformats.org/spreadsheetml/2006/main" count="7033" uniqueCount="3280">
  <si>
    <t xml:space="preserve">Instructions for using the analysis worksheets
Important notes: 
1. Data cells are yellow. You can change and input values in these cells. 
2. Formulas cells are gray or white. Please do not touch these cells. They contain formulas for calculation use. 
3. A set of sample data is displayed for illustration purpose. Follow the instruction and replace sample data with your array info and experimental Ct values. 
4. To ensure the best performance, use GeneCopoeia recommended and supported reagents. 
Test sample data: input test sample Ct values (see example)
1. Yellow cells: copy and paste your test sample Ct values by clicking “paste special” then selecting “paste values”
2. Up to 10 replicated samples’ Ct values can be uploaded
Control sample data: input control sample Ct values 
1. Yellow cells: copy and paste your control sample Ct values by clicking “paste special” then selecting “paste values”
2. Up to 10 replicated samples’ Ct values can be uploaded
Normalization: choose housekeeping genes
1. Yellow cells: type the gene symbols of housekeeping (HK) genes that will be used for normalization. 
2. Up to 20 HK genes can be used. 
Results: display fold difference
1. The fold changes of the differential expression (test vs. control) are displayed here automatically.
2. T-test p values will be automatically displayed if sample replicates are included. 
3D plot: Illustrate fold difference in 3D
1. Up-regulation: z-axis values &gt;1
2. Down-regulation: z-axis values &lt;1
3. The title of each axis can be changed by clicking and editing it
Scatter plot: Display fold change with defined threshold
1. Graphs the expression level ((2 ^ (-ΔCt)) of each gene (control vs. test). 
2. Black line: indicates fold change ((2 ^ (-ΔΔCt)) of 1, which means no change. 
3. Yellow cell: enter and define your desired threshold of fold change.
4. Pink line: indicates the desired threshold of fold change. 
5. The scale and title of each axis can be adjusted and edited by clicking and reformatting it. 
6. Note: ΔCt = Ct (GOI) – avg. (Ct (HKG)). GOI stands for each gene of interest. HKG stands for the housekeeping genes. 
Volcano plot: Display fold change with defined threshold and p-value
1. Yellow cells: define threshold of fold change and p-value
2. Black line: indicates fold change of 1. 
3. Pink line: indicates the desired threshold of fold change
4. Blue line: indicates the desired p value of the t-test threshold. 
5. The scale and title of each axis can be adjusted and edited. 
QC report: display the analysis of array control wells 
1. Display analysis of PCR, RT and GDC control wells. 
</t>
  </si>
  <si>
    <t>PCR Array Catalog #</t>
  </si>
  <si>
    <t>QG064</t>
  </si>
  <si>
    <t>Plate</t>
  </si>
  <si>
    <t>Position</t>
  </si>
  <si>
    <t>Catalog #</t>
  </si>
  <si>
    <t>Accession No. of Gene</t>
  </si>
  <si>
    <t>Symbol</t>
  </si>
  <si>
    <t>Plate 1</t>
  </si>
  <si>
    <t>A01</t>
  </si>
  <si>
    <t>HQP001136</t>
  </si>
  <si>
    <t>NM_000015</t>
  </si>
  <si>
    <t>NAT2</t>
  </si>
  <si>
    <t>A02</t>
  </si>
  <si>
    <t>HQP018562</t>
  </si>
  <si>
    <t>NM_006297</t>
  </si>
  <si>
    <t>XRCC1</t>
  </si>
  <si>
    <t>A03</t>
  </si>
  <si>
    <t>HQP018175</t>
  </si>
  <si>
    <t>NM_000546</t>
  </si>
  <si>
    <t>TP53</t>
  </si>
  <si>
    <t>A04</t>
  </si>
  <si>
    <t>HQP004976</t>
  </si>
  <si>
    <t>NM_000400</t>
  </si>
  <si>
    <t>ERCC2</t>
  </si>
  <si>
    <t>A05</t>
  </si>
  <si>
    <t>HQP018564</t>
  </si>
  <si>
    <t>NM_005432</t>
  </si>
  <si>
    <t>XRCC3</t>
  </si>
  <si>
    <t>A06</t>
  </si>
  <si>
    <t>HQP023467</t>
  </si>
  <si>
    <t>NM_000662</t>
  </si>
  <si>
    <t>NAT1</t>
  </si>
  <si>
    <t>A07</t>
  </si>
  <si>
    <t>HQP011547</t>
  </si>
  <si>
    <t>NM_005957</t>
  </si>
  <si>
    <t>MTHFR</t>
  </si>
  <si>
    <t>A08</t>
  </si>
  <si>
    <t>HQP003772</t>
  </si>
  <si>
    <t>NM_000499</t>
  </si>
  <si>
    <t>CYP1A1</t>
  </si>
  <si>
    <t>A09</t>
  </si>
  <si>
    <t>HQP018556</t>
  </si>
  <si>
    <t>NM_004628</t>
  </si>
  <si>
    <t>XPC</t>
  </si>
  <si>
    <t>A10</t>
  </si>
  <si>
    <t>HQP005434</t>
  </si>
  <si>
    <t>NM_000142</t>
  </si>
  <si>
    <t>FGFR3</t>
  </si>
  <si>
    <t>A11</t>
  </si>
  <si>
    <t>HQP012021</t>
  </si>
  <si>
    <t>NM_002542</t>
  </si>
  <si>
    <t>OGG1</t>
  </si>
  <si>
    <t>A12</t>
  </si>
  <si>
    <t>HQP004317</t>
  </si>
  <si>
    <t>NM_000903</t>
  </si>
  <si>
    <t>NQO1</t>
  </si>
  <si>
    <t>B01</t>
  </si>
  <si>
    <t>HQP009061</t>
  </si>
  <si>
    <t>NM_001641</t>
  </si>
  <si>
    <t>APEX1</t>
  </si>
  <si>
    <t>B02</t>
  </si>
  <si>
    <t>HQP018141</t>
  </si>
  <si>
    <t>NM_000594</t>
  </si>
  <si>
    <t>TNF</t>
  </si>
  <si>
    <t>B03</t>
  </si>
  <si>
    <t>HQP016204</t>
  </si>
  <si>
    <t>NM_053056</t>
  </si>
  <si>
    <t>CCND1</t>
  </si>
  <si>
    <t>B04</t>
  </si>
  <si>
    <t>HQP004985</t>
  </si>
  <si>
    <t>NM_000123</t>
  </si>
  <si>
    <t>ERCC5</t>
  </si>
  <si>
    <t>B05</t>
  </si>
  <si>
    <t>HQP017811</t>
  </si>
  <si>
    <t>NM_177536</t>
  </si>
  <si>
    <t>SULT1A1</t>
  </si>
  <si>
    <t>B06</t>
  </si>
  <si>
    <t>HQP017616</t>
  </si>
  <si>
    <t>NM_000636</t>
  </si>
  <si>
    <t>SOD2</t>
  </si>
  <si>
    <t>B07</t>
  </si>
  <si>
    <t>HQP011687</t>
  </si>
  <si>
    <t>NM_002485</t>
  </si>
  <si>
    <t>NBN</t>
  </si>
  <si>
    <t>B08</t>
  </si>
  <si>
    <t>HQP011554</t>
  </si>
  <si>
    <t>NM_000254</t>
  </si>
  <si>
    <t>MTR</t>
  </si>
  <si>
    <t>B09</t>
  </si>
  <si>
    <t>HQP011135</t>
  </si>
  <si>
    <t>NM_002392</t>
  </si>
  <si>
    <t>MDM2</t>
  </si>
  <si>
    <t>B10</t>
  </si>
  <si>
    <t>HQP004986</t>
  </si>
  <si>
    <t>NM_000124</t>
  </si>
  <si>
    <t>ERCC6</t>
  </si>
  <si>
    <t>B11</t>
  </si>
  <si>
    <t>HQP004975</t>
  </si>
  <si>
    <t>NM_202001</t>
  </si>
  <si>
    <t>ERCC1</t>
  </si>
  <si>
    <t>B12</t>
  </si>
  <si>
    <t>HQP003817</t>
  </si>
  <si>
    <t>NM_000773</t>
  </si>
  <si>
    <t>CYP2E1</t>
  </si>
  <si>
    <t>C01</t>
  </si>
  <si>
    <t>HQP023466</t>
  </si>
  <si>
    <t>NM_004360</t>
  </si>
  <si>
    <t>CDH1</t>
  </si>
  <si>
    <t>C02</t>
  </si>
  <si>
    <t>HQP018565</t>
  </si>
  <si>
    <t>NM_003401</t>
  </si>
  <si>
    <t>XRCC4</t>
  </si>
  <si>
    <t>C03</t>
  </si>
  <si>
    <t>HQP018044</t>
  </si>
  <si>
    <t>NM_000660</t>
  </si>
  <si>
    <t>TGFB1</t>
  </si>
  <si>
    <t>C04</t>
  </si>
  <si>
    <t>HQP011309</t>
  </si>
  <si>
    <t>NM_000250</t>
  </si>
  <si>
    <t>MPO</t>
  </si>
  <si>
    <t>C05</t>
  </si>
  <si>
    <t>HQP011255</t>
  </si>
  <si>
    <t>NM_002421</t>
  </si>
  <si>
    <t>MMP1</t>
  </si>
  <si>
    <t>C06</t>
  </si>
  <si>
    <t>HQP009670</t>
  </si>
  <si>
    <t>NM_000600</t>
  </si>
  <si>
    <t>IL6</t>
  </si>
  <si>
    <t>C07</t>
  </si>
  <si>
    <t>HQP009645</t>
  </si>
  <si>
    <t>NM_000577</t>
  </si>
  <si>
    <t>IL1RN</t>
  </si>
  <si>
    <t>C08</t>
  </si>
  <si>
    <t>HQP009641</t>
  </si>
  <si>
    <t>NM_000576</t>
  </si>
  <si>
    <t>IL1B</t>
  </si>
  <si>
    <t>C09</t>
  </si>
  <si>
    <t>HQP004984</t>
  </si>
  <si>
    <t>NM_005236</t>
  </si>
  <si>
    <t>ERCC4</t>
  </si>
  <si>
    <t>C10</t>
  </si>
  <si>
    <t>HQP003814</t>
  </si>
  <si>
    <t>NM_000106</t>
  </si>
  <si>
    <t>CYP2D6</t>
  </si>
  <si>
    <t>C11</t>
  </si>
  <si>
    <t>HQP003775</t>
  </si>
  <si>
    <t>NM_000104</t>
  </si>
  <si>
    <t>CYP1B1</t>
  </si>
  <si>
    <t>C12</t>
  </si>
  <si>
    <t>HQP018966</t>
  </si>
  <si>
    <t>NM_001080124</t>
  </si>
  <si>
    <t>CASP8</t>
  </si>
  <si>
    <t>D01</t>
  </si>
  <si>
    <t>HQP018568</t>
  </si>
  <si>
    <t>NM_021141</t>
  </si>
  <si>
    <t>XRCC5</t>
  </si>
  <si>
    <t>D02</t>
  </si>
  <si>
    <t>HQP018563</t>
  </si>
  <si>
    <t>NM_005431</t>
  </si>
  <si>
    <t>XRCC2</t>
  </si>
  <si>
    <t>D03</t>
  </si>
  <si>
    <t>HQP016076</t>
  </si>
  <si>
    <t>NM_002874</t>
  </si>
  <si>
    <t>RAD23B</t>
  </si>
  <si>
    <t>D04</t>
  </si>
  <si>
    <t>HQP015598</t>
  </si>
  <si>
    <t>NM_000963</t>
  </si>
  <si>
    <t>PTGS2</t>
  </si>
  <si>
    <t>D05</t>
  </si>
  <si>
    <t>HQP011807</t>
  </si>
  <si>
    <t>NM_003998</t>
  </si>
  <si>
    <t>NFKB1</t>
  </si>
  <si>
    <t>D06</t>
  </si>
  <si>
    <t>HQP011491</t>
  </si>
  <si>
    <t>NM_000251</t>
  </si>
  <si>
    <t>MSH2</t>
  </si>
  <si>
    <t>D07</t>
  </si>
  <si>
    <t>HQP010133</t>
  </si>
  <si>
    <t>NM_004985</t>
  </si>
  <si>
    <t>KRAS</t>
  </si>
  <si>
    <t>D08</t>
  </si>
  <si>
    <t>HQP009662</t>
  </si>
  <si>
    <t>NM_000589</t>
  </si>
  <si>
    <t>IL4</t>
  </si>
  <si>
    <t>D09</t>
  </si>
  <si>
    <t>HQP009036</t>
  </si>
  <si>
    <t>NM_005343</t>
  </si>
  <si>
    <t>HRAS</t>
  </si>
  <si>
    <t>D10</t>
  </si>
  <si>
    <t>HQP008493</t>
  </si>
  <si>
    <t>NM_000179</t>
  </si>
  <si>
    <t>MSH6</t>
  </si>
  <si>
    <t>D11</t>
  </si>
  <si>
    <t>HQP008483</t>
  </si>
  <si>
    <t>NM_000849</t>
  </si>
  <si>
    <t>GSTM3</t>
  </si>
  <si>
    <t>D12</t>
  </si>
  <si>
    <t>HQP002671</t>
  </si>
  <si>
    <t>NM_000754</t>
  </si>
  <si>
    <t>COMT</t>
  </si>
  <si>
    <t>E01</t>
  </si>
  <si>
    <t>HQP018475</t>
  </si>
  <si>
    <t>NM_001025366</t>
  </si>
  <si>
    <t>VEGFA</t>
  </si>
  <si>
    <t>E02</t>
  </si>
  <si>
    <t>HQP018418</t>
  </si>
  <si>
    <t>NM_001074</t>
  </si>
  <si>
    <t>UGT2B7</t>
  </si>
  <si>
    <t>E03</t>
  </si>
  <si>
    <t>HQP018342</t>
  </si>
  <si>
    <t>NM_001071</t>
  </si>
  <si>
    <t>TYMS</t>
  </si>
  <si>
    <t>E04</t>
  </si>
  <si>
    <t>HQP017753</t>
  </si>
  <si>
    <t>NM_000059</t>
  </si>
  <si>
    <t>BRCA2</t>
  </si>
  <si>
    <t>E05</t>
  </si>
  <si>
    <t>HQP016087</t>
  </si>
  <si>
    <t>NM_134424</t>
  </si>
  <si>
    <t>RAD52</t>
  </si>
  <si>
    <t>E06</t>
  </si>
  <si>
    <t>HQP013423</t>
  </si>
  <si>
    <t>NM_002691</t>
  </si>
  <si>
    <t>POLD1</t>
  </si>
  <si>
    <t>E07</t>
  </si>
  <si>
    <t>HQP013422</t>
  </si>
  <si>
    <t>NM_002690</t>
  </si>
  <si>
    <t>POLB</t>
  </si>
  <si>
    <t>E08</t>
  </si>
  <si>
    <t>HQP012420</t>
  </si>
  <si>
    <t>NM_002592</t>
  </si>
  <si>
    <t>PCNA</t>
  </si>
  <si>
    <t>E09</t>
  </si>
  <si>
    <t>HQP011866</t>
  </si>
  <si>
    <t>NM_000625</t>
  </si>
  <si>
    <t>NOS2A</t>
  </si>
  <si>
    <t>E10</t>
  </si>
  <si>
    <t>HQP011555</t>
  </si>
  <si>
    <t>NM_002454</t>
  </si>
  <si>
    <t>MTRR</t>
  </si>
  <si>
    <t>E11</t>
  </si>
  <si>
    <t>HQP011263</t>
  </si>
  <si>
    <t>NM_004994</t>
  </si>
  <si>
    <t>MMP9</t>
  </si>
  <si>
    <t>E12</t>
  </si>
  <si>
    <t>HQP011257</t>
  </si>
  <si>
    <t>NM_002422</t>
  </si>
  <si>
    <t>MMP3</t>
  </si>
  <si>
    <t>F01</t>
  </si>
  <si>
    <t>HQP011235</t>
  </si>
  <si>
    <t>NM_000249</t>
  </si>
  <si>
    <t>MLH1</t>
  </si>
  <si>
    <t>F02</t>
  </si>
  <si>
    <t>HQP010609</t>
  </si>
  <si>
    <t>NM_000234</t>
  </si>
  <si>
    <t>LIG1</t>
  </si>
  <si>
    <t>F03</t>
  </si>
  <si>
    <t>HQP009685</t>
  </si>
  <si>
    <t>NM_000572</t>
  </si>
  <si>
    <t>IL10</t>
  </si>
  <si>
    <t>F04</t>
  </si>
  <si>
    <t>HQP009678</t>
  </si>
  <si>
    <t>NM_000584</t>
  </si>
  <si>
    <t>IL8</t>
  </si>
  <si>
    <t>F05</t>
  </si>
  <si>
    <t>HQP009218</t>
  </si>
  <si>
    <t>NM_000384</t>
  </si>
  <si>
    <t>APOB</t>
  </si>
  <si>
    <t>F06</t>
  </si>
  <si>
    <t>HQP004948</t>
  </si>
  <si>
    <t>NM_000120</t>
  </si>
  <si>
    <t>EPHX1</t>
  </si>
  <si>
    <t>F07</t>
  </si>
  <si>
    <t>HQP004658</t>
  </si>
  <si>
    <t>NM_001621</t>
  </si>
  <si>
    <t>AHR</t>
  </si>
  <si>
    <t>F08</t>
  </si>
  <si>
    <t>HQP004605</t>
  </si>
  <si>
    <t>NM_005228</t>
  </si>
  <si>
    <t>EGFR</t>
  </si>
  <si>
    <t>F09</t>
  </si>
  <si>
    <t>HQP003120</t>
  </si>
  <si>
    <t>NM_001618</t>
  </si>
  <si>
    <t>PARP1</t>
  </si>
  <si>
    <t>F10</t>
  </si>
  <si>
    <t>HQP000370</t>
  </si>
  <si>
    <t>NM_058195</t>
  </si>
  <si>
    <t>CDKN2A</t>
  </si>
  <si>
    <t>F11</t>
  </si>
  <si>
    <t>HQP054057</t>
  </si>
  <si>
    <t>BC071181</t>
  </si>
  <si>
    <t>TGFBR1</t>
  </si>
  <si>
    <t>F12</t>
  </si>
  <si>
    <t>HQP023003</t>
  </si>
  <si>
    <t>NM_004296</t>
  </si>
  <si>
    <t>RGS6</t>
  </si>
  <si>
    <t>G01</t>
  </si>
  <si>
    <t>HQP021906</t>
  </si>
  <si>
    <t>NM_001239</t>
  </si>
  <si>
    <t>CCNH</t>
  </si>
  <si>
    <t>G02</t>
  </si>
  <si>
    <t>HQP021557</t>
  </si>
  <si>
    <t>NM_003844</t>
  </si>
  <si>
    <t>TNFRSF10A</t>
  </si>
  <si>
    <t>G03</t>
  </si>
  <si>
    <t>HQP021518</t>
  </si>
  <si>
    <t>NM_000071</t>
  </si>
  <si>
    <t>CBS</t>
  </si>
  <si>
    <t>G04</t>
  </si>
  <si>
    <t>HQP021385</t>
  </si>
  <si>
    <t>NM_003739</t>
  </si>
  <si>
    <t>AKR1C3</t>
  </si>
  <si>
    <t>G05</t>
  </si>
  <si>
    <t>HQP018474</t>
  </si>
  <si>
    <t>NM_000376</t>
  </si>
  <si>
    <t>VDR</t>
  </si>
  <si>
    <t>G06</t>
  </si>
  <si>
    <t>HQP017733</t>
  </si>
  <si>
    <t>NM_004333</t>
  </si>
  <si>
    <t>BRAF</t>
  </si>
  <si>
    <t>G07</t>
  </si>
  <si>
    <t>HQP017482</t>
  </si>
  <si>
    <t>NM_194255</t>
  </si>
  <si>
    <t>SLC19A1</t>
  </si>
  <si>
    <t>G08</t>
  </si>
  <si>
    <t>HQP016876</t>
  </si>
  <si>
    <t>NM_022437</t>
  </si>
  <si>
    <t>ABCG8</t>
  </si>
  <si>
    <t>G09</t>
  </si>
  <si>
    <t>HQP016844</t>
  </si>
  <si>
    <t>NM_000057</t>
  </si>
  <si>
    <t>BLM</t>
  </si>
  <si>
    <t>G10</t>
  </si>
  <si>
    <t>HQP016621</t>
  </si>
  <si>
    <t>NM_002982</t>
  </si>
  <si>
    <t>CCL2</t>
  </si>
  <si>
    <t>G11</t>
  </si>
  <si>
    <t>HQP016170</t>
  </si>
  <si>
    <t>NM_021632</t>
  </si>
  <si>
    <t>ZNF350</t>
  </si>
  <si>
    <t>G12</t>
  </si>
  <si>
    <t>HQP013633</t>
  </si>
  <si>
    <t>NM_005037</t>
  </si>
  <si>
    <t>PPARG</t>
  </si>
  <si>
    <t>H01</t>
  </si>
  <si>
    <t>HGDC</t>
  </si>
  <si>
    <t>H02</t>
  </si>
  <si>
    <t>H03</t>
  </si>
  <si>
    <t>HQP006940</t>
  </si>
  <si>
    <t>NM_002046</t>
  </si>
  <si>
    <t>GAPDH</t>
  </si>
  <si>
    <t>H04</t>
  </si>
  <si>
    <t>HQP016381</t>
  </si>
  <si>
    <t>NM_001101</t>
  </si>
  <si>
    <t>ACTB</t>
  </si>
  <si>
    <t>H05</t>
  </si>
  <si>
    <t>HQP015171</t>
  </si>
  <si>
    <t>NM_004048</t>
  </si>
  <si>
    <t>B2M</t>
  </si>
  <si>
    <t>H06</t>
  </si>
  <si>
    <t>HQP006171</t>
  </si>
  <si>
    <t>NM_012423</t>
  </si>
  <si>
    <t>RPL13A</t>
  </si>
  <si>
    <t>H07</t>
  </si>
  <si>
    <t>HQP009026</t>
  </si>
  <si>
    <t>NM_000194</t>
  </si>
  <si>
    <t>HPRT1</t>
  </si>
  <si>
    <t>H08</t>
  </si>
  <si>
    <t>HQP054253</t>
  </si>
  <si>
    <t>NR_003286</t>
  </si>
  <si>
    <t>RN18S1</t>
  </si>
  <si>
    <t>H09</t>
  </si>
  <si>
    <t>RT</t>
  </si>
  <si>
    <t>H10</t>
  </si>
  <si>
    <t>H11</t>
  </si>
  <si>
    <t>PCR</t>
  </si>
  <si>
    <t>H12</t>
  </si>
  <si>
    <t>Plate 2</t>
  </si>
  <si>
    <t>HQP013614</t>
  </si>
  <si>
    <t>NM_007120</t>
  </si>
  <si>
    <t>UGT1A4</t>
  </si>
  <si>
    <t>HQP013352</t>
  </si>
  <si>
    <t>NM_000535</t>
  </si>
  <si>
    <t>PMS2</t>
  </si>
  <si>
    <t>HQP013312</t>
  </si>
  <si>
    <t>NM_000534</t>
  </si>
  <si>
    <t>PMS1</t>
  </si>
  <si>
    <t>HQP011597</t>
  </si>
  <si>
    <t>NM_002467</t>
  </si>
  <si>
    <t>MYC</t>
  </si>
  <si>
    <t>HQP011492</t>
  </si>
  <si>
    <t>NM_002439</t>
  </si>
  <si>
    <t>MSH3</t>
  </si>
  <si>
    <t>HQP011266</t>
  </si>
  <si>
    <t>NM_002426</t>
  </si>
  <si>
    <t>MMP12</t>
  </si>
  <si>
    <t>HQP011262</t>
  </si>
  <si>
    <t>NM_002424</t>
  </si>
  <si>
    <t>MMP8</t>
  </si>
  <si>
    <t>HQP011256</t>
  </si>
  <si>
    <t>NM_004530</t>
  </si>
  <si>
    <t>MMP2</t>
  </si>
  <si>
    <t>HQP010924</t>
  </si>
  <si>
    <t>NM_001668</t>
  </si>
  <si>
    <t>ARNT</t>
  </si>
  <si>
    <t>HQP010612</t>
  </si>
  <si>
    <t>NM_013975</t>
  </si>
  <si>
    <t>LIG3</t>
  </si>
  <si>
    <t>HQP009801</t>
  </si>
  <si>
    <t>NM_000044</t>
  </si>
  <si>
    <t>AR</t>
  </si>
  <si>
    <t>HQP009692</t>
  </si>
  <si>
    <t>NM_000882</t>
  </si>
  <si>
    <t>IL12A</t>
  </si>
  <si>
    <t>HQP009671</t>
  </si>
  <si>
    <t>NM_000639</t>
  </si>
  <si>
    <t>FASLG</t>
  </si>
  <si>
    <t>HQP009664</t>
  </si>
  <si>
    <t>NM_000418</t>
  </si>
  <si>
    <t>IL4R</t>
  </si>
  <si>
    <t>HQP009649</t>
  </si>
  <si>
    <t>NM_000586</t>
  </si>
  <si>
    <t>IL2</t>
  </si>
  <si>
    <t>HQP009640</t>
  </si>
  <si>
    <t>NM_000575</t>
  </si>
  <si>
    <t>IL1A</t>
  </si>
  <si>
    <t>HQP009024</t>
  </si>
  <si>
    <t>NM_000038</t>
  </si>
  <si>
    <t>APC</t>
  </si>
  <si>
    <t>HQP005081</t>
  </si>
  <si>
    <t>NM_000135</t>
  </si>
  <si>
    <t>FANCA</t>
  </si>
  <si>
    <t>HQP004983</t>
  </si>
  <si>
    <t>NM_000122</t>
  </si>
  <si>
    <t>ERCC3</t>
  </si>
  <si>
    <t>HQP004950</t>
  </si>
  <si>
    <t>NM_001979</t>
  </si>
  <si>
    <t>EPHX2</t>
  </si>
  <si>
    <t>HQP004599</t>
  </si>
  <si>
    <t>NM_001963</t>
  </si>
  <si>
    <t>EGF</t>
  </si>
  <si>
    <t>HQP004446</t>
  </si>
  <si>
    <t>NM_000795</t>
  </si>
  <si>
    <t>DRD2</t>
  </si>
  <si>
    <t>HQP003811</t>
  </si>
  <si>
    <t>NM_000771</t>
  </si>
  <si>
    <t>CYP2C9</t>
  </si>
  <si>
    <t>HQP003809</t>
  </si>
  <si>
    <t>NM_000769</t>
  </si>
  <si>
    <t>CYP2C19</t>
  </si>
  <si>
    <t>HQP003493</t>
  </si>
  <si>
    <t>NM_001902</t>
  </si>
  <si>
    <t>CTH</t>
  </si>
  <si>
    <t>HQP003171</t>
  </si>
  <si>
    <t>NM_006437</t>
  </si>
  <si>
    <t>PARP4</t>
  </si>
  <si>
    <t>HQP002413</t>
  </si>
  <si>
    <t>NM_000669</t>
  </si>
  <si>
    <t>ADH1C</t>
  </si>
  <si>
    <t>HQP000853</t>
  </si>
  <si>
    <t>NM_000078</t>
  </si>
  <si>
    <t>CETP</t>
  </si>
  <si>
    <t>HQP000657</t>
  </si>
  <si>
    <t>NM_006407</t>
  </si>
  <si>
    <t>ARL6IP5</t>
  </si>
  <si>
    <t>HQP000245</t>
  </si>
  <si>
    <t>NM_000075</t>
  </si>
  <si>
    <t>CDK4</t>
  </si>
  <si>
    <t>HQP000050</t>
  </si>
  <si>
    <t>NM_001003931</t>
  </si>
  <si>
    <t>PARP3</t>
  </si>
  <si>
    <t>HQP003859</t>
  </si>
  <si>
    <t>NM_000780</t>
  </si>
  <si>
    <t>CYP7A1</t>
  </si>
  <si>
    <t>HQP054686</t>
  </si>
  <si>
    <t>NM_001123396</t>
  </si>
  <si>
    <t>LOC729230</t>
  </si>
  <si>
    <t>HQP054195</t>
  </si>
  <si>
    <t>NM_002458</t>
  </si>
  <si>
    <t>MUC5B</t>
  </si>
  <si>
    <t>HQP054045</t>
  </si>
  <si>
    <t>BC004257</t>
  </si>
  <si>
    <t>RET</t>
  </si>
  <si>
    <t>HQP054030</t>
  </si>
  <si>
    <t>NM_130398</t>
  </si>
  <si>
    <t>EXO1</t>
  </si>
  <si>
    <t>HQP053960</t>
  </si>
  <si>
    <t>NM_001042</t>
  </si>
  <si>
    <t>SLC2A4</t>
  </si>
  <si>
    <t>HQP053959</t>
  </si>
  <si>
    <t>NM_001040</t>
  </si>
  <si>
    <t>SHBG</t>
  </si>
  <si>
    <t>HQP023437</t>
  </si>
  <si>
    <t>NM_005123</t>
  </si>
  <si>
    <t>NR1H4</t>
  </si>
  <si>
    <t>HQP023414</t>
  </si>
  <si>
    <t>NM_005847</t>
  </si>
  <si>
    <t>SLC23A1</t>
  </si>
  <si>
    <t>HQP023409</t>
  </si>
  <si>
    <t>NM_001790</t>
  </si>
  <si>
    <t>CDC25C</t>
  </si>
  <si>
    <t>HQP023399</t>
  </si>
  <si>
    <t>NM_004358</t>
  </si>
  <si>
    <t>CDC25B</t>
  </si>
  <si>
    <t>HQP023385</t>
  </si>
  <si>
    <t>NM_001789</t>
  </si>
  <si>
    <t>CDC25A</t>
  </si>
  <si>
    <t>HQP023240</t>
  </si>
  <si>
    <t>NM_014781</t>
  </si>
  <si>
    <t>RB1CC1</t>
  </si>
  <si>
    <t>HQP023195</t>
  </si>
  <si>
    <t>NM_018834</t>
  </si>
  <si>
    <t>MATR3</t>
  </si>
  <si>
    <t>HQP023168</t>
  </si>
  <si>
    <t>NM_004356</t>
  </si>
  <si>
    <t>CD81</t>
  </si>
  <si>
    <t>HQP022955</t>
  </si>
  <si>
    <t>NM_001250</t>
  </si>
  <si>
    <t>CD40</t>
  </si>
  <si>
    <t>HQP022910</t>
  </si>
  <si>
    <t>NM_001035260</t>
  </si>
  <si>
    <t>VPS26A</t>
  </si>
  <si>
    <t>HQP022884</t>
  </si>
  <si>
    <t>NM_004881</t>
  </si>
  <si>
    <t>TP53I3</t>
  </si>
  <si>
    <t>HQP022863</t>
  </si>
  <si>
    <t>NM_004870</t>
  </si>
  <si>
    <t>MPDU1</t>
  </si>
  <si>
    <t>HQP022853</t>
  </si>
  <si>
    <t>NM_004864</t>
  </si>
  <si>
    <t>GDF15</t>
  </si>
  <si>
    <t>HQP022851</t>
  </si>
  <si>
    <t>NM_004862</t>
  </si>
  <si>
    <t>LITAF</t>
  </si>
  <si>
    <t>HQP022833</t>
  </si>
  <si>
    <t>NM_005505</t>
  </si>
  <si>
    <t>SCARB1</t>
  </si>
  <si>
    <t>HQP022764</t>
  </si>
  <si>
    <t>NM_004832</t>
  </si>
  <si>
    <t>GSTO1</t>
  </si>
  <si>
    <t>HQP022747</t>
  </si>
  <si>
    <t>NM_175862</t>
  </si>
  <si>
    <t>CD86</t>
  </si>
  <si>
    <t>HQP022723</t>
  </si>
  <si>
    <t>NM_004820</t>
  </si>
  <si>
    <t>CYP7B1</t>
  </si>
  <si>
    <t>HQP022722</t>
  </si>
  <si>
    <t>NM_005191</t>
  </si>
  <si>
    <t>CD80</t>
  </si>
  <si>
    <t>HQP022686</t>
  </si>
  <si>
    <t>NM_004261</t>
  </si>
  <si>
    <t>SEP15</t>
  </si>
  <si>
    <t>HQP022676</t>
  </si>
  <si>
    <t>NM_004260</t>
  </si>
  <si>
    <t>RECQL4</t>
  </si>
  <si>
    <t>HQP022490</t>
  </si>
  <si>
    <t>NM_000591</t>
  </si>
  <si>
    <t>CD14</t>
  </si>
  <si>
    <t>HQP022316</t>
  </si>
  <si>
    <t>NM_000616</t>
  </si>
  <si>
    <t>CD4</t>
  </si>
  <si>
    <t>HQP022001</t>
  </si>
  <si>
    <t>NM_001079691</t>
  </si>
  <si>
    <t>CG018</t>
  </si>
  <si>
    <t>HQP021913</t>
  </si>
  <si>
    <t>NM_052848</t>
  </si>
  <si>
    <t>CCDC97</t>
  </si>
  <si>
    <t>HQP021819</t>
  </si>
  <si>
    <t>NM_001238</t>
  </si>
  <si>
    <t>CCNE1</t>
  </si>
  <si>
    <t>HQP021737</t>
  </si>
  <si>
    <t>NM_003927</t>
  </si>
  <si>
    <t>MBD2</t>
  </si>
  <si>
    <t>HQP021736</t>
  </si>
  <si>
    <t>NM_003925</t>
  </si>
  <si>
    <t>MBD4</t>
  </si>
  <si>
    <t>HQP021647</t>
  </si>
  <si>
    <t>NM_000730</t>
  </si>
  <si>
    <t>CCKAR</t>
  </si>
  <si>
    <t>HQP021603</t>
  </si>
  <si>
    <t>NM_003878</t>
  </si>
  <si>
    <t>GGH</t>
  </si>
  <si>
    <t>HQP021508</t>
  </si>
  <si>
    <t>NM_001236</t>
  </si>
  <si>
    <t>CBR3</t>
  </si>
  <si>
    <t>HQP021495</t>
  </si>
  <si>
    <t>NM_001757</t>
  </si>
  <si>
    <t>CBR1</t>
  </si>
  <si>
    <t>HQP021405</t>
  </si>
  <si>
    <t>NM_003747</t>
  </si>
  <si>
    <t>TNKS</t>
  </si>
  <si>
    <t>HQP021388</t>
  </si>
  <si>
    <t>NM_003742</t>
  </si>
  <si>
    <t>ABCB11</t>
  </si>
  <si>
    <t>HQP021384</t>
  </si>
  <si>
    <t>NM_003738</t>
  </si>
  <si>
    <t>PTCH2</t>
  </si>
  <si>
    <t>HQP021313</t>
  </si>
  <si>
    <t>NM_001753</t>
  </si>
  <si>
    <t>CAV1</t>
  </si>
  <si>
    <t>HQP021023</t>
  </si>
  <si>
    <t>NM_003617</t>
  </si>
  <si>
    <t>RGS5</t>
  </si>
  <si>
    <t>HQP020899</t>
  </si>
  <si>
    <t>NM_000388</t>
  </si>
  <si>
    <t>CASR</t>
  </si>
  <si>
    <t>HQP020707</t>
  </si>
  <si>
    <t>NM_003579</t>
  </si>
  <si>
    <t>RAD54L</t>
  </si>
  <si>
    <t>HQP020618</t>
  </si>
  <si>
    <t>NM_032316</t>
  </si>
  <si>
    <t>NICN1</t>
  </si>
  <si>
    <t>HQP020418</t>
  </si>
  <si>
    <t>NM_001004426</t>
  </si>
  <si>
    <t>PLA2G6</t>
  </si>
  <si>
    <t>HQP020297</t>
  </si>
  <si>
    <t>NM_004346</t>
  </si>
  <si>
    <t>CASP3</t>
  </si>
  <si>
    <t>HQP020136</t>
  </si>
  <si>
    <t>NM_003507</t>
  </si>
  <si>
    <t>FZD7</t>
  </si>
  <si>
    <t>HQP020116</t>
  </si>
  <si>
    <t>NM_004655</t>
  </si>
  <si>
    <t>AXIN2</t>
  </si>
  <si>
    <t>HQP020040</t>
  </si>
  <si>
    <t>NM_006534</t>
  </si>
  <si>
    <t>NCOA3</t>
  </si>
  <si>
    <t>HQP019829</t>
  </si>
  <si>
    <t>NM_030782</t>
  </si>
  <si>
    <t>CLPTM1L</t>
  </si>
  <si>
    <t>Plate 3</t>
  </si>
  <si>
    <t>HQP019768</t>
  </si>
  <si>
    <t>NM_130445</t>
  </si>
  <si>
    <t>COL18A1</t>
  </si>
  <si>
    <t>HQP019764</t>
  </si>
  <si>
    <t>NM_030578</t>
  </si>
  <si>
    <t>MGC4093</t>
  </si>
  <si>
    <t>HQP019689</t>
  </si>
  <si>
    <t>NM_001042529</t>
  </si>
  <si>
    <t>COASY</t>
  </si>
  <si>
    <t>HQP019452</t>
  </si>
  <si>
    <t>NM_001742</t>
  </si>
  <si>
    <t>CALCR</t>
  </si>
  <si>
    <t>HQP018747</t>
  </si>
  <si>
    <t>NM_013309</t>
  </si>
  <si>
    <t>SLC30A4</t>
  </si>
  <si>
    <t>HQP018739</t>
  </si>
  <si>
    <t>NM_006300</t>
  </si>
  <si>
    <t>ZNF230</t>
  </si>
  <si>
    <t>HQP018550</t>
  </si>
  <si>
    <t>NM_001079539</t>
  </si>
  <si>
    <t>XBP1</t>
  </si>
  <si>
    <t>HQP018545</t>
  </si>
  <si>
    <t>NM_000553</t>
  </si>
  <si>
    <t>WRN</t>
  </si>
  <si>
    <t>HQP018488</t>
  </si>
  <si>
    <t>NM_003379</t>
  </si>
  <si>
    <t>VIL2</t>
  </si>
  <si>
    <t>HQP018466</t>
  </si>
  <si>
    <t>NM_080682</t>
  </si>
  <si>
    <t>VCAM1</t>
  </si>
  <si>
    <t>HQP018404</t>
  </si>
  <si>
    <t>NM_003356</t>
  </si>
  <si>
    <t>UCP3</t>
  </si>
  <si>
    <t>HQP018343</t>
  </si>
  <si>
    <t>NM_000372</t>
  </si>
  <si>
    <t>TYR</t>
  </si>
  <si>
    <t>HQP018269</t>
  </si>
  <si>
    <t>NM_006292</t>
  </si>
  <si>
    <t>TSG101</t>
  </si>
  <si>
    <t>HQP018265</t>
  </si>
  <si>
    <t>NM_000548</t>
  </si>
  <si>
    <t>TSC2</t>
  </si>
  <si>
    <t>HQP018060</t>
  </si>
  <si>
    <t>NM_000359</t>
  </si>
  <si>
    <t>TGM1</t>
  </si>
  <si>
    <t>HQP018035</t>
  </si>
  <si>
    <t>NM_003225</t>
  </si>
  <si>
    <t>TFF1</t>
  </si>
  <si>
    <t>HQP018016</t>
  </si>
  <si>
    <t>NM_005652</t>
  </si>
  <si>
    <t>TERF2</t>
  </si>
  <si>
    <t>HQP018014</t>
  </si>
  <si>
    <t>NM_003218</t>
  </si>
  <si>
    <t>TERF1</t>
  </si>
  <si>
    <t>HQP018013</t>
  </si>
  <si>
    <t>NM_007110</t>
  </si>
  <si>
    <t>TEP1</t>
  </si>
  <si>
    <t>HQP017996</t>
  </si>
  <si>
    <t>NM_003211</t>
  </si>
  <si>
    <t>TDG</t>
  </si>
  <si>
    <t>HQP017794</t>
  </si>
  <si>
    <t>NM_000455</t>
  </si>
  <si>
    <t>STK11</t>
  </si>
  <si>
    <t>HQP017764</t>
  </si>
  <si>
    <t>NM_007315</t>
  </si>
  <si>
    <t>STAT1</t>
  </si>
  <si>
    <t>HQP017745</t>
  </si>
  <si>
    <t>NM_001051</t>
  </si>
  <si>
    <t>SSTR3</t>
  </si>
  <si>
    <t>HQP017702</t>
  </si>
  <si>
    <t>NM_001725</t>
  </si>
  <si>
    <t>BPI</t>
  </si>
  <si>
    <t>HQP017615</t>
  </si>
  <si>
    <t>NM_000454</t>
  </si>
  <si>
    <t>SOD1</t>
  </si>
  <si>
    <t>HQP017563</t>
  </si>
  <si>
    <t>NM_005631</t>
  </si>
  <si>
    <t>SMO</t>
  </si>
  <si>
    <t>HQP017367</t>
  </si>
  <si>
    <t>NM_003040</t>
  </si>
  <si>
    <t>SLC4A2</t>
  </si>
  <si>
    <t>HQP017303</t>
  </si>
  <si>
    <t>NM_003037</t>
  </si>
  <si>
    <t>SLAMF1</t>
  </si>
  <si>
    <t>HQP016980</t>
  </si>
  <si>
    <t>NM_003019</t>
  </si>
  <si>
    <t>SFTPD</t>
  </si>
  <si>
    <t>HQP016819</t>
  </si>
  <si>
    <t>NM_005410</t>
  </si>
  <si>
    <t>SEPP1</t>
  </si>
  <si>
    <t>HQP016801</t>
  </si>
  <si>
    <t>NM_022162</t>
  </si>
  <si>
    <t>NOD2</t>
  </si>
  <si>
    <t>HQP016744</t>
  </si>
  <si>
    <t>NM_000450</t>
  </si>
  <si>
    <t>SELE</t>
  </si>
  <si>
    <t>HQP016670</t>
  </si>
  <si>
    <t>NM_001033886</t>
  </si>
  <si>
    <t>CXCL12</t>
  </si>
  <si>
    <t>HQP016634</t>
  </si>
  <si>
    <t>NM_001713</t>
  </si>
  <si>
    <t>BHMT</t>
  </si>
  <si>
    <t>HQP016626</t>
  </si>
  <si>
    <t>NM_002985</t>
  </si>
  <si>
    <t>CCL5</t>
  </si>
  <si>
    <t>HQP016527</t>
  </si>
  <si>
    <t>NM_021976</t>
  </si>
  <si>
    <t>RXRB</t>
  </si>
  <si>
    <t>HQP016526</t>
  </si>
  <si>
    <t>NM_002957</t>
  </si>
  <si>
    <t>RXRA</t>
  </si>
  <si>
    <t>HQP016418</t>
  </si>
  <si>
    <t>NM_004327</t>
  </si>
  <si>
    <t>BCR</t>
  </si>
  <si>
    <t>HQP016391</t>
  </si>
  <si>
    <t>NM_002947</t>
  </si>
  <si>
    <t>RPA3</t>
  </si>
  <si>
    <t>HQP016390</t>
  </si>
  <si>
    <t>NM_002946</t>
  </si>
  <si>
    <t>RPA2</t>
  </si>
  <si>
    <t>HQP016389</t>
  </si>
  <si>
    <t>NM_002945</t>
  </si>
  <si>
    <t>RPA1</t>
  </si>
  <si>
    <t>HQP016380</t>
  </si>
  <si>
    <t>NM_002944</t>
  </si>
  <si>
    <t>ROS1</t>
  </si>
  <si>
    <t>HQP016303</t>
  </si>
  <si>
    <t>NM_021133</t>
  </si>
  <si>
    <t>RNASEL</t>
  </si>
  <si>
    <t>HQP016276</t>
  </si>
  <si>
    <t>NM_005614</t>
  </si>
  <si>
    <t>RHEB</t>
  </si>
  <si>
    <t>HQP016252</t>
  </si>
  <si>
    <t>NM_002923</t>
  </si>
  <si>
    <t>RGS2</t>
  </si>
  <si>
    <t>HQP016231</t>
  </si>
  <si>
    <t>NM_181578</t>
  </si>
  <si>
    <t>RFC5</t>
  </si>
  <si>
    <t>HQP016227</t>
  </si>
  <si>
    <t>NM_002915</t>
  </si>
  <si>
    <t>RFC3</t>
  </si>
  <si>
    <t>HQP016225</t>
  </si>
  <si>
    <t>NM_002914</t>
  </si>
  <si>
    <t>RFC2</t>
  </si>
  <si>
    <t>HQP016224</t>
  </si>
  <si>
    <t>NM_002913</t>
  </si>
  <si>
    <t>RFC1</t>
  </si>
  <si>
    <t>HQP016223</t>
  </si>
  <si>
    <t>NM_002912</t>
  </si>
  <si>
    <t>REV3L</t>
  </si>
  <si>
    <t>HQP016168</t>
  </si>
  <si>
    <t>NM_021629</t>
  </si>
  <si>
    <t>GNB4</t>
  </si>
  <si>
    <t>HQP016079</t>
  </si>
  <si>
    <t>NM_002876</t>
  </si>
  <si>
    <t>RAD51C</t>
  </si>
  <si>
    <t>HQP016064</t>
  </si>
  <si>
    <t>NM_018890</t>
  </si>
  <si>
    <t>RAC1</t>
  </si>
  <si>
    <t>HQP016003</t>
  </si>
  <si>
    <t>NM_021213</t>
  </si>
  <si>
    <t>PCTP</t>
  </si>
  <si>
    <t>HQP015946</t>
  </si>
  <si>
    <t>NM_000465</t>
  </si>
  <si>
    <t>BARD1</t>
  </si>
  <si>
    <t>HQP015917</t>
  </si>
  <si>
    <t>NM_001188</t>
  </si>
  <si>
    <t>BAK1</t>
  </si>
  <si>
    <t>HQP015771</t>
  </si>
  <si>
    <t>NM_020884</t>
  </si>
  <si>
    <t>MYH7B</t>
  </si>
  <si>
    <t>HQP015596</t>
  </si>
  <si>
    <t>NM_000962</t>
  </si>
  <si>
    <t>PTGS1</t>
  </si>
  <si>
    <t>HQP015535</t>
  </si>
  <si>
    <t>NM_000314</t>
  </si>
  <si>
    <t>PTEN</t>
  </si>
  <si>
    <t>HQP014808</t>
  </si>
  <si>
    <t>NM_018657</t>
  </si>
  <si>
    <t>MYNN</t>
  </si>
  <si>
    <t>HQP014564</t>
  </si>
  <si>
    <t>NM_017902</t>
  </si>
  <si>
    <t>HIF1AN</t>
  </si>
  <si>
    <t>HQP014292</t>
  </si>
  <si>
    <t>NM_018315</t>
  </si>
  <si>
    <t>FBXW7</t>
  </si>
  <si>
    <t>HQP014089</t>
  </si>
  <si>
    <t>NM_018081</t>
  </si>
  <si>
    <t>WDR79</t>
  </si>
  <si>
    <t>HQP013581</t>
  </si>
  <si>
    <t>NM_019077</t>
  </si>
  <si>
    <t>UGT1A7</t>
  </si>
  <si>
    <t>HQP013473</t>
  </si>
  <si>
    <t>NM_000446</t>
  </si>
  <si>
    <t>PON1</t>
  </si>
  <si>
    <t>HQP013459</t>
  </si>
  <si>
    <t>NM_005035</t>
  </si>
  <si>
    <t>POLRMT</t>
  </si>
  <si>
    <t>HQP013454</t>
  </si>
  <si>
    <t>NM_005034</t>
  </si>
  <si>
    <t>POLR2K</t>
  </si>
  <si>
    <t>HQP013452</t>
  </si>
  <si>
    <t>NM_006234</t>
  </si>
  <si>
    <t>POLR2J</t>
  </si>
  <si>
    <t>HQP013444</t>
  </si>
  <si>
    <t>NM_021974</t>
  </si>
  <si>
    <t>POLR2F</t>
  </si>
  <si>
    <t>HQP013443</t>
  </si>
  <si>
    <t>NM_002695</t>
  </si>
  <si>
    <t>POLR2E</t>
  </si>
  <si>
    <t>HQP013438</t>
  </si>
  <si>
    <t>NM_004805</t>
  </si>
  <si>
    <t>POLR2D</t>
  </si>
  <si>
    <t>HQP013434</t>
  </si>
  <si>
    <t>NM_032940</t>
  </si>
  <si>
    <t>POLR2C</t>
  </si>
  <si>
    <t>HQP013431</t>
  </si>
  <si>
    <t>NM_000938</t>
  </si>
  <si>
    <t>POLR2B</t>
  </si>
  <si>
    <t>HQP013428</t>
  </si>
  <si>
    <t>NM_002693</t>
  </si>
  <si>
    <t>POLG</t>
  </si>
  <si>
    <t>HQP013427</t>
  </si>
  <si>
    <t>NM_002692</t>
  </si>
  <si>
    <t>POLE2</t>
  </si>
  <si>
    <t>HQP013425</t>
  </si>
  <si>
    <t>NM_006231</t>
  </si>
  <si>
    <t>POLE</t>
  </si>
  <si>
    <t>HQP013424</t>
  </si>
  <si>
    <t>NM_006230</t>
  </si>
  <si>
    <t>POLD2</t>
  </si>
  <si>
    <t>HQP013262</t>
  </si>
  <si>
    <t>NM_005030</t>
  </si>
  <si>
    <t>PLK1</t>
  </si>
  <si>
    <t>HQP013204</t>
  </si>
  <si>
    <t>NM_002658</t>
  </si>
  <si>
    <t>PLAU</t>
  </si>
  <si>
    <t>HQP013194</t>
  </si>
  <si>
    <t>NM_000300</t>
  </si>
  <si>
    <t>PLA2G2A</t>
  </si>
  <si>
    <t>HQP013152</t>
  </si>
  <si>
    <t>NM_002648</t>
  </si>
  <si>
    <t>PIM1</t>
  </si>
  <si>
    <t>HQP013104</t>
  </si>
  <si>
    <t>NM_002634</t>
  </si>
  <si>
    <t>PHB</t>
  </si>
  <si>
    <t>HQP013100</t>
  </si>
  <si>
    <t>NM_000927</t>
  </si>
  <si>
    <t>ABCB1</t>
  </si>
  <si>
    <t>HQP013099</t>
  </si>
  <si>
    <t>NM_000926</t>
  </si>
  <si>
    <t>PGR</t>
  </si>
  <si>
    <t>Plate 4</t>
  </si>
  <si>
    <t>HQP012957</t>
  </si>
  <si>
    <t>NM_006208</t>
  </si>
  <si>
    <t>ENPP1</t>
  </si>
  <si>
    <t>HQP012725</t>
  </si>
  <si>
    <t>NM_016218</t>
  </si>
  <si>
    <t>POLK</t>
  </si>
  <si>
    <t>HQP012482</t>
  </si>
  <si>
    <t>NM_001005783</t>
  </si>
  <si>
    <t>HAO2</t>
  </si>
  <si>
    <t>HQP012100</t>
  </si>
  <si>
    <t>NM_002562</t>
  </si>
  <si>
    <t>P2RX7</t>
  </si>
  <si>
    <t>HQP012062</t>
  </si>
  <si>
    <t>NM_001008505</t>
  </si>
  <si>
    <t>OPRM1</t>
  </si>
  <si>
    <t>HQP012008</t>
  </si>
  <si>
    <t>NM_000275</t>
  </si>
  <si>
    <t>OCA2</t>
  </si>
  <si>
    <t>HQP011914</t>
  </si>
  <si>
    <t>NM_002524</t>
  </si>
  <si>
    <t>NRAS</t>
  </si>
  <si>
    <t>HQP011868</t>
  </si>
  <si>
    <t>NM_000603</t>
  </si>
  <si>
    <t>NOS3</t>
  </si>
  <si>
    <t>HQP011858</t>
  </si>
  <si>
    <t>NM_000904</t>
  </si>
  <si>
    <t>NQO2</t>
  </si>
  <si>
    <t>HQP011852</t>
  </si>
  <si>
    <t>NM_001678</t>
  </si>
  <si>
    <t>ATP1B2</t>
  </si>
  <si>
    <t>HQP011836</t>
  </si>
  <si>
    <t>NM_004148</t>
  </si>
  <si>
    <t>NINJ1</t>
  </si>
  <si>
    <t>HQP011813</t>
  </si>
  <si>
    <t>NM_004556</t>
  </si>
  <si>
    <t>NFKBIE</t>
  </si>
  <si>
    <t>HQP011693</t>
  </si>
  <si>
    <t>NM_000433</t>
  </si>
  <si>
    <t>NCF2</t>
  </si>
  <si>
    <t>HQP011582</t>
  </si>
  <si>
    <t>NM_002462</t>
  </si>
  <si>
    <t>MX1</t>
  </si>
  <si>
    <t>HQP011320</t>
  </si>
  <si>
    <t>NM_005590</t>
  </si>
  <si>
    <t>MRE11A</t>
  </si>
  <si>
    <t>HQP011304</t>
  </si>
  <si>
    <t>NM_001015052</t>
  </si>
  <si>
    <t>MPG</t>
  </si>
  <si>
    <t>HQP011182</t>
  </si>
  <si>
    <t>NM_005371</t>
  </si>
  <si>
    <t>METTL1</t>
  </si>
  <si>
    <t>HQP011181</t>
  </si>
  <si>
    <t>NM_000245</t>
  </si>
  <si>
    <t>MET</t>
  </si>
  <si>
    <t>HQP011179</t>
  </si>
  <si>
    <t>NM_002402</t>
  </si>
  <si>
    <t>MEST</t>
  </si>
  <si>
    <t>HQP011007</t>
  </si>
  <si>
    <t>NM_000240</t>
  </si>
  <si>
    <t>MAOA</t>
  </si>
  <si>
    <t>HQP010885</t>
  </si>
  <si>
    <t>NM_002337</t>
  </si>
  <si>
    <t>LRPAP1</t>
  </si>
  <si>
    <t>HQP010878</t>
  </si>
  <si>
    <t>NM_002335</t>
  </si>
  <si>
    <t>LRP5</t>
  </si>
  <si>
    <t>HQP010877</t>
  </si>
  <si>
    <t>NM_002336</t>
  </si>
  <si>
    <t>LRP6</t>
  </si>
  <si>
    <t>HQP010847</t>
  </si>
  <si>
    <t>NM_000237</t>
  </si>
  <si>
    <t>LPL</t>
  </si>
  <si>
    <t>HQP010626</t>
  </si>
  <si>
    <t>NM_000236</t>
  </si>
  <si>
    <t>LIPC</t>
  </si>
  <si>
    <t>HQP010613</t>
  </si>
  <si>
    <t>NM_002312</t>
  </si>
  <si>
    <t>LIG4</t>
  </si>
  <si>
    <t>HQP010610</t>
  </si>
  <si>
    <t>NM_001175</t>
  </si>
  <si>
    <t>ARHGDIB</t>
  </si>
  <si>
    <t>HQP010584</t>
  </si>
  <si>
    <t>NM_002303</t>
  </si>
  <si>
    <t>LEPR</t>
  </si>
  <si>
    <t>HQP010581</t>
  </si>
  <si>
    <t>NM_000230</t>
  </si>
  <si>
    <t>LEP</t>
  </si>
  <si>
    <t>HQP010577</t>
  </si>
  <si>
    <t>NM_000527</t>
  </si>
  <si>
    <t>LDLR</t>
  </si>
  <si>
    <t>HQP010564</t>
  </si>
  <si>
    <t>NM_000229</t>
  </si>
  <si>
    <t>LCAT</t>
  </si>
  <si>
    <t>HQP010095</t>
  </si>
  <si>
    <t>NM_013289</t>
  </si>
  <si>
    <t>KIR3DL1</t>
  </si>
  <si>
    <t>HQP010008</t>
  </si>
  <si>
    <t>NM_198686</t>
  </si>
  <si>
    <t>RAB15</t>
  </si>
  <si>
    <t>HQP009851</t>
  </si>
  <si>
    <t>NM_000215</t>
  </si>
  <si>
    <t>JAK3</t>
  </si>
  <si>
    <t>HQP009788</t>
  </si>
  <si>
    <t>NM_005544</t>
  </si>
  <si>
    <t>IRS1</t>
  </si>
  <si>
    <t>HQP009780</t>
  </si>
  <si>
    <t>NM_001571</t>
  </si>
  <si>
    <t>IRF3</t>
  </si>
  <si>
    <t>HQP009778</t>
  </si>
  <si>
    <t>NM_002198</t>
  </si>
  <si>
    <t>IRF1</t>
  </si>
  <si>
    <t>HQP009764</t>
  </si>
  <si>
    <t>NM_000208</t>
  </si>
  <si>
    <t>INSR</t>
  </si>
  <si>
    <t>HQP009710</t>
  </si>
  <si>
    <t>NM_002189</t>
  </si>
  <si>
    <t>IL15RA</t>
  </si>
  <si>
    <t>HQP009708</t>
  </si>
  <si>
    <t>NM_000585</t>
  </si>
  <si>
    <t>IL15</t>
  </si>
  <si>
    <t>HQP009697</t>
  </si>
  <si>
    <t>NM_002188</t>
  </si>
  <si>
    <t>IL13</t>
  </si>
  <si>
    <t>HQP009693</t>
  </si>
  <si>
    <t>NM_002187</t>
  </si>
  <si>
    <t>IL12B</t>
  </si>
  <si>
    <t>HQP009679</t>
  </si>
  <si>
    <t>NM_000634</t>
  </si>
  <si>
    <t>IL8RA</t>
  </si>
  <si>
    <t>HQP009677</t>
  </si>
  <si>
    <t>NM_002185</t>
  </si>
  <si>
    <t>IL7R</t>
  </si>
  <si>
    <t>HQP009672</t>
  </si>
  <si>
    <t>NM_000565</t>
  </si>
  <si>
    <t>IL6R</t>
  </si>
  <si>
    <t>HQP009642</t>
  </si>
  <si>
    <t>NM_000877</t>
  </si>
  <si>
    <t>IL1R1</t>
  </si>
  <si>
    <t>HQP009556</t>
  </si>
  <si>
    <t>NM_000041</t>
  </si>
  <si>
    <t>APOE</t>
  </si>
  <si>
    <t>HQP009555</t>
  </si>
  <si>
    <t>NM_002178</t>
  </si>
  <si>
    <t>IGFBP6</t>
  </si>
  <si>
    <t>HQP009552</t>
  </si>
  <si>
    <t>NM_182632</t>
  </si>
  <si>
    <t>SLC6A18</t>
  </si>
  <si>
    <t>HQP009551</t>
  </si>
  <si>
    <t>NM_000599</t>
  </si>
  <si>
    <t>IGFBP5</t>
  </si>
  <si>
    <t>HQP009544</t>
  </si>
  <si>
    <t>NM_000598</t>
  </si>
  <si>
    <t>IGFBP3</t>
  </si>
  <si>
    <t>HQP009541</t>
  </si>
  <si>
    <t>NM_000597</t>
  </si>
  <si>
    <t>IGFBP2</t>
  </si>
  <si>
    <t>HQP009539</t>
  </si>
  <si>
    <t>NM_000596</t>
  </si>
  <si>
    <t>IGFBP1</t>
  </si>
  <si>
    <t>HQP009529</t>
  </si>
  <si>
    <t>NM_000612</t>
  </si>
  <si>
    <t>IGF2</t>
  </si>
  <si>
    <t>HQP009523</t>
  </si>
  <si>
    <t>NM_000875</t>
  </si>
  <si>
    <t>IGF1R</t>
  </si>
  <si>
    <t>HQP009518</t>
  </si>
  <si>
    <t>NM_000618</t>
  </si>
  <si>
    <t>IGF1</t>
  </si>
  <si>
    <t>HQP009472</t>
  </si>
  <si>
    <t>NM_005534</t>
  </si>
  <si>
    <t>IFNGR2</t>
  </si>
  <si>
    <t>HQP009469</t>
  </si>
  <si>
    <t>NM_000416</t>
  </si>
  <si>
    <t>IFNGR1</t>
  </si>
  <si>
    <t>HQP009460</t>
  </si>
  <si>
    <t>NM_000874</t>
  </si>
  <si>
    <t>IFNAR2</t>
  </si>
  <si>
    <t>HQP009385</t>
  </si>
  <si>
    <t>NM_005532</t>
  </si>
  <si>
    <t>IFI27</t>
  </si>
  <si>
    <t>HQP009171</t>
  </si>
  <si>
    <t>NM_000482</t>
  </si>
  <si>
    <t>APOA4</t>
  </si>
  <si>
    <t>HQP009139</t>
  </si>
  <si>
    <t>NM_001643</t>
  </si>
  <si>
    <t>APOA2</t>
  </si>
  <si>
    <t>HQP009138</t>
  </si>
  <si>
    <t>NM_004507</t>
  </si>
  <si>
    <t>HUS1</t>
  </si>
  <si>
    <t>HQP009117</t>
  </si>
  <si>
    <t>NM_000864</t>
  </si>
  <si>
    <t>HTR1D</t>
  </si>
  <si>
    <t>HQP009116</t>
  </si>
  <si>
    <t>NM_000863</t>
  </si>
  <si>
    <t>HTR1B</t>
  </si>
  <si>
    <t>HQP009072</t>
  </si>
  <si>
    <t>NM_001166</t>
  </si>
  <si>
    <t>BIRC2</t>
  </si>
  <si>
    <t>HQP009067</t>
  </si>
  <si>
    <t>NM_000414</t>
  </si>
  <si>
    <t>HSD17B4</t>
  </si>
  <si>
    <t>HQP009066</t>
  </si>
  <si>
    <t>NM_002153</t>
  </si>
  <si>
    <t>HSD17B2</t>
  </si>
  <si>
    <t>HQP009064</t>
  </si>
  <si>
    <t>NM_000413</t>
  </si>
  <si>
    <t>HSD17B1</t>
  </si>
  <si>
    <t>HQP009060</t>
  </si>
  <si>
    <t>NM_000198</t>
  </si>
  <si>
    <t>HSD3B2</t>
  </si>
  <si>
    <t>HQP009059</t>
  </si>
  <si>
    <t>NM_000862</t>
  </si>
  <si>
    <t>HSD3B1</t>
  </si>
  <si>
    <t>HQP008934</t>
  </si>
  <si>
    <t>NM_001160</t>
  </si>
  <si>
    <t>APAF1</t>
  </si>
  <si>
    <t>HQP008891</t>
  </si>
  <si>
    <t>NM_000859</t>
  </si>
  <si>
    <t>HMGCR</t>
  </si>
  <si>
    <t>HQP008832</t>
  </si>
  <si>
    <t>NM_181054</t>
  </si>
  <si>
    <t>HIF1A</t>
  </si>
  <si>
    <t>HQP008757</t>
  </si>
  <si>
    <t>NM_000410</t>
  </si>
  <si>
    <t>HFE</t>
  </si>
  <si>
    <t>HQP008718</t>
  </si>
  <si>
    <t>NM_000182</t>
  </si>
  <si>
    <t>HADHA</t>
  </si>
  <si>
    <t>HQP008659</t>
  </si>
  <si>
    <t>NM_014579</t>
  </si>
  <si>
    <t>SLC39A2</t>
  </si>
  <si>
    <t>HQP008605</t>
  </si>
  <si>
    <t>NM_013347</t>
  </si>
  <si>
    <t>RPA4</t>
  </si>
  <si>
    <t>HQP008490</t>
  </si>
  <si>
    <t>NM_001513</t>
  </si>
  <si>
    <t>GSTZ1</t>
  </si>
  <si>
    <t>HQP008479</t>
  </si>
  <si>
    <t>NM_001512</t>
  </si>
  <si>
    <t>GSTA4</t>
  </si>
  <si>
    <t>HQP008469</t>
  </si>
  <si>
    <t>NM_002093</t>
  </si>
  <si>
    <t>GSK3B</t>
  </si>
  <si>
    <t>HQP008464</t>
  </si>
  <si>
    <t>NM_005314</t>
  </si>
  <si>
    <t>GRPR</t>
  </si>
  <si>
    <t>HQP008285</t>
  </si>
  <si>
    <t>NM_002085</t>
  </si>
  <si>
    <t>GPX4</t>
  </si>
  <si>
    <t>HQP008282</t>
  </si>
  <si>
    <t>NM_002084</t>
  </si>
  <si>
    <t>GPX3</t>
  </si>
  <si>
    <t>Plate 5</t>
  </si>
  <si>
    <t>HQP008281</t>
  </si>
  <si>
    <t>NM_002083</t>
  </si>
  <si>
    <t>GPX2</t>
  </si>
  <si>
    <t>HQP007767</t>
  </si>
  <si>
    <t>NM_002075</t>
  </si>
  <si>
    <t>GNB3</t>
  </si>
  <si>
    <t>HQP007755</t>
  </si>
  <si>
    <t>NM_000516</t>
  </si>
  <si>
    <t>GNAS</t>
  </si>
  <si>
    <t>HQP007689</t>
  </si>
  <si>
    <t>NM_013274</t>
  </si>
  <si>
    <t>POLL</t>
  </si>
  <si>
    <t>HQP007643</t>
  </si>
  <si>
    <t>NM_014475</t>
  </si>
  <si>
    <t>DHDH</t>
  </si>
  <si>
    <t>HQP007304</t>
  </si>
  <si>
    <t>NM_012419</t>
  </si>
  <si>
    <t>RGS17</t>
  </si>
  <si>
    <t>HQP007230</t>
  </si>
  <si>
    <t>NM_000583</t>
  </si>
  <si>
    <t>GC</t>
  </si>
  <si>
    <t>HQP007224</t>
  </si>
  <si>
    <t>NM_014365</t>
  </si>
  <si>
    <t>HSPB8</t>
  </si>
  <si>
    <t>HQP006945</t>
  </si>
  <si>
    <t>NM_015515</t>
  </si>
  <si>
    <t>KRT23</t>
  </si>
  <si>
    <t>HQP006855</t>
  </si>
  <si>
    <t>NM_001042594</t>
  </si>
  <si>
    <t>POT1</t>
  </si>
  <si>
    <t>HQP006733</t>
  </si>
  <si>
    <t>NM_012134</t>
  </si>
  <si>
    <t>LMOD1</t>
  </si>
  <si>
    <t>HQP006583</t>
  </si>
  <si>
    <t>NM_178510</t>
  </si>
  <si>
    <t>ANKK1</t>
  </si>
  <si>
    <t>HQP006547</t>
  </si>
  <si>
    <t>NM_001469</t>
  </si>
  <si>
    <t>XRCC6</t>
  </si>
  <si>
    <t>HQP006463</t>
  </si>
  <si>
    <t>NM_004479</t>
  </si>
  <si>
    <t>FUT7</t>
  </si>
  <si>
    <t>HQP006425</t>
  </si>
  <si>
    <t>NM_001140</t>
  </si>
  <si>
    <t>ALOX15</t>
  </si>
  <si>
    <t>HQP006359</t>
  </si>
  <si>
    <t>NM_000698</t>
  </si>
  <si>
    <t>ALOX5</t>
  </si>
  <si>
    <t>HQP006356</t>
  </si>
  <si>
    <t>NM_000697</t>
  </si>
  <si>
    <t>ALOX12</t>
  </si>
  <si>
    <t>HQP006305</t>
  </si>
  <si>
    <t>NM_002689</t>
  </si>
  <si>
    <t>POLA2</t>
  </si>
  <si>
    <t>HQP006261</t>
  </si>
  <si>
    <t>NM_014324</t>
  </si>
  <si>
    <t>AMACR</t>
  </si>
  <si>
    <t>HQP006189</t>
  </si>
  <si>
    <t>NM_012429</t>
  </si>
  <si>
    <t>SEC14L2</t>
  </si>
  <si>
    <t>HQP006188</t>
  </si>
  <si>
    <t>NM_005252</t>
  </si>
  <si>
    <t>FOS</t>
  </si>
  <si>
    <t>HQP006120</t>
  </si>
  <si>
    <t>NM_018672</t>
  </si>
  <si>
    <t>ABCA5</t>
  </si>
  <si>
    <t>HQP006119</t>
  </si>
  <si>
    <t>NM_080284</t>
  </si>
  <si>
    <t>ABCA6</t>
  </si>
  <si>
    <t>HQP005629</t>
  </si>
  <si>
    <t>NM_001453</t>
  </si>
  <si>
    <t>FOXC1</t>
  </si>
  <si>
    <t>HQP005440</t>
  </si>
  <si>
    <t>NM_022963</t>
  </si>
  <si>
    <t>FGFR4</t>
  </si>
  <si>
    <t>HQP005280</t>
  </si>
  <si>
    <t>NM_021642</t>
  </si>
  <si>
    <t>FCGR2A</t>
  </si>
  <si>
    <t>HQP005087</t>
  </si>
  <si>
    <t>NM_000690</t>
  </si>
  <si>
    <t>ALDH2</t>
  </si>
  <si>
    <t>HQP005084</t>
  </si>
  <si>
    <t>NM_001018115</t>
  </si>
  <si>
    <t>FANCD2</t>
  </si>
  <si>
    <t>HQP005083</t>
  </si>
  <si>
    <t>NM_000136</t>
  </si>
  <si>
    <t>FANCC</t>
  </si>
  <si>
    <t>HQP005002</t>
  </si>
  <si>
    <t>NM_001437</t>
  </si>
  <si>
    <t>ESR2</t>
  </si>
  <si>
    <t>HQP004998</t>
  </si>
  <si>
    <t>NM_000125</t>
  </si>
  <si>
    <t>ESR1</t>
  </si>
  <si>
    <t>HQP004991</t>
  </si>
  <si>
    <t>NM_001014431</t>
  </si>
  <si>
    <t>AKT1</t>
  </si>
  <si>
    <t>HQP004849</t>
  </si>
  <si>
    <t>NM_152686</t>
  </si>
  <si>
    <t>DNAJC18</t>
  </si>
  <si>
    <t>HQP004727</t>
  </si>
  <si>
    <t>NM_005502</t>
  </si>
  <si>
    <t>ABCA1</t>
  </si>
  <si>
    <t>HQP004598</t>
  </si>
  <si>
    <t>NM_001406</t>
  </si>
  <si>
    <t>EFNB3</t>
  </si>
  <si>
    <t>HQP004557</t>
  </si>
  <si>
    <t>NM_001955</t>
  </si>
  <si>
    <t>EDN1</t>
  </si>
  <si>
    <t>HQP004450</t>
  </si>
  <si>
    <t>NM_000797</t>
  </si>
  <si>
    <t>DRD4</t>
  </si>
  <si>
    <t>HQP004445</t>
  </si>
  <si>
    <t>NM_000794</t>
  </si>
  <si>
    <t>DRD1</t>
  </si>
  <si>
    <t>HQP004309</t>
  </si>
  <si>
    <t>NM_000791</t>
  </si>
  <si>
    <t>DHFR</t>
  </si>
  <si>
    <t>HQP004114</t>
  </si>
  <si>
    <t>NM_000107</t>
  </si>
  <si>
    <t>DDB2</t>
  </si>
  <si>
    <t>HQP004081</t>
  </si>
  <si>
    <t>NM_000789</t>
  </si>
  <si>
    <t>ACE</t>
  </si>
  <si>
    <t>HQP003932</t>
  </si>
  <si>
    <t>NM_152587</t>
  </si>
  <si>
    <t>C11orf65</t>
  </si>
  <si>
    <t>HQP003917</t>
  </si>
  <si>
    <t>NM_000782</t>
  </si>
  <si>
    <t>CYP24A1</t>
  </si>
  <si>
    <t>HQP003904</t>
  </si>
  <si>
    <t>NM_000103</t>
  </si>
  <si>
    <t>CYP19A1</t>
  </si>
  <si>
    <t>HQP003888</t>
  </si>
  <si>
    <t>NM_000102</t>
  </si>
  <si>
    <t>CYP17A1</t>
  </si>
  <si>
    <t>HQP003841</t>
  </si>
  <si>
    <t>NM_000777</t>
  </si>
  <si>
    <t>CYP3A5</t>
  </si>
  <si>
    <t>HQP003804</t>
  </si>
  <si>
    <t>NM_000766</t>
  </si>
  <si>
    <t>CYP2A13</t>
  </si>
  <si>
    <t>HQP003741</t>
  </si>
  <si>
    <t>NM_000397</t>
  </si>
  <si>
    <t>CYBB</t>
  </si>
  <si>
    <t>HQP003691</t>
  </si>
  <si>
    <t>NM_001337</t>
  </si>
  <si>
    <t>CX3CR1</t>
  </si>
  <si>
    <t>HQP003620</t>
  </si>
  <si>
    <t>NM_004390</t>
  </si>
  <si>
    <t>CTSH</t>
  </si>
  <si>
    <t>HQP003539</t>
  </si>
  <si>
    <t>NM_001904</t>
  </si>
  <si>
    <t>CTNNB1</t>
  </si>
  <si>
    <t>HQP003499</t>
  </si>
  <si>
    <t>NM_001037631</t>
  </si>
  <si>
    <t>CTLA4</t>
  </si>
  <si>
    <t>HQP003395</t>
  </si>
  <si>
    <t>NM_001033521</t>
  </si>
  <si>
    <t>CSTF1</t>
  </si>
  <si>
    <t>HQP003173</t>
  </si>
  <si>
    <t>NM_000759</t>
  </si>
  <si>
    <t>CSF3</t>
  </si>
  <si>
    <t>HQP003159</t>
  </si>
  <si>
    <t>NM_000758</t>
  </si>
  <si>
    <t>CSF2</t>
  </si>
  <si>
    <t>HQP003158</t>
  </si>
  <si>
    <t>NM_005211</t>
  </si>
  <si>
    <t>CSF1R</t>
  </si>
  <si>
    <t>HQP002881</t>
  </si>
  <si>
    <t>NM_000651</t>
  </si>
  <si>
    <t>CR1</t>
  </si>
  <si>
    <t>HQP002210</t>
  </si>
  <si>
    <t>NM_000579</t>
  </si>
  <si>
    <t>CCR5</t>
  </si>
  <si>
    <t>HQP001862</t>
  </si>
  <si>
    <t>NM_000082</t>
  </si>
  <si>
    <t>ERCC8</t>
  </si>
  <si>
    <t>HQP001632</t>
  </si>
  <si>
    <t>NM_000743</t>
  </si>
  <si>
    <t>CHRNA3</t>
  </si>
  <si>
    <t>HQP001449</t>
  </si>
  <si>
    <t>NM_133491</t>
  </si>
  <si>
    <t>SAT2</t>
  </si>
  <si>
    <t>HQP001416</t>
  </si>
  <si>
    <t>NM_007204</t>
  </si>
  <si>
    <t>DDX20</t>
  </si>
  <si>
    <t>HQP001399</t>
  </si>
  <si>
    <t>NM_007195</t>
  </si>
  <si>
    <t>POLI</t>
  </si>
  <si>
    <t>HQP001396</t>
  </si>
  <si>
    <t>NM_001005735</t>
  </si>
  <si>
    <t>CHEK2</t>
  </si>
  <si>
    <t>HQP001282</t>
  </si>
  <si>
    <t>NM_001274</t>
  </si>
  <si>
    <t>CHEK1</t>
  </si>
  <si>
    <t>HQP001262</t>
  </si>
  <si>
    <t>NM_001818</t>
  </si>
  <si>
    <t>AKR1C4</t>
  </si>
  <si>
    <t>HQP000970</t>
  </si>
  <si>
    <t>NM_006663</t>
  </si>
  <si>
    <t>PPP1R13L</t>
  </si>
  <si>
    <t>HQP000963</t>
  </si>
  <si>
    <t>NM_012190</t>
  </si>
  <si>
    <t>ALDH1L1</t>
  </si>
  <si>
    <t>HQP000956</t>
  </si>
  <si>
    <t>NM_000735</t>
  </si>
  <si>
    <t>CGA</t>
  </si>
  <si>
    <t>HQP000932</t>
  </si>
  <si>
    <t>NM_006636</t>
  </si>
  <si>
    <t>MTHFD2</t>
  </si>
  <si>
    <t>HQP000847</t>
  </si>
  <si>
    <t>NM_006591</t>
  </si>
  <si>
    <t>POLD3</t>
  </si>
  <si>
    <t>HQP000708</t>
  </si>
  <si>
    <t>NM_006440</t>
  </si>
  <si>
    <t>TXNRD2</t>
  </si>
  <si>
    <t>HQP000554</t>
  </si>
  <si>
    <t>NM_006342</t>
  </si>
  <si>
    <t>TACC3</t>
  </si>
  <si>
    <t>HQP000405</t>
  </si>
  <si>
    <t>NM_006066</t>
  </si>
  <si>
    <t>AKR1A1</t>
  </si>
  <si>
    <t>HQP000356</t>
  </si>
  <si>
    <t>NM_000076</t>
  </si>
  <si>
    <t>CDKN1C</t>
  </si>
  <si>
    <t>HQP000285</t>
  </si>
  <si>
    <t>NM_001799</t>
  </si>
  <si>
    <t>CDK7</t>
  </si>
  <si>
    <t>HQP000274</t>
  </si>
  <si>
    <t>NM_001259</t>
  </si>
  <si>
    <t>CDK6</t>
  </si>
  <si>
    <t>HQP000261</t>
  </si>
  <si>
    <t>NM_004935</t>
  </si>
  <si>
    <t>CDK5</t>
  </si>
  <si>
    <t>HQP000145</t>
  </si>
  <si>
    <t>NM_005732</t>
  </si>
  <si>
    <t>RAD50</t>
  </si>
  <si>
    <t>HQP000134</t>
  </si>
  <si>
    <t>NM_012225</t>
  </si>
  <si>
    <t>NUBP2</t>
  </si>
  <si>
    <t>HQP000001</t>
  </si>
  <si>
    <t>NM_005465</t>
  </si>
  <si>
    <t>AKT3</t>
  </si>
  <si>
    <t>HQP054694</t>
  </si>
  <si>
    <t>NM_020945</t>
  </si>
  <si>
    <t>WDFY4</t>
  </si>
  <si>
    <t>HQP017991</t>
  </si>
  <si>
    <t>NM_022171</t>
  </si>
  <si>
    <t>TCTA</t>
  </si>
  <si>
    <t>HQP017618</t>
  </si>
  <si>
    <t>NM_003102</t>
  </si>
  <si>
    <t>SOD3</t>
  </si>
  <si>
    <t>Well</t>
  </si>
  <si>
    <r>
      <rPr>
        <b/>
        <sz val="10"/>
        <rFont val="Arial"/>
        <charset val="134"/>
      </rPr>
      <t>C</t>
    </r>
    <r>
      <rPr>
        <b/>
        <vertAlign val="subscript"/>
        <sz val="10"/>
        <rFont val="Arial"/>
        <charset val="134"/>
      </rPr>
      <t>t</t>
    </r>
    <r>
      <rPr>
        <b/>
        <sz val="10"/>
        <rFont val="Arial"/>
        <charset val="134"/>
      </rPr>
      <t xml:space="preserve"> Range</t>
    </r>
  </si>
  <si>
    <r>
      <rPr>
        <b/>
        <sz val="10"/>
        <rFont val="Arial"/>
        <charset val="134"/>
      </rPr>
      <t>Distribution of C</t>
    </r>
    <r>
      <rPr>
        <b/>
        <vertAlign val="subscript"/>
        <sz val="10"/>
        <rFont val="Arial"/>
        <charset val="134"/>
      </rPr>
      <t>t</t>
    </r>
    <r>
      <rPr>
        <b/>
        <sz val="10"/>
        <rFont val="Arial"/>
        <charset val="134"/>
      </rPr>
      <t xml:space="preserve"> Values</t>
    </r>
  </si>
  <si>
    <t>AVG</t>
  </si>
  <si>
    <t>STD</t>
  </si>
  <si>
    <t>exp1</t>
  </si>
  <si>
    <t>exp2</t>
  </si>
  <si>
    <t>exp3</t>
  </si>
  <si>
    <t>exp4</t>
  </si>
  <si>
    <t>exp5</t>
  </si>
  <si>
    <t>exp6</t>
  </si>
  <si>
    <t>exp7</t>
  </si>
  <si>
    <t>exp8</t>
  </si>
  <si>
    <t>exp9</t>
  </si>
  <si>
    <t>exp10</t>
  </si>
  <si>
    <t>SD</t>
  </si>
  <si>
    <t>&lt;25</t>
  </si>
  <si>
    <t>25-30</t>
  </si>
  <si>
    <t>30-35</t>
  </si>
  <si>
    <t>Absent Calls</t>
  </si>
  <si>
    <r>
      <rPr>
        <b/>
        <sz val="10"/>
        <rFont val="Arial"/>
        <charset val="134"/>
      </rPr>
      <t>Percent Distribution of C</t>
    </r>
    <r>
      <rPr>
        <b/>
        <vertAlign val="subscript"/>
        <sz val="10"/>
        <rFont val="Arial"/>
        <charset val="134"/>
      </rPr>
      <t>t</t>
    </r>
    <r>
      <rPr>
        <b/>
        <sz val="10"/>
        <rFont val="Arial"/>
        <charset val="134"/>
      </rPr>
      <t xml:space="preserve"> Values</t>
    </r>
  </si>
  <si>
    <t>Housekeeping Gene Symbol</t>
  </si>
  <si>
    <t>AVERAGE</t>
  </si>
  <si>
    <t>Overview of the PCR Array Performance and Quality Control</t>
  </si>
  <si>
    <t>Test Sample =</t>
  </si>
  <si>
    <t>PCR Array Catalog Number:</t>
  </si>
  <si>
    <t>Control Sample =</t>
  </si>
  <si>
    <r>
      <rPr>
        <b/>
        <sz val="10"/>
        <rFont val="Arial"/>
        <charset val="134"/>
      </rPr>
      <t>Expected ΔC</t>
    </r>
    <r>
      <rPr>
        <b/>
        <vertAlign val="subscript"/>
        <sz val="10"/>
        <rFont val="Arial"/>
        <charset val="134"/>
      </rPr>
      <t>t</t>
    </r>
    <r>
      <rPr>
        <b/>
        <sz val="10"/>
        <rFont val="Arial"/>
        <charset val="134"/>
      </rPr>
      <t xml:space="preserve"> (AVG RTC - AVG PPC):</t>
    </r>
  </si>
  <si>
    <t>&lt;</t>
  </si>
  <si>
    <t>1. PCR Array Reproducibility:</t>
  </si>
  <si>
    <t>AVG exp(1-10)</t>
  </si>
  <si>
    <t>ST DEV exp(1-10)</t>
  </si>
  <si>
    <r>
      <rPr>
        <b/>
        <sz val="10"/>
        <rFont val="Arial"/>
        <charset val="134"/>
      </rPr>
      <t>Average C</t>
    </r>
    <r>
      <rPr>
        <b/>
        <vertAlign val="subscript"/>
        <sz val="10"/>
        <rFont val="Arial"/>
        <charset val="134"/>
      </rPr>
      <t>t</t>
    </r>
    <r>
      <rPr>
        <b/>
        <sz val="10"/>
        <rFont val="Arial"/>
        <charset val="134"/>
      </rPr>
      <t xml:space="preserve"> (PPC)</t>
    </r>
  </si>
  <si>
    <r>
      <rPr>
        <b/>
        <sz val="10"/>
        <rFont val="Arial"/>
        <charset val="134"/>
      </rPr>
      <t>ST DEV C</t>
    </r>
    <r>
      <rPr>
        <b/>
        <vertAlign val="subscript"/>
        <sz val="10"/>
        <rFont val="Arial"/>
        <charset val="134"/>
      </rPr>
      <t>t</t>
    </r>
    <r>
      <rPr>
        <b/>
        <sz val="10"/>
        <rFont val="Arial"/>
        <charset val="134"/>
      </rPr>
      <t xml:space="preserve"> (PPC)</t>
    </r>
  </si>
  <si>
    <t xml:space="preserve"> -- </t>
  </si>
  <si>
    <r>
      <rPr>
        <b/>
        <sz val="10"/>
        <rFont val="Arial"/>
        <charset val="134"/>
      </rPr>
      <t>Average C</t>
    </r>
    <r>
      <rPr>
        <b/>
        <vertAlign val="subscript"/>
        <sz val="10"/>
        <rFont val="Arial"/>
        <charset val="134"/>
      </rPr>
      <t>t</t>
    </r>
    <r>
      <rPr>
        <b/>
        <sz val="10"/>
        <rFont val="Arial"/>
        <charset val="134"/>
      </rPr>
      <t xml:space="preserve"> (RTC)</t>
    </r>
  </si>
  <si>
    <r>
      <rPr>
        <b/>
        <sz val="10"/>
        <rFont val="Arial"/>
        <charset val="134"/>
      </rPr>
      <t>ST DEV C</t>
    </r>
    <r>
      <rPr>
        <b/>
        <vertAlign val="subscript"/>
        <sz val="10"/>
        <rFont val="Arial"/>
        <charset val="134"/>
      </rPr>
      <t>t</t>
    </r>
    <r>
      <rPr>
        <b/>
        <sz val="10"/>
        <rFont val="Arial"/>
        <charset val="134"/>
      </rPr>
      <t xml:space="preserve"> (RTC)</t>
    </r>
  </si>
  <si>
    <t>2. Reverse Transcription Control (RTC):</t>
  </si>
  <si>
    <r>
      <rPr>
        <b/>
        <sz val="10"/>
        <rFont val="Arial"/>
        <charset val="134"/>
      </rPr>
      <t>ΔC</t>
    </r>
    <r>
      <rPr>
        <b/>
        <vertAlign val="subscript"/>
        <sz val="10"/>
        <rFont val="Arial"/>
        <charset val="134"/>
      </rPr>
      <t>t</t>
    </r>
    <r>
      <rPr>
        <b/>
        <sz val="10"/>
        <rFont val="Arial"/>
        <charset val="134"/>
      </rPr>
      <t xml:space="preserve"> (AVG RTC - AVG PPC)</t>
    </r>
  </si>
  <si>
    <t>RT Efficiency</t>
  </si>
  <si>
    <t>3. Genomic DNA Contamination Control(GDC):</t>
  </si>
  <si>
    <r>
      <rPr>
        <b/>
        <sz val="10"/>
        <rFont val="Arial"/>
        <charset val="134"/>
      </rPr>
      <t>STDEV.C</t>
    </r>
    <r>
      <rPr>
        <b/>
        <vertAlign val="subscript"/>
        <sz val="10"/>
        <rFont val="Arial"/>
        <charset val="134"/>
      </rPr>
      <t>t</t>
    </r>
    <r>
      <rPr>
        <b/>
        <sz val="10"/>
        <rFont val="Arial"/>
        <charset val="134"/>
      </rPr>
      <t xml:space="preserve"> (GDC)</t>
    </r>
  </si>
  <si>
    <t>Pass/No?</t>
  </si>
  <si>
    <t>STDEV.Ct (GDC)</t>
  </si>
  <si>
    <r>
      <rPr>
        <b/>
        <sz val="10"/>
        <rFont val="Arial"/>
        <charset val="134"/>
      </rPr>
      <t>AVG ΔC</t>
    </r>
    <r>
      <rPr>
        <b/>
        <vertAlign val="subscript"/>
        <sz val="10"/>
        <rFont val="Arial"/>
        <charset val="134"/>
      </rPr>
      <t>t</t>
    </r>
    <r>
      <rPr>
        <b/>
        <sz val="10"/>
        <rFont val="Arial"/>
        <charset val="134"/>
      </rPr>
      <t xml:space="preserve">               (Ct(GOI) - Ave Ct (HKG))</t>
    </r>
  </si>
  <si>
    <r>
      <rPr>
        <b/>
        <sz val="10"/>
        <rFont val="Arial"/>
        <charset val="134"/>
      </rPr>
      <t>2^-ΔC</t>
    </r>
    <r>
      <rPr>
        <b/>
        <vertAlign val="subscript"/>
        <sz val="10"/>
        <rFont val="Arial"/>
        <charset val="134"/>
      </rPr>
      <t>t</t>
    </r>
  </si>
  <si>
    <t>Fold Difference</t>
  </si>
  <si>
    <t>T-TEST</t>
  </si>
  <si>
    <t>Fold Up- or Down-Regulation</t>
  </si>
  <si>
    <t>Comments</t>
  </si>
  <si>
    <t>Test Sample</t>
  </si>
  <si>
    <t>Control Sample</t>
  </si>
  <si>
    <t>p value</t>
  </si>
  <si>
    <t>3D Profile</t>
  </si>
  <si>
    <t>A</t>
  </si>
  <si>
    <t>B</t>
  </si>
  <si>
    <t>C</t>
  </si>
  <si>
    <t>D</t>
  </si>
  <si>
    <t>E</t>
  </si>
  <si>
    <t>F</t>
  </si>
  <si>
    <t>G</t>
  </si>
  <si>
    <r>
      <rPr>
        <sz val="10"/>
        <rFont val="Arial"/>
        <charset val="134"/>
      </rPr>
      <t>The black line indicates fold changes ((2 ^ (-</t>
    </r>
    <r>
      <rPr>
        <sz val="10"/>
        <rFont val="Symbol"/>
        <charset val="2"/>
      </rPr>
      <t>D</t>
    </r>
    <r>
      <rPr>
        <sz val="10"/>
        <rFont val="Arial"/>
        <charset val="134"/>
      </rPr>
      <t>C</t>
    </r>
    <r>
      <rPr>
        <vertAlign val="subscript"/>
        <sz val="10"/>
        <rFont val="Arial"/>
        <charset val="134"/>
      </rPr>
      <t>t</t>
    </r>
    <r>
      <rPr>
        <sz val="10"/>
        <rFont val="Arial"/>
        <charset val="134"/>
      </rPr>
      <t>)) of 1. The pink lines indicate the desired fold-change in gene expression threshold, defined by the user with the entry in cell A1.</t>
    </r>
  </si>
  <si>
    <t>The scale of the X and Y axes can be adjusted by double clicking on them and then re-formating using the standard functions of Microsoft Excel.</t>
  </si>
  <si>
    <t>Scatter Plot</t>
  </si>
  <si>
    <r>
      <rPr>
        <b/>
        <sz val="10"/>
        <rFont val="Arial"/>
        <charset val="134"/>
      </rPr>
      <t>2</t>
    </r>
    <r>
      <rPr>
        <b/>
        <vertAlign val="superscript"/>
        <sz val="10"/>
        <rFont val="Arial"/>
        <charset val="134"/>
      </rPr>
      <t>-ΔCt</t>
    </r>
  </si>
  <si>
    <t>Threshold for Fold Difference</t>
  </si>
  <si>
    <t>Threshold for p Value of t-test</t>
  </si>
  <si>
    <t>The black line indicates a fold-change in gene expression of 1. The pink lines indicate the desired fold-change in gene expression threshold, as defined by the user in the yellow D1 cell.</t>
  </si>
  <si>
    <t xml:space="preserve">The blue line indicates the desired threshold for the p value of the t-test, as defined by user in the yellow I1 cell. </t>
  </si>
  <si>
    <t>Volcano Plot</t>
  </si>
  <si>
    <r>
      <rPr>
        <b/>
        <sz val="10"/>
        <rFont val="Arial"/>
        <charset val="134"/>
      </rPr>
      <t>Log</t>
    </r>
    <r>
      <rPr>
        <b/>
        <vertAlign val="subscript"/>
        <sz val="10"/>
        <rFont val="Arial"/>
        <charset val="134"/>
      </rPr>
      <t>2</t>
    </r>
    <r>
      <rPr>
        <b/>
        <sz val="10"/>
        <rFont val="Arial"/>
        <charset val="134"/>
      </rPr>
      <t>(FC)</t>
    </r>
  </si>
  <si>
    <t>p Value</t>
  </si>
  <si>
    <t>Ct Cutoff</t>
  </si>
  <si>
    <t>Housekeeping Genes</t>
  </si>
  <si>
    <t>Normalized ΔCt (Ct(GOI) - Ave Ct (HKG))</t>
  </si>
  <si>
    <t>2^(-Normalized ΔCt (Ct(GOI) - Ave Ct (HKG)))</t>
  </si>
  <si>
    <r>
      <rPr>
        <b/>
        <sz val="10"/>
        <rFont val="Arial"/>
        <charset val="134"/>
      </rPr>
      <t>AVG Normalized C</t>
    </r>
    <r>
      <rPr>
        <b/>
        <vertAlign val="subscript"/>
        <sz val="10"/>
        <rFont val="Arial"/>
        <charset val="134"/>
      </rPr>
      <t>t</t>
    </r>
  </si>
  <si>
    <t>If no housekeeping gene is chosen, the normalization factor is zero (0).</t>
  </si>
  <si>
    <t>Average</t>
  </si>
  <si>
    <t>Mature miRNA Accession</t>
  </si>
  <si>
    <t>Mature miRNA Sanger ID</t>
  </si>
  <si>
    <t>Primer Sequence</t>
  </si>
  <si>
    <t>miRNA Catalog</t>
  </si>
  <si>
    <t>MAM-001A01</t>
  </si>
  <si>
    <t>MIMAT0000154</t>
  </si>
  <si>
    <t>mmu-miR-142-5p</t>
  </si>
  <si>
    <t>CATAAAGTAGAAAGCACTACTAA</t>
  </si>
  <si>
    <t>MPM00525A</t>
  </si>
  <si>
    <t>MAM-001A02</t>
  </si>
  <si>
    <t>MIMAT0000527</t>
  </si>
  <si>
    <t>mmu-miR-16</t>
  </si>
  <si>
    <t>TAGCAGCACGTAAATATTGGCG</t>
  </si>
  <si>
    <t>MPM00543A</t>
  </si>
  <si>
    <t>MAM-001A03</t>
  </si>
  <si>
    <t>MIMAT0000155</t>
  </si>
  <si>
    <t>mmu-miR-142-3p</t>
  </si>
  <si>
    <t>TGTAGTGTTTCCTACTTTATGGA</t>
  </si>
  <si>
    <t>MPM01408A</t>
  </si>
  <si>
    <t>MAM-001A04</t>
  </si>
  <si>
    <t>MIMAT0000530</t>
  </si>
  <si>
    <t>mmu-miR-21</t>
  </si>
  <si>
    <t>TAGCTTATCAGACTGATGTTGA</t>
  </si>
  <si>
    <t>MPM00587A</t>
  </si>
  <si>
    <t>MAM-001A05</t>
  </si>
  <si>
    <t>MIMAT0000134</t>
  </si>
  <si>
    <t>mmu-miR-124</t>
  </si>
  <si>
    <t>TAAGGCACGCGGTGAATGCCAA</t>
  </si>
  <si>
    <t>MPM01393A</t>
  </si>
  <si>
    <t>MAM-001A06</t>
  </si>
  <si>
    <t>MIMAT0000138</t>
  </si>
  <si>
    <t>mmu-miR-126-3p</t>
  </si>
  <si>
    <t>TCGTACCGTGAGTAATAATGCG</t>
  </si>
  <si>
    <t>MPM01397A</t>
  </si>
  <si>
    <t>MAM-001A07</t>
  </si>
  <si>
    <t>MIMAT0000526</t>
  </si>
  <si>
    <t>mmu-miR-15a</t>
  </si>
  <si>
    <t>TAGCAGCACATAATGGTTTGTG</t>
  </si>
  <si>
    <t>MPM00541A</t>
  </si>
  <si>
    <t>MAM-001A08</t>
  </si>
  <si>
    <t>MIMAT0000127</t>
  </si>
  <si>
    <t>mmu-miR-29b</t>
  </si>
  <si>
    <t>TAGCACCATTTGAAATCAGTGTT</t>
  </si>
  <si>
    <t>MPM00629A</t>
  </si>
  <si>
    <t>MAM-001A09</t>
  </si>
  <si>
    <t>MIMAT0000142</t>
  </si>
  <si>
    <t>mmu-miR-9</t>
  </si>
  <si>
    <t>TCTTTGGTTATCTAGCTGTATGA</t>
  </si>
  <si>
    <t>MPM00869A</t>
  </si>
  <si>
    <t>MAM-001A10</t>
  </si>
  <si>
    <t>MIMAT0000523</t>
  </si>
  <si>
    <t>mmu-let-7c</t>
  </si>
  <si>
    <t>TGAGGTAGTAGGTTGTATG</t>
  </si>
  <si>
    <t>MPM00485A</t>
  </si>
  <si>
    <t>MAM-001A11</t>
  </si>
  <si>
    <t>MIMAT0000219</t>
  </si>
  <si>
    <t>mmu-miR-24</t>
  </si>
  <si>
    <t>TGGCTCAGTTCAGCAGGAACAG</t>
  </si>
  <si>
    <t>MPM01443A</t>
  </si>
  <si>
    <t>MAM-001A12</t>
  </si>
  <si>
    <t>MIMAT0000537</t>
  </si>
  <si>
    <t>mmu-miR-27a</t>
  </si>
  <si>
    <t>TTCACAGTGGCTAAGTTCC</t>
  </si>
  <si>
    <t>MPM01445A</t>
  </si>
  <si>
    <t>MAM-001B01</t>
  </si>
  <si>
    <t>MIMAT0000248</t>
  </si>
  <si>
    <t>mmu-miR-30e</t>
  </si>
  <si>
    <t>TGTAAACATCCTTGATTGGAAG</t>
  </si>
  <si>
    <t>MPM00642A</t>
  </si>
  <si>
    <t>MAM-001B02</t>
  </si>
  <si>
    <t>MIMAT0000531</t>
  </si>
  <si>
    <t>mmu-miR-22</t>
  </si>
  <si>
    <t>AAGCTGCCAGTTGAAGAACTGT</t>
  </si>
  <si>
    <t>MPM01442A</t>
  </si>
  <si>
    <t>MAM-001B03</t>
  </si>
  <si>
    <t>MIMAT0000128</t>
  </si>
  <si>
    <t>mmu-miR-30a</t>
  </si>
  <si>
    <t>TGTAAACATCCTCGATTGGAAG</t>
  </si>
  <si>
    <t>MPM00638A</t>
  </si>
  <si>
    <t>MAM-001B04</t>
  </si>
  <si>
    <t>MIMAT0000521</t>
  </si>
  <si>
    <t>mmu-let-7a</t>
  </si>
  <si>
    <t>TGAGGTAGTAGGTTGTATA</t>
  </si>
  <si>
    <t>MPM00483A</t>
  </si>
  <si>
    <t>MAM-001B05</t>
  </si>
  <si>
    <t>MIMAT0000515</t>
  </si>
  <si>
    <t>mmu-miR-30d</t>
  </si>
  <si>
    <t>TGTAAACATCCCCGATTGGAAG</t>
  </si>
  <si>
    <t>MPM00641A</t>
  </si>
  <si>
    <t>MAM-001B06</t>
  </si>
  <si>
    <t>MIMAT0000151</t>
  </si>
  <si>
    <t>mmu-miR-140</t>
  </si>
  <si>
    <t>CAGTGGTTTTACCCTATGGTAG</t>
  </si>
  <si>
    <t>MPM00523A</t>
  </si>
  <si>
    <t>MAM-001B07</t>
  </si>
  <si>
    <t>MIMAT0000525</t>
  </si>
  <si>
    <t>mmu-let-7f</t>
  </si>
  <si>
    <t>GGGTGAGGTAGTAGATTGTATA</t>
  </si>
  <si>
    <t>MPM00488A</t>
  </si>
  <si>
    <t>MAM-001B08</t>
  </si>
  <si>
    <t>MIMAT0000165</t>
  </si>
  <si>
    <t>mmu-miR-155</t>
  </si>
  <si>
    <t>TTAATGCTAATTGTGATAGGGGT</t>
  </si>
  <si>
    <t>MPM00540A</t>
  </si>
  <si>
    <t>MAM-001B09</t>
  </si>
  <si>
    <t>MIMAT0000141</t>
  </si>
  <si>
    <t>mmu-miR-130a</t>
  </si>
  <si>
    <t>CAGTGCAATGTTAAAAGGGCAT</t>
  </si>
  <si>
    <t>MPM00511A</t>
  </si>
  <si>
    <t>MAM-001B10</t>
  </si>
  <si>
    <t>MIMAT0000522</t>
  </si>
  <si>
    <t>mmu-let-7b</t>
  </si>
  <si>
    <t>TGAGGTAGTAGGTTGTGTG</t>
  </si>
  <si>
    <t>MPM00484A</t>
  </si>
  <si>
    <t>MAM-001B11</t>
  </si>
  <si>
    <t>MIMAT0000548</t>
  </si>
  <si>
    <t>mmu-miR-322</t>
  </si>
  <si>
    <t>CAGCAGCAATTCATGTTTTGGA</t>
  </si>
  <si>
    <t>MPM00646A</t>
  </si>
  <si>
    <t>MAM-001B12</t>
  </si>
  <si>
    <t>MIMAT0000649</t>
  </si>
  <si>
    <t>mmu-miR-17</t>
  </si>
  <si>
    <t>CAAAGTGCTTACGGTGCAGGTAG</t>
  </si>
  <si>
    <t>MPM00544A</t>
  </si>
  <si>
    <t>MAM-001C01</t>
  </si>
  <si>
    <t>MIMAT0000126</t>
  </si>
  <si>
    <t>mmu-miR-27b</t>
  </si>
  <si>
    <t>TTCACAGTGGCTAAGTTCT</t>
  </si>
  <si>
    <t>MPM01446A</t>
  </si>
  <si>
    <t>MAM-001C02</t>
  </si>
  <si>
    <t>MIMAT0000136</t>
  </si>
  <si>
    <t>mmu-miR-125b-5p</t>
  </si>
  <si>
    <t>TCCCTGAGACCCTAACTTGTGA</t>
  </si>
  <si>
    <t>MPM00505A</t>
  </si>
  <si>
    <t>MAM-001C03</t>
  </si>
  <si>
    <t>MIMAT0000535</t>
  </si>
  <si>
    <t>mmu-miR-29a</t>
  </si>
  <si>
    <t>TAGCACCATCTGGAATCGGTTA</t>
  </si>
  <si>
    <t>MPM01460A</t>
  </si>
  <si>
    <t>MAM-001C04</t>
  </si>
  <si>
    <t>MIMAT0004934</t>
  </si>
  <si>
    <t>mmu-miR-872</t>
  </si>
  <si>
    <t>AAGGTTACTTGTTAGTTCAGG</t>
  </si>
  <si>
    <t>MPM00856A</t>
  </si>
  <si>
    <t>MAM-001C05</t>
  </si>
  <si>
    <t>MIMAT0000654</t>
  </si>
  <si>
    <t>mmu-miR-32</t>
  </si>
  <si>
    <t>TATTGCACATTACTAAGTTGCA</t>
  </si>
  <si>
    <t>MPM00644A</t>
  </si>
  <si>
    <t>MAM-001C06</t>
  </si>
  <si>
    <t>MIMAT0000132</t>
  </si>
  <si>
    <t>mmu-miR-99b</t>
  </si>
  <si>
    <t>CACCCGTAGAACCGACCTTGCG</t>
  </si>
  <si>
    <t>MPM00877A</t>
  </si>
  <si>
    <t>MAM-001C07</t>
  </si>
  <si>
    <t>MIMAT0000513</t>
  </si>
  <si>
    <t>mmu-miR-19b</t>
  </si>
  <si>
    <t>TGTGCAAATCCATGTAAAACTGA</t>
  </si>
  <si>
    <t>MPM00572A</t>
  </si>
  <si>
    <t>MAM-001C08</t>
  </si>
  <si>
    <t>MIMAT0000221</t>
  </si>
  <si>
    <t>mmu-miR-191</t>
  </si>
  <si>
    <t>CAACGGAATCCCAAAAGCAGCTG</t>
  </si>
  <si>
    <t>MPM00560A</t>
  </si>
  <si>
    <t>MAM-001C09</t>
  </si>
  <si>
    <t>MIMAT0000137</t>
  </si>
  <si>
    <t>mmu-miR-126-5p</t>
  </si>
  <si>
    <t>CATTATTACTTTTGGTACGCG</t>
  </si>
  <si>
    <t>MPM00506A</t>
  </si>
  <si>
    <t>MAM-001C10</t>
  </si>
  <si>
    <t>MIMAT0000540</t>
  </si>
  <si>
    <t>mmu-miR-93</t>
  </si>
  <si>
    <t>CAAAGTGCTGTTCGTGCAGGTAG</t>
  </si>
  <si>
    <t>MPM00873A</t>
  </si>
  <si>
    <t>MAM-001C11</t>
  </si>
  <si>
    <t>MIMAT0000158</t>
  </si>
  <si>
    <t>mmu-miR-146a</t>
  </si>
  <si>
    <t>TGAGAACTGAATTCCATGGGT</t>
  </si>
  <si>
    <t>MPM00529A</t>
  </si>
  <si>
    <t>MAM-001C12</t>
  </si>
  <si>
    <t>MIMAT0001081</t>
  </si>
  <si>
    <t>mmu-miR-196b</t>
  </si>
  <si>
    <t>TAGGTAGTTTTCTGTTGTTGGG</t>
  </si>
  <si>
    <t>MPM00567A</t>
  </si>
  <si>
    <t>MAM-001D01</t>
  </si>
  <si>
    <t>MIMAT0000122</t>
  </si>
  <si>
    <t>mmu-let-7i</t>
  </si>
  <si>
    <t>TGAGGTAGTAGTTTGTGCT</t>
  </si>
  <si>
    <t>MPM00490A</t>
  </si>
  <si>
    <t>MAM-001D02</t>
  </si>
  <si>
    <t>MIMAT0000529</t>
  </si>
  <si>
    <t>mmu-miR-20a</t>
  </si>
  <si>
    <t>TAAAGTGCTTATGGTGCAGGTAG</t>
  </si>
  <si>
    <t>MPM00585A</t>
  </si>
  <si>
    <t>MAM-001D03</t>
  </si>
  <si>
    <t>MIMAT0000528</t>
  </si>
  <si>
    <t>mmu-miR-18a</t>
  </si>
  <si>
    <t>TAAGGTGCATCTAGTGCAGA</t>
  </si>
  <si>
    <t>MPM00556A</t>
  </si>
  <si>
    <t>MAM-001D04</t>
  </si>
  <si>
    <t>MIMAT0000653</t>
  </si>
  <si>
    <t>mmu-miR-28</t>
  </si>
  <si>
    <t>AAGGAGCTCACAGTCTATTGAG</t>
  </si>
  <si>
    <t>MPM00613A</t>
  </si>
  <si>
    <t>MAM-001D05</t>
  </si>
  <si>
    <t>MIMAT0000125</t>
  </si>
  <si>
    <t>mmu-miR-23b</t>
  </si>
  <si>
    <t>ATCACATTGCCAGGGATTA</t>
  </si>
  <si>
    <t>MPM00605A</t>
  </si>
  <si>
    <t>MAM-001D06</t>
  </si>
  <si>
    <t>MIMAT0000160</t>
  </si>
  <si>
    <t>mmu-miR-150</t>
  </si>
  <si>
    <t>TCTCCCAACCCTTGTACCAGTG</t>
  </si>
  <si>
    <t>MPM00535A</t>
  </si>
  <si>
    <t>MAM-001D07</t>
  </si>
  <si>
    <t>MIMAT0000539</t>
  </si>
  <si>
    <t>mmu-miR-92a</t>
  </si>
  <si>
    <t>TATTGCACTTGTCCCGGCCTG</t>
  </si>
  <si>
    <t>MPM00870A</t>
  </si>
  <si>
    <t>MAM-001D08</t>
  </si>
  <si>
    <t>MIMAT0000648</t>
  </si>
  <si>
    <t>mmu-miR-10a</t>
  </si>
  <si>
    <t>TACCCTGTAGATCTGAATTTGTG</t>
  </si>
  <si>
    <t>MPM00499A</t>
  </si>
  <si>
    <t>MAM-001D09</t>
  </si>
  <si>
    <t>MIMAT0000383</t>
  </si>
  <si>
    <t>mmu-let-7d</t>
  </si>
  <si>
    <t>AGAGGTAGTAGGTTGCATA</t>
  </si>
  <si>
    <t>MPM00486A</t>
  </si>
  <si>
    <t>MAM-001D10</t>
  </si>
  <si>
    <t>MIMAT0000518</t>
  </si>
  <si>
    <t>mmu-miR-196a</t>
  </si>
  <si>
    <t>TAGGTAGTTTTATGTTGTTGGGAA</t>
  </si>
  <si>
    <t>MPM00566A</t>
  </si>
  <si>
    <t>MAM-001D11</t>
  </si>
  <si>
    <t>MIMAT0000532</t>
  </si>
  <si>
    <t>mmu-miR-23a</t>
  </si>
  <si>
    <t>ATCACATTGCCAGGGATTT</t>
  </si>
  <si>
    <t>MPM00604A</t>
  </si>
  <si>
    <t>MAM-001D12</t>
  </si>
  <si>
    <t>MIMAT0000386</t>
  </si>
  <si>
    <t>mmu-miR-106b</t>
  </si>
  <si>
    <t>TAAAGTGCTGACAGTGCAGA</t>
  </si>
  <si>
    <t>MPM00497A</t>
  </si>
  <si>
    <t>MAM-001E01</t>
  </si>
  <si>
    <t>MIMAT0004667</t>
  </si>
  <si>
    <t>mmu-miR-199b</t>
  </si>
  <si>
    <t>ACAGTAGTCTGCACATTGGTTA</t>
  </si>
  <si>
    <t>MPM01429A</t>
  </si>
  <si>
    <t>MAM-001E02</t>
  </si>
  <si>
    <t>MIMAT0000381</t>
  </si>
  <si>
    <t>mmu-miR-34c</t>
  </si>
  <si>
    <t>AGGCAGTGTAGTTAGCTGATTGCAA</t>
  </si>
  <si>
    <t>MPM00670A</t>
  </si>
  <si>
    <t>MAM-001E03</t>
  </si>
  <si>
    <t>MIMAT0003188</t>
  </si>
  <si>
    <t>mmu-miR-503</t>
  </si>
  <si>
    <t>TAGCAGCGGGAACAGTACTGCAG</t>
  </si>
  <si>
    <t>MPM00753A</t>
  </si>
  <si>
    <t>MAM-001E04</t>
  </si>
  <si>
    <t>MIMAT0000652</t>
  </si>
  <si>
    <t>mmu-miR-25</t>
  </si>
  <si>
    <t>CATTGCACTTGTCTCGGTCTGA</t>
  </si>
  <si>
    <t>MPM00608A</t>
  </si>
  <si>
    <t>MAM-001E05</t>
  </si>
  <si>
    <t>MIMAT0000121</t>
  </si>
  <si>
    <t>mmu-let-7g</t>
  </si>
  <si>
    <t>TGAGGTAGTAGTTTGTACA</t>
  </si>
  <si>
    <t>MPM00489A</t>
  </si>
  <si>
    <t>MAM-001E06</t>
  </si>
  <si>
    <t>MIMAT0000541</t>
  </si>
  <si>
    <t>mmu-miR-96</t>
  </si>
  <si>
    <t>TTTGGCACTAGCACATTTTTGCTAA</t>
  </si>
  <si>
    <t>MPM00874A</t>
  </si>
  <si>
    <t>MAM-001E07</t>
  </si>
  <si>
    <t>MIMAT0000538</t>
  </si>
  <si>
    <t>mmu-miR-31</t>
  </si>
  <si>
    <t>AGGCAAGATGCTGGCATAGCTGAA</t>
  </si>
  <si>
    <t>MPM00643A</t>
  </si>
  <si>
    <t>MAM-001E08</t>
  </si>
  <si>
    <t>MIMAT0000514</t>
  </si>
  <si>
    <t>mmu-miR-30c</t>
  </si>
  <si>
    <t>TGTAAACATCCTACACTCTCAGC</t>
  </si>
  <si>
    <t>MPM00640A</t>
  </si>
  <si>
    <t>MAM-001E09</t>
  </si>
  <si>
    <t>MIMAT0000124</t>
  </si>
  <si>
    <t>mmu-miR-15b</t>
  </si>
  <si>
    <t>TAGCAGCACATCATGGTTTACA</t>
  </si>
  <si>
    <t>MPM00542A</t>
  </si>
  <si>
    <t>MAM-001E10</t>
  </si>
  <si>
    <t>MIMAT0000208</t>
  </si>
  <si>
    <t>mmu-miR-10b</t>
  </si>
  <si>
    <t>TACCCTGTAGAACTGAATTTGTG</t>
  </si>
  <si>
    <t>MPM00500A</t>
  </si>
  <si>
    <t>MAM-001E11</t>
  </si>
  <si>
    <t>MIMAT0000156</t>
  </si>
  <si>
    <t>mmu-miR-144</t>
  </si>
  <si>
    <t>GGGTACAGTATAGATGATGTACT</t>
  </si>
  <si>
    <t>MPM00527A</t>
  </si>
  <si>
    <t>MAM-001E12</t>
  </si>
  <si>
    <t>MIMAT0005293</t>
  </si>
  <si>
    <t>mmu-miR-467e</t>
  </si>
  <si>
    <t>GGGATAAGTGTGAGCATGTATATGT</t>
  </si>
  <si>
    <t>MPM00731A</t>
  </si>
  <si>
    <t>MAM-001F01</t>
  </si>
  <si>
    <t>MIMAT0000135</t>
  </si>
  <si>
    <t>mmu-miR-125a-5p</t>
  </si>
  <si>
    <t>TCCCTGAGACCCTTTAACCTGTG</t>
  </si>
  <si>
    <t>MPM00504A</t>
  </si>
  <si>
    <t>MAM-001F02</t>
  </si>
  <si>
    <t>MIMAT0000131</t>
  </si>
  <si>
    <t>mmu-miR-99a</t>
  </si>
  <si>
    <t>AACCCGTAGATCCGAT</t>
  </si>
  <si>
    <t>MPM00876A</t>
  </si>
  <si>
    <t>MAM-001F03</t>
  </si>
  <si>
    <t>MIMAT0004844</t>
  </si>
  <si>
    <t>mmu-miR-880</t>
  </si>
  <si>
    <t>TACTCCATCCTCTCTGAGTAGA</t>
  </si>
  <si>
    <t>MPM00864A</t>
  </si>
  <si>
    <t>MAM-001F04</t>
  </si>
  <si>
    <t>MIMAT0000651</t>
  </si>
  <si>
    <t>mmu-miR-19a</t>
  </si>
  <si>
    <t>TGTGCAAATCTATGCGAAACTGA</t>
  </si>
  <si>
    <t>MPM01430A</t>
  </si>
  <si>
    <t>MAM-001F05</t>
  </si>
  <si>
    <t>MIMAT0000229</t>
  </si>
  <si>
    <t>mmu-miR-199a-5p</t>
  </si>
  <si>
    <t>CCCAGTGTTCAGGCTACCTGTTC</t>
  </si>
  <si>
    <t>MPM00569A</t>
  </si>
  <si>
    <t>MAM-001F06</t>
  </si>
  <si>
    <t>MIMAT0003450</t>
  </si>
  <si>
    <t>mmu-miR-488</t>
  </si>
  <si>
    <t>TTGAAAGGCTGTTTCTTGGTC</t>
  </si>
  <si>
    <t>MPM01526A</t>
  </si>
  <si>
    <t>MAM-001F07</t>
  </si>
  <si>
    <t>MIMAT0000211</t>
  </si>
  <si>
    <t>mmu-miR-182</t>
  </si>
  <si>
    <t>TTTGGCAATGGTAGAACTCACACCGAA</t>
  </si>
  <si>
    <t>MPM00549A</t>
  </si>
  <si>
    <t>MAM-001F08</t>
  </si>
  <si>
    <t>MIMAT0000368</t>
  </si>
  <si>
    <t>mmu-miR-291a-3p</t>
  </si>
  <si>
    <t>AAAGTGCTTCCACTTTGTGTGCAA</t>
  </si>
  <si>
    <t>MPM01449A</t>
  </si>
  <si>
    <t>MAM-001F09</t>
  </si>
  <si>
    <t>MIMAT0000215</t>
  </si>
  <si>
    <t>mmu-miR-186</t>
  </si>
  <si>
    <t>CAAAGAATTCTCCTTTTGGGCT</t>
  </si>
  <si>
    <t>MPM00553A</t>
  </si>
  <si>
    <t>MAM-001F10</t>
  </si>
  <si>
    <t>MIMAT0003170</t>
  </si>
  <si>
    <t>mmu-miR-541</t>
  </si>
  <si>
    <t>AAGGGATTCTGATGTTGGTCACACTAA</t>
  </si>
  <si>
    <t>MPM00761A</t>
  </si>
  <si>
    <t>MAM-001F11</t>
  </si>
  <si>
    <t>MIMAT0003377</t>
  </si>
  <si>
    <t>mmu-miR-302d</t>
  </si>
  <si>
    <t>TAAGTGCTTCCATGTTTGAGTGT</t>
  </si>
  <si>
    <t>MPM00637A</t>
  </si>
  <si>
    <t>MAM-001F12</t>
  </si>
  <si>
    <t>MIMAT0000212</t>
  </si>
  <si>
    <t>mmu-miR-183</t>
  </si>
  <si>
    <t>TATGGCACTGGTAGAATTCACT</t>
  </si>
  <si>
    <t>MPM00550A</t>
  </si>
  <si>
    <t>MAM-001G01</t>
  </si>
  <si>
    <t>MIMAT0000524</t>
  </si>
  <si>
    <t>mmu-let-7e</t>
  </si>
  <si>
    <t>TGAGGTAGGAGGTTGTATA</t>
  </si>
  <si>
    <t>MPM00487A</t>
  </si>
  <si>
    <t>MAM-001G02</t>
  </si>
  <si>
    <t>MIMAT0000152</t>
  </si>
  <si>
    <t>mmu-miR-140*</t>
  </si>
  <si>
    <t>TACCACAGGGTAGAACCACGG</t>
  </si>
  <si>
    <t>MPM01406A</t>
  </si>
  <si>
    <t>MAM-001G03</t>
  </si>
  <si>
    <t>MIMAT0004747</t>
  </si>
  <si>
    <t>mmu-miR-411</t>
  </si>
  <si>
    <t>TAGTAGACCGTATAGCGTACGAA</t>
  </si>
  <si>
    <t>MPM00695A</t>
  </si>
  <si>
    <t>MAM-001G04</t>
  </si>
  <si>
    <t>MIMAT0004669</t>
  </si>
  <si>
    <t>mmu-miR-125b-3p</t>
  </si>
  <si>
    <t>ACGGGTTAGGCTCTTGGGAGCT</t>
  </si>
  <si>
    <t>MPM01395A</t>
  </si>
  <si>
    <t>MAM-001G05</t>
  </si>
  <si>
    <t>MIMAT0000373</t>
  </si>
  <si>
    <t>mmu-miR-295</t>
  </si>
  <si>
    <t>AAAGTGCTACTACTTTTGAGTCT</t>
  </si>
  <si>
    <t>MPM01454A</t>
  </si>
  <si>
    <t>MAM-001G06</t>
  </si>
  <si>
    <t>MIMAT0000123</t>
  </si>
  <si>
    <t>mmu-miR-1</t>
  </si>
  <si>
    <t>GGGTGGAATGTAAAGAAGTATGTA</t>
  </si>
  <si>
    <t>MPM00501A</t>
  </si>
  <si>
    <t>MAM-001G07</t>
  </si>
  <si>
    <t>MIMAT0000661</t>
  </si>
  <si>
    <t>mmu-miR-214</t>
  </si>
  <si>
    <t>AGCAGGCACAGACAGGCAGTAA</t>
  </si>
  <si>
    <t>MPM01439A</t>
  </si>
  <si>
    <t>MAM-001G08</t>
  </si>
  <si>
    <t>MIMAT0000150</t>
  </si>
  <si>
    <t>mmu-miR-138</t>
  </si>
  <si>
    <t>AGCTGGTGTTGTGAATCAGGCCG</t>
  </si>
  <si>
    <t>MPM00521A</t>
  </si>
  <si>
    <t>MAM-001G09</t>
  </si>
  <si>
    <t>MIMAT0004750</t>
  </si>
  <si>
    <t>mmu-miR-425</t>
  </si>
  <si>
    <t>AATGACACGATCACTCCCGTTGA</t>
  </si>
  <si>
    <t>MPM00699A</t>
  </si>
  <si>
    <t>MAM-001G10</t>
  </si>
  <si>
    <t>MIMAT0000663</t>
  </si>
  <si>
    <t>mmu-miR-218</t>
  </si>
  <si>
    <t>TTGTGCTTGATCTAACCATGT</t>
  </si>
  <si>
    <t>MPM00596A</t>
  </si>
  <si>
    <t>MAM-001G11</t>
  </si>
  <si>
    <t>MIMAT0000766</t>
  </si>
  <si>
    <t>mmu-miR-335-5p</t>
  </si>
  <si>
    <t>TCAAGAGCAATAACGAAAAATGT</t>
  </si>
  <si>
    <t>MPM00657A</t>
  </si>
  <si>
    <t>MAM-001G12</t>
  </si>
  <si>
    <t>MIMAT0000133</t>
  </si>
  <si>
    <t>mmu-miR-101a</t>
  </si>
  <si>
    <t>TACAGTACTGTGATGACTGAA</t>
  </si>
  <si>
    <t>MPM01389A</t>
  </si>
  <si>
    <t>MAM-001H01</t>
  </si>
  <si>
    <t>MIMAT0000153</t>
  </si>
  <si>
    <t>mmu-miR-141</t>
  </si>
  <si>
    <t>TAACACTGTCTGGTAAAGATGG</t>
  </si>
  <si>
    <t>MPM01407A</t>
  </si>
  <si>
    <t>MAM-001H02</t>
  </si>
  <si>
    <t>MIMAT0004187</t>
  </si>
  <si>
    <t>mmu-miR-744</t>
  </si>
  <si>
    <t>TGCGGGGCTAGGGCTAACAGCA</t>
  </si>
  <si>
    <t>MPM00840A</t>
  </si>
  <si>
    <t>MAM-001H03</t>
  </si>
  <si>
    <t>MIMAT0004885</t>
  </si>
  <si>
    <t>mmu-miR-467c</t>
  </si>
  <si>
    <t>TAAGTGCGTGCATGTATATGT</t>
  </si>
  <si>
    <t>MPM00729A</t>
  </si>
  <si>
    <t>MAM-001H04</t>
  </si>
  <si>
    <t>MIMAT0003727</t>
  </si>
  <si>
    <t>mmu-miR-374</t>
  </si>
  <si>
    <t>ATATAATACAACCTGCTGAGTG</t>
  </si>
  <si>
    <t>MPM00680A</t>
  </si>
  <si>
    <t>MAM-001H05</t>
  </si>
  <si>
    <t>N/A</t>
  </si>
  <si>
    <t>snoRNA251</t>
  </si>
  <si>
    <t>GAGCTTTGTTCTGAGCCAG</t>
  </si>
  <si>
    <t>MPM01664A</t>
  </si>
  <si>
    <t>MAM-001H06</t>
  </si>
  <si>
    <t>snoRNA202</t>
  </si>
  <si>
    <t>GAACCCTTTTCCATCTGATG</t>
  </si>
  <si>
    <t>MPM01663A</t>
  </si>
  <si>
    <t>MAM-001H07</t>
  </si>
  <si>
    <t>snoRNA142</t>
  </si>
  <si>
    <t>GGGATTGAGGACCTGAGG</t>
  </si>
  <si>
    <t>MPM01662A</t>
  </si>
  <si>
    <t>MAM-001H08</t>
  </si>
  <si>
    <t>Rnu6</t>
  </si>
  <si>
    <t>ACACGCAAATTCGTGAAGC</t>
  </si>
  <si>
    <t>MPM01661A</t>
  </si>
  <si>
    <t>MAM-001H09</t>
  </si>
  <si>
    <t>miRTC</t>
  </si>
  <si>
    <t>MAM-001H10</t>
  </si>
  <si>
    <t>MAM-001H11</t>
  </si>
  <si>
    <t>PPC</t>
  </si>
  <si>
    <t>MAM-001H12</t>
  </si>
  <si>
    <t>MAM-002A01</t>
  </si>
  <si>
    <t>MIMAT0000146</t>
  </si>
  <si>
    <t>mmu-miR-134</t>
  </si>
  <si>
    <t>TGTGACTGGTTGACCAGAGGGGAA</t>
  </si>
  <si>
    <t>MPM00516A</t>
  </si>
  <si>
    <t>MAM-002A02</t>
  </si>
  <si>
    <t>MIMAT0000149</t>
  </si>
  <si>
    <t>mmu-miR-137</t>
  </si>
  <si>
    <t>TATTGCTTAAGAATACGCGTAG</t>
  </si>
  <si>
    <t>MPM00520A</t>
  </si>
  <si>
    <t>MAM-002A03</t>
  </si>
  <si>
    <t>MIMAT0004828</t>
  </si>
  <si>
    <t>mmu-miR-708</t>
  </si>
  <si>
    <t>AAGGAGCTTACAATCTAGCTGGGAA</t>
  </si>
  <si>
    <t>MPM00823A</t>
  </si>
  <si>
    <t>MAM-002A04</t>
  </si>
  <si>
    <t>MIMAT0000673</t>
  </si>
  <si>
    <t>mmu-miR-181b</t>
  </si>
  <si>
    <t>AACATTCATTGCTGTTGGTGGGT</t>
  </si>
  <si>
    <t>MPM00546A</t>
  </si>
  <si>
    <t>MAM-002A05</t>
  </si>
  <si>
    <t>MIMAT0000376</t>
  </si>
  <si>
    <t>mmu-miR-298</t>
  </si>
  <si>
    <t>GGCAGAGGAGGGCTGTTCTTCCC</t>
  </si>
  <si>
    <t>MPM00625A</t>
  </si>
  <si>
    <t>MAM-002A06</t>
  </si>
  <si>
    <t>MIMAT0000616</t>
  </si>
  <si>
    <t>mmu-miR-101b</t>
  </si>
  <si>
    <t>TACAGTACTGTGATGGCTGAA</t>
  </si>
  <si>
    <t>MPM00493A</t>
  </si>
  <si>
    <t>MAM-002A07</t>
  </si>
  <si>
    <t>MIMAT0000225</t>
  </si>
  <si>
    <t>mmu-miR-195</t>
  </si>
  <si>
    <t>TAGCAGCACAGAAATATTGGC</t>
  </si>
  <si>
    <t>MPM00565A</t>
  </si>
  <si>
    <t>MAM-002A08</t>
  </si>
  <si>
    <t>MIMAT0000536</t>
  </si>
  <si>
    <t>mmu-miR-29c</t>
  </si>
  <si>
    <t>TAGCACCATTTGAAGTCGGT</t>
  </si>
  <si>
    <t>MPM01461A</t>
  </si>
  <si>
    <t>MAM-002A09</t>
  </si>
  <si>
    <t>MIMAT0000378</t>
  </si>
  <si>
    <t>mmu-miR-300</t>
  </si>
  <si>
    <t>TATGCAAGGGCAAGCTCTCTTCAA</t>
  </si>
  <si>
    <t>MPM01462A</t>
  </si>
  <si>
    <t>MAM-002A10</t>
  </si>
  <si>
    <t>MIMAT0002112</t>
  </si>
  <si>
    <t>mmu-miR-471</t>
  </si>
  <si>
    <t>TACGTAGTATAGTGCTTTTCAC</t>
  </si>
  <si>
    <t>MPM00735A</t>
  </si>
  <si>
    <t>MAM-002A11</t>
  </si>
  <si>
    <t>MIMAT0000246</t>
  </si>
  <si>
    <t>mmu-miR-122</t>
  </si>
  <si>
    <t>GAGTGTGACAATGGTGTTTGAA</t>
  </si>
  <si>
    <t>MPM00502A</t>
  </si>
  <si>
    <t>MAM-002A12</t>
  </si>
  <si>
    <t>MIMAT0003374</t>
  </si>
  <si>
    <t>mmu-miR-302b</t>
  </si>
  <si>
    <t>TAAGTGCTTCCATGTTTTAGTA</t>
  </si>
  <si>
    <t>MPM01464A</t>
  </si>
  <si>
    <t>MAM-002B01</t>
  </si>
  <si>
    <t>MIMAT0000130</t>
  </si>
  <si>
    <t>mmu-miR-30b</t>
  </si>
  <si>
    <t>TGTAAACATCCTACACTCAGCT</t>
  </si>
  <si>
    <t>MPM00639A</t>
  </si>
  <si>
    <t>MAM-002B02</t>
  </si>
  <si>
    <t>MIMAT0000667</t>
  </si>
  <si>
    <t>mmu-miR-33</t>
  </si>
  <si>
    <t>GTGCATTGTAGTTGCATTGCAAA</t>
  </si>
  <si>
    <t>MPM00654A</t>
  </si>
  <si>
    <t>MAM-002B03</t>
  </si>
  <si>
    <t>MIMAT0003173</t>
  </si>
  <si>
    <t>mmu-miR-547</t>
  </si>
  <si>
    <t>CTTGGTACATCTTTGAGTGAG</t>
  </si>
  <si>
    <t>MPM00766A</t>
  </si>
  <si>
    <t>MAM-002B04</t>
  </si>
  <si>
    <t>MIMAT0000387</t>
  </si>
  <si>
    <t>mmu-miR-130b</t>
  </si>
  <si>
    <t>CAGTGCAATGATGAAAGGGCAT</t>
  </si>
  <si>
    <t>MPM01400A</t>
  </si>
  <si>
    <t>MAM-002B05</t>
  </si>
  <si>
    <t>MIMAT0000370</t>
  </si>
  <si>
    <t>mmu-miR-292-3p</t>
  </si>
  <si>
    <t>AAAGTGCCGCCAGGTTTTGAGTGT</t>
  </si>
  <si>
    <t>MPM01451A</t>
  </si>
  <si>
    <t>MAM-002B06</t>
  </si>
  <si>
    <t>MIMAT0000236</t>
  </si>
  <si>
    <t>mmu-miR-203</t>
  </si>
  <si>
    <t>GTGAAATGTTTAGGACCACTAG</t>
  </si>
  <si>
    <t>MPM01435A</t>
  </si>
  <si>
    <t>MAM-002B07</t>
  </si>
  <si>
    <t>MIMAT0000379</t>
  </si>
  <si>
    <t>mmu-miR-301a</t>
  </si>
  <si>
    <t>CAGTGCAATAGTGTTGTCAAAGC</t>
  </si>
  <si>
    <t>MPM00632A</t>
  </si>
  <si>
    <t>MAM-002B08</t>
  </si>
  <si>
    <t>MIMAT0001418</t>
  </si>
  <si>
    <t>mmu-miR-431</t>
  </si>
  <si>
    <t>TCTTGCAGGCCGTCATGCAAA</t>
  </si>
  <si>
    <t>MPM00701A</t>
  </si>
  <si>
    <t>MAM-002B09</t>
  </si>
  <si>
    <t>MIMAT0000516</t>
  </si>
  <si>
    <t>mmu-miR-148a</t>
  </si>
  <si>
    <t>TCAGTGCACTACAGAACTTTGT</t>
  </si>
  <si>
    <t>MPM01411A</t>
  </si>
  <si>
    <t>MAM-002B10</t>
  </si>
  <si>
    <t>MIMAT0000739</t>
  </si>
  <si>
    <t>mmu-miR-375</t>
  </si>
  <si>
    <t>TTTGTTCGTTCGGCTCGCGTGA</t>
  </si>
  <si>
    <t>MPM00681A</t>
  </si>
  <si>
    <t>MAM-002B11</t>
  </si>
  <si>
    <t>MIMAT0000612</t>
  </si>
  <si>
    <t>mmu-miR-135b</t>
  </si>
  <si>
    <t>TATGGCTTTTCATTCCTGTGTG</t>
  </si>
  <si>
    <t>MPM00518A</t>
  </si>
  <si>
    <t>MAM-002B12</t>
  </si>
  <si>
    <t>MIMAT0001542</t>
  </si>
  <si>
    <t>mmu-miR-449a</t>
  </si>
  <si>
    <t>TGGCAGTGTATTGTTAGCTGGTAA</t>
  </si>
  <si>
    <t>MPM00705A</t>
  </si>
  <si>
    <t>MAM-002C01</t>
  </si>
  <si>
    <t>MIMAT0003187</t>
  </si>
  <si>
    <t>mmu-miR-20b</t>
  </si>
  <si>
    <t>CAAAGTGCTCATGGTGCAGGTAG</t>
  </si>
  <si>
    <t>MPM00586A</t>
  </si>
  <si>
    <t>MAM-002C02</t>
  </si>
  <si>
    <t>MIMAT0004536</t>
  </si>
  <si>
    <t>mmu-miR-151-5p</t>
  </si>
  <si>
    <t>TCGAGGAGCTCACAGTCTAG</t>
  </si>
  <si>
    <t>MPM00536A</t>
  </si>
  <si>
    <t>MAM-002C03</t>
  </si>
  <si>
    <t>MIMAT0000162</t>
  </si>
  <si>
    <t>mmu-miR-152</t>
  </si>
  <si>
    <t>TCAGTGCATGACAGAACTTG</t>
  </si>
  <si>
    <t>MPM00537A</t>
  </si>
  <si>
    <t>MAM-002C04</t>
  </si>
  <si>
    <t>MIMAT0000546</t>
  </si>
  <si>
    <t>mmu-miR-103</t>
  </si>
  <si>
    <t>AGCAGCATTGTACAGGGCTATG</t>
  </si>
  <si>
    <t>MPM00494A</t>
  </si>
  <si>
    <t>MAM-002C05</t>
  </si>
  <si>
    <t>MIMAT0000542</t>
  </si>
  <si>
    <t>mmu-miR-34a</t>
  </si>
  <si>
    <t>TGGCAGTGTCTTAGCTGGTTGT</t>
  </si>
  <si>
    <t>MPM00668A</t>
  </si>
  <si>
    <t>MAM-002C06</t>
  </si>
  <si>
    <t>MIMAT0000677</t>
  </si>
  <si>
    <t>mmu-miR-7a</t>
  </si>
  <si>
    <t>TGGAAGACTAGTGGTTTTGTTGT</t>
  </si>
  <si>
    <t>MPM00849A</t>
  </si>
  <si>
    <t>MAM-002C07</t>
  </si>
  <si>
    <t>MIMAT0000741</t>
  </si>
  <si>
    <t>mmu-miR-377</t>
  </si>
  <si>
    <t>ATCACACAAAGGCAACTTTTGT</t>
  </si>
  <si>
    <t>MPM00685A</t>
  </si>
  <si>
    <t>MAM-002C08</t>
  </si>
  <si>
    <t>MIMAT0003711</t>
  </si>
  <si>
    <t>mmu-miR-652</t>
  </si>
  <si>
    <t>AATGGCGCCACTAGGGTTGTG</t>
  </si>
  <si>
    <t>MPM00775A</t>
  </si>
  <si>
    <t>MAM-002C09</t>
  </si>
  <si>
    <t>MIMAT0000143</t>
  </si>
  <si>
    <t>mmu-miR-9*</t>
  </si>
  <si>
    <t>GGGATAAAGCTAGATAACCGAAAGT</t>
  </si>
  <si>
    <t>MPM01562A</t>
  </si>
  <si>
    <t>MAM-002C10</t>
  </si>
  <si>
    <t>MIMAT0000746</t>
  </si>
  <si>
    <t>mmu-miR-381</t>
  </si>
  <si>
    <t>TATACAAGGGCAAGCTCTCTGT</t>
  </si>
  <si>
    <t>MPM00689A</t>
  </si>
  <si>
    <t>MAM-002C11</t>
  </si>
  <si>
    <t>MIMAT0000223</t>
  </si>
  <si>
    <t>mmu-miR-193</t>
  </si>
  <si>
    <t>AACTGGCCTACAAAGTCCCAGTAA</t>
  </si>
  <si>
    <t>MPM01426A</t>
  </si>
  <si>
    <t>MAM-002C12</t>
  </si>
  <si>
    <t>MIMAT0000519</t>
  </si>
  <si>
    <t>mmu-miR-200a</t>
  </si>
  <si>
    <t>TAACACTGTCTGGTAACGATGTAA</t>
  </si>
  <si>
    <t>MPM01431A</t>
  </si>
  <si>
    <t>MAM-002D01</t>
  </si>
  <si>
    <t>MIMAT0004528</t>
  </si>
  <si>
    <t>mmu-miR-125a-3p</t>
  </si>
  <si>
    <t>ACAGGTGAGGTTCTTGGGAGCC</t>
  </si>
  <si>
    <t>MPM01394A</t>
  </si>
  <si>
    <t>MAM-002D02</t>
  </si>
  <si>
    <t>MIMAT0000740</t>
  </si>
  <si>
    <t>mmu-miR-376a</t>
  </si>
  <si>
    <t>ATCGTAGAGGAAAATCCACGT</t>
  </si>
  <si>
    <t>MPM01491A</t>
  </si>
  <si>
    <t>MAM-002D03</t>
  </si>
  <si>
    <t>MIMAT0003151</t>
  </si>
  <si>
    <t>mmu-miR-378</t>
  </si>
  <si>
    <t>ACTGGACTTGGAGTCAGAAGG</t>
  </si>
  <si>
    <t>MPM01494A</t>
  </si>
  <si>
    <t>MAM-002D04</t>
  </si>
  <si>
    <t>MIMAT0002108</t>
  </si>
  <si>
    <t>mmu-miR-467a*</t>
  </si>
  <si>
    <t>GGGATATACATACACACATCTACAC</t>
  </si>
  <si>
    <t>MPM01519A</t>
  </si>
  <si>
    <t>MAM-002D05</t>
  </si>
  <si>
    <t>MIMAT0000385</t>
  </si>
  <si>
    <t>mmu-miR-106a</t>
  </si>
  <si>
    <t>CAAAGTGCTAACGGTGCAGGTAG</t>
  </si>
  <si>
    <t>MPM00496A</t>
  </si>
  <si>
    <t>MAM-002D06</t>
  </si>
  <si>
    <t>MIMAT0000213</t>
  </si>
  <si>
    <t>mmu-miR-184</t>
  </si>
  <si>
    <t>TGGACGGAGAACTGATAAGGGT</t>
  </si>
  <si>
    <t>MPM00551A</t>
  </si>
  <si>
    <t>MAM-002D07</t>
  </si>
  <si>
    <t>MIMAT0000367</t>
  </si>
  <si>
    <t>mmu-miR-291a-5p</t>
  </si>
  <si>
    <t>CATCAAAGTGGAGGCCCTCTCTAA</t>
  </si>
  <si>
    <t>MPM00615A</t>
  </si>
  <si>
    <t>MAM-002D08</t>
  </si>
  <si>
    <t>MIMAT0004857</t>
  </si>
  <si>
    <t>mmu-miR-147</t>
  </si>
  <si>
    <t>GTGTGCGGAAATGCTTCTGCTA</t>
  </si>
  <si>
    <t>MPM00531A</t>
  </si>
  <si>
    <t>MAM-002D09</t>
  </si>
  <si>
    <t>MIMAT0000140</t>
  </si>
  <si>
    <t>mmu-miR-128a</t>
  </si>
  <si>
    <t>TCACAGTGAACCGGTCTCTTT</t>
  </si>
  <si>
    <t>MPM00508A</t>
  </si>
  <si>
    <t>MAM-002D10</t>
  </si>
  <si>
    <t>MIMAT0000555</t>
  </si>
  <si>
    <t>mmu-miR-324-5p</t>
  </si>
  <si>
    <t>CGCATCCCCTAGGGCATTGGTGT</t>
  </si>
  <si>
    <t>MPM00648A</t>
  </si>
  <si>
    <t>MAM-002D11</t>
  </si>
  <si>
    <t>MIMAT0003507</t>
  </si>
  <si>
    <t>mmu-miR-500</t>
  </si>
  <si>
    <t>AATGCACCTGGGCAAGGGTTCA</t>
  </si>
  <si>
    <t>MPM00751A</t>
  </si>
  <si>
    <t>MAM-002D12</t>
  </si>
  <si>
    <t>MIMAT0000214</t>
  </si>
  <si>
    <t>mmu-miR-185</t>
  </si>
  <si>
    <t>TGGAGAGAAAGGCAGTTCCTGA</t>
  </si>
  <si>
    <t>MPM00552A</t>
  </si>
  <si>
    <t>MAM-002E01</t>
  </si>
  <si>
    <t>MIMAT0000658</t>
  </si>
  <si>
    <t>mmu-miR-210</t>
  </si>
  <si>
    <t>CTGTGCGTGTGACAGCGGCTGAAA</t>
  </si>
  <si>
    <t>MPM00588A</t>
  </si>
  <si>
    <t>MAM-002E02</t>
  </si>
  <si>
    <t>MIMAT0000665</t>
  </si>
  <si>
    <t>mmu-miR-223</t>
  </si>
  <si>
    <t>TGTCAGTTTGTCAAATACCCCAAA</t>
  </si>
  <si>
    <t>MPM00602A</t>
  </si>
  <si>
    <t>MAM-002E03</t>
  </si>
  <si>
    <t>MIMAT0004628</t>
  </si>
  <si>
    <t>mmu-miR-21*</t>
  </si>
  <si>
    <t>CAACAGCAGTCGATGGGCTGTC</t>
  </si>
  <si>
    <t>MPM01438A</t>
  </si>
  <si>
    <t>MAM-002E04</t>
  </si>
  <si>
    <t>MIMAT0004186</t>
  </si>
  <si>
    <t>mmu-miR-301b</t>
  </si>
  <si>
    <t>CAGTGCAATGGTGTTGTCAAAGC</t>
  </si>
  <si>
    <t>MPM00633A</t>
  </si>
  <si>
    <t>MAM-002E05</t>
  </si>
  <si>
    <t>MIMAT0000235</t>
  </si>
  <si>
    <t>mmu-miR-202-3p</t>
  </si>
  <si>
    <t>AGAGGTATAGCGCATGGGAAGA</t>
  </si>
  <si>
    <t>MPM01434A</t>
  </si>
  <si>
    <t>MAM-002E06</t>
  </si>
  <si>
    <t>MIMAT0000520</t>
  </si>
  <si>
    <t>mmu-miR-208</t>
  </si>
  <si>
    <t>ATAAGACGAGCAAAAAGCTTGT</t>
  </si>
  <si>
    <t>MPM00583A</t>
  </si>
  <si>
    <t>MAM-002E07</t>
  </si>
  <si>
    <t>MIMAT0000556</t>
  </si>
  <si>
    <t>mmu-miR-324-3p</t>
  </si>
  <si>
    <t>CCACTGCCCCAGGTGCTGCT</t>
  </si>
  <si>
    <t>MPM01474A</t>
  </si>
  <si>
    <t>MAM-002E08</t>
  </si>
  <si>
    <t>MIMAT0004704</t>
  </si>
  <si>
    <t>mmu-miR-335-3p</t>
  </si>
  <si>
    <t>TTTTTCATTATTGCTCCTGACCAA</t>
  </si>
  <si>
    <t>MPM01479A</t>
  </si>
  <si>
    <t>MAM-002E09</t>
  </si>
  <si>
    <t>MIMAT0000545</t>
  </si>
  <si>
    <t>mmu-miR-98</t>
  </si>
  <si>
    <t>GGGTGAGGTAGTAAGTTGTATT</t>
  </si>
  <si>
    <t>MPM00875A</t>
  </si>
  <si>
    <t>MAM-002E10</t>
  </si>
  <si>
    <t>MIMAT0000163</t>
  </si>
  <si>
    <t>mmu-miR-153</t>
  </si>
  <si>
    <t>TTGCATAGTCACAAAAGTGATC</t>
  </si>
  <si>
    <t>MPM00538A</t>
  </si>
  <si>
    <t>MAM-002E11</t>
  </si>
  <si>
    <t>MIMAT0000590</t>
  </si>
  <si>
    <t>mmu-miR-342-3p</t>
  </si>
  <si>
    <t>TCTCACACAGAAATCGCACCCGTAA</t>
  </si>
  <si>
    <t>MPM01484A</t>
  </si>
  <si>
    <t>MAM-002E12</t>
  </si>
  <si>
    <t>MIMAT0003454</t>
  </si>
  <si>
    <t>mmu-miR-423-3p</t>
  </si>
  <si>
    <t>AGCTCGGTCTGAGGCCCCTCAGT</t>
  </si>
  <si>
    <t>MPM01500A</t>
  </si>
  <si>
    <t>MAM-002F01</t>
  </si>
  <si>
    <t>MIMAT0000224</t>
  </si>
  <si>
    <t>mmu-miR-194</t>
  </si>
  <si>
    <t>TGTAACAGCAACTCCATGTGGA</t>
  </si>
  <si>
    <t>MPM00564A</t>
  </si>
  <si>
    <t>MAM-002F02</t>
  </si>
  <si>
    <t>MIMAT0000670</t>
  </si>
  <si>
    <t>mmu-miR-222</t>
  </si>
  <si>
    <t>AGCTACATCTGGCTACTGGGT</t>
  </si>
  <si>
    <t>MPM00601A</t>
  </si>
  <si>
    <t>MAM-002F03</t>
  </si>
  <si>
    <t>MIMAT0001095</t>
  </si>
  <si>
    <t>mmu-miR-370</t>
  </si>
  <si>
    <t>GCCTGCTGGGGTGGAACCTGGT</t>
  </si>
  <si>
    <t>MPM00679A</t>
  </si>
  <si>
    <t>MAM-002F04</t>
  </si>
  <si>
    <t>MIMAT0002106</t>
  </si>
  <si>
    <t>mmu-miR-465a-5p</t>
  </si>
  <si>
    <t>GGGTATTTAGAATGGCACTGATG</t>
  </si>
  <si>
    <t>MPM00716A</t>
  </si>
  <si>
    <t>MAM-002F05</t>
  </si>
  <si>
    <t>MIMAT0000655</t>
  </si>
  <si>
    <t>mmu-miR-100</t>
  </si>
  <si>
    <t>AACCCGTAGATCCGAA</t>
  </si>
  <si>
    <t>MPM00491A</t>
  </si>
  <si>
    <t>MAM-002F06</t>
  </si>
  <si>
    <t>MIMAT0001632</t>
  </si>
  <si>
    <t>mmu-miR-451</t>
  </si>
  <si>
    <t>AAACCGTTACCATTACTGAGTT</t>
  </si>
  <si>
    <t>MPM00710A</t>
  </si>
  <si>
    <t>MAM-002F07</t>
  </si>
  <si>
    <t>MIMAT0004217</t>
  </si>
  <si>
    <t>mmu-miR-465a-3p</t>
  </si>
  <si>
    <t>GATCAGGGCCTTTCTAAGTAGA</t>
  </si>
  <si>
    <t>MPM01509A</t>
  </si>
  <si>
    <t>MAM-002F08</t>
  </si>
  <si>
    <t>MIMAT0004933</t>
  </si>
  <si>
    <t>mmu-miR-878-3p</t>
  </si>
  <si>
    <t>GCATGACACCACACTGGGTAGA</t>
  </si>
  <si>
    <t>MPM01557A</t>
  </si>
  <si>
    <t>MAM-002F09</t>
  </si>
  <si>
    <t>MIMAT0000666</t>
  </si>
  <si>
    <t>mmu-miR-320</t>
  </si>
  <si>
    <t>AAAAGCTGGGTTGAGAGGGCGA</t>
  </si>
  <si>
    <t>MPM00645A</t>
  </si>
  <si>
    <t>MAM-002F10</t>
  </si>
  <si>
    <t>MIMAT0000217</t>
  </si>
  <si>
    <t>mmu-miR-188-5p</t>
  </si>
  <si>
    <t>CATCCCTTGCATGGTGGAGGG</t>
  </si>
  <si>
    <t>MPM00555A</t>
  </si>
  <si>
    <t>MAM-002F11</t>
  </si>
  <si>
    <t>MIMAT0000517</t>
  </si>
  <si>
    <t>mmu-miR-192</t>
  </si>
  <si>
    <t>CTGACCTATGAATTGACAGC</t>
  </si>
  <si>
    <t>MPM00561A</t>
  </si>
  <si>
    <t>MAM-002F12</t>
  </si>
  <si>
    <t>MIMAT0000669</t>
  </si>
  <si>
    <t>mmu-miR-221</t>
  </si>
  <si>
    <t>AGCTACATTGTCTGCTGGGTTTC</t>
  </si>
  <si>
    <t>MPM00600A</t>
  </si>
  <si>
    <t>MAM-002G01</t>
  </si>
  <si>
    <t>MIMAT0004825</t>
  </si>
  <si>
    <t>mmu-miR-423-5p</t>
  </si>
  <si>
    <t>TGAGGGGCAGAGAGCGAGACTTT</t>
  </si>
  <si>
    <t>MPM00698A</t>
  </si>
  <si>
    <t>MAM-002G02</t>
  </si>
  <si>
    <t>MIMAT0001537</t>
  </si>
  <si>
    <t>mmu-miR-429</t>
  </si>
  <si>
    <t>TAATACTGTCTGGTAATGCCGTAA</t>
  </si>
  <si>
    <t>MPM00700A</t>
  </si>
  <si>
    <t>MAM-002G03</t>
  </si>
  <si>
    <t>MIMAT0003735</t>
  </si>
  <si>
    <t>mmu-miR-672</t>
  </si>
  <si>
    <t>TGAGGTTGGTGTACTGTGTGTGA</t>
  </si>
  <si>
    <t>MPM00787A</t>
  </si>
  <si>
    <t>MAM-002G04</t>
  </si>
  <si>
    <t>MIMAT0000159</t>
  </si>
  <si>
    <t>mmu-miR-149</t>
  </si>
  <si>
    <t>TCTGGCTCCGTGTCTTCACTCCCAA</t>
  </si>
  <si>
    <t>MPM00534A</t>
  </si>
  <si>
    <t>MAM-002G05</t>
  </si>
  <si>
    <t>MIMAT0003477</t>
  </si>
  <si>
    <t>mmu-miR-669a</t>
  </si>
  <si>
    <t>AGTTGTGTGTGCATGTT</t>
  </si>
  <si>
    <t>MPM00782A</t>
  </si>
  <si>
    <t>MAM-002G06</t>
  </si>
  <si>
    <t>MIMAT0000147</t>
  </si>
  <si>
    <t>mmu-miR-135a</t>
  </si>
  <si>
    <t>TATGGCTTTTTATTCCTGTGTGA</t>
  </si>
  <si>
    <t>MPM00517A</t>
  </si>
  <si>
    <t>MAM-002G07</t>
  </si>
  <si>
    <t>MIMAT0004546</t>
  </si>
  <si>
    <t>mmu-miR-202-5p</t>
  </si>
  <si>
    <t>GGGTTCCTATGCATATACTTCTTT</t>
  </si>
  <si>
    <t>MPM00577A</t>
  </si>
  <si>
    <t>MAM-002G08</t>
  </si>
  <si>
    <t>MIMAT0000744</t>
  </si>
  <si>
    <t>mmu-miR-380-5p</t>
  </si>
  <si>
    <t>ATGGTTGACCATAGAACATGCGAA</t>
  </si>
  <si>
    <t>MPM00688A</t>
  </si>
  <si>
    <t>MAM-002G09</t>
  </si>
  <si>
    <t>MIMAT0002111</t>
  </si>
  <si>
    <t>mmu-miR-470</t>
  </si>
  <si>
    <t>TTCTTGGACTGGCACTGGTGAGT</t>
  </si>
  <si>
    <t>MPM00734A</t>
  </si>
  <si>
    <t>MAM-002G10</t>
  </si>
  <si>
    <t>MIMAT0000209</t>
  </si>
  <si>
    <t>mmu-miR-129-5p</t>
  </si>
  <si>
    <t>CTTTTTGCGGTCTGGGCTTGCAA</t>
  </si>
  <si>
    <t>MPM00510A</t>
  </si>
  <si>
    <t>MAM-002G11</t>
  </si>
  <si>
    <t>MIMAT0000366</t>
  </si>
  <si>
    <t>mmu-miR-290-5p</t>
  </si>
  <si>
    <t>ACTCAAACTATGGGGGCACTTT</t>
  </si>
  <si>
    <t>MPM00614A</t>
  </si>
  <si>
    <t>MAM-002G12</t>
  </si>
  <si>
    <t>MIMAT0000369</t>
  </si>
  <si>
    <t>mmu-miR-292-5p</t>
  </si>
  <si>
    <t>ACTCAAACTGGGGGCTCTTTTG</t>
  </si>
  <si>
    <t>MPM00617A</t>
  </si>
  <si>
    <t>MAM-002H01</t>
  </si>
  <si>
    <t>MIMAT0000704</t>
  </si>
  <si>
    <t>mmu-miR-361</t>
  </si>
  <si>
    <t>TTATCAGAATCTCCAGGGGTAC</t>
  </si>
  <si>
    <t>MPM00673A</t>
  </si>
  <si>
    <t>MAM-002H02</t>
  </si>
  <si>
    <t>MIMAT0003127</t>
  </si>
  <si>
    <t>mmu-miR-484</t>
  </si>
  <si>
    <t>TCAGGCTCAGTCCCCTCCCGAT</t>
  </si>
  <si>
    <t>MPM00737A</t>
  </si>
  <si>
    <t>MAM-002H03</t>
  </si>
  <si>
    <t>MIMAT0000559</t>
  </si>
  <si>
    <t>mmu-miR-326</t>
  </si>
  <si>
    <t>CCTCTGGGCCCTTCCTCCAGT</t>
  </si>
  <si>
    <t>MPM00650A</t>
  </si>
  <si>
    <t>MAM-002H04</t>
  </si>
  <si>
    <t>MIMAT0000605</t>
  </si>
  <si>
    <t>mmu-miR-350</t>
  </si>
  <si>
    <t>TTCACAAAGCCCATACACTTTC</t>
  </si>
  <si>
    <t>MPM00671A</t>
  </si>
  <si>
    <t>MAM-002H05</t>
  </si>
  <si>
    <t>MAM-002H06</t>
  </si>
  <si>
    <t>MAM-002H07</t>
  </si>
  <si>
    <t>MAM-002H08</t>
  </si>
  <si>
    <t>MAM-002H09</t>
  </si>
  <si>
    <t>MAM-002H10</t>
  </si>
  <si>
    <t>MAM-002H11</t>
  </si>
  <si>
    <t>MAM-002H12</t>
  </si>
  <si>
    <t>MAM-003A01</t>
  </si>
  <si>
    <t>MIMAT0000144</t>
  </si>
  <si>
    <t>mmu-miR-132</t>
  </si>
  <si>
    <t>TAACAGTCTACAGCCATGGTCG</t>
  </si>
  <si>
    <t>MPM00513A</t>
  </si>
  <si>
    <t>MAM-003A02</t>
  </si>
  <si>
    <t>MIMAT0004577</t>
  </si>
  <si>
    <t>mmu-miR-299</t>
  </si>
  <si>
    <t>TATGTGGGACGGTAAACCGCTTAA</t>
  </si>
  <si>
    <t>MPM01459A</t>
  </si>
  <si>
    <t>MAM-003A03</t>
  </si>
  <si>
    <t>MIMAT0001421</t>
  </si>
  <si>
    <t>mmu-miR-434-5p</t>
  </si>
  <si>
    <t>GCTCGACTCATGGTTTGAACCAAA</t>
  </si>
  <si>
    <t>MPM00703A</t>
  </si>
  <si>
    <t>MAM-003A04</t>
  </si>
  <si>
    <t>MIMAT0003740</t>
  </si>
  <si>
    <t>mmu-miR-674</t>
  </si>
  <si>
    <t>GCACTGAGATGGGAGTGGTGTA</t>
  </si>
  <si>
    <t>MPM00789A</t>
  </si>
  <si>
    <t>MAM-003A05</t>
  </si>
  <si>
    <t>MIMAT0000145</t>
  </si>
  <si>
    <t>mmu-miR-133a</t>
  </si>
  <si>
    <t>TTTGGTCCCCTTCAACCAGCTGAA</t>
  </si>
  <si>
    <t>MPM01401A</t>
  </si>
  <si>
    <t>MAM-003A06</t>
  </si>
  <si>
    <t>MIMAT0000161</t>
  </si>
  <si>
    <t>mmu-miR-151-3p</t>
  </si>
  <si>
    <t>CTAGACTGAGGCTCCTTGAGG</t>
  </si>
  <si>
    <t>MPM01413A</t>
  </si>
  <si>
    <t>MAM-003A07</t>
  </si>
  <si>
    <t>MIMAT0000674</t>
  </si>
  <si>
    <t>mmu-miR-181c</t>
  </si>
  <si>
    <t>AACATTCAAC CTGTTGGTGAGT</t>
  </si>
  <si>
    <t>MPM00547A</t>
  </si>
  <si>
    <t>MAM-003A08</t>
  </si>
  <si>
    <t>MIMAT0004324</t>
  </si>
  <si>
    <t>mmu-miR-181d</t>
  </si>
  <si>
    <t>CATTCATTGTTGTTGGTGGGTAA</t>
  </si>
  <si>
    <t>MPM00548A</t>
  </si>
  <si>
    <t>MAM-003A09</t>
  </si>
  <si>
    <t>MIMAT0004576</t>
  </si>
  <si>
    <t>mmu-miR-296-3p</t>
  </si>
  <si>
    <t>GAGGGTTGGGTGGAGGCTCTCC</t>
  </si>
  <si>
    <t>MPM01455A</t>
  </si>
  <si>
    <t>MAM-003A10</t>
  </si>
  <si>
    <t>MIMAT0003185</t>
  </si>
  <si>
    <t>mmu-miR-369-5p</t>
  </si>
  <si>
    <t>AGATCGACCGTGTTATATTCGCAA</t>
  </si>
  <si>
    <t>MPM00678A</t>
  </si>
  <si>
    <t>MAM-003A11</t>
  </si>
  <si>
    <t>MIMAT0000580</t>
  </si>
  <si>
    <t>mmu-miR-148b</t>
  </si>
  <si>
    <t>TCAGTGCATCACAGAACTTTGT</t>
  </si>
  <si>
    <t>MPM00533A</t>
  </si>
  <si>
    <t>MAM-003A12</t>
  </si>
  <si>
    <t>MIMAT0000374</t>
  </si>
  <si>
    <t>mmu-miR-296-5p</t>
  </si>
  <si>
    <t>CCCCCCTCAATCCTGTAA</t>
  </si>
  <si>
    <t>MPM00621A</t>
  </si>
  <si>
    <t>MAM-003B01</t>
  </si>
  <si>
    <t>MIMAT0000382</t>
  </si>
  <si>
    <t>mmu-miR-34b-5p</t>
  </si>
  <si>
    <t>AGGCAGTGTAATTAGCTGATTGTAA</t>
  </si>
  <si>
    <t>MPM00669A</t>
  </si>
  <si>
    <t>MAM-003B02</t>
  </si>
  <si>
    <t>MIMAT0000708</t>
  </si>
  <si>
    <t>mmu-miR-363</t>
  </si>
  <si>
    <t>AATTGCACGGTATCCATCTGTAAA</t>
  </si>
  <si>
    <t>MPM00675A</t>
  </si>
  <si>
    <t>MAM-003B03</t>
  </si>
  <si>
    <t>MIMAT0004869</t>
  </si>
  <si>
    <t>mmu-miR-421</t>
  </si>
  <si>
    <t>ATCAACAGACATTAATTGGGCGC</t>
  </si>
  <si>
    <t>MPM00697A</t>
  </si>
  <si>
    <t>MAM-003B04</t>
  </si>
  <si>
    <t>MIMAT0003479</t>
  </si>
  <si>
    <t>mmu-miR-669c</t>
  </si>
  <si>
    <t>ATAGTTGTGTGTGGATGTGTGTAA</t>
  </si>
  <si>
    <t>MPM00784A</t>
  </si>
  <si>
    <t>MAM-003B05</t>
  </si>
  <si>
    <t>MIMAT0004877</t>
  </si>
  <si>
    <t>mmu-miR-466c-5p</t>
  </si>
  <si>
    <t>GATGTGTGTGTGCGTGTACATA</t>
  </si>
  <si>
    <t>MPM00721A</t>
  </si>
  <si>
    <t>MAM-003B06</t>
  </si>
  <si>
    <t>MIMAT0004841</t>
  </si>
  <si>
    <t>mmu-miR-871</t>
  </si>
  <si>
    <t>TATTCAGATTAGTGCCAGTCATGAA</t>
  </si>
  <si>
    <t>MPM00855A</t>
  </si>
  <si>
    <t>MAM-003B07</t>
  </si>
  <si>
    <t>MIMAT0003190</t>
  </si>
  <si>
    <t>mmu-miR-291b-3p</t>
  </si>
  <si>
    <t>AAAGTGCATCCATTTTGTTTGT</t>
  </si>
  <si>
    <t>MPM01450A</t>
  </si>
  <si>
    <t>MAM-003B08</t>
  </si>
  <si>
    <t>MIMAT0004581</t>
  </si>
  <si>
    <t>mmu-miR-34b-3p</t>
  </si>
  <si>
    <t>AATCACTAACTCCACTGCCATC</t>
  </si>
  <si>
    <t>MPM01486A</t>
  </si>
  <si>
    <t>MAM-003B09</t>
  </si>
  <si>
    <t>MIMAT0000609</t>
  </si>
  <si>
    <t>mmu-miR-351</t>
  </si>
  <si>
    <t>TCCCTGAGGAGCCCTTTGAGCCTG</t>
  </si>
  <si>
    <t>MPM00672A</t>
  </si>
  <si>
    <t>MAM-003B10</t>
  </si>
  <si>
    <t>MIMAT0002889</t>
  </si>
  <si>
    <t>mmu-miR-532-5p</t>
  </si>
  <si>
    <t>CATGCCTTGAGTGTAGGACCGT</t>
  </si>
  <si>
    <t>MPM00758A</t>
  </si>
  <si>
    <t>MAM-003B11</t>
  </si>
  <si>
    <t>MIMAT0000234</t>
  </si>
  <si>
    <t>mmu-miR-201</t>
  </si>
  <si>
    <t>TACTCAGTAAGGCATTGTTCTTAA</t>
  </si>
  <si>
    <t>MPM00576A</t>
  </si>
  <si>
    <t>MAM-003B12</t>
  </si>
  <si>
    <t>MIMAT0000238</t>
  </si>
  <si>
    <t>mmu-miR-205</t>
  </si>
  <si>
    <t>TCCTTCATTCCACCGGAGTCTG</t>
  </si>
  <si>
    <t>MPM00580A</t>
  </si>
  <si>
    <t>MAM-003C01</t>
  </si>
  <si>
    <t>MIMAT0000584</t>
  </si>
  <si>
    <t>mmu-miR-339-5p</t>
  </si>
  <si>
    <t>TCCCTGTCCTCCAGGAGCTCACG</t>
  </si>
  <si>
    <t>MPM00660A</t>
  </si>
  <si>
    <t>MAM-003C02</t>
  </si>
  <si>
    <t>MIMAT0003453</t>
  </si>
  <si>
    <t>mmu-miR-497</t>
  </si>
  <si>
    <t>CAGCAGCACACTGTGGTTTGTA</t>
  </si>
  <si>
    <t>MPM00749A</t>
  </si>
  <si>
    <t>MAM-003C03</t>
  </si>
  <si>
    <t>MIMAT0004894</t>
  </si>
  <si>
    <t>mmu-miR-574-3p</t>
  </si>
  <si>
    <t>CACGCTCATGCACACACCCACA</t>
  </si>
  <si>
    <t>MPM01533A</t>
  </si>
  <si>
    <t>MAM-003C04</t>
  </si>
  <si>
    <t>MIMAT0004238</t>
  </si>
  <si>
    <t>mmu-miR-743a</t>
  </si>
  <si>
    <t>GAAAGACACCAAGCTGAGTAGAAA</t>
  </si>
  <si>
    <t>MPM00838A</t>
  </si>
  <si>
    <t>MAM-003C05</t>
  </si>
  <si>
    <t>MIMAT0000647</t>
  </si>
  <si>
    <t>mmu-miR-107</t>
  </si>
  <si>
    <t>AGCAGCATTGTACAGGGCTATC</t>
  </si>
  <si>
    <t>MPM00498A</t>
  </si>
  <si>
    <t>MAM-003C06</t>
  </si>
  <si>
    <t>MIMAT0004537</t>
  </si>
  <si>
    <t>mmu-miR-154*</t>
  </si>
  <si>
    <t>AATCATACACGGTTGACCTATT</t>
  </si>
  <si>
    <t>MPM01414A</t>
  </si>
  <si>
    <t>MAM-003C07</t>
  </si>
  <si>
    <t>MIMAT0004643</t>
  </si>
  <si>
    <t>mmu-miR-331-5p</t>
  </si>
  <si>
    <t>CTAGGTATGGTCCCAGGGATCC</t>
  </si>
  <si>
    <t>MPM00656A</t>
  </si>
  <si>
    <t>MAM-003C08</t>
  </si>
  <si>
    <t>MIMAT0001090</t>
  </si>
  <si>
    <t>mmu-miR-409-3p</t>
  </si>
  <si>
    <t>GAATGTTGCTCGGTGAACCCCTAA</t>
  </si>
  <si>
    <t>MPM01498A</t>
  </si>
  <si>
    <t>MAM-003C09</t>
  </si>
  <si>
    <t>MIMAT0004875</t>
  </si>
  <si>
    <t>mmu-miR-466b-5p</t>
  </si>
  <si>
    <t>GATGTGTGTGTATATGTACATG</t>
  </si>
  <si>
    <t>MPM00720A</t>
  </si>
  <si>
    <t>MAM-003C10</t>
  </si>
  <si>
    <t>MIMAT0004881</t>
  </si>
  <si>
    <t>mmu-miR-466f-5p</t>
  </si>
  <si>
    <t>TACGTGTGTGTGCATGTGCATGAA</t>
  </si>
  <si>
    <t>MPM00724A</t>
  </si>
  <si>
    <t>MAM-003C11</t>
  </si>
  <si>
    <t>MIMAT0003475</t>
  </si>
  <si>
    <t>mmu-miR-146b</t>
  </si>
  <si>
    <t>TGAGAACTGAATTCCATAGGC</t>
  </si>
  <si>
    <t>MPM00530A</t>
  </si>
  <si>
    <t>MAM-003C12</t>
  </si>
  <si>
    <t>MIMAT0004642</t>
  </si>
  <si>
    <t>mmu-miR-330</t>
  </si>
  <si>
    <t>TCTCTGGGCCTGTGTCTTAGGC</t>
  </si>
  <si>
    <t>MPM00655A</t>
  </si>
  <si>
    <t>MAM-003D01</t>
  </si>
  <si>
    <t>MIMAT0000595</t>
  </si>
  <si>
    <t>mmu-miR-345-5p</t>
  </si>
  <si>
    <t>GCTGACCCCTAGTCCAGTGCTT</t>
  </si>
  <si>
    <t>MPM00666A</t>
  </si>
  <si>
    <t>MAM-003D02</t>
  </si>
  <si>
    <t>MIMAT0000745</t>
  </si>
  <si>
    <t>mmu-miR-380-3p</t>
  </si>
  <si>
    <t>TATGTAGTATGGTCCACATCTT</t>
  </si>
  <si>
    <t>MPM01495A</t>
  </si>
  <si>
    <t>MAM-003D03</t>
  </si>
  <si>
    <t>MIMAT0004745</t>
  </si>
  <si>
    <t>mmu-miR-384-5p</t>
  </si>
  <si>
    <t>TGTAAACAATTCCTAGGCAATGTAA</t>
  </si>
  <si>
    <t>MPM00692A</t>
  </si>
  <si>
    <t>MAM-003D04</t>
  </si>
  <si>
    <t>MIMAT0004746</t>
  </si>
  <si>
    <t>mmu-miR-409-5p</t>
  </si>
  <si>
    <t>AGGTTACCCGAGCAACTTTGCAT</t>
  </si>
  <si>
    <t>MPM00693A</t>
  </si>
  <si>
    <t>MAM-003D05</t>
  </si>
  <si>
    <t>MIMAT0004821</t>
  </si>
  <si>
    <t>mmu-miR-671-3p</t>
  </si>
  <si>
    <t>TCCGGTTCTCAGGGCTCCACC</t>
  </si>
  <si>
    <t>MPM01539A</t>
  </si>
  <si>
    <t>MAM-003D06</t>
  </si>
  <si>
    <t>MIMAT0003739</t>
  </si>
  <si>
    <t>mmu-miR-673-5p</t>
  </si>
  <si>
    <t>CTCACAGCTCTGGTCCTTGGAG</t>
  </si>
  <si>
    <t>MPM00788A</t>
  </si>
  <si>
    <t>MAM-003D07</t>
  </si>
  <si>
    <t>MIMAT0004237</t>
  </si>
  <si>
    <t>mmu-miR-742</t>
  </si>
  <si>
    <t>GAAAGCCACCATGCTGGGTAAA</t>
  </si>
  <si>
    <t>MPM01547A</t>
  </si>
  <si>
    <t>MAM-003D08</t>
  </si>
  <si>
    <t>MIMAT0004861</t>
  </si>
  <si>
    <t>mmu-miR-877</t>
  </si>
  <si>
    <t>GTAGAGGAGATGGCGCAGGG</t>
  </si>
  <si>
    <t>MPM00861A</t>
  </si>
  <si>
    <t>MAM-003D09</t>
  </si>
  <si>
    <t>MIMAT0004849</t>
  </si>
  <si>
    <t>mmu-miR-883a-3p</t>
  </si>
  <si>
    <t>TAACTGCAACAGCTTTCAGTAT</t>
  </si>
  <si>
    <t>MPM01560A</t>
  </si>
  <si>
    <t>MAM-003D10</t>
  </si>
  <si>
    <t>MIMAT0004931</t>
  </si>
  <si>
    <t>mmu-miR-466d-3p</t>
  </si>
  <si>
    <t>TATACATACACGCACACATAG</t>
  </si>
  <si>
    <t>MPM01516A</t>
  </si>
  <si>
    <t>MAM-003D11</t>
  </si>
  <si>
    <t>MIMAT0000544</t>
  </si>
  <si>
    <t>mmu-miR-129-3p</t>
  </si>
  <si>
    <t>AAGCCCTTACCCCAAAAAGCAT</t>
  </si>
  <si>
    <t>MPM01399A</t>
  </si>
  <si>
    <t>MAM-003D12</t>
  </si>
  <si>
    <t>MIMAT0000656</t>
  </si>
  <si>
    <t>mmu-miR-139-5p</t>
  </si>
  <si>
    <t>TCTACAGTGCACGTGTCTCCAGAA</t>
  </si>
  <si>
    <t>MPM00522A</t>
  </si>
  <si>
    <t>MAM-003E01</t>
  </si>
  <si>
    <t>MIMAT0000662</t>
  </si>
  <si>
    <t>mmu-miR-216a</t>
  </si>
  <si>
    <t>TAATCTCAGCTGGCAACTGTGAAA</t>
  </si>
  <si>
    <t>MPM00593A</t>
  </si>
  <si>
    <t>MAM-003E02</t>
  </si>
  <si>
    <t>MIMAT0000664</t>
  </si>
  <si>
    <t>mmu-miR-219</t>
  </si>
  <si>
    <t>TGATTGTCCAAACGCAATTCT</t>
  </si>
  <si>
    <t>MPM00597A</t>
  </si>
  <si>
    <t>MAM-003E03</t>
  </si>
  <si>
    <t>MIMAT0000565</t>
  </si>
  <si>
    <t>mmu-miR-328</t>
  </si>
  <si>
    <t>CTGGCCCTCTCTGCCCTTCCGT</t>
  </si>
  <si>
    <t>MPM00652A</t>
  </si>
  <si>
    <t>MAM-003E04</t>
  </si>
  <si>
    <t>MIMAT0004653</t>
  </si>
  <si>
    <t>mmu-miR-342-5p</t>
  </si>
  <si>
    <t>AGGGGTGCTATCTGTGATTGAGAA</t>
  </si>
  <si>
    <t>MPM00663A</t>
  </si>
  <si>
    <t>MAM-003E05</t>
  </si>
  <si>
    <t>MIMAT0003388</t>
  </si>
  <si>
    <t>mmu-miR-376b*</t>
  </si>
  <si>
    <t>GTGGATATTCCTTCTATGG</t>
  </si>
  <si>
    <t>MPM00683A</t>
  </si>
  <si>
    <t>MAM-003E06</t>
  </si>
  <si>
    <t>MIMAT0001076</t>
  </si>
  <si>
    <t>mmu-miR-384-3p</t>
  </si>
  <si>
    <t>GGGATTCCTAGAAATTGTTCACAAT</t>
  </si>
  <si>
    <t>MPM01497A</t>
  </si>
  <si>
    <t>MAM-003E07</t>
  </si>
  <si>
    <t>MIMAT0001422</t>
  </si>
  <si>
    <t>mmu-miR-434-3p</t>
  </si>
  <si>
    <t>TTTGAACCATCACTCGACTCCTAA</t>
  </si>
  <si>
    <t>MPM01504A</t>
  </si>
  <si>
    <t>MAM-003E08</t>
  </si>
  <si>
    <t>MIMAT0004759</t>
  </si>
  <si>
    <t>mmu-miR-466a-5p</t>
  </si>
  <si>
    <t>TATGTGTGTGTACGTGTACATA</t>
  </si>
  <si>
    <t>MPM00719A</t>
  </si>
  <si>
    <t>MAM-003E09</t>
  </si>
  <si>
    <t>MIMAT0003456</t>
  </si>
  <si>
    <t>mmu-miR-495</t>
  </si>
  <si>
    <t>AAACAAACATGGTGCACTTCTTAA</t>
  </si>
  <si>
    <t>MPM00747A</t>
  </si>
  <si>
    <t>MAM-003E10</t>
  </si>
  <si>
    <t>MIMAT0003171</t>
  </si>
  <si>
    <t>mmu-miR-542-5p</t>
  </si>
  <si>
    <t>CTCGGGGATCATCATGTCACGA</t>
  </si>
  <si>
    <t>MPM00762A</t>
  </si>
  <si>
    <t>MAM-003E11</t>
  </si>
  <si>
    <t>MIMAT0003172</t>
  </si>
  <si>
    <t>mmu-miR-542-3p</t>
  </si>
  <si>
    <t>TGTGACAGATTGATAACTGAAA</t>
  </si>
  <si>
    <t>MPM01532A</t>
  </si>
  <si>
    <t>MAM-003E12</t>
  </si>
  <si>
    <t>MIMAT0004188</t>
  </si>
  <si>
    <t>mmu-miR-802</t>
  </si>
  <si>
    <t>TCAGTAACAAAGATTCATCCTT</t>
  </si>
  <si>
    <t>MPM00852A</t>
  </si>
  <si>
    <t>MAM-003F01</t>
  </si>
  <si>
    <t>MIMAT0004541</t>
  </si>
  <si>
    <t>mmu-miR-188-3p</t>
  </si>
  <si>
    <t>CTCCCACATGCAGGGTTTGCA</t>
  </si>
  <si>
    <t>MPM01423A</t>
  </si>
  <si>
    <t>MAM-003F02</t>
  </si>
  <si>
    <t>MIMAT0004660</t>
  </si>
  <si>
    <t>mmu-miR-19a*</t>
  </si>
  <si>
    <t>TAGTTTTGCATAGTTGCACTAC</t>
  </si>
  <si>
    <t>MPM00571A</t>
  </si>
  <si>
    <t>MAM-003F03</t>
  </si>
  <si>
    <t>MIMAT0004939</t>
  </si>
  <si>
    <t>mmu-miR-208b</t>
  </si>
  <si>
    <t>ATAAGACGAACAAAAGGTTTGT</t>
  </si>
  <si>
    <t>MPM00584A</t>
  </si>
  <si>
    <t>MAM-003F04</t>
  </si>
  <si>
    <t>MIMAT0004572</t>
  </si>
  <si>
    <t>mmu-miR-290-3p</t>
  </si>
  <si>
    <t>AAAGTGCCGCCTAGTTTTAAGCCC</t>
  </si>
  <si>
    <t>MPM01448A</t>
  </si>
  <si>
    <t>MAM-003F05</t>
  </si>
  <si>
    <t>MIMAT0004579</t>
  </si>
  <si>
    <t>mmu-miR-302a*</t>
  </si>
  <si>
    <t>ACTTAAACGTGGTTGTACTTGC</t>
  </si>
  <si>
    <t>MPM00634A</t>
  </si>
  <si>
    <t>MAM-003F06</t>
  </si>
  <si>
    <t>MIMAT0004656</t>
  </si>
  <si>
    <t>mmu-miR-345-3p</t>
  </si>
  <si>
    <t>CCTGAACTAGGGGTCTGGAGAC</t>
  </si>
  <si>
    <t>MPM01485A</t>
  </si>
  <si>
    <t>MAM-003F07</t>
  </si>
  <si>
    <t>MIMAT0004684</t>
  </si>
  <si>
    <t>mmu-miR-362-3p</t>
  </si>
  <si>
    <t>AACACACCTGTTCAAGGATTCA</t>
  </si>
  <si>
    <t>MPM01488A</t>
  </si>
  <si>
    <t>MAM-003F08</t>
  </si>
  <si>
    <t>MIMAT0004930</t>
  </si>
  <si>
    <t>mmu-miR-466d-5p</t>
  </si>
  <si>
    <t>TGTGTGTGCGTATATGTACATG</t>
  </si>
  <si>
    <t>MPM00722A</t>
  </si>
  <si>
    <t>MAM-003F09</t>
  </si>
  <si>
    <t>MIMAT0004882</t>
  </si>
  <si>
    <t>mmu-miR-466f-3p</t>
  </si>
  <si>
    <t>CATACACACACACATACACACAA</t>
  </si>
  <si>
    <t>MPM01518A</t>
  </si>
  <si>
    <t>MAM-003F10</t>
  </si>
  <si>
    <t>MIMAT0003509</t>
  </si>
  <si>
    <t>mmu-miR-501-3p</t>
  </si>
  <si>
    <t>AATGCACCCGGGCAAGGATTTG</t>
  </si>
  <si>
    <t>MPM01527A</t>
  </si>
  <si>
    <t>MAM-003F11</t>
  </si>
  <si>
    <t>MIMAT0003783</t>
  </si>
  <si>
    <t>mmu-miR-615-3p</t>
  </si>
  <si>
    <t>TCCGAGCCTGGGTCTCCCTCTTAA</t>
  </si>
  <si>
    <t>MPM01536A</t>
  </si>
  <si>
    <t>MAM-003F12</t>
  </si>
  <si>
    <t>MIMAT0003733</t>
  </si>
  <si>
    <t>mmu-miR-665</t>
  </si>
  <si>
    <t>ACCAGGAGGCTGAGGTCCCT</t>
  </si>
  <si>
    <t>MPM00778A</t>
  </si>
  <si>
    <t>MAM-003G01</t>
  </si>
  <si>
    <t>MIMAT0004823</t>
  </si>
  <si>
    <t>mmu-miR-666-3p</t>
  </si>
  <si>
    <t>GGCTGCAGCGTGATCGCCTGCT</t>
  </si>
  <si>
    <t>MPM01538A</t>
  </si>
  <si>
    <t>MAM-003G02</t>
  </si>
  <si>
    <t>MIMAT0004899</t>
  </si>
  <si>
    <t>mmu-miR-92b</t>
  </si>
  <si>
    <t>TATTGCACTCGTCCCGGCCTC</t>
  </si>
  <si>
    <t>MPM00872A</t>
  </si>
  <si>
    <t>MAM-003G03</t>
  </si>
  <si>
    <t>MIMAT0000216</t>
  </si>
  <si>
    <t>mmu-miR-187</t>
  </si>
  <si>
    <t>TCGTGTCTTGTGTTGCAGCCGGAA</t>
  </si>
  <si>
    <t>MPM00554A</t>
  </si>
  <si>
    <t>MAM-003G04</t>
  </si>
  <si>
    <t>MIMAT0000679</t>
  </si>
  <si>
    <t>mmu-miR-217</t>
  </si>
  <si>
    <t>TACTGCATCAGGAACTGACTGGA</t>
  </si>
  <si>
    <t>MPM00595A</t>
  </si>
  <si>
    <t>MAM-003G05</t>
  </si>
  <si>
    <t>MIMAT0000671</t>
  </si>
  <si>
    <t>mmu-miR-224</t>
  </si>
  <si>
    <t>TAAGTCACTAGTGGTTCCGTT</t>
  </si>
  <si>
    <t>MPM00603A</t>
  </si>
  <si>
    <t>MAM-003G06</t>
  </si>
  <si>
    <t>MIMAT0004574</t>
  </si>
  <si>
    <t>mmu-miR-294*</t>
  </si>
  <si>
    <t>ACTCAAAATGGAGGCCCTATCT</t>
  </si>
  <si>
    <t>MPM00619A</t>
  </si>
  <si>
    <t>MAM-003G07</t>
  </si>
  <si>
    <t>MIMAT0003375</t>
  </si>
  <si>
    <t>mmu-miR-302c*</t>
  </si>
  <si>
    <t>GCTTTAACATGGGGTTACCTGC</t>
  </si>
  <si>
    <t>MPM00636A</t>
  </si>
  <si>
    <t>MAM-003G08</t>
  </si>
  <si>
    <t>MIMAT0000571</t>
  </si>
  <si>
    <t>mmu-miR-331-3p</t>
  </si>
  <si>
    <t>GCCCCTGGGCCTATCCTAGAA</t>
  </si>
  <si>
    <t>MPM01478A</t>
  </si>
  <si>
    <t>MAM-003G09</t>
  </si>
  <si>
    <t>MIMAT0004644</t>
  </si>
  <si>
    <t>mmu-miR-337-5p</t>
  </si>
  <si>
    <t>GAACGGCGTCATGCAGGAGTT</t>
  </si>
  <si>
    <t>MPM00658A</t>
  </si>
  <si>
    <t>MAM-003G10</t>
  </si>
  <si>
    <t>MIMAT0001420</t>
  </si>
  <si>
    <t>mmu-miR-433</t>
  </si>
  <si>
    <t>ATCATGATGGGCTCCTCGGTGTAA</t>
  </si>
  <si>
    <t>MPM01503A</t>
  </si>
  <si>
    <t>MAM-003G11</t>
  </si>
  <si>
    <t>MIMAT0001546</t>
  </si>
  <si>
    <t>mmu-miR-450a-5p</t>
  </si>
  <si>
    <t>TTTTTGCGATGTGTTCCTAATA</t>
  </si>
  <si>
    <t>MPM00708A</t>
  </si>
  <si>
    <t>MAM-003G12</t>
  </si>
  <si>
    <t>MIMAT0003742</t>
  </si>
  <si>
    <t>mmu-miR-455</t>
  </si>
  <si>
    <t>GCAGTCCACGGGCATATACAC</t>
  </si>
  <si>
    <t>MPM01507A</t>
  </si>
  <si>
    <t>MAM-003H01</t>
  </si>
  <si>
    <t>MIMAT0003128</t>
  </si>
  <si>
    <t>mmu-miR-485</t>
  </si>
  <si>
    <t>AGAGGCTGGCCGTGATGAATTC</t>
  </si>
  <si>
    <t>MPM00738A</t>
  </si>
  <si>
    <t>MAM-003H02</t>
  </si>
  <si>
    <t>MIMAT0003184</t>
  </si>
  <si>
    <t>mmu-miR-487b</t>
  </si>
  <si>
    <t>AATCGTACAGGGTCATCCACTT</t>
  </si>
  <si>
    <t>MPM00740A</t>
  </si>
  <si>
    <t>MAM-003H03</t>
  </si>
  <si>
    <t>MIMAT0003168</t>
  </si>
  <si>
    <t>mmu-miR-543</t>
  </si>
  <si>
    <t>AAACATTCGCGGTGCACTTCTT</t>
  </si>
  <si>
    <t>MPM00763A</t>
  </si>
  <si>
    <t>MAM-003H04</t>
  </si>
  <si>
    <t>MIMAT0004848</t>
  </si>
  <si>
    <t>mmu-miR-883a-5p</t>
  </si>
  <si>
    <t>TGCTGAGAGAAGTAGCAGTTAC</t>
  </si>
  <si>
    <t>MPM00867A</t>
  </si>
  <si>
    <t>MAM-003H05</t>
  </si>
  <si>
    <t>MAM-003H06</t>
  </si>
  <si>
    <t>MAM-003H07</t>
  </si>
  <si>
    <t>MAM-003H08</t>
  </si>
  <si>
    <t>MAM-003H09</t>
  </si>
  <si>
    <t>MAM-003H10</t>
  </si>
  <si>
    <t>MAM-003H11</t>
  </si>
  <si>
    <t>MAM-003H12</t>
  </si>
  <si>
    <t>MAM-004A01</t>
  </si>
  <si>
    <t>MIMAT0000769</t>
  </si>
  <si>
    <t>mmu-miR-133b</t>
  </si>
  <si>
    <t>TTTGGTCCCCTTCAACCAGCTA</t>
  </si>
  <si>
    <t>MPM00515A</t>
  </si>
  <si>
    <t>MAM-004A02</t>
  </si>
  <si>
    <t>MIMAT0000659</t>
  </si>
  <si>
    <t>mmu-miR-212</t>
  </si>
  <si>
    <t>TAACAGTCTCCAGTCACGGCCAAA</t>
  </si>
  <si>
    <t>MPM00590A</t>
  </si>
  <si>
    <t>MAM-004A03</t>
  </si>
  <si>
    <t>MIMAT0004640</t>
  </si>
  <si>
    <t>mmu-miR-325</t>
  </si>
  <si>
    <t>TTTATTGAGCACCTCCTATCAA</t>
  </si>
  <si>
    <t>MPM01475A</t>
  </si>
  <si>
    <t>MAM-004A04</t>
  </si>
  <si>
    <t>MIMAT0000578</t>
  </si>
  <si>
    <t>mmu-miR-337-3p</t>
  </si>
  <si>
    <t>TTCAGCTCCTATATGATGCCTAA</t>
  </si>
  <si>
    <t>MPM01480A</t>
  </si>
  <si>
    <t>MAM-004A05</t>
  </si>
  <si>
    <t>MIMAT0000586</t>
  </si>
  <si>
    <t>mmu-miR-340-3p</t>
  </si>
  <si>
    <t>TCCGTCTCAGTTACTTTATAGC</t>
  </si>
  <si>
    <t>MPM01483A</t>
  </si>
  <si>
    <t>MAM-004A06</t>
  </si>
  <si>
    <t>MIMAT0000588</t>
  </si>
  <si>
    <t>mmu-miR-341</t>
  </si>
  <si>
    <t>TCGGTCGATCGGTCGGTCGGT</t>
  </si>
  <si>
    <t>MPM00662A</t>
  </si>
  <si>
    <t>MAM-004A07</t>
  </si>
  <si>
    <t>MIMAT0000706</t>
  </si>
  <si>
    <t>mmu-miR-362-5p</t>
  </si>
  <si>
    <t>AATCCTTGGAACCTAGGTGTGAGT</t>
  </si>
  <si>
    <t>MPM00674A</t>
  </si>
  <si>
    <t>MAM-004A08</t>
  </si>
  <si>
    <t>MIMAT0000747</t>
  </si>
  <si>
    <t>mmu-miR-382</t>
  </si>
  <si>
    <t>GAAGTTGTTCGTGGTGGATTCGAA</t>
  </si>
  <si>
    <t>MPM00690A</t>
  </si>
  <si>
    <t>MAM-004A09</t>
  </si>
  <si>
    <t>MIMAT0000748</t>
  </si>
  <si>
    <t>mmu-miR-383</t>
  </si>
  <si>
    <t>AGATCAGAAGGTGACTGTGGCT</t>
  </si>
  <si>
    <t>MPM00691A</t>
  </si>
  <si>
    <t>MAM-004A10</t>
  </si>
  <si>
    <t>MIMAT0004789</t>
  </si>
  <si>
    <t>mmu-miR-450a-3p</t>
  </si>
  <si>
    <t>ATTGGGGATGCTTTGCATTCAT</t>
  </si>
  <si>
    <t>MPM01505A</t>
  </si>
  <si>
    <t>MAM-004A11</t>
  </si>
  <si>
    <t>MIMAT0003512</t>
  </si>
  <si>
    <t>mmu-miR-450b-3p</t>
  </si>
  <si>
    <t>ATTGGGAACATTTTGCATGCAT</t>
  </si>
  <si>
    <t>MPM01506A</t>
  </si>
  <si>
    <t>MAM-004A12</t>
  </si>
  <si>
    <t>MIMAT0004883</t>
  </si>
  <si>
    <t>mmu-miR-466g</t>
  </si>
  <si>
    <t>ATACAGACACATGCACACACA</t>
  </si>
  <si>
    <t>MPM00725A</t>
  </si>
  <si>
    <t>MAM-004B01</t>
  </si>
  <si>
    <t>MIMAT0004781</t>
  </si>
  <si>
    <t>mmu-miR-532-3p</t>
  </si>
  <si>
    <t>CCTCCCACACCCAAGGCTTGCA</t>
  </si>
  <si>
    <t>MPM01530A</t>
  </si>
  <si>
    <t>MAM-004B02</t>
  </si>
  <si>
    <t>MIMAT0004893</t>
  </si>
  <si>
    <t>mmu-miR-574-5p</t>
  </si>
  <si>
    <t>TGAGTGTGTGTGTGTGAGTGTGT</t>
  </si>
  <si>
    <t>MPM00769A</t>
  </si>
  <si>
    <t>MAM-004B03</t>
  </si>
  <si>
    <t>MIMAT0004839</t>
  </si>
  <si>
    <t>mmu-miR-743b-5p</t>
  </si>
  <si>
    <t>TGTTCAGACTGGTGTCCATCAAA</t>
  </si>
  <si>
    <t>MPM00839A</t>
  </si>
  <si>
    <t>MAM-004B04</t>
  </si>
  <si>
    <t>MIMAT0003898</t>
  </si>
  <si>
    <t>mmu-miR-760</t>
  </si>
  <si>
    <t>CGGCTCTGGGTCTGTGGGGAAA</t>
  </si>
  <si>
    <t>MPM00843A</t>
  </si>
  <si>
    <t>MAM-004B05</t>
  </si>
  <si>
    <t>MIMAT0004822</t>
  </si>
  <si>
    <t>mmu-miR-770-5p</t>
  </si>
  <si>
    <t>AGCACCACGTGTCTGGGCCACGAA</t>
  </si>
  <si>
    <t>MPM00848A</t>
  </si>
  <si>
    <t>MAM-004B06</t>
  </si>
  <si>
    <t>MIMAT0003891</t>
  </si>
  <si>
    <t>mmu-miR-770-3p</t>
  </si>
  <si>
    <t>CGTGGGCCTGACGTGGAGCTGGAA</t>
  </si>
  <si>
    <t>MPM01551A</t>
  </si>
  <si>
    <t>MAM-004B07</t>
  </si>
  <si>
    <t>MIMAT0004853</t>
  </si>
  <si>
    <t>mmu-miR-874</t>
  </si>
  <si>
    <t>CTGCCCTGGCCCGAGGGACCGA</t>
  </si>
  <si>
    <t>MPM00858A</t>
  </si>
  <si>
    <t>MAM-004B08</t>
  </si>
  <si>
    <t>MIMAT0004530</t>
  </si>
  <si>
    <t>mmu-miR-127*</t>
  </si>
  <si>
    <t>CTGAAGCTCAGAGGGCTCTGAT</t>
  </si>
  <si>
    <t>MPM00507A</t>
  </si>
  <si>
    <t>MAM-004B09</t>
  </si>
  <si>
    <t>MIMAT0004662</t>
  </si>
  <si>
    <t>mmu-miR-139-3p</t>
  </si>
  <si>
    <t>TGGAGACGCGGCCCTGTTGGAG</t>
  </si>
  <si>
    <t>MPM01405A</t>
  </si>
  <si>
    <t>MAM-004B10</t>
  </si>
  <si>
    <t>MIMAT0004852</t>
  </si>
  <si>
    <t>mmu-miR-190b</t>
  </si>
  <si>
    <t>TGATATGTTTGATATTGGGTT</t>
  </si>
  <si>
    <t>MPM00559A</t>
  </si>
  <si>
    <t>MAM-004B11</t>
  </si>
  <si>
    <t>MIMAT0004859</t>
  </si>
  <si>
    <t>mmu-miR-193b</t>
  </si>
  <si>
    <t>AACTGGCCCACAAAGTCCCGCTAA</t>
  </si>
  <si>
    <t>MPM00563A</t>
  </si>
  <si>
    <t>MAM-004B12</t>
  </si>
  <si>
    <t>MIMAT0004860</t>
  </si>
  <si>
    <t>mmu-miR-197</t>
  </si>
  <si>
    <t>TTCACCACCTTCTCCACCCAGCAA</t>
  </si>
  <si>
    <t>MPM00568A</t>
  </si>
  <si>
    <t>MAM-004C01</t>
  </si>
  <si>
    <t>MIMAT0004545</t>
  </si>
  <si>
    <t>mmu-miR-200b*</t>
  </si>
  <si>
    <t>CATCTTACTGGGCAGCATTGGAAA</t>
  </si>
  <si>
    <t>MPM00574A</t>
  </si>
  <si>
    <t>MAM-004C02</t>
  </si>
  <si>
    <t>MIMAT0004663</t>
  </si>
  <si>
    <t>mmu-miR-200c*</t>
  </si>
  <si>
    <t>CGTCTTACCCAGCAGTGTTTGGAA</t>
  </si>
  <si>
    <t>MPM00575A</t>
  </si>
  <si>
    <t>MAM-004C03</t>
  </si>
  <si>
    <t>MIMAT0003729</t>
  </si>
  <si>
    <t>mmu-miR-216b</t>
  </si>
  <si>
    <t>AAATCTCTGCAGGCAAATGTGA</t>
  </si>
  <si>
    <t>MPM00594A</t>
  </si>
  <si>
    <t>MAM-004C04</t>
  </si>
  <si>
    <t>MIMAT0000534</t>
  </si>
  <si>
    <t>mmu-miR-26b</t>
  </si>
  <si>
    <t>TTCAAGTAATTCAGGATAGGT</t>
  </si>
  <si>
    <t>MPM00610A</t>
  </si>
  <si>
    <t>MAM-004C05</t>
  </si>
  <si>
    <t>MIMAT0004638</t>
  </si>
  <si>
    <t>mmu-miR-323-5p</t>
  </si>
  <si>
    <t>AGGTGGTCCGTGGCGCGTTCGCAA</t>
  </si>
  <si>
    <t>MPM00647A</t>
  </si>
  <si>
    <t>MAM-004C06</t>
  </si>
  <si>
    <t>MIMAT0000567</t>
  </si>
  <si>
    <t>mmu-miR-329</t>
  </si>
  <si>
    <t>AACACACCCAGCTAACCTTTTT</t>
  </si>
  <si>
    <t>MPM00653A</t>
  </si>
  <si>
    <t>MAM-004C07</t>
  </si>
  <si>
    <t>MIMAT0004647</t>
  </si>
  <si>
    <t>mmu-miR-338-5p</t>
  </si>
  <si>
    <t>AACAATATCCTGGTGCTGAGTG</t>
  </si>
  <si>
    <t>MPM00659A</t>
  </si>
  <si>
    <t>MAM-004C08</t>
  </si>
  <si>
    <t>MIMAT0000582</t>
  </si>
  <si>
    <t>mmu-miR-338-3p</t>
  </si>
  <si>
    <t>TCCAGCATCAGTGATTTTGTTG</t>
  </si>
  <si>
    <t>MPM01481A</t>
  </si>
  <si>
    <t>MAM-004C09</t>
  </si>
  <si>
    <t>MIMAT0003120</t>
  </si>
  <si>
    <t>mmu-miR-483*</t>
  </si>
  <si>
    <t>TCACTCCTCCCCTCCCGTCTTAA</t>
  </si>
  <si>
    <t>MPM01524A</t>
  </si>
  <si>
    <t>MAM-004C10</t>
  </si>
  <si>
    <t>MIMAT0003130</t>
  </si>
  <si>
    <t>mmu-miR-486</t>
  </si>
  <si>
    <t>TCCTGTACTGAGCTGCCCCGAGAA</t>
  </si>
  <si>
    <t>MPM00739A</t>
  </si>
  <si>
    <t>MAM-004C11</t>
  </si>
  <si>
    <t>MIMAT0003112</t>
  </si>
  <si>
    <t>mmu-miR-489</t>
  </si>
  <si>
    <t>AATGACACCACATATATGGCAGCAA</t>
  </si>
  <si>
    <t>MPM00742A</t>
  </si>
  <si>
    <t>MAM-004C12</t>
  </si>
  <si>
    <t>MIMAT0003508</t>
  </si>
  <si>
    <t>mmu-miR-501-5p</t>
  </si>
  <si>
    <t>AATCCTTTGTCCCTGGGTGAAA</t>
  </si>
  <si>
    <t>MPM00752A</t>
  </si>
  <si>
    <t>MAM-004D01</t>
  </si>
  <si>
    <t>MIMAT0005291</t>
  </si>
  <si>
    <t>mmu-miR-582-5p</t>
  </si>
  <si>
    <t>TACAGTTGTTCAACCAGTTACT</t>
  </si>
  <si>
    <t>MPM00770A</t>
  </si>
  <si>
    <t>MAM-004D02</t>
  </si>
  <si>
    <t>MIMAT0005292</t>
  </si>
  <si>
    <t>mmu-miR-582-3p</t>
  </si>
  <si>
    <t>CCTGTTGAACAACTGAACCCAA</t>
  </si>
  <si>
    <t>MPM01534A</t>
  </si>
  <si>
    <t>MAM-004D03</t>
  </si>
  <si>
    <t>MIMAT0004896</t>
  </si>
  <si>
    <t>mmu-miR-590-3p</t>
  </si>
  <si>
    <t>GGGTAATTTTATGTATAAGCTAGT</t>
  </si>
  <si>
    <t>MPM01535A</t>
  </si>
  <si>
    <t>MAM-004D04</t>
  </si>
  <si>
    <t>MIMAT0000678</t>
  </si>
  <si>
    <t>mmu-miR-7b</t>
  </si>
  <si>
    <t>TGGAAGACTTGTGGTTTTGTTGT</t>
  </si>
  <si>
    <t>MPM00850A</t>
  </si>
  <si>
    <t>MAM-004D05</t>
  </si>
  <si>
    <t>MIMAT0004855</t>
  </si>
  <si>
    <t>mmu-miR-876-3p</t>
  </si>
  <si>
    <t>TAGTGGTTTACAAAGTAATTCA</t>
  </si>
  <si>
    <t>MPM01555A</t>
  </si>
  <si>
    <t>MAM-004D06</t>
  </si>
  <si>
    <t>MIMAT0004847</t>
  </si>
  <si>
    <t>mmu-miR-882</t>
  </si>
  <si>
    <t>AGGAGAGAGTTAGCGCATTAGT</t>
  </si>
  <si>
    <t>MPM00866A</t>
  </si>
  <si>
    <t>MAM-004D07</t>
  </si>
  <si>
    <t>MIMAT0004850</t>
  </si>
  <si>
    <t>mmu-miR-883b-5p</t>
  </si>
  <si>
    <t>TACTGAGAATGGGTAGCAGTCAAA</t>
  </si>
  <si>
    <t>MPM00868A</t>
  </si>
  <si>
    <t>MAM-004D08</t>
  </si>
  <si>
    <t>MIMAT0004851</t>
  </si>
  <si>
    <t>mmu-miR-883b-3p</t>
  </si>
  <si>
    <t>TAACTGCAACATCTTTCAGTAT</t>
  </si>
  <si>
    <t>MPM01561A</t>
  </si>
  <si>
    <t>MAM-004D09</t>
  </si>
  <si>
    <t>MIMAT0004827</t>
  </si>
  <si>
    <t>mmu-miR-297b-3p</t>
  </si>
  <si>
    <t>TATACATACACACATACCCATA</t>
  </si>
  <si>
    <t>MPM01457A</t>
  </si>
  <si>
    <t>MAM-004D10</t>
  </si>
  <si>
    <t>MIMAT0000668</t>
  </si>
  <si>
    <t>mmu-miR-211</t>
  </si>
  <si>
    <t>GGGTTCCCTTTGTCATCCTT</t>
  </si>
  <si>
    <t>MPM00589A</t>
  </si>
  <si>
    <t>MAM-004D11</t>
  </si>
  <si>
    <t>MIMAT0000904</t>
  </si>
  <si>
    <t>mmu-miR-215</t>
  </si>
  <si>
    <t>ATGACCTATGATTTGACAGA</t>
  </si>
  <si>
    <t>MPM00592A</t>
  </si>
  <si>
    <t>MAM-004D12</t>
  </si>
  <si>
    <t>MIMAT0004863</t>
  </si>
  <si>
    <t>mmu-miR-220</t>
  </si>
  <si>
    <t>CCACCACAGTGTCAGACACTTAA</t>
  </si>
  <si>
    <t>MPM00599A</t>
  </si>
  <si>
    <t>MAM-004E01</t>
  </si>
  <si>
    <t>MIMAT0004867</t>
  </si>
  <si>
    <t>mmu-miR-327</t>
  </si>
  <si>
    <t>ACTTGAGGGGCATGAGGAT</t>
  </si>
  <si>
    <t>MPM00651A</t>
  </si>
  <si>
    <t>MAM-004E02</t>
  </si>
  <si>
    <t>MIMAT0004868</t>
  </si>
  <si>
    <t>mmu-miR-343</t>
  </si>
  <si>
    <t>TCTCCCTTCATGTGCCCAGA</t>
  </si>
  <si>
    <t>MPM00664A</t>
  </si>
  <si>
    <t>MAM-004E03</t>
  </si>
  <si>
    <t>MIMAT0000597</t>
  </si>
  <si>
    <t>mmu-miR-346</t>
  </si>
  <si>
    <t>TGTCTGCCCGAGTGCCTGCCTCT</t>
  </si>
  <si>
    <t>MPM00667A</t>
  </si>
  <si>
    <t>MAM-004E04</t>
  </si>
  <si>
    <t>MIMAT0001533</t>
  </si>
  <si>
    <t>mmu-miR-448</t>
  </si>
  <si>
    <t>TTGCATATGTAGGATGTCCCAT</t>
  </si>
  <si>
    <t>MPM00704A</t>
  </si>
  <si>
    <t>MAM-004E05</t>
  </si>
  <si>
    <t>MIMAT0005447</t>
  </si>
  <si>
    <t>mmu-miR-449b</t>
  </si>
  <si>
    <t>AGGCAGTGTTGTTAGCTGGCAA</t>
  </si>
  <si>
    <t>MPM00706A</t>
  </si>
  <si>
    <t>MAM-004E06</t>
  </si>
  <si>
    <t>MIMAT0001637</t>
  </si>
  <si>
    <t>mmu-miR-452</t>
  </si>
  <si>
    <t>TGTTTGCAGAGGAAACTGAGACAA</t>
  </si>
  <si>
    <t>MPM00711A</t>
  </si>
  <si>
    <t>MAM-004E07</t>
  </si>
  <si>
    <t>MIMAT0004870</t>
  </si>
  <si>
    <t>mmu-miR-453</t>
  </si>
  <si>
    <t>AGGTTGCCTCATAGTGAGCTTGCAAA</t>
  </si>
  <si>
    <t>MPM00712A</t>
  </si>
  <si>
    <t>MAM-004E08</t>
  </si>
  <si>
    <t>MIMAT0003780</t>
  </si>
  <si>
    <t>mmu-miR-490</t>
  </si>
  <si>
    <t>CAACCTGGAGGACTCCATGCTGAA</t>
  </si>
  <si>
    <t>MPM00743A</t>
  </si>
  <si>
    <t>MAM-004E09</t>
  </si>
  <si>
    <t>MIMAT0004889</t>
  </si>
  <si>
    <t>mmu-miR-504</t>
  </si>
  <si>
    <t>AGACCCTGGTCTGCACTCTATC</t>
  </si>
  <si>
    <t>MPM00754A</t>
  </si>
  <si>
    <t>MAM-004E10</t>
  </si>
  <si>
    <t>MIMAT0003513</t>
  </si>
  <si>
    <t>mmu-miR-505</t>
  </si>
  <si>
    <t>CGTCAACACTTGCTGGTTTTCT</t>
  </si>
  <si>
    <t>MPM00755A</t>
  </si>
  <si>
    <t>MAM-004E11</t>
  </si>
  <si>
    <t>MIMAT0004890</t>
  </si>
  <si>
    <t>mmu-miR-509-5p</t>
  </si>
  <si>
    <t>TACTCCAGAATGTGGCAATCAT</t>
  </si>
  <si>
    <t>MPM00756A</t>
  </si>
  <si>
    <t>MAM-004E12</t>
  </si>
  <si>
    <t>MIMAT0004895</t>
  </si>
  <si>
    <t>mmu-miR-590-5p</t>
  </si>
  <si>
    <t>GAGCTTATTCATAAAAGTGCAG</t>
  </si>
  <si>
    <t>MPM00771A</t>
  </si>
  <si>
    <t>MAM-004F01</t>
  </si>
  <si>
    <t>MIMAT0004943</t>
  </si>
  <si>
    <t>mmu-miR-653</t>
  </si>
  <si>
    <t>GTGTTGAAACAATCTCTACTGAA</t>
  </si>
  <si>
    <t>MPM00776A</t>
  </si>
  <si>
    <t>MAM-004F02</t>
  </si>
  <si>
    <t>MIMAT0004898</t>
  </si>
  <si>
    <t>mmu-miR-654-3p</t>
  </si>
  <si>
    <t>TATGTCTGCTGACCATCACCTTAA</t>
  </si>
  <si>
    <t>MPM01537A</t>
  </si>
  <si>
    <t>MAM-004F03</t>
  </si>
  <si>
    <t>MIMAT0004897</t>
  </si>
  <si>
    <t>mmu-miR-654-5p</t>
  </si>
  <si>
    <t>TGGTAAGCTGCAGAACATGTGT</t>
  </si>
  <si>
    <t>MPM00777A</t>
  </si>
  <si>
    <t>MAM-004F04</t>
  </si>
  <si>
    <t>MIMAT0003889</t>
  </si>
  <si>
    <t>mmu-miR-758</t>
  </si>
  <si>
    <t>TTTGTGACCTGGTCCACTAACC</t>
  </si>
  <si>
    <t>MPM00841A</t>
  </si>
  <si>
    <t>MAM-004F05</t>
  </si>
  <si>
    <t>MIMAT0004938</t>
  </si>
  <si>
    <t>mmu-miR-875-3p</t>
  </si>
  <si>
    <t>CCTGAAAATACTGAGGCTATGAA</t>
  </si>
  <si>
    <t>MPM01554A</t>
  </si>
  <si>
    <t>MAM-004F06</t>
  </si>
  <si>
    <t>MIMAT0004937</t>
  </si>
  <si>
    <t>mmu-miR-875-5p</t>
  </si>
  <si>
    <t>TATACCTCAGTTTTATCAGGTG</t>
  </si>
  <si>
    <t>MPM00859A</t>
  </si>
  <si>
    <t>MAM-004F07</t>
  </si>
  <si>
    <t>MIMAT0004854</t>
  </si>
  <si>
    <t>mmu-miR-876-5p</t>
  </si>
  <si>
    <t>TGGATTTCTCTGTGAATCACTAAA</t>
  </si>
  <si>
    <t>MPM00860A</t>
  </si>
  <si>
    <t>MAM-004F08</t>
  </si>
  <si>
    <t>MIMAT0004845</t>
  </si>
  <si>
    <t>mmu-miR-881*</t>
  </si>
  <si>
    <t>CAGAGAGATAACAGTCACATCT</t>
  </si>
  <si>
    <t>MPM00865A</t>
  </si>
  <si>
    <t>MAM-004F09</t>
  </si>
  <si>
    <t>MIMAT0003183</t>
  </si>
  <si>
    <t>mmu-miR-376c</t>
  </si>
  <si>
    <t>AACATAGAGGAAATTTCACGTAA</t>
  </si>
  <si>
    <t>MPM01493A</t>
  </si>
  <si>
    <t>MAM-004F10</t>
  </si>
  <si>
    <t>MIMAT0003460</t>
  </si>
  <si>
    <t>mmu-miR-449c</t>
  </si>
  <si>
    <t>AGGCAGTGCATTGCTAGCTGG</t>
  </si>
  <si>
    <t>MPM00707A</t>
  </si>
  <si>
    <t>MAM-004F11</t>
  </si>
  <si>
    <t>MIMAT0002105</t>
  </si>
  <si>
    <t>mmu-miR-464</t>
  </si>
  <si>
    <t>GGGTACCAAGTTTATTCTGTGAGATA</t>
  </si>
  <si>
    <t>MPM00715A</t>
  </si>
  <si>
    <t>MAM-004F12</t>
  </si>
  <si>
    <t>MIMAT0003478</t>
  </si>
  <si>
    <t>mmu-miR-467b*</t>
  </si>
  <si>
    <t>GGGATATACATACACACATCAACAC</t>
  </si>
  <si>
    <t>MPM01520A</t>
  </si>
  <si>
    <t>MAM-004G01</t>
  </si>
  <si>
    <t>MIMAT0003738</t>
  </si>
  <si>
    <t>mmu-miR-496</t>
  </si>
  <si>
    <t>TGAGTATTACATGGCCAATCTCAA</t>
  </si>
  <si>
    <t>MPM00748A</t>
  </si>
  <si>
    <t>MAM-004G02</t>
  </si>
  <si>
    <t>MIMAT0003166</t>
  </si>
  <si>
    <t>mmu-miR-546</t>
  </si>
  <si>
    <t>ATGGTGGCACGGAGTC</t>
  </si>
  <si>
    <t>MPM00765A</t>
  </si>
  <si>
    <t>MAM-004G03</t>
  </si>
  <si>
    <t>MIMAT0003734</t>
  </si>
  <si>
    <t>mmu-miR-667</t>
  </si>
  <si>
    <t>TGACACCTGCCACCCAGCCCAAGAA</t>
  </si>
  <si>
    <t>MPM00780A</t>
  </si>
  <si>
    <t>MAM-004G04</t>
  </si>
  <si>
    <t>MIMAT0003476</t>
  </si>
  <si>
    <t>mmu-miR-669b</t>
  </si>
  <si>
    <t>AGTTTTGTGTGCATGTG</t>
  </si>
  <si>
    <t>MPM00783A</t>
  </si>
  <si>
    <t>MAM-004G05</t>
  </si>
  <si>
    <t>MIMAT0003725</t>
  </si>
  <si>
    <t>mmu-miR-675-5p</t>
  </si>
  <si>
    <t>TGGTGCGGAAAGGGCCCACAGT</t>
  </si>
  <si>
    <t>MPM00790A</t>
  </si>
  <si>
    <t>MAM-004G06</t>
  </si>
  <si>
    <t>MIMAT0003782</t>
  </si>
  <si>
    <t>mmu-miR-676</t>
  </si>
  <si>
    <t>CCGTCCTGAGGTTGTTGAGCTAA</t>
  </si>
  <si>
    <t>MPM01543A</t>
  </si>
  <si>
    <t>MAM-004G07</t>
  </si>
  <si>
    <t>MIMAT0003451</t>
  </si>
  <si>
    <t>mmu-miR-677</t>
  </si>
  <si>
    <t>TTCAGTGATGATTAGCTTCTGAAA</t>
  </si>
  <si>
    <t>MPM00792A</t>
  </si>
  <si>
    <t>MAM-004G08</t>
  </si>
  <si>
    <t>MIMAT0003452</t>
  </si>
  <si>
    <t>mmu-miR-678</t>
  </si>
  <si>
    <t>GTCTCGGTGCAAGGACTGGAGGAA</t>
  </si>
  <si>
    <t>MPM00793A</t>
  </si>
  <si>
    <t>MAM-004G09</t>
  </si>
  <si>
    <t>MIMAT0003455</t>
  </si>
  <si>
    <t>mmu-miR-679</t>
  </si>
  <si>
    <t>GGACTGTGAGGTGACTCTTGGT</t>
  </si>
  <si>
    <t>MPM00794A</t>
  </si>
  <si>
    <t>MAM-004G10</t>
  </si>
  <si>
    <t>MIMAT0003458</t>
  </si>
  <si>
    <t>mmu-miR-681</t>
  </si>
  <si>
    <t>CAGCCTCGCTGGCAGGCAGCTAA</t>
  </si>
  <si>
    <t>MPM00796A</t>
  </si>
  <si>
    <t>MAM-004G11</t>
  </si>
  <si>
    <t>MIMAT0003461</t>
  </si>
  <si>
    <t>mmu-miR-683</t>
  </si>
  <si>
    <t>CCTGCTGTAAGCTGTGTCCTC</t>
  </si>
  <si>
    <t>MPM00798A</t>
  </si>
  <si>
    <t>MAM-004G12</t>
  </si>
  <si>
    <t>MIMAT0003462</t>
  </si>
  <si>
    <t>mmu-miR-684</t>
  </si>
  <si>
    <t>AGTTTTCCCTTCAAGTCAAAA</t>
  </si>
  <si>
    <t>MPM00799A</t>
  </si>
  <si>
    <t>MAM-004H01</t>
  </si>
  <si>
    <t>MIMAT0003463</t>
  </si>
  <si>
    <t>mmu-miR-685</t>
  </si>
  <si>
    <t>TCAATGGCTGAGGTGAGGCACAA</t>
  </si>
  <si>
    <t>MPM00800A</t>
  </si>
  <si>
    <t>MAM-004H02</t>
  </si>
  <si>
    <t>MIMAT0003464</t>
  </si>
  <si>
    <t>mmu-miR-686</t>
  </si>
  <si>
    <t>ATTGCTTCCCAGACGGTGAAGA</t>
  </si>
  <si>
    <t>MPM00801A</t>
  </si>
  <si>
    <t>MAM-004H03</t>
  </si>
  <si>
    <t>MIMAT0003466</t>
  </si>
  <si>
    <t>mmu-miR-687</t>
  </si>
  <si>
    <t>CTATCCTGGAATGCAGCAATGA</t>
  </si>
  <si>
    <t>MPM00802A</t>
  </si>
  <si>
    <t>MAM-004H04</t>
  </si>
  <si>
    <t>MIMAT0003467</t>
  </si>
  <si>
    <t>mmu-miR-688</t>
  </si>
  <si>
    <t>TCGCAGGCGACTACTTATTCAA</t>
  </si>
  <si>
    <t>MPM00803A</t>
  </si>
  <si>
    <t>MAM-004H05</t>
  </si>
  <si>
    <t>MAM-004H06</t>
  </si>
  <si>
    <t>MAM-004H07</t>
  </si>
  <si>
    <t>MAM-004H08</t>
  </si>
  <si>
    <t>MAM-004H09</t>
  </si>
  <si>
    <t>MAM-004H10</t>
  </si>
  <si>
    <t>MAM-004H11</t>
  </si>
  <si>
    <t>MAM-004H12</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</si>
</sst>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E+00"/>
    <numFmt numFmtId="177" formatCode="0.0"/>
    <numFmt numFmtId="178" formatCode="0.0000"/>
    <numFmt numFmtId="179" formatCode="0.000000"/>
  </numFmts>
  <fonts count="39">
    <font>
      <sz val="10"/>
      <name val="Arial"/>
      <charset val="134"/>
    </font>
    <font>
      <b/>
      <sz val="10"/>
      <name val="Arial"/>
      <charset val="134"/>
    </font>
    <font>
      <b/>
      <sz val="24"/>
      <name val="Arial"/>
      <charset val="134"/>
    </font>
    <font>
      <sz val="8"/>
      <color indexed="12"/>
      <name val="Arial"/>
      <charset val="134"/>
    </font>
    <font>
      <sz val="8"/>
      <name val="Arial"/>
      <charset val="134"/>
    </font>
    <font>
      <b/>
      <sz val="12"/>
      <name val="Arial"/>
      <charset val="134"/>
    </font>
    <font>
      <b/>
      <sz val="6"/>
      <name val="Arial"/>
      <charset val="134"/>
    </font>
    <font>
      <sz val="10"/>
      <color indexed="10"/>
      <name val="Arial"/>
      <charset val="134"/>
    </font>
    <font>
      <sz val="10"/>
      <color indexed="48"/>
      <name val="Arial"/>
      <charset val="134"/>
    </font>
    <font>
      <b/>
      <sz val="8"/>
      <name val="Arial"/>
      <charset val="134"/>
    </font>
    <font>
      <sz val="10"/>
      <name val="Symbol"/>
      <charset val="2"/>
    </font>
    <font>
      <sz val="10"/>
      <color indexed="8"/>
      <name val="Arial"/>
      <charset val="134"/>
    </font>
    <font>
      <b/>
      <sz val="10"/>
      <color indexed="8"/>
      <name val="Arial"/>
      <charset val="134"/>
    </font>
    <font>
      <b/>
      <u/>
      <sz val="10"/>
      <color indexed="12"/>
      <name val="Arial"/>
      <charset val="134"/>
    </font>
    <font>
      <b/>
      <sz val="36"/>
      <name val="Arial"/>
      <charset val="134"/>
    </font>
    <font>
      <sz val="10"/>
      <color rgb="FF000000"/>
      <name val="Ari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0"/>
      <color indexed="12"/>
      <name val="Arial"/>
      <charset val="134"/>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vertAlign val="subscript"/>
      <sz val="10"/>
      <name val="Arial"/>
      <charset val="134"/>
    </font>
    <font>
      <vertAlign val="subscript"/>
      <sz val="10"/>
      <name val="Arial"/>
      <charset val="134"/>
    </font>
    <font>
      <b/>
      <vertAlign val="superscript"/>
      <sz val="10"/>
      <name val="Arial"/>
      <charset val="134"/>
    </font>
  </fonts>
  <fills count="39">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13"/>
        <bgColor indexed="64"/>
      </patternFill>
    </fill>
    <fill>
      <patternFill patternType="solid">
        <fgColor theme="3" tint="-0.499984740745262"/>
        <bgColor indexed="64"/>
      </patternFill>
    </fill>
    <fill>
      <patternFill patternType="solid">
        <fgColor indexed="43"/>
        <bgColor indexed="64"/>
      </patternFill>
    </fill>
    <fill>
      <patternFill patternType="solid">
        <fgColor rgb="FFFFFF0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48">
    <border>
      <left/>
      <right/>
      <top/>
      <bottom/>
      <diagonal/>
    </border>
    <border>
      <left style="thin">
        <color indexed="56"/>
      </left>
      <right style="thin">
        <color indexed="56"/>
      </right>
      <top style="thin">
        <color indexed="56"/>
      </top>
      <bottom style="thin">
        <color indexed="56"/>
      </bottom>
      <diagonal/>
    </border>
    <border>
      <left style="thin">
        <color auto="1"/>
      </left>
      <right style="thin">
        <color auto="1"/>
      </right>
      <top style="thin">
        <color auto="1"/>
      </top>
      <bottom style="thin">
        <color auto="1"/>
      </bottom>
      <diagonal/>
    </border>
    <border>
      <left/>
      <right style="thin">
        <color indexed="56"/>
      </right>
      <top style="thin">
        <color indexed="56"/>
      </top>
      <bottom style="thin">
        <color indexed="56"/>
      </bottom>
      <diagonal/>
    </border>
    <border>
      <left style="thin">
        <color indexed="56"/>
      </left>
      <right style="thin">
        <color indexed="56"/>
      </right>
      <top/>
      <bottom style="thin">
        <color indexed="56"/>
      </bottom>
      <diagonal/>
    </border>
    <border>
      <left style="thin">
        <color indexed="56"/>
      </left>
      <right style="thin">
        <color indexed="56"/>
      </right>
      <top style="thin">
        <color indexed="56"/>
      </top>
      <bottom/>
      <diagonal/>
    </border>
    <border>
      <left style="thin">
        <color indexed="56"/>
      </left>
      <right style="thin">
        <color indexed="56"/>
      </right>
      <top/>
      <bottom/>
      <diagonal/>
    </border>
    <border>
      <left style="thin">
        <color indexed="56"/>
      </left>
      <right/>
      <top style="thin">
        <color indexed="56"/>
      </top>
      <bottom style="thin">
        <color indexed="56"/>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style="thin">
        <color auto="1"/>
      </top>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bottom style="medium">
        <color rgb="FF000000"/>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20" fillId="0" borderId="0" applyFont="0" applyFill="0" applyBorder="0" applyAlignment="0" applyProtection="0">
      <alignment vertical="center"/>
    </xf>
    <xf numFmtId="0" fontId="16" fillId="32" borderId="0" applyNumberFormat="0" applyBorder="0" applyAlignment="0" applyProtection="0">
      <alignment vertical="center"/>
    </xf>
    <xf numFmtId="0" fontId="32" fillId="29" borderId="46"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6" fillId="14" borderId="0" applyNumberFormat="0" applyBorder="0" applyAlignment="0" applyProtection="0">
      <alignment vertical="center"/>
    </xf>
    <xf numFmtId="0" fontId="24" fillId="15" borderId="0" applyNumberFormat="0" applyBorder="0" applyAlignment="0" applyProtection="0">
      <alignment vertical="center"/>
    </xf>
    <xf numFmtId="43" fontId="20" fillId="0" borderId="0" applyFont="0" applyFill="0" applyBorder="0" applyAlignment="0" applyProtection="0">
      <alignment vertical="center"/>
    </xf>
    <xf numFmtId="0" fontId="25" fillId="28" borderId="0" applyNumberFormat="0" applyBorder="0" applyAlignment="0" applyProtection="0">
      <alignment vertical="center"/>
    </xf>
    <xf numFmtId="0" fontId="30" fillId="0" borderId="0" applyNumberFormat="0" applyFill="0" applyBorder="0" applyAlignment="0" applyProtection="0">
      <alignment vertical="top"/>
      <protection locked="0"/>
    </xf>
    <xf numFmtId="9" fontId="0" fillId="0" borderId="0" applyFont="0" applyFill="0" applyBorder="0" applyAlignment="0" applyProtection="0"/>
    <xf numFmtId="0" fontId="23" fillId="0" borderId="0" applyNumberFormat="0" applyFill="0" applyBorder="0" applyAlignment="0" applyProtection="0">
      <alignment vertical="center"/>
    </xf>
    <xf numFmtId="0" fontId="20" fillId="21" borderId="43" applyNumberFormat="0" applyFont="0" applyAlignment="0" applyProtection="0">
      <alignment vertical="center"/>
    </xf>
    <xf numFmtId="0" fontId="25" fillId="34"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41" applyNumberFormat="0" applyFill="0" applyAlignment="0" applyProtection="0">
      <alignment vertical="center"/>
    </xf>
    <xf numFmtId="0" fontId="18" fillId="0" borderId="41" applyNumberFormat="0" applyFill="0" applyAlignment="0" applyProtection="0">
      <alignment vertical="center"/>
    </xf>
    <xf numFmtId="0" fontId="25" fillId="27" borderId="0" applyNumberFormat="0" applyBorder="0" applyAlignment="0" applyProtection="0">
      <alignment vertical="center"/>
    </xf>
    <xf numFmtId="0" fontId="22" fillId="0" borderId="45" applyNumberFormat="0" applyFill="0" applyAlignment="0" applyProtection="0">
      <alignment vertical="center"/>
    </xf>
    <xf numFmtId="0" fontId="25" fillId="26" borderId="0" applyNumberFormat="0" applyBorder="0" applyAlignment="0" applyProtection="0">
      <alignment vertical="center"/>
    </xf>
    <xf numFmtId="0" fontId="26" fillId="20" borderId="42" applyNumberFormat="0" applyAlignment="0" applyProtection="0">
      <alignment vertical="center"/>
    </xf>
    <xf numFmtId="0" fontId="35" fillId="20" borderId="46" applyNumberFormat="0" applyAlignment="0" applyProtection="0">
      <alignment vertical="center"/>
    </xf>
    <xf numFmtId="0" fontId="17" fillId="12" borderId="40" applyNumberFormat="0" applyAlignment="0" applyProtection="0">
      <alignment vertical="center"/>
    </xf>
    <xf numFmtId="0" fontId="16" fillId="31" borderId="0" applyNumberFormat="0" applyBorder="0" applyAlignment="0" applyProtection="0">
      <alignment vertical="center"/>
    </xf>
    <xf numFmtId="0" fontId="25" fillId="19" borderId="0" applyNumberFormat="0" applyBorder="0" applyAlignment="0" applyProtection="0">
      <alignment vertical="center"/>
    </xf>
    <xf numFmtId="0" fontId="34" fillId="0" borderId="47" applyNumberFormat="0" applyFill="0" applyAlignment="0" applyProtection="0">
      <alignment vertical="center"/>
    </xf>
    <xf numFmtId="0" fontId="28" fillId="0" borderId="44" applyNumberFormat="0" applyFill="0" applyAlignment="0" applyProtection="0">
      <alignment vertical="center"/>
    </xf>
    <xf numFmtId="0" fontId="33" fillId="30" borderId="0" applyNumberFormat="0" applyBorder="0" applyAlignment="0" applyProtection="0">
      <alignment vertical="center"/>
    </xf>
    <xf numFmtId="0" fontId="31" fillId="25" borderId="0" applyNumberFormat="0" applyBorder="0" applyAlignment="0" applyProtection="0">
      <alignment vertical="center"/>
    </xf>
    <xf numFmtId="0" fontId="16" fillId="38" borderId="0" applyNumberFormat="0" applyBorder="0" applyAlignment="0" applyProtection="0">
      <alignment vertical="center"/>
    </xf>
    <xf numFmtId="0" fontId="25" fillId="18" borderId="0" applyNumberFormat="0" applyBorder="0" applyAlignment="0" applyProtection="0">
      <alignment vertical="center"/>
    </xf>
    <xf numFmtId="0" fontId="16" fillId="37" borderId="0" applyNumberFormat="0" applyBorder="0" applyAlignment="0" applyProtection="0">
      <alignment vertical="center"/>
    </xf>
    <xf numFmtId="0" fontId="16" fillId="11" borderId="0" applyNumberFormat="0" applyBorder="0" applyAlignment="0" applyProtection="0">
      <alignment vertical="center"/>
    </xf>
    <xf numFmtId="0" fontId="16" fillId="36" borderId="0" applyNumberFormat="0" applyBorder="0" applyAlignment="0" applyProtection="0">
      <alignment vertical="center"/>
    </xf>
    <xf numFmtId="0" fontId="16" fillId="10" borderId="0" applyNumberFormat="0" applyBorder="0" applyAlignment="0" applyProtection="0">
      <alignment vertical="center"/>
    </xf>
    <xf numFmtId="0" fontId="25" fillId="23" borderId="0" applyNumberFormat="0" applyBorder="0" applyAlignment="0" applyProtection="0">
      <alignment vertical="center"/>
    </xf>
    <xf numFmtId="0" fontId="25" fillId="17" borderId="0" applyNumberFormat="0" applyBorder="0" applyAlignment="0" applyProtection="0">
      <alignment vertical="center"/>
    </xf>
    <xf numFmtId="0" fontId="16" fillId="35" borderId="0" applyNumberFormat="0" applyBorder="0" applyAlignment="0" applyProtection="0">
      <alignment vertical="center"/>
    </xf>
    <xf numFmtId="0" fontId="16" fillId="9" borderId="0" applyNumberFormat="0" applyBorder="0" applyAlignment="0" applyProtection="0">
      <alignment vertical="center"/>
    </xf>
    <xf numFmtId="0" fontId="25" fillId="16" borderId="0" applyNumberFormat="0" applyBorder="0" applyAlignment="0" applyProtection="0">
      <alignment vertical="center"/>
    </xf>
    <xf numFmtId="0" fontId="16" fillId="8" borderId="0" applyNumberFormat="0" applyBorder="0" applyAlignment="0" applyProtection="0">
      <alignment vertical="center"/>
    </xf>
    <xf numFmtId="0" fontId="25" fillId="33" borderId="0" applyNumberFormat="0" applyBorder="0" applyAlignment="0" applyProtection="0">
      <alignment vertical="center"/>
    </xf>
    <xf numFmtId="0" fontId="25" fillId="22" borderId="0" applyNumberFormat="0" applyBorder="0" applyAlignment="0" applyProtection="0">
      <alignment vertical="center"/>
    </xf>
    <xf numFmtId="0" fontId="16" fillId="13" borderId="0" applyNumberFormat="0" applyBorder="0" applyAlignment="0" applyProtection="0">
      <alignment vertical="center"/>
    </xf>
    <xf numFmtId="0" fontId="25" fillId="24" borderId="0" applyNumberFormat="0" applyBorder="0" applyAlignment="0" applyProtection="0">
      <alignment vertical="center"/>
    </xf>
  </cellStyleXfs>
  <cellXfs count="194">
    <xf numFmtId="0" fontId="0" fillId="0" borderId="0" xfId="0"/>
    <xf numFmtId="0" fontId="1" fillId="0" borderId="0" xfId="0" applyFont="1"/>
    <xf numFmtId="2" fontId="0" fillId="2" borderId="1" xfId="0" applyNumberFormat="1" applyFont="1" applyFill="1" applyBorder="1"/>
    <xf numFmtId="2" fontId="1" fillId="2" borderId="1" xfId="0" applyNumberFormat="1" applyFont="1" applyFill="1" applyBorder="1"/>
    <xf numFmtId="0" fontId="0" fillId="0" borderId="0" xfId="0" applyAlignment="1"/>
    <xf numFmtId="0" fontId="0" fillId="0" borderId="0" xfId="0" applyFont="1" applyAlignment="1"/>
    <xf numFmtId="0" fontId="0" fillId="2" borderId="2" xfId="0" applyFill="1" applyBorder="1" applyAlignment="1">
      <alignment vertical="center"/>
    </xf>
    <xf numFmtId="0" fontId="0" fillId="2" borderId="3" xfId="0" applyFill="1" applyBorder="1" applyAlignment="1">
      <alignment vertical="center"/>
    </xf>
    <xf numFmtId="0" fontId="1" fillId="2" borderId="1" xfId="0" applyFont="1" applyFill="1" applyBorder="1" applyAlignment="1">
      <alignment horizontal="center"/>
    </xf>
    <xf numFmtId="0" fontId="0" fillId="0" borderId="1" xfId="0" applyBorder="1" applyAlignment="1"/>
    <xf numFmtId="0" fontId="1" fillId="2" borderId="4"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right"/>
    </xf>
    <xf numFmtId="0" fontId="2" fillId="2" borderId="5" xfId="0" applyFont="1" applyFill="1" applyBorder="1" applyAlignment="1">
      <alignment horizontal="center" vertical="center" textRotation="90"/>
    </xf>
    <xf numFmtId="0" fontId="0" fillId="2" borderId="1" xfId="0" applyFont="1" applyFill="1" applyBorder="1" applyAlignment="1"/>
    <xf numFmtId="2" fontId="0" fillId="2" borderId="1" xfId="0" applyNumberFormat="1" applyFont="1" applyFill="1" applyBorder="1" applyAlignment="1"/>
    <xf numFmtId="0" fontId="2" fillId="2" borderId="6" xfId="0" applyFont="1" applyFill="1" applyBorder="1" applyAlignment="1">
      <alignment horizontal="center" vertical="center" textRotation="90"/>
    </xf>
    <xf numFmtId="0" fontId="0" fillId="2" borderId="1" xfId="0" applyFill="1" applyBorder="1" applyAlignment="1"/>
    <xf numFmtId="0" fontId="0" fillId="2" borderId="1" xfId="0" applyFill="1" applyBorder="1" applyAlignment="1">
      <alignment horizontal="center"/>
    </xf>
    <xf numFmtId="0" fontId="0" fillId="0" borderId="1" xfId="0" applyBorder="1" applyAlignment="1">
      <alignment horizontal="center" vertical="center"/>
    </xf>
    <xf numFmtId="177" fontId="0" fillId="2" borderId="1" xfId="0" applyNumberFormat="1" applyFont="1" applyFill="1" applyBorder="1" applyAlignment="1"/>
    <xf numFmtId="0" fontId="0" fillId="3" borderId="2" xfId="0" applyFill="1" applyBorder="1" applyAlignment="1">
      <alignment horizontal="center"/>
    </xf>
    <xf numFmtId="0" fontId="1" fillId="3" borderId="2" xfId="0" applyFont="1" applyFill="1" applyBorder="1" applyAlignment="1">
      <alignment horizontal="center"/>
    </xf>
    <xf numFmtId="0" fontId="0" fillId="0" borderId="2" xfId="0" applyBorder="1" applyAlignment="1">
      <alignment horizontal="center"/>
    </xf>
    <xf numFmtId="177" fontId="0" fillId="3" borderId="2" xfId="0" applyNumberFormat="1" applyFill="1" applyBorder="1" applyAlignment="1"/>
    <xf numFmtId="0" fontId="3" fillId="0" borderId="0" xfId="0" applyFont="1" applyBorder="1" applyAlignment="1"/>
    <xf numFmtId="0" fontId="4" fillId="0" borderId="0" xfId="0" applyFont="1" applyBorder="1" applyAlignment="1"/>
    <xf numFmtId="0" fontId="0" fillId="0" borderId="0" xfId="0" applyBorder="1" applyAlignment="1"/>
    <xf numFmtId="0" fontId="0" fillId="0" borderId="7" xfId="0" applyBorder="1" applyAlignment="1">
      <alignment horizontal="center" vertical="center"/>
    </xf>
    <xf numFmtId="0" fontId="1" fillId="2" borderId="2" xfId="0" applyFont="1" applyFill="1" applyBorder="1" applyAlignment="1">
      <alignment horizontal="center"/>
    </xf>
    <xf numFmtId="0" fontId="0" fillId="2" borderId="2" xfId="0" applyFill="1" applyBorder="1" applyAlignment="1">
      <alignment horizontal="center"/>
    </xf>
    <xf numFmtId="0" fontId="1" fillId="2" borderId="7" xfId="0" applyFont="1" applyFill="1" applyBorder="1" applyAlignment="1">
      <alignment horizontal="center"/>
    </xf>
    <xf numFmtId="0" fontId="1" fillId="2" borderId="7" xfId="0" applyFont="1" applyFill="1" applyBorder="1" applyAlignment="1">
      <alignment horizontal="right"/>
    </xf>
    <xf numFmtId="0" fontId="1" fillId="2" borderId="2" xfId="0" applyFont="1" applyFill="1" applyBorder="1" applyAlignment="1">
      <alignment horizontal="right"/>
    </xf>
    <xf numFmtId="2" fontId="0" fillId="2" borderId="2" xfId="0" applyNumberFormat="1" applyFont="1" applyFill="1" applyBorder="1" applyAlignment="1"/>
    <xf numFmtId="0" fontId="0" fillId="2" borderId="2" xfId="0" applyFill="1" applyBorder="1" applyAlignment="1"/>
    <xf numFmtId="177" fontId="0" fillId="2" borderId="2" xfId="0" applyNumberFormat="1" applyFont="1" applyFill="1" applyBorder="1" applyAlignment="1"/>
    <xf numFmtId="0" fontId="0" fillId="2" borderId="2" xfId="0" applyFill="1" applyBorder="1"/>
    <xf numFmtId="0" fontId="2" fillId="2" borderId="4" xfId="0" applyFont="1" applyFill="1" applyBorder="1" applyAlignment="1">
      <alignment horizontal="center" vertical="center" textRotation="90"/>
    </xf>
    <xf numFmtId="2" fontId="0" fillId="2" borderId="7" xfId="0" applyNumberFormat="1" applyFont="1" applyFill="1" applyBorder="1" applyAlignment="1"/>
    <xf numFmtId="2" fontId="0" fillId="2" borderId="8" xfId="0" applyNumberFormat="1" applyFont="1" applyFill="1" applyBorder="1" applyAlignment="1"/>
    <xf numFmtId="0" fontId="0" fillId="3" borderId="9" xfId="0" applyFill="1" applyBorder="1" applyAlignment="1">
      <alignment horizontal="center"/>
    </xf>
    <xf numFmtId="0" fontId="0" fillId="3" borderId="10" xfId="0" applyFill="1" applyBorder="1" applyAlignment="1">
      <alignment horizontal="center"/>
    </xf>
    <xf numFmtId="0" fontId="1" fillId="3" borderId="9" xfId="0" applyFont="1" applyFill="1" applyBorder="1" applyAlignment="1">
      <alignment horizontal="center"/>
    </xf>
    <xf numFmtId="0" fontId="1" fillId="3" borderId="10" xfId="0" applyFont="1" applyFill="1" applyBorder="1" applyAlignment="1">
      <alignment horizontal="center"/>
    </xf>
    <xf numFmtId="0" fontId="0" fillId="0" borderId="10" xfId="0" applyBorder="1" applyAlignment="1">
      <alignment horizontal="center"/>
    </xf>
    <xf numFmtId="0" fontId="1" fillId="3" borderId="8" xfId="0" applyFont="1" applyFill="1" applyBorder="1" applyAlignment="1">
      <alignment horizontal="center"/>
    </xf>
    <xf numFmtId="0" fontId="0" fillId="0" borderId="8" xfId="0" applyBorder="1" applyAlignment="1">
      <alignment horizontal="center"/>
    </xf>
    <xf numFmtId="0" fontId="5" fillId="4" borderId="2" xfId="0" applyFont="1" applyFill="1" applyBorder="1"/>
    <xf numFmtId="0" fontId="0" fillId="0" borderId="2" xfId="0" applyBorder="1" applyAlignment="1"/>
    <xf numFmtId="0" fontId="0" fillId="2" borderId="9" xfId="0" applyFill="1" applyBorder="1" applyAlignment="1">
      <alignment vertical="center" wrapText="1" readingOrder="1"/>
    </xf>
    <xf numFmtId="0" fontId="0" fillId="2" borderId="10" xfId="0" applyFill="1" applyBorder="1" applyAlignment="1">
      <alignment vertical="center" wrapText="1" readingOrder="1"/>
    </xf>
    <xf numFmtId="2" fontId="0" fillId="2" borderId="11" xfId="0" applyNumberFormat="1" applyFill="1" applyBorder="1"/>
    <xf numFmtId="0" fontId="0" fillId="2" borderId="12" xfId="0" applyFill="1" applyBorder="1"/>
    <xf numFmtId="0" fontId="0" fillId="2" borderId="13" xfId="0" applyFill="1" applyBorder="1"/>
    <xf numFmtId="2" fontId="0" fillId="2" borderId="14" xfId="0" applyNumberFormat="1" applyFill="1" applyBorder="1"/>
    <xf numFmtId="0" fontId="0" fillId="2" borderId="0" xfId="0" applyFill="1" applyBorder="1"/>
    <xf numFmtId="0" fontId="0" fillId="2" borderId="15" xfId="0" applyFill="1" applyBorder="1"/>
    <xf numFmtId="0" fontId="0" fillId="2" borderId="14" xfId="0" applyFill="1" applyBorder="1"/>
    <xf numFmtId="176" fontId="0" fillId="2" borderId="16" xfId="0" applyNumberFormat="1" applyFill="1" applyBorder="1"/>
    <xf numFmtId="0" fontId="0" fillId="2" borderId="17" xfId="0" applyFill="1" applyBorder="1"/>
    <xf numFmtId="0" fontId="0" fillId="2" borderId="18" xfId="0" applyFill="1" applyBorder="1"/>
    <xf numFmtId="0" fontId="0" fillId="2" borderId="8" xfId="0" applyFill="1" applyBorder="1" applyAlignment="1">
      <alignment vertical="center" wrapText="1" readingOrder="1"/>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8" xfId="0" applyFont="1" applyFill="1" applyBorder="1" applyAlignment="1">
      <alignment horizontal="center" vertical="center"/>
    </xf>
    <xf numFmtId="0" fontId="0" fillId="0" borderId="0" xfId="0" applyFill="1"/>
    <xf numFmtId="0" fontId="1" fillId="2" borderId="19" xfId="0" applyFont="1" applyFill="1" applyBorder="1" applyAlignment="1">
      <alignment horizontal="center" vertical="center"/>
    </xf>
    <xf numFmtId="0" fontId="1" fillId="2" borderId="2" xfId="0" applyFont="1" applyFill="1" applyBorder="1" applyAlignment="1">
      <alignment horizontal="center" vertical="center"/>
    </xf>
    <xf numFmtId="0" fontId="6" fillId="2" borderId="2" xfId="0" applyFont="1" applyFill="1" applyBorder="1" applyAlignment="1">
      <alignment horizontal="center" vertical="center"/>
    </xf>
    <xf numFmtId="0" fontId="2" fillId="2" borderId="19" xfId="0" applyFont="1" applyFill="1" applyBorder="1" applyAlignment="1">
      <alignment horizontal="center" vertical="center" textRotation="90"/>
    </xf>
    <xf numFmtId="2" fontId="0" fillId="2" borderId="2" xfId="0" applyNumberFormat="1" applyFill="1" applyBorder="1"/>
    <xf numFmtId="176" fontId="0" fillId="2" borderId="2" xfId="0" applyNumberFormat="1" applyFill="1" applyBorder="1"/>
    <xf numFmtId="0" fontId="2" fillId="2" borderId="20" xfId="0" applyFont="1" applyFill="1" applyBorder="1" applyAlignment="1">
      <alignment horizontal="center" vertical="center" textRotation="90"/>
    </xf>
    <xf numFmtId="176" fontId="0" fillId="0" borderId="0" xfId="0" applyNumberFormat="1" applyFill="1"/>
    <xf numFmtId="0" fontId="0" fillId="0" borderId="0" xfId="0" applyAlignment="1">
      <alignment horizontal="left"/>
    </xf>
    <xf numFmtId="0" fontId="0" fillId="0" borderId="10" xfId="0" applyBorder="1" applyAlignment="1">
      <alignment vertical="center" wrapText="1" readingOrder="1"/>
    </xf>
    <xf numFmtId="0" fontId="7" fillId="2" borderId="11" xfId="0" applyFont="1" applyFill="1" applyBorder="1"/>
    <xf numFmtId="0" fontId="8" fillId="2" borderId="16" xfId="0" applyFont="1" applyFill="1" applyBorder="1"/>
    <xf numFmtId="0" fontId="1" fillId="2" borderId="19" xfId="0" applyFont="1" applyFill="1" applyBorder="1" applyAlignment="1">
      <alignment horizontal="center" vertical="center" wrapText="1"/>
    </xf>
    <xf numFmtId="0" fontId="1" fillId="2" borderId="21" xfId="0" applyFont="1" applyFill="1" applyBorder="1" applyAlignment="1">
      <alignment horizontal="center" vertical="center"/>
    </xf>
    <xf numFmtId="0" fontId="1" fillId="2" borderId="21" xfId="0" applyFont="1" applyFill="1" applyBorder="1" applyAlignment="1">
      <alignment horizontal="center" vertical="center" wrapText="1"/>
    </xf>
    <xf numFmtId="0" fontId="1" fillId="2" borderId="2" xfId="0" applyFont="1" applyFill="1" applyBorder="1" applyAlignment="1">
      <alignment horizontal="center" vertical="center" wrapText="1"/>
    </xf>
    <xf numFmtId="178" fontId="0" fillId="2" borderId="2" xfId="0" applyNumberFormat="1" applyFill="1" applyBorder="1"/>
    <xf numFmtId="0" fontId="4" fillId="0" borderId="0" xfId="0" applyFont="1"/>
    <xf numFmtId="0" fontId="9" fillId="2" borderId="2"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9" xfId="0" applyFont="1" applyFill="1" applyBorder="1" applyAlignment="1">
      <alignment horizontal="center" vertical="center"/>
    </xf>
    <xf numFmtId="2" fontId="0" fillId="5" borderId="2" xfId="0" applyNumberFormat="1" applyFont="1" applyFill="1" applyBorder="1"/>
    <xf numFmtId="0" fontId="1" fillId="2" borderId="9"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6" borderId="2" xfId="0" applyFont="1" applyFill="1" applyBorder="1" applyAlignment="1">
      <alignment horizontal="center" vertical="center" wrapText="1"/>
    </xf>
    <xf numFmtId="0" fontId="0" fillId="2" borderId="2" xfId="0" applyFont="1" applyFill="1" applyBorder="1" applyAlignment="1">
      <alignment horizontal="left" vertical="center" wrapText="1"/>
    </xf>
    <xf numFmtId="0" fontId="0" fillId="2" borderId="2" xfId="0" applyFont="1" applyFill="1" applyBorder="1" applyAlignment="1">
      <alignment horizontal="center" vertical="center"/>
    </xf>
    <xf numFmtId="2" fontId="0" fillId="0" borderId="2" xfId="0" applyNumberFormat="1" applyFont="1" applyBorder="1" applyAlignment="1">
      <alignment horizontal="center" vertical="center"/>
    </xf>
    <xf numFmtId="176" fontId="0" fillId="0" borderId="2" xfId="0" applyNumberFormat="1" applyFont="1" applyBorder="1" applyAlignment="1">
      <alignment horizontal="center" vertical="center"/>
    </xf>
    <xf numFmtId="0" fontId="0" fillId="0" borderId="21" xfId="0" applyBorder="1" applyAlignment="1">
      <alignment horizontal="center" vertical="center" wrapText="1"/>
    </xf>
    <xf numFmtId="179" fontId="0" fillId="0" borderId="2" xfId="0" applyNumberFormat="1" applyFont="1" applyBorder="1" applyAlignment="1">
      <alignment horizontal="center" vertical="center"/>
    </xf>
    <xf numFmtId="0" fontId="0" fillId="0" borderId="2" xfId="0" applyBorder="1" applyAlignment="1">
      <alignment horizontal="center" vertical="center"/>
    </xf>
    <xf numFmtId="0" fontId="2" fillId="2" borderId="2" xfId="0" applyFont="1" applyFill="1" applyBorder="1" applyAlignment="1">
      <alignment horizontal="center" vertical="center" textRotation="90"/>
    </xf>
    <xf numFmtId="0" fontId="0" fillId="2" borderId="8" xfId="0" applyFont="1" applyFill="1" applyBorder="1" applyAlignment="1">
      <alignment horizontal="left" vertical="center" wrapText="1"/>
    </xf>
    <xf numFmtId="0" fontId="1" fillId="0" borderId="9" xfId="0" applyFont="1" applyFill="1" applyBorder="1" applyAlignment="1"/>
    <xf numFmtId="0" fontId="0" fillId="0" borderId="10" xfId="0" applyBorder="1" applyAlignment="1"/>
    <xf numFmtId="0" fontId="0" fillId="0" borderId="8" xfId="0" applyBorder="1" applyAlignment="1"/>
    <xf numFmtId="0" fontId="1" fillId="2" borderId="9" xfId="0" applyFont="1" applyFill="1" applyBorder="1" applyAlignment="1">
      <alignment horizontal="center"/>
    </xf>
    <xf numFmtId="0" fontId="1" fillId="2" borderId="10" xfId="0" applyFont="1" applyFill="1" applyBorder="1" applyAlignment="1">
      <alignment horizontal="center"/>
    </xf>
    <xf numFmtId="0" fontId="1" fillId="2" borderId="8" xfId="0" applyFont="1" applyFill="1" applyBorder="1"/>
    <xf numFmtId="0" fontId="10" fillId="0" borderId="16" xfId="0" applyFont="1" applyFill="1" applyBorder="1" applyAlignment="1">
      <alignment horizontal="right"/>
    </xf>
    <xf numFmtId="0" fontId="0" fillId="0" borderId="17" xfId="0" applyBorder="1" applyAlignment="1"/>
    <xf numFmtId="0" fontId="0" fillId="0" borderId="18" xfId="0" applyBorder="1" applyAlignment="1"/>
    <xf numFmtId="0" fontId="1" fillId="0" borderId="9" xfId="0" applyFont="1" applyFill="1" applyBorder="1" applyAlignment="1">
      <alignment horizontal="center"/>
    </xf>
    <xf numFmtId="0" fontId="1" fillId="0" borderId="10" xfId="0" applyFont="1" applyFill="1" applyBorder="1" applyAlignment="1">
      <alignment horizontal="center"/>
    </xf>
    <xf numFmtId="0" fontId="1" fillId="2" borderId="9" xfId="0" applyFont="1" applyFill="1" applyBorder="1" applyAlignment="1"/>
    <xf numFmtId="0" fontId="1" fillId="2" borderId="10" xfId="0" applyFont="1" applyFill="1" applyBorder="1" applyAlignment="1"/>
    <xf numFmtId="0" fontId="1" fillId="2" borderId="10" xfId="0" applyFont="1" applyFill="1" applyBorder="1" applyAlignment="1">
      <alignment horizontal="right"/>
    </xf>
    <xf numFmtId="0" fontId="1" fillId="2" borderId="8" xfId="0" applyFont="1" applyFill="1" applyBorder="1" applyAlignment="1">
      <alignment horizontal="left"/>
    </xf>
    <xf numFmtId="0" fontId="10" fillId="0" borderId="9" xfId="0" applyFont="1" applyFill="1" applyBorder="1" applyAlignment="1">
      <alignment horizontal="center"/>
    </xf>
    <xf numFmtId="0" fontId="10" fillId="0" borderId="10" xfId="0" applyFont="1" applyFill="1" applyBorder="1" applyAlignment="1">
      <alignment horizontal="center"/>
    </xf>
    <xf numFmtId="0" fontId="1" fillId="0" borderId="9" xfId="0" applyFont="1" applyBorder="1" applyAlignment="1">
      <alignment vertical="center"/>
    </xf>
    <xf numFmtId="2" fontId="0" fillId="0" borderId="2" xfId="0" applyNumberFormat="1" applyFont="1" applyFill="1" applyBorder="1" applyAlignment="1">
      <alignment horizontal="right" vertical="center" wrapText="1"/>
    </xf>
    <xf numFmtId="0" fontId="0" fillId="0" borderId="2" xfId="0" applyFont="1" applyFill="1" applyBorder="1" applyAlignment="1">
      <alignment horizontal="center" vertical="center" wrapText="1"/>
    </xf>
    <xf numFmtId="0" fontId="1" fillId="0" borderId="10" xfId="0" applyFont="1" applyBorder="1" applyAlignment="1">
      <alignment vertical="center"/>
    </xf>
    <xf numFmtId="0" fontId="0" fillId="2" borderId="2" xfId="0" applyFont="1" applyFill="1" applyBorder="1" applyAlignment="1">
      <alignment horizontal="center"/>
    </xf>
    <xf numFmtId="0" fontId="1" fillId="0" borderId="8" xfId="0" applyFont="1" applyFill="1" applyBorder="1" applyAlignment="1">
      <alignment horizontal="center"/>
    </xf>
    <xf numFmtId="0" fontId="10" fillId="0" borderId="8" xfId="0" applyFont="1" applyFill="1" applyBorder="1" applyAlignment="1">
      <alignment horizontal="center"/>
    </xf>
    <xf numFmtId="0" fontId="0" fillId="0" borderId="0" xfId="0" applyFill="1" applyBorder="1"/>
    <xf numFmtId="0" fontId="9" fillId="2" borderId="2" xfId="0" applyFont="1" applyFill="1" applyBorder="1" applyAlignment="1">
      <alignment horizontal="center" vertical="center" wrapText="1"/>
    </xf>
    <xf numFmtId="2" fontId="0" fillId="0" borderId="2" xfId="0" applyNumberFormat="1" applyFill="1" applyBorder="1" applyAlignment="1">
      <alignment horizontal="right"/>
    </xf>
    <xf numFmtId="0" fontId="1" fillId="0" borderId="0" xfId="0" applyFont="1" applyFill="1" applyAlignment="1">
      <alignment vertical="center" wrapText="1"/>
    </xf>
    <xf numFmtId="2" fontId="0" fillId="0" borderId="0" xfId="0" applyNumberFormat="1" applyAlignment="1">
      <alignment vertical="center" wrapText="1"/>
    </xf>
    <xf numFmtId="2" fontId="0" fillId="0" borderId="0" xfId="0" applyNumberFormat="1" applyAlignment="1">
      <alignment horizontal="center" vertical="center" wrapText="1"/>
    </xf>
    <xf numFmtId="0" fontId="0" fillId="0" borderId="0" xfId="0" applyAlignment="1">
      <alignment horizontal="center" vertical="center" wrapText="1"/>
    </xf>
    <xf numFmtId="0" fontId="1" fillId="2" borderId="8" xfId="0" applyFont="1" applyFill="1" applyBorder="1" applyAlignment="1">
      <alignment horizontal="center"/>
    </xf>
    <xf numFmtId="0" fontId="1" fillId="0" borderId="8" xfId="0" applyFont="1" applyBorder="1" applyAlignment="1">
      <alignment vertical="center"/>
    </xf>
    <xf numFmtId="0" fontId="1" fillId="2" borderId="20" xfId="0" applyFont="1" applyFill="1" applyBorder="1" applyAlignment="1">
      <alignment horizontal="center" vertical="center" wrapText="1"/>
    </xf>
    <xf numFmtId="0" fontId="1" fillId="2" borderId="19" xfId="0" applyFont="1" applyFill="1" applyBorder="1" applyAlignment="1">
      <alignment horizontal="right"/>
    </xf>
    <xf numFmtId="0" fontId="2" fillId="2" borderId="9" xfId="0" applyFont="1" applyFill="1" applyBorder="1" applyAlignment="1">
      <alignment horizontal="center" vertical="center" textRotation="90"/>
    </xf>
    <xf numFmtId="0" fontId="11" fillId="2" borderId="2" xfId="0" applyFont="1" applyFill="1" applyBorder="1" applyAlignment="1">
      <alignment horizontal="center"/>
    </xf>
    <xf numFmtId="0" fontId="0" fillId="6" borderId="2" xfId="0" applyFont="1" applyFill="1" applyBorder="1" applyAlignment="1">
      <alignment horizontal="center"/>
    </xf>
    <xf numFmtId="177" fontId="0" fillId="2" borderId="2" xfId="0" applyNumberFormat="1" applyFont="1" applyFill="1" applyBorder="1"/>
    <xf numFmtId="0" fontId="1" fillId="2" borderId="22" xfId="0" applyFont="1" applyFill="1" applyBorder="1" applyAlignment="1"/>
    <xf numFmtId="0" fontId="0" fillId="0" borderId="23" xfId="0" applyBorder="1" applyAlignment="1"/>
    <xf numFmtId="177" fontId="0" fillId="2" borderId="24" xfId="0" applyNumberFormat="1" applyFill="1" applyBorder="1"/>
    <xf numFmtId="177" fontId="0" fillId="2" borderId="21" xfId="0" applyNumberFormat="1" applyFont="1" applyFill="1" applyBorder="1"/>
    <xf numFmtId="177" fontId="0" fillId="2" borderId="18" xfId="0" applyNumberFormat="1" applyFont="1" applyFill="1" applyBorder="1"/>
    <xf numFmtId="0" fontId="1" fillId="2" borderId="25" xfId="0" applyFont="1" applyFill="1" applyBorder="1" applyAlignment="1"/>
    <xf numFmtId="0" fontId="0" fillId="2" borderId="26" xfId="0" applyFont="1" applyFill="1" applyBorder="1" applyAlignment="1">
      <alignment horizontal="center"/>
    </xf>
    <xf numFmtId="0" fontId="0" fillId="2" borderId="21" xfId="0" applyFont="1" applyFill="1" applyBorder="1" applyAlignment="1">
      <alignment horizontal="center"/>
    </xf>
    <xf numFmtId="0" fontId="0" fillId="2" borderId="27" xfId="0" applyFont="1" applyFill="1" applyBorder="1" applyAlignment="1">
      <alignment horizontal="center"/>
    </xf>
    <xf numFmtId="0" fontId="0" fillId="2" borderId="28" xfId="0" applyFill="1" applyBorder="1" applyAlignment="1">
      <alignment horizontal="center"/>
    </xf>
    <xf numFmtId="0" fontId="0" fillId="2" borderId="29" xfId="0" applyFill="1" applyBorder="1" applyAlignment="1">
      <alignment horizontal="center"/>
    </xf>
    <xf numFmtId="0" fontId="0" fillId="2" borderId="8" xfId="0" applyFill="1" applyBorder="1" applyAlignment="1">
      <alignment horizontal="center"/>
    </xf>
    <xf numFmtId="177" fontId="0" fillId="2" borderId="30" xfId="0" applyNumberFormat="1" applyFill="1" applyBorder="1"/>
    <xf numFmtId="0" fontId="0" fillId="2" borderId="18" xfId="0" applyFill="1" applyBorder="1" applyAlignment="1">
      <alignment horizontal="center"/>
    </xf>
    <xf numFmtId="0" fontId="0" fillId="2" borderId="21" xfId="0" applyFill="1" applyBorder="1" applyAlignment="1">
      <alignment horizontal="center"/>
    </xf>
    <xf numFmtId="0" fontId="0" fillId="2" borderId="18" xfId="0" applyFont="1" applyFill="1" applyBorder="1" applyAlignment="1">
      <alignment horizontal="center"/>
    </xf>
    <xf numFmtId="0" fontId="0" fillId="2" borderId="8" xfId="0" applyFont="1" applyFill="1" applyBorder="1" applyAlignment="1">
      <alignment horizontal="center"/>
    </xf>
    <xf numFmtId="0" fontId="0" fillId="0" borderId="0" xfId="0" applyBorder="1"/>
    <xf numFmtId="0" fontId="0" fillId="0" borderId="0" xfId="0" applyFont="1"/>
    <xf numFmtId="0" fontId="0" fillId="2" borderId="2" xfId="0" applyFont="1" applyFill="1" applyBorder="1"/>
    <xf numFmtId="0" fontId="0" fillId="6" borderId="2" xfId="0" applyFill="1" applyBorder="1"/>
    <xf numFmtId="2" fontId="0" fillId="2" borderId="9" xfId="0" applyNumberFormat="1" applyFont="1" applyFill="1" applyBorder="1"/>
    <xf numFmtId="2" fontId="0" fillId="2" borderId="2" xfId="0" applyNumberFormat="1" applyFont="1" applyFill="1" applyBorder="1"/>
    <xf numFmtId="0" fontId="1" fillId="2" borderId="2" xfId="0" applyFont="1" applyFill="1" applyBorder="1"/>
    <xf numFmtId="9" fontId="0" fillId="2" borderId="2" xfId="11" applyFont="1" applyFill="1" applyBorder="1"/>
    <xf numFmtId="1" fontId="0" fillId="2" borderId="2" xfId="0" applyNumberFormat="1" applyFill="1" applyBorder="1" applyAlignment="1"/>
    <xf numFmtId="177" fontId="0" fillId="2" borderId="2" xfId="0" applyNumberFormat="1" applyFill="1" applyBorder="1" applyAlignment="1"/>
    <xf numFmtId="9" fontId="0" fillId="2" borderId="9" xfId="11" applyFont="1" applyFill="1" applyBorder="1"/>
    <xf numFmtId="9" fontId="0" fillId="2" borderId="2" xfId="11" applyFont="1" applyFill="1" applyBorder="1" applyAlignment="1"/>
    <xf numFmtId="0" fontId="1" fillId="0" borderId="0" xfId="0" applyFont="1" applyFill="1" applyBorder="1" applyAlignment="1">
      <alignment horizontal="center"/>
    </xf>
    <xf numFmtId="0" fontId="1" fillId="0" borderId="0" xfId="0" applyFont="1" applyFill="1" applyBorder="1" applyAlignment="1">
      <alignment horizontal="right"/>
    </xf>
    <xf numFmtId="0" fontId="0" fillId="0" borderId="0" xfId="0" applyFont="1" applyFill="1" applyBorder="1"/>
    <xf numFmtId="0" fontId="1" fillId="2" borderId="13" xfId="0" applyFont="1" applyFill="1" applyBorder="1" applyAlignment="1">
      <alignment horizontal="center" vertical="center"/>
    </xf>
    <xf numFmtId="0" fontId="12" fillId="6" borderId="19" xfId="0" applyFont="1" applyFill="1" applyBorder="1" applyAlignment="1">
      <alignment horizontal="center" vertical="center"/>
    </xf>
    <xf numFmtId="0" fontId="13" fillId="0" borderId="16" xfId="10" applyFont="1" applyBorder="1" applyAlignment="1" applyProtection="1">
      <alignment vertical="center"/>
    </xf>
    <xf numFmtId="0" fontId="12" fillId="2" borderId="19" xfId="0" applyFont="1" applyFill="1" applyBorder="1" applyAlignment="1">
      <alignment horizontal="center" vertical="center"/>
    </xf>
    <xf numFmtId="0" fontId="12" fillId="2" borderId="2" xfId="0" applyFont="1" applyFill="1" applyBorder="1" applyAlignment="1">
      <alignment horizontal="center" vertical="center"/>
    </xf>
    <xf numFmtId="0" fontId="14" fillId="2" borderId="13" xfId="0" applyFont="1" applyFill="1" applyBorder="1" applyAlignment="1">
      <alignment horizontal="center" vertical="center" textRotation="90"/>
    </xf>
    <xf numFmtId="0" fontId="11" fillId="6" borderId="2" xfId="0" applyFont="1" applyFill="1" applyBorder="1" applyAlignment="1">
      <alignment horizontal="center" vertical="center"/>
    </xf>
    <xf numFmtId="0" fontId="15" fillId="7" borderId="31" xfId="0" applyFont="1" applyFill="1" applyBorder="1" applyAlignment="1">
      <alignment horizontal="justify"/>
    </xf>
    <xf numFmtId="0" fontId="14" fillId="2" borderId="15" xfId="0" applyFont="1" applyFill="1" applyBorder="1" applyAlignment="1">
      <alignment horizontal="center" vertical="center" textRotation="90"/>
    </xf>
    <xf numFmtId="0" fontId="14" fillId="2" borderId="18" xfId="0" applyFont="1" applyFill="1" applyBorder="1" applyAlignment="1">
      <alignment horizontal="center" vertical="center" textRotation="90"/>
    </xf>
    <xf numFmtId="49" fontId="15" fillId="7" borderId="31" xfId="0" applyNumberFormat="1" applyFont="1" applyFill="1" applyBorder="1" applyAlignment="1">
      <alignment horizontal="right"/>
    </xf>
    <xf numFmtId="0" fontId="15" fillId="7" borderId="32" xfId="0" applyFont="1" applyFill="1" applyBorder="1" applyAlignment="1">
      <alignment horizontal="justify"/>
    </xf>
    <xf numFmtId="0" fontId="0" fillId="0" borderId="33" xfId="0" applyFont="1" applyBorder="1" applyAlignment="1">
      <alignment horizontal="left" vertical="top" wrapText="1"/>
    </xf>
    <xf numFmtId="0" fontId="0" fillId="0" borderId="34" xfId="0" applyFont="1" applyBorder="1" applyAlignment="1">
      <alignment horizontal="left" vertical="top" wrapText="1"/>
    </xf>
    <xf numFmtId="0" fontId="0" fillId="0" borderId="35" xfId="0" applyFont="1" applyBorder="1" applyAlignment="1">
      <alignment horizontal="left" vertical="top" wrapText="1"/>
    </xf>
    <xf numFmtId="0" fontId="0" fillId="0" borderId="0" xfId="0" applyFont="1" applyBorder="1" applyAlignment="1">
      <alignment horizontal="left" vertical="top" wrapText="1"/>
    </xf>
    <xf numFmtId="0" fontId="0" fillId="0" borderId="36" xfId="0" applyFont="1" applyBorder="1" applyAlignment="1">
      <alignment horizontal="left" vertical="top" wrapText="1"/>
    </xf>
    <xf numFmtId="0" fontId="0" fillId="0" borderId="37" xfId="0" applyFont="1" applyBorder="1" applyAlignment="1">
      <alignment horizontal="left" vertical="top" wrapText="1"/>
    </xf>
    <xf numFmtId="0" fontId="0" fillId="0" borderId="38" xfId="0" applyFont="1" applyBorder="1" applyAlignment="1">
      <alignment horizontal="left" vertical="top" wrapText="1"/>
    </xf>
    <xf numFmtId="0" fontId="0" fillId="0" borderId="39" xfId="0" applyFont="1" applyBorder="1" applyAlignment="1">
      <alignment horizontal="left" vertical="top" wrapText="1"/>
    </xf>
    <xf numFmtId="0" fontId="0" fillId="0" borderId="0" xfId="0" applyAlignment="1">
      <alignment vertical="center"/>
    </xf>
    <xf numFmtId="0" fontId="0" fillId="0" borderId="31" xfId="0" applyFont="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7">
    <dxf>
      <font>
        <b val="1"/>
        <i val="0"/>
        <color indexed="10"/>
      </font>
    </dxf>
    <dxf>
      <font>
        <b val="1"/>
        <i val="0"/>
        <color indexed="12"/>
      </font>
    </dxf>
    <dxf>
      <font>
        <b val="1"/>
        <i val="0"/>
        <color indexed="14"/>
      </font>
    </dxf>
    <dxf>
      <font>
        <b val="1"/>
        <i val="0"/>
        <color indexed="32"/>
      </font>
    </dxf>
    <dxf>
      <font>
        <b val="0"/>
        <i val="0"/>
        <color theme="9" tint="-0.249946592608417"/>
      </font>
    </dxf>
    <dxf>
      <font>
        <b val="0"/>
        <i val="0"/>
        <color theme="3" tint="0.399945066682943"/>
      </font>
    </dxf>
    <dxf>
      <font>
        <b val="0"/>
        <i val="0"/>
        <color rgb="FF92D05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externalLink" Target="externalLinks/externalLink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5702479338843"/>
          <c:y val="0.0584194400351698"/>
          <c:w val="0.866115702479341"/>
          <c:h val="0.735397656913316"/>
        </c:manualLayout>
      </c:layout>
      <c:barChart>
        <c:barDir val="col"/>
        <c:grouping val="clustered"/>
        <c:varyColors val="0"/>
        <c:ser>
          <c:idx val="0"/>
          <c:order val="0"/>
          <c:spPr>
            <a:solidFill>
              <a:srgbClr val="9999FF"/>
            </a:solidFill>
            <a:ln w="12700">
              <a:solidFill>
                <a:srgbClr val="000000"/>
              </a:solidFill>
              <a:prstDash val="solid"/>
            </a:ln>
            <a:effectLst/>
          </c:spPr>
          <c:invertIfNegative val="0"/>
          <c:dLbls>
            <c:delete val="1"/>
          </c:dLbls>
          <c:errBars>
            <c:errBarType val="plus"/>
            <c:errValType val="cust"/>
            <c:noEndCap val="0"/>
            <c:plus>
              <c:numRef>
                <c:f>'Test Sample Data'!$AC$8:$AC$11</c:f>
                <c:numCache>
                  <c:formatCode>General</c:formatCode>
                  <c:ptCount val="4"/>
                  <c:pt idx="0">
                    <c:v>0</c:v>
                  </c:pt>
                  <c:pt idx="1">
                    <c:v>0</c:v>
                  </c:pt>
                  <c:pt idx="2">
                    <c:v>0</c:v>
                  </c:pt>
                  <c:pt idx="3">
                    <c:v>0</c:v>
                  </c:pt>
                </c:numCache>
              </c:numRef>
            </c:plus>
            <c:spPr>
              <a:noFill/>
              <a:ln w="12700" cap="flat" cmpd="sng" algn="ctr">
                <a:solidFill>
                  <a:srgbClr val="000000"/>
                </a:solidFill>
                <a:prstDash val="solid"/>
                <a:round/>
              </a:ln>
              <a:effectLst/>
            </c:spPr>
          </c:errBars>
          <c:cat>
            <c:strRef>
              <c:f>'Test Sample Data'!$Q$8:$Q$11</c:f>
              <c:strCache>
                <c:ptCount val="4"/>
                <c:pt idx="0">
                  <c:v>&lt;25</c:v>
                </c:pt>
                <c:pt idx="1">
                  <c:v>25-30</c:v>
                </c:pt>
                <c:pt idx="2">
                  <c:v>30-35</c:v>
                </c:pt>
                <c:pt idx="3">
                  <c:v>Absent Calls</c:v>
                </c:pt>
              </c:strCache>
            </c:strRef>
          </c:cat>
          <c:val>
            <c:numRef>
              <c:f>'Test Sample Data'!$AB$8:$AB$11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2302464"/>
        <c:axId val="62063360"/>
      </c:barChart>
      <c:catAx>
        <c:axId val="62302464"/>
        <c:scaling>
          <c:orientation val="minMax"/>
        </c:scaling>
        <c:delete val="0"/>
        <c:axPos val="b"/>
        <c:title>
          <c:tx>
            <c:rich>
              <a:bodyPr rot="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Threshold Cycle Value Range</a:t>
                </a:r>
                <a:endParaRPr lang="en-US" altLang="en-US"/>
              </a:p>
            </c:rich>
          </c:tx>
          <c:layout>
            <c:manualLayout>
              <c:xMode val="edge"/>
              <c:yMode val="edge"/>
              <c:x val="0.358677685950415"/>
              <c:y val="0.88660091347493"/>
            </c:manualLayout>
          </c:layout>
          <c:overlay val="0"/>
          <c:spPr>
            <a:noFill/>
            <a:ln w="25400">
              <a:noFill/>
            </a:ln>
            <a:effectLst/>
          </c:spPr>
        </c:title>
        <c:numFmt formatCode="General" sourceLinked="1"/>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75" b="0" i="0" u="none" strike="noStrike" kern="1200" baseline="0">
                <a:solidFill>
                  <a:srgbClr val="000000"/>
                </a:solidFill>
                <a:latin typeface="Arial" panose="020B0604020202020204"/>
                <a:ea typeface="Arial" panose="020B0604020202020204"/>
                <a:cs typeface="Arial" panose="020B0604020202020204"/>
              </a:defRPr>
            </a:pPr>
          </a:p>
        </c:txPr>
        <c:crossAx val="62063360"/>
        <c:crosses val="autoZero"/>
        <c:auto val="1"/>
        <c:lblAlgn val="ctr"/>
        <c:lblOffset val="100"/>
        <c:tickLblSkip val="1"/>
        <c:noMultiLvlLbl val="0"/>
      </c:catAx>
      <c:valAx>
        <c:axId val="62063360"/>
        <c:scaling>
          <c:orientation val="minMax"/>
        </c:scaling>
        <c:delete val="0"/>
        <c:axPos val="l"/>
        <c:majorGridlines>
          <c:spPr>
            <a:ln w="3175" cap="flat" cmpd="sng" algn="ctr">
              <a:solidFill>
                <a:srgbClr val="000000"/>
              </a:solidFill>
              <a:prstDash val="sysDash"/>
              <a:round/>
            </a:ln>
            <a:effectLst/>
          </c:spPr>
        </c:majorGridlines>
        <c:title>
          <c:tx>
            <c:rich>
              <a:bodyPr rot="-540000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Percentage of Genes</a:t>
                </a:r>
                <a:endParaRPr lang="en-US" altLang="en-US"/>
              </a:p>
            </c:rich>
          </c:tx>
          <c:layout>
            <c:manualLayout>
              <c:xMode val="edge"/>
              <c:yMode val="edge"/>
              <c:x val="0.00826446280991737"/>
              <c:y val="0.144330381263361"/>
            </c:manualLayout>
          </c:layout>
          <c:overlay val="0"/>
          <c:spPr>
            <a:noFill/>
            <a:ln w="25400">
              <a:noFill/>
            </a:ln>
            <a:effectLst/>
          </c:spPr>
        </c:title>
        <c:numFmt formatCode="0%" sourceLinked="1"/>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75" b="0" i="0" u="none" strike="noStrike" kern="1200" baseline="0">
                <a:solidFill>
                  <a:srgbClr val="000000"/>
                </a:solidFill>
                <a:latin typeface="Arial" panose="020B0604020202020204"/>
                <a:ea typeface="Arial" panose="020B0604020202020204"/>
                <a:cs typeface="Arial" panose="020B0604020202020204"/>
              </a:defRPr>
            </a:pPr>
          </a:p>
        </c:txPr>
        <c:crossAx val="62302464"/>
        <c:crosses val="autoZero"/>
        <c:crossBetween val="between"/>
        <c:majorUnit val="0.1"/>
        <c:minorUnit val="0.05"/>
      </c:valAx>
      <c:spPr>
        <a:noFill/>
        <a:ln w="12700">
          <a:solidFill>
            <a:srgbClr val="808080"/>
          </a:solidFill>
          <a:prstDash val="solid"/>
        </a:ln>
        <a:effectLst/>
      </c:spPr>
    </c:plotArea>
    <c:plotVisOnly val="1"/>
    <c:dispBlanksAs val="gap"/>
    <c:showDLblsOverMax val="0"/>
  </c:chart>
  <c:spPr>
    <a:solidFill>
      <a:srgbClr val="FFFFFF"/>
    </a:solid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15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8043844856661"/>
          <c:y val="0.0588236287974914"/>
          <c:w val="0.863406408094435"/>
          <c:h val="0.737025466697983"/>
        </c:manualLayout>
      </c:layout>
      <c:barChart>
        <c:barDir val="col"/>
        <c:grouping val="clustered"/>
        <c:varyColors val="0"/>
        <c:ser>
          <c:idx val="0"/>
          <c:order val="0"/>
          <c:spPr>
            <a:solidFill>
              <a:srgbClr val="9999FF"/>
            </a:solidFill>
            <a:ln w="12700">
              <a:solidFill>
                <a:srgbClr val="000000"/>
              </a:solidFill>
              <a:prstDash val="solid"/>
            </a:ln>
            <a:effectLst/>
          </c:spPr>
          <c:invertIfNegative val="0"/>
          <c:dLbls>
            <c:delete val="1"/>
          </c:dLbls>
          <c:errBars>
            <c:errBarType val="plus"/>
            <c:errValType val="cust"/>
            <c:noEndCap val="0"/>
            <c:plus>
              <c:numRef>
                <c:f>'Control Sample Data'!$AC$8:$AC$11</c:f>
                <c:numCache>
                  <c:formatCode>General</c:formatCode>
                  <c:ptCount val="4"/>
                  <c:pt idx="0">
                    <c:v>0</c:v>
                  </c:pt>
                  <c:pt idx="1">
                    <c:v>0</c:v>
                  </c:pt>
                  <c:pt idx="2">
                    <c:v>0</c:v>
                  </c:pt>
                  <c:pt idx="3">
                    <c:v>0</c:v>
                  </c:pt>
                </c:numCache>
              </c:numRef>
            </c:plus>
            <c:spPr>
              <a:noFill/>
              <a:ln w="12700" cap="flat" cmpd="sng" algn="ctr">
                <a:solidFill>
                  <a:srgbClr val="000000"/>
                </a:solidFill>
                <a:prstDash val="solid"/>
                <a:round/>
              </a:ln>
              <a:effectLst/>
            </c:spPr>
          </c:errBars>
          <c:cat>
            <c:strRef>
              <c:f>'Control Sample Data'!$Q$8:$Q$11</c:f>
              <c:strCache>
                <c:ptCount val="4"/>
                <c:pt idx="0">
                  <c:v>&lt;25</c:v>
                </c:pt>
                <c:pt idx="1">
                  <c:v>25-30</c:v>
                </c:pt>
                <c:pt idx="2">
                  <c:v>30-35</c:v>
                </c:pt>
                <c:pt idx="3">
                  <c:v>Absent Calls</c:v>
                </c:pt>
              </c:strCache>
            </c:strRef>
          </c:cat>
          <c:val>
            <c:numRef>
              <c:f>'Control Sample Data'!$AB$8:$AB$11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80315136"/>
        <c:axId val="80317056"/>
      </c:barChart>
      <c:catAx>
        <c:axId val="80315136"/>
        <c:scaling>
          <c:orientation val="minMax"/>
        </c:scaling>
        <c:delete val="0"/>
        <c:axPos val="b"/>
        <c:title>
          <c:tx>
            <c:rich>
              <a:bodyPr rot="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Threshold Cycle Value Range</a:t>
                </a:r>
                <a:endParaRPr lang="en-US" altLang="en-US"/>
              </a:p>
            </c:rich>
          </c:tx>
          <c:layout>
            <c:manualLayout>
              <c:xMode val="edge"/>
              <c:yMode val="edge"/>
              <c:x val="0.354131534569983"/>
              <c:y val="0.885814645421045"/>
            </c:manualLayout>
          </c:layout>
          <c:overlay val="0"/>
          <c:spPr>
            <a:noFill/>
            <a:ln w="25400">
              <a:noFill/>
            </a:ln>
            <a:effectLst/>
          </c:spPr>
        </c:title>
        <c:numFmt formatCode="General" sourceLinked="1"/>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25" b="0" i="0" u="none" strike="noStrike" kern="1200" baseline="0">
                <a:solidFill>
                  <a:srgbClr val="000000"/>
                </a:solidFill>
                <a:latin typeface="Arial" panose="020B0604020202020204"/>
                <a:ea typeface="Arial" panose="020B0604020202020204"/>
                <a:cs typeface="Arial" panose="020B0604020202020204"/>
              </a:defRPr>
            </a:pPr>
          </a:p>
        </c:txPr>
        <c:crossAx val="80317056"/>
        <c:crosses val="autoZero"/>
        <c:auto val="1"/>
        <c:lblAlgn val="ctr"/>
        <c:lblOffset val="100"/>
        <c:tickLblSkip val="1"/>
        <c:noMultiLvlLbl val="0"/>
      </c:catAx>
      <c:valAx>
        <c:axId val="80317056"/>
        <c:scaling>
          <c:orientation val="minMax"/>
        </c:scaling>
        <c:delete val="0"/>
        <c:axPos val="l"/>
        <c:majorGridlines>
          <c:spPr>
            <a:ln w="3175" cap="flat" cmpd="sng" algn="ctr">
              <a:solidFill>
                <a:srgbClr val="000000"/>
              </a:solidFill>
              <a:prstDash val="sysDash"/>
              <a:round/>
            </a:ln>
            <a:effectLst/>
          </c:spPr>
        </c:majorGridlines>
        <c:title>
          <c:tx>
            <c:rich>
              <a:bodyPr rot="-540000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Percentage of Genes</a:t>
                </a:r>
                <a:endParaRPr lang="en-US" altLang="en-US"/>
              </a:p>
            </c:rich>
          </c:tx>
          <c:layout>
            <c:manualLayout>
              <c:xMode val="edge"/>
              <c:yMode val="edge"/>
              <c:x val="0.00843170320404726"/>
              <c:y val="0.138408538347039"/>
            </c:manualLayout>
          </c:layout>
          <c:overlay val="0"/>
          <c:spPr>
            <a:noFill/>
            <a:ln w="25400">
              <a:noFill/>
            </a:ln>
            <a:effectLst/>
          </c:spPr>
        </c:title>
        <c:numFmt formatCode="0%" sourceLinked="1"/>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25" b="0" i="0" u="none" strike="noStrike" kern="1200" baseline="0">
                <a:solidFill>
                  <a:srgbClr val="000000"/>
                </a:solidFill>
                <a:latin typeface="Arial" panose="020B0604020202020204"/>
                <a:ea typeface="Arial" panose="020B0604020202020204"/>
                <a:cs typeface="Arial" panose="020B0604020202020204"/>
              </a:defRPr>
            </a:pPr>
          </a:p>
        </c:txPr>
        <c:crossAx val="80315136"/>
        <c:crosses val="autoZero"/>
        <c:crossBetween val="between"/>
        <c:majorUnit val="0.1"/>
        <c:minorUnit val="0.05"/>
      </c:valAx>
      <c:spPr>
        <a:noFill/>
        <a:ln w="12700">
          <a:solidFill>
            <a:srgbClr val="808080"/>
          </a:solidFill>
          <a:prstDash val="solid"/>
        </a:ln>
        <a:effectLst/>
      </c:spPr>
    </c:plotArea>
    <c:plotVisOnly val="1"/>
    <c:dispBlanksAs val="gap"/>
    <c:showDLblsOverMax val="0"/>
  </c:chart>
  <c:spPr>
    <a:solidFill>
      <a:srgbClr val="FFFFFF"/>
    </a:solid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15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ndard"/>
        <c:varyColors val="0"/>
        <c:ser>
          <c:idx val="0"/>
          <c:order val="0"/>
          <c:tx>
            <c:strRef>
              <c:f>'Data for 3D Profile'!$B$1</c:f>
              <c:strCache>
                <c:ptCount val="1"/>
                <c:pt idx="0">
                  <c:v>A</c:v>
                </c:pt>
              </c:strCache>
            </c:strRef>
          </c:tx>
          <c:spPr>
            <a:solidFill>
              <a:srgbClr val="9999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Profile'!$B$2:$B$25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1"/>
          <c:order val="1"/>
          <c:tx>
            <c:strRef>
              <c:f>'Data for 3D Profile'!$C$1</c:f>
              <c:strCache>
                <c:ptCount val="1"/>
                <c:pt idx="0">
                  <c:v>B</c:v>
                </c:pt>
              </c:strCache>
            </c:strRef>
          </c:tx>
          <c:spPr>
            <a:solidFill>
              <a:srgbClr val="99CC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Profile'!$C$2:$C$25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2"/>
          <c:order val="2"/>
          <c:tx>
            <c:strRef>
              <c:f>'Data for 3D Profile'!$D$1</c:f>
              <c:strCache>
                <c:ptCount val="1"/>
                <c:pt idx="0">
                  <c:v>C</c:v>
                </c:pt>
              </c:strCache>
            </c:strRef>
          </c:tx>
          <c:spPr>
            <a:solidFill>
              <a:srgbClr val="00CC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Profile'!$D$2:$D$25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3"/>
          <c:order val="3"/>
          <c:tx>
            <c:strRef>
              <c:f>'Data for 3D Profile'!$E$1</c:f>
              <c:strCache>
                <c:ptCount val="1"/>
                <c:pt idx="0">
                  <c:v>D</c:v>
                </c:pt>
              </c:strCache>
            </c:strRef>
          </c:tx>
          <c:spPr>
            <a:solidFill>
              <a:srgbClr val="00CC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Profile'!$E$2:$E$25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4"/>
          <c:order val="4"/>
          <c:tx>
            <c:strRef>
              <c:f>'Data for 3D Profile'!$F$1</c:f>
              <c:strCache>
                <c:ptCount val="1"/>
                <c:pt idx="0">
                  <c:v>E</c:v>
                </c:pt>
              </c:strCache>
            </c:strRef>
          </c:tx>
          <c:spPr>
            <a:solidFill>
              <a:srgbClr val="3366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Profile'!$F$2:$F$25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5"/>
          <c:order val="5"/>
          <c:tx>
            <c:strRef>
              <c:f>'Data for 3D Profile'!$G$1</c:f>
              <c:strCache>
                <c:ptCount val="1"/>
                <c:pt idx="0">
                  <c:v>F</c:v>
                </c:pt>
              </c:strCache>
            </c:strRef>
          </c:tx>
          <c:spPr>
            <a:solidFill>
              <a:srgbClr val="3366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Profile'!$G$2:$G$25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6"/>
          <c:order val="6"/>
          <c:tx>
            <c:strRef>
              <c:f>'Data for 3D Profile'!$H$1</c:f>
              <c:strCache>
                <c:ptCount val="1"/>
                <c:pt idx="0">
                  <c:v>G</c:v>
                </c:pt>
              </c:strCache>
            </c:strRef>
          </c:tx>
          <c:spPr>
            <a:solidFill>
              <a:srgbClr val="000080"/>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Profile'!$H$2:$H$25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7"/>
          <c:order val="7"/>
          <c:tx>
            <c:strRef>
              <c:f>'Data for 3D Profile'!#REF!</c:f>
              <c:strCache>
                <c:ptCount val="1"/>
                <c:pt idx="0">
                  <c:v>#REF!</c:v>
                </c:pt>
              </c:strCache>
            </c:strRef>
          </c:tx>
          <c:spPr>
            <a:solidFill>
              <a:srgbClr val="000080"/>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Profile'!#REF!</c:f>
              <c:numCache>
                <c:formatCode>General</c:formatCode>
                <c:ptCount val="1"/>
                <c:pt idx="0">
                  <c:v>1</c:v>
                </c:pt>
              </c:numCache>
            </c:numRef>
          </c:val>
        </c:ser>
        <c:ser>
          <c:idx val="8"/>
          <c:order val="8"/>
          <c:tx>
            <c:strRef>
              <c:f>'Data for 3D Profile'!$I$1</c:f>
              <c:strCache>
                <c:ptCount val="1"/>
                <c:pt idx="0">
                  <c:v>A</c:v>
                </c:pt>
              </c:strCache>
            </c:strRef>
          </c:tx>
          <c:spPr>
            <a:solidFill>
              <a:srgbClr val="000080"/>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Profile'!$I$2:$I$25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9"/>
          <c:order val="9"/>
          <c:tx>
            <c:strRef>
              <c:f>'Data for 3D Profile'!$J$1</c:f>
              <c:strCache>
                <c:ptCount val="1"/>
                <c:pt idx="0">
                  <c:v>B</c:v>
                </c:pt>
              </c:strCache>
            </c:strRef>
          </c:tx>
          <c:spPr>
            <a:solidFill>
              <a:srgbClr val="FF00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Profile'!$J$2:$J$25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10"/>
          <c:order val="10"/>
          <c:tx>
            <c:strRef>
              <c:f>'Data for 3D Profile'!$K$1</c:f>
              <c:strCache>
                <c:ptCount val="1"/>
                <c:pt idx="0">
                  <c:v>C</c:v>
                </c:pt>
              </c:strCache>
            </c:strRef>
          </c:tx>
          <c:spPr>
            <a:solidFill>
              <a:srgbClr val="FFFF00"/>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Profile'!$K$2:$K$25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11"/>
          <c:order val="11"/>
          <c:tx>
            <c:strRef>
              <c:f>'Data for 3D Profile'!$L$1</c:f>
              <c:strCache>
                <c:ptCount val="1"/>
                <c:pt idx="0">
                  <c:v>D</c:v>
                </c:pt>
              </c:strCache>
            </c:strRef>
          </c:tx>
          <c:spPr>
            <a:solidFill>
              <a:srgbClr val="00FFFF"/>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Profile'!$L$2:$L$25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12"/>
          <c:order val="12"/>
          <c:tx>
            <c:strRef>
              <c:f>'Data for 3D Profile'!$M$1</c:f>
              <c:strCache>
                <c:ptCount val="1"/>
                <c:pt idx="0">
                  <c:v>E</c:v>
                </c:pt>
              </c:strCache>
            </c:strRef>
          </c:tx>
          <c:spPr>
            <a:solidFill>
              <a:srgbClr val="800080"/>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Profile'!$M$2:$M$25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13"/>
          <c:order val="13"/>
          <c:tx>
            <c:strRef>
              <c:f>'Data for 3D Profile'!$N$1</c:f>
              <c:strCache>
                <c:ptCount val="1"/>
                <c:pt idx="0">
                  <c:v>F</c:v>
                </c:pt>
              </c:strCache>
            </c:strRef>
          </c:tx>
          <c:spPr>
            <a:solidFill>
              <a:srgbClr val="800000"/>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Profile'!$N$2:$N$25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14"/>
          <c:order val="14"/>
          <c:tx>
            <c:strRef>
              <c:f>'Data for 3D Profile'!$O$1</c:f>
              <c:strCache>
                <c:ptCount val="1"/>
                <c:pt idx="0">
                  <c:v>G</c:v>
                </c:pt>
              </c:strCache>
            </c:strRef>
          </c:tx>
          <c:spPr>
            <a:solidFill>
              <a:srgbClr val="008080"/>
            </a:solidFill>
            <a:ln w="12700">
              <a:solidFill>
                <a:srgbClr val="000000"/>
              </a:solidFill>
              <a:prstDash val="solid"/>
            </a:ln>
            <a:effectLst/>
          </c:spPr>
          <c:invertIfNegative val="0"/>
          <c:dLbls>
            <c:delete val="1"/>
          </c:dLbls>
          <c:cat>
            <c:numRef>
              <c:f>'Data for 3D Profile'!$A$2:$A$25</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c:v>
                </c:pt>
                <c:pt idx="13">
                  <c:v>2</c:v>
                </c:pt>
                <c:pt idx="14">
                  <c:v>3</c:v>
                </c:pt>
                <c:pt idx="15">
                  <c:v>4</c:v>
                </c:pt>
                <c:pt idx="16">
                  <c:v>5</c:v>
                </c:pt>
                <c:pt idx="17">
                  <c:v>6</c:v>
                </c:pt>
                <c:pt idx="18">
                  <c:v>7</c:v>
                </c:pt>
                <c:pt idx="19">
                  <c:v>8</c:v>
                </c:pt>
                <c:pt idx="20">
                  <c:v>9</c:v>
                </c:pt>
                <c:pt idx="21">
                  <c:v>10</c:v>
                </c:pt>
                <c:pt idx="22">
                  <c:v>11</c:v>
                </c:pt>
                <c:pt idx="23">
                  <c:v>12</c:v>
                </c:pt>
              </c:numCache>
            </c:numRef>
          </c:cat>
          <c:val>
            <c:numRef>
              <c:f>'Data for 3D Profile'!$O$2:$O$25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numCache>
            </c:numRef>
          </c:val>
        </c:ser>
        <c:ser>
          <c:idx val="16"/>
          <c:order val="15"/>
          <c:tx>
            <c:strRef>
              <c:f>"A"</c:f>
              <c:strCache>
                <c:ptCount val="1"/>
                <c:pt idx="0">
                  <c:v>A</c:v>
                </c:pt>
              </c:strCache>
            </c:strRef>
          </c:tx>
          <c:spPr>
            <a:solidFill>
              <a:srgbClr val="00CCFF"/>
            </a:solidFill>
            <a:ln w="12700">
              <a:solidFill>
                <a:srgbClr val="000000"/>
              </a:solidFill>
              <a:prstDash val="solid"/>
            </a:ln>
            <a:effectLst/>
          </c:spPr>
          <c:invertIfNegative val="0"/>
          <c:dLbls>
            <c:delete val="1"/>
          </c:dLbls>
          <c:val>
            <c:numRef>
              <c:f>'Data for 3D Profile'!$P$2:$P$25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numCache>
            </c:numRef>
          </c:val>
        </c:ser>
        <c:ser>
          <c:idx val="17"/>
          <c:order val="16"/>
          <c:tx>
            <c:strRef>
              <c:f>"B"</c:f>
              <c:strCache>
                <c:ptCount val="1"/>
                <c:pt idx="0">
                  <c:v>B</c:v>
                </c:pt>
              </c:strCache>
            </c:strRef>
          </c:tx>
          <c:spPr>
            <a:solidFill>
              <a:srgbClr val="CCFFFF"/>
            </a:solidFill>
            <a:ln w="12700">
              <a:solidFill>
                <a:srgbClr val="000000"/>
              </a:solidFill>
              <a:prstDash val="solid"/>
            </a:ln>
            <a:effectLst/>
          </c:spPr>
          <c:invertIfNegative val="0"/>
          <c:dLbls>
            <c:delete val="1"/>
          </c:dLbls>
          <c:val>
            <c:numRef>
              <c:f>'Data for 3D Profile'!$Q$2:$Q$25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numCache>
            </c:numRef>
          </c:val>
        </c:ser>
        <c:ser>
          <c:idx val="18"/>
          <c:order val="17"/>
          <c:tx>
            <c:strRef>
              <c:f>"C"</c:f>
              <c:strCache>
                <c:ptCount val="1"/>
                <c:pt idx="0">
                  <c:v>C</c:v>
                </c:pt>
              </c:strCache>
            </c:strRef>
          </c:tx>
          <c:spPr>
            <a:solidFill>
              <a:srgbClr val="CCFFCC"/>
            </a:solidFill>
            <a:ln w="12700">
              <a:solidFill>
                <a:srgbClr val="000000"/>
              </a:solidFill>
              <a:prstDash val="solid"/>
            </a:ln>
            <a:effectLst/>
          </c:spPr>
          <c:invertIfNegative val="0"/>
          <c:dLbls>
            <c:delete val="1"/>
          </c:dLbls>
          <c:val>
            <c:numRef>
              <c:f>'Data for 3D Profile'!$R$2:$R$25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numCache>
            </c:numRef>
          </c:val>
        </c:ser>
        <c:ser>
          <c:idx val="19"/>
          <c:order val="18"/>
          <c:tx>
            <c:strRef>
              <c:f>"D"</c:f>
              <c:strCache>
                <c:ptCount val="1"/>
                <c:pt idx="0">
                  <c:v>D</c:v>
                </c:pt>
              </c:strCache>
            </c:strRef>
          </c:tx>
          <c:spPr>
            <a:solidFill>
              <a:srgbClr val="FFFF99"/>
            </a:solidFill>
            <a:ln w="12700">
              <a:solidFill>
                <a:srgbClr val="000000"/>
              </a:solidFill>
              <a:prstDash val="solid"/>
            </a:ln>
            <a:effectLst/>
          </c:spPr>
          <c:invertIfNegative val="0"/>
          <c:dLbls>
            <c:delete val="1"/>
          </c:dLbls>
          <c:val>
            <c:numRef>
              <c:f>'Data for 3D Profile'!$S$2:$S$25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numCache>
            </c:numRef>
          </c:val>
        </c:ser>
        <c:ser>
          <c:idx val="20"/>
          <c:order val="19"/>
          <c:tx>
            <c:strRef>
              <c:f>"E"</c:f>
              <c:strCache>
                <c:ptCount val="1"/>
                <c:pt idx="0">
                  <c:v>E</c:v>
                </c:pt>
              </c:strCache>
            </c:strRef>
          </c:tx>
          <c:spPr>
            <a:solidFill>
              <a:srgbClr val="99CCFF"/>
            </a:solidFill>
            <a:ln w="12700">
              <a:solidFill>
                <a:srgbClr val="000000"/>
              </a:solidFill>
              <a:prstDash val="solid"/>
            </a:ln>
            <a:effectLst/>
          </c:spPr>
          <c:invertIfNegative val="0"/>
          <c:dLbls>
            <c:delete val="1"/>
          </c:dLbls>
          <c:val>
            <c:numRef>
              <c:f>'Data for 3D Profile'!$T$2:$T$25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numCache>
            </c:numRef>
          </c:val>
        </c:ser>
        <c:ser>
          <c:idx val="21"/>
          <c:order val="20"/>
          <c:tx>
            <c:strRef>
              <c:f>"F"</c:f>
              <c:strCache>
                <c:ptCount val="1"/>
                <c:pt idx="0">
                  <c:v>F</c:v>
                </c:pt>
              </c:strCache>
            </c:strRef>
          </c:tx>
          <c:spPr>
            <a:solidFill>
              <a:srgbClr val="FF99CC"/>
            </a:solidFill>
            <a:ln w="12700">
              <a:solidFill>
                <a:srgbClr val="000000"/>
              </a:solidFill>
              <a:prstDash val="solid"/>
            </a:ln>
            <a:effectLst/>
          </c:spPr>
          <c:invertIfNegative val="0"/>
          <c:dLbls>
            <c:delete val="1"/>
          </c:dLbls>
          <c:val>
            <c:numRef>
              <c:f>'Data for 3D Profile'!$U$2:$U$25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numCache>
            </c:numRef>
          </c:val>
        </c:ser>
        <c:ser>
          <c:idx val="22"/>
          <c:order val="21"/>
          <c:tx>
            <c:strRef>
              <c:f>"G"</c:f>
              <c:strCache>
                <c:ptCount val="1"/>
                <c:pt idx="0">
                  <c:v>G</c:v>
                </c:pt>
              </c:strCache>
            </c:strRef>
          </c:tx>
          <c:spPr>
            <a:solidFill>
              <a:srgbClr val="CC99FF"/>
            </a:solidFill>
            <a:ln w="12700">
              <a:solidFill>
                <a:srgbClr val="000000"/>
              </a:solidFill>
              <a:prstDash val="solid"/>
            </a:ln>
            <a:effectLst/>
          </c:spPr>
          <c:invertIfNegative val="0"/>
          <c:dLbls>
            <c:delete val="1"/>
          </c:dLbls>
          <c:val>
            <c:numRef>
              <c:f>'Data for 3D Profile'!$V$2:$V$25</c:f>
              <c:numCache>
                <c:formatCode>0.00</c:formatCode>
                <c:ptCount val="24"/>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150"/>
        <c:axId val="86924672"/>
        <c:axId val="86939136"/>
      </c:barChart>
      <c:catAx>
        <c:axId val="86924672"/>
        <c:scaling>
          <c:orientation val="maxMin"/>
        </c:scaling>
        <c:delete val="0"/>
        <c:axPos val="b"/>
        <c:title>
          <c:tx>
            <c:rich>
              <a:bodyPr rot="0" spcFirstLastPara="0" vertOverflow="ellipsis" vert="horz" wrap="square" anchor="ctr" anchorCtr="1"/>
              <a:lstStyle/>
              <a:p>
                <a:pPr algn="ctr">
                  <a:defRPr lang="zh-CN" sz="1525" b="1" i="0" u="none" strike="noStrike" kern="1200" baseline="0">
                    <a:solidFill>
                      <a:srgbClr val="000000"/>
                    </a:solidFill>
                    <a:latin typeface="Arial" panose="020B0604020202020204"/>
                    <a:ea typeface="Arial" panose="020B0604020202020204"/>
                    <a:cs typeface="Arial" panose="020B0604020202020204"/>
                  </a:defRPr>
                </a:pPr>
                <a:r>
                  <a:rPr lang="en-US" altLang="en-US"/>
                  <a:t>Column</a:t>
                </a:r>
                <a:endParaRPr lang="en-US" altLang="en-US"/>
              </a:p>
            </c:rich>
          </c:tx>
          <c:layout>
            <c:manualLayout>
              <c:xMode val="edge"/>
              <c:yMode val="edge"/>
              <c:x val="0.346281908990011"/>
              <c:y val="0.920065252854814"/>
            </c:manualLayout>
          </c:layout>
          <c:overlay val="0"/>
          <c:spPr>
            <a:noFill/>
            <a:ln w="25400">
              <a:noFill/>
            </a:ln>
            <a:effectLst/>
          </c:spPr>
        </c:title>
        <c:numFmt formatCode="General" sourceLinked="1"/>
        <c:majorTickMark val="out"/>
        <c:minorTickMark val="none"/>
        <c:tickLblPos val="low"/>
        <c:spPr>
          <a:noFill/>
          <a:ln w="3175" cap="flat" cmpd="sng" algn="ctr">
            <a:solidFill>
              <a:srgbClr val="000000"/>
            </a:solidFill>
            <a:prstDash val="solid"/>
            <a:round/>
          </a:ln>
          <a:effectLst/>
        </c:spPr>
        <c:txPr>
          <a:bodyPr rot="-5400000" spcFirstLastPara="0" vertOverflow="ellipsis" horzOverflow="overflow" vert="horz" wrap="square" anchor="ctr" anchorCtr="1"/>
          <a:lstStyle/>
          <a:p>
            <a:pPr>
              <a:defRPr lang="zh-CN" sz="900" b="0" i="0" u="none" strike="noStrike" kern="1200" baseline="0">
                <a:solidFill>
                  <a:srgbClr val="000000"/>
                </a:solidFill>
                <a:latin typeface="Arial" panose="020B0604020202020204"/>
                <a:ea typeface="Arial" panose="020B0604020202020204"/>
                <a:cs typeface="Arial" panose="020B0604020202020204"/>
              </a:defRPr>
            </a:pPr>
          </a:p>
        </c:txPr>
        <c:crossAx val="86939136"/>
        <c:crosses val="autoZero"/>
        <c:auto val="1"/>
        <c:lblAlgn val="ctr"/>
        <c:lblOffset val="100"/>
        <c:tickLblSkip val="1"/>
        <c:noMultiLvlLbl val="1"/>
      </c:catAx>
      <c:valAx>
        <c:axId val="86939136"/>
        <c:scaling>
          <c:logBase val="10"/>
          <c:orientation val="minMax"/>
        </c:scaling>
        <c:delete val="0"/>
        <c:axPos val="r"/>
        <c:majorGridlines>
          <c:spPr>
            <a:ln w="3175" cap="flat" cmpd="sng" algn="ctr">
              <a:solidFill>
                <a:srgbClr val="000000"/>
              </a:solidFill>
              <a:prstDash val="sysDash"/>
              <a:round/>
            </a:ln>
            <a:effectLst/>
          </c:spPr>
        </c:majorGridlines>
        <c:title>
          <c:tx>
            <c:rich>
              <a:bodyPr rot="-5400000" spcFirstLastPara="0" vertOverflow="ellipsis" vert="horz" wrap="square" anchor="ctr" anchorCtr="1"/>
              <a:lstStyle/>
              <a:p>
                <a:pPr algn="ctr">
                  <a:defRPr lang="zh-CN" sz="1400" b="1" i="0" u="none" strike="noStrike" kern="1200" baseline="0">
                    <a:solidFill>
                      <a:srgbClr val="000000"/>
                    </a:solidFill>
                    <a:latin typeface="Arial" panose="020B0604020202020204"/>
                    <a:ea typeface="Arial" panose="020B0604020202020204"/>
                    <a:cs typeface="Arial" panose="020B0604020202020204"/>
                  </a:defRPr>
                </a:pPr>
                <a:r>
                  <a:rPr lang="en-US" altLang="en-US"/>
                  <a:t>Fold Difference (Test/Control)</a:t>
                </a:r>
                <a:endParaRPr lang="en-US" altLang="en-US"/>
              </a:p>
            </c:rich>
          </c:tx>
          <c:layout>
            <c:manualLayout>
              <c:xMode val="edge"/>
              <c:yMode val="edge"/>
              <c:x val="0.0887902330743618"/>
              <c:y val="0.199021207177814"/>
            </c:manualLayout>
          </c:layout>
          <c:overlay val="0"/>
          <c:spPr>
            <a:noFill/>
            <a:ln w="25400">
              <a:noFill/>
            </a:ln>
            <a:effectLst/>
          </c:spPr>
        </c:title>
        <c:numFmt formatCode="0.00" sourceLinked="1"/>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86924672"/>
        <c:crosses val="autoZero"/>
        <c:crossBetween val="between"/>
      </c:valAx>
      <c:spPr>
        <a:gradFill rotWithShape="0">
          <a:gsLst>
            <a:gs pos="0">
              <a:srgbClr val="FFFF00"/>
            </a:gs>
            <a:gs pos="100000">
              <a:srgbClr val="FFFFFF"/>
            </a:gs>
          </a:gsLst>
          <a:lin ang="5400000" scaled="1"/>
        </a:gradFill>
        <a:ln w="3175">
          <a:solidFill>
            <a:srgbClr val="000000"/>
          </a:solidFill>
          <a:prstDash val="solid"/>
        </a:ln>
        <a:effectLst/>
      </c:spPr>
    </c:plotArea>
    <c:plotVisOnly val="1"/>
    <c:dispBlanksAs val="gap"/>
    <c:showDLblsOverMax val="0"/>
  </c:chart>
  <c:spPr>
    <a:noFill/>
    <a:ln w="9525" cap="flat" cmpd="sng" algn="ctr">
      <a:noFill/>
      <a:prstDash val="solid"/>
      <a:round/>
    </a:ln>
    <a:effectLst/>
  </c:spPr>
  <c:txPr>
    <a:bodyPr rot="0" spcFirstLastPara="0" vertOverflow="ellipsis" horzOverflow="overflow" vert="horz" wrap="square" anchor="ctr" anchorCtr="1"/>
    <a:lstStyle/>
    <a:p>
      <a:pPr>
        <a:defRPr lang="zh-CN" sz="152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704825647133"/>
          <c:y val="0.0404399423414885"/>
          <c:w val="0.838567406103755"/>
          <c:h val="0.785386248632063"/>
        </c:manualLayout>
      </c:layout>
      <c:scatterChart>
        <c:scatterStyle val="marker"/>
        <c:varyColors val="0"/>
        <c:ser>
          <c:idx val="0"/>
          <c:order val="0"/>
          <c:spPr>
            <a:ln w="28575" cap="rnd" cmpd="sng" algn="ctr">
              <a:noFill/>
              <a:prstDash val="solid"/>
              <a:round/>
            </a:ln>
            <a:effectLst/>
          </c:spPr>
          <c:marker>
            <c:symbol val="diamond"/>
            <c:size val="5"/>
            <c:spPr>
              <a:solidFill>
                <a:srgbClr val="000080"/>
              </a:solidFill>
              <a:ln w="9525" cap="flat" cmpd="sng" algn="ctr">
                <a:solidFill>
                  <a:srgbClr val="000080"/>
                </a:solidFill>
                <a:prstDash val="solid"/>
                <a:round/>
              </a:ln>
              <a:effectLst/>
            </c:spPr>
          </c:marker>
          <c:dLbls>
            <c:delete val="1"/>
          </c:dLbls>
          <c:xVal>
            <c:numRef>
              <c:f>'Scatter Plot'!$N$7:$N$702</c:f>
              <c:numCache>
                <c:formatCode>0.0000</c:formatCode>
                <c:ptCount val="69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pt idx="365">
                  <c:v>0</c:v>
                </c:pt>
                <c:pt idx="366">
                  <c:v>0</c:v>
                </c:pt>
                <c:pt idx="367">
                  <c:v>0</c:v>
                </c:pt>
                <c:pt idx="368">
                  <c:v>0</c:v>
                </c:pt>
                <c:pt idx="369">
                  <c:v>0</c:v>
                </c:pt>
                <c:pt idx="370">
                  <c:v>0</c:v>
                </c:pt>
                <c:pt idx="371">
                  <c:v>0</c:v>
                </c:pt>
                <c:pt idx="372">
                  <c:v>0</c:v>
                </c:pt>
                <c:pt idx="373">
                  <c:v>0</c:v>
                </c:pt>
                <c:pt idx="374">
                  <c:v>0</c:v>
                </c:pt>
                <c:pt idx="375">
                  <c:v>0</c:v>
                </c:pt>
                <c:pt idx="376">
                  <c:v>0</c:v>
                </c:pt>
                <c:pt idx="377">
                  <c:v>0</c:v>
                </c:pt>
                <c:pt idx="378">
                  <c:v>0</c:v>
                </c:pt>
                <c:pt idx="379">
                  <c:v>0</c:v>
                </c:pt>
                <c:pt idx="380">
                  <c:v>0</c:v>
                </c:pt>
                <c:pt idx="381">
                  <c:v>0</c:v>
                </c:pt>
                <c:pt idx="382">
                  <c:v>0</c:v>
                </c:pt>
                <c:pt idx="383">
                  <c:v>0</c:v>
                </c:pt>
                <c:pt idx="384">
                  <c:v>0</c:v>
                </c:pt>
                <c:pt idx="385">
                  <c:v>0</c:v>
                </c:pt>
                <c:pt idx="386">
                  <c:v>0</c:v>
                </c:pt>
                <c:pt idx="387">
                  <c:v>0</c:v>
                </c:pt>
                <c:pt idx="388">
                  <c:v>0</c:v>
                </c:pt>
                <c:pt idx="389">
                  <c:v>0</c:v>
                </c:pt>
                <c:pt idx="390">
                  <c:v>0</c:v>
                </c:pt>
                <c:pt idx="391">
                  <c:v>0</c:v>
                </c:pt>
                <c:pt idx="392">
                  <c:v>0</c:v>
                </c:pt>
                <c:pt idx="393">
                  <c:v>0</c:v>
                </c:pt>
                <c:pt idx="394">
                  <c:v>0</c:v>
                </c:pt>
                <c:pt idx="395">
                  <c:v>0</c:v>
                </c:pt>
                <c:pt idx="396">
                  <c:v>0</c:v>
                </c:pt>
                <c:pt idx="397">
                  <c:v>0</c:v>
                </c:pt>
                <c:pt idx="398">
                  <c:v>0</c:v>
                </c:pt>
                <c:pt idx="399">
                  <c:v>0</c:v>
                </c:pt>
                <c:pt idx="400">
                  <c:v>0</c:v>
                </c:pt>
                <c:pt idx="401">
                  <c:v>0</c:v>
                </c:pt>
                <c:pt idx="402">
                  <c:v>0</c:v>
                </c:pt>
                <c:pt idx="403">
                  <c:v>0</c:v>
                </c:pt>
                <c:pt idx="404">
                  <c:v>0</c:v>
                </c:pt>
                <c:pt idx="405">
                  <c:v>0</c:v>
                </c:pt>
                <c:pt idx="406">
                  <c:v>0</c:v>
                </c:pt>
                <c:pt idx="407">
                  <c:v>0</c:v>
                </c:pt>
                <c:pt idx="408">
                  <c:v>0</c:v>
                </c:pt>
                <c:pt idx="409">
                  <c:v>0</c:v>
                </c:pt>
                <c:pt idx="410">
                  <c:v>0</c:v>
                </c:pt>
                <c:pt idx="411">
                  <c:v>0</c:v>
                </c:pt>
                <c:pt idx="412">
                  <c:v>0</c:v>
                </c:pt>
                <c:pt idx="413">
                  <c:v>0</c:v>
                </c:pt>
                <c:pt idx="414">
                  <c:v>0</c:v>
                </c:pt>
                <c:pt idx="415">
                  <c:v>0</c:v>
                </c:pt>
                <c:pt idx="416">
                  <c:v>0</c:v>
                </c:pt>
                <c:pt idx="417">
                  <c:v>0</c:v>
                </c:pt>
                <c:pt idx="418">
                  <c:v>0</c:v>
                </c:pt>
                <c:pt idx="419">
                  <c:v>0</c:v>
                </c:pt>
              </c:numCache>
            </c:numRef>
          </c:xVal>
          <c:yVal>
            <c:numRef>
              <c:f>'Scatter Plot'!$M$7:$M$702</c:f>
              <c:numCache>
                <c:formatCode>0.0000</c:formatCode>
                <c:ptCount val="69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pt idx="365">
                  <c:v>0</c:v>
                </c:pt>
                <c:pt idx="366">
                  <c:v>0</c:v>
                </c:pt>
                <c:pt idx="367">
                  <c:v>0</c:v>
                </c:pt>
                <c:pt idx="368">
                  <c:v>0</c:v>
                </c:pt>
                <c:pt idx="369">
                  <c:v>0</c:v>
                </c:pt>
                <c:pt idx="370">
                  <c:v>0</c:v>
                </c:pt>
                <c:pt idx="371">
                  <c:v>0</c:v>
                </c:pt>
                <c:pt idx="372">
                  <c:v>0</c:v>
                </c:pt>
                <c:pt idx="373">
                  <c:v>0</c:v>
                </c:pt>
                <c:pt idx="374">
                  <c:v>0</c:v>
                </c:pt>
                <c:pt idx="375">
                  <c:v>0</c:v>
                </c:pt>
                <c:pt idx="376">
                  <c:v>0</c:v>
                </c:pt>
                <c:pt idx="377">
                  <c:v>0</c:v>
                </c:pt>
                <c:pt idx="378">
                  <c:v>0</c:v>
                </c:pt>
                <c:pt idx="379">
                  <c:v>0</c:v>
                </c:pt>
                <c:pt idx="380">
                  <c:v>0</c:v>
                </c:pt>
                <c:pt idx="381">
                  <c:v>0</c:v>
                </c:pt>
                <c:pt idx="382">
                  <c:v>0</c:v>
                </c:pt>
                <c:pt idx="383">
                  <c:v>0</c:v>
                </c:pt>
                <c:pt idx="384">
                  <c:v>0</c:v>
                </c:pt>
                <c:pt idx="385">
                  <c:v>0</c:v>
                </c:pt>
                <c:pt idx="386">
                  <c:v>0</c:v>
                </c:pt>
                <c:pt idx="387">
                  <c:v>0</c:v>
                </c:pt>
                <c:pt idx="388">
                  <c:v>0</c:v>
                </c:pt>
                <c:pt idx="389">
                  <c:v>0</c:v>
                </c:pt>
                <c:pt idx="390">
                  <c:v>0</c:v>
                </c:pt>
                <c:pt idx="391">
                  <c:v>0</c:v>
                </c:pt>
                <c:pt idx="392">
                  <c:v>0</c:v>
                </c:pt>
                <c:pt idx="393">
                  <c:v>0</c:v>
                </c:pt>
                <c:pt idx="394">
                  <c:v>0</c:v>
                </c:pt>
                <c:pt idx="395">
                  <c:v>0</c:v>
                </c:pt>
                <c:pt idx="396">
                  <c:v>0</c:v>
                </c:pt>
                <c:pt idx="397">
                  <c:v>0</c:v>
                </c:pt>
                <c:pt idx="398">
                  <c:v>0</c:v>
                </c:pt>
                <c:pt idx="399">
                  <c:v>0</c:v>
                </c:pt>
                <c:pt idx="400">
                  <c:v>0</c:v>
                </c:pt>
                <c:pt idx="401">
                  <c:v>0</c:v>
                </c:pt>
                <c:pt idx="402">
                  <c:v>0</c:v>
                </c:pt>
                <c:pt idx="403">
                  <c:v>0</c:v>
                </c:pt>
                <c:pt idx="404">
                  <c:v>0</c:v>
                </c:pt>
                <c:pt idx="405">
                  <c:v>0</c:v>
                </c:pt>
                <c:pt idx="406">
                  <c:v>0</c:v>
                </c:pt>
                <c:pt idx="407">
                  <c:v>0</c:v>
                </c:pt>
                <c:pt idx="408">
                  <c:v>0</c:v>
                </c:pt>
                <c:pt idx="409">
                  <c:v>0</c:v>
                </c:pt>
                <c:pt idx="410">
                  <c:v>0</c:v>
                </c:pt>
                <c:pt idx="411">
                  <c:v>0</c:v>
                </c:pt>
                <c:pt idx="412">
                  <c:v>0</c:v>
                </c:pt>
                <c:pt idx="413">
                  <c:v>0</c:v>
                </c:pt>
                <c:pt idx="414">
                  <c:v>0</c:v>
                </c:pt>
                <c:pt idx="415">
                  <c:v>0</c:v>
                </c:pt>
                <c:pt idx="416">
                  <c:v>0</c:v>
                </c:pt>
                <c:pt idx="417">
                  <c:v>0</c:v>
                </c:pt>
                <c:pt idx="418">
                  <c:v>0</c:v>
                </c:pt>
                <c:pt idx="419">
                  <c:v>0</c:v>
                </c:pt>
              </c:numCache>
            </c:numRef>
          </c:yVal>
          <c:smooth val="0"/>
        </c:ser>
        <c:ser>
          <c:idx val="1"/>
          <c:order val="1"/>
          <c:spPr>
            <a:ln w="28575" cap="rnd" cmpd="sng" algn="ctr">
              <a:noFill/>
              <a:prstDash val="solid"/>
              <a:round/>
            </a:ln>
            <a:effectLst/>
          </c:spPr>
          <c:marker>
            <c:symbol val="square"/>
            <c:size val="5"/>
            <c:spPr>
              <a:solidFill>
                <a:srgbClr val="FFFFFF"/>
              </a:solidFill>
              <a:ln w="9525" cap="flat" cmpd="sng" algn="ctr">
                <a:solidFill>
                  <a:srgbClr val="FFFFFF"/>
                </a:solidFill>
                <a:prstDash val="solid"/>
                <a:round/>
              </a:ln>
              <a:effectLst/>
            </c:spPr>
          </c:marker>
          <c:dLbls>
            <c:delete val="1"/>
          </c:dLbls>
          <c:trendline>
            <c:spPr>
              <a:ln w="12700" cap="rnd" cmpd="sng" algn="ctr">
                <a:solidFill>
                  <a:srgbClr val="FF00FF"/>
                </a:solidFill>
                <a:prstDash val="solid"/>
                <a:round/>
              </a:ln>
              <a:effectLst/>
            </c:spPr>
            <c:trendlineType val="linear"/>
            <c:dispRSqr val="0"/>
            <c:dispEq val="0"/>
          </c:trendline>
          <c:xVal>
            <c:numRef>
              <c:f>'Scatter Plot'!$B$12:$B$13</c:f>
              <c:numCache>
                <c:formatCode>General</c:formatCode>
                <c:ptCount val="2"/>
                <c:pt idx="0">
                  <c:v>0</c:v>
                </c:pt>
                <c:pt idx="1">
                  <c:v>0</c:v>
                </c:pt>
              </c:numCache>
            </c:numRef>
          </c:xVal>
          <c:yVal>
            <c:numRef>
              <c:f>'Scatter Plot'!$C$12:$C$13</c:f>
              <c:numCache>
                <c:formatCode>General</c:formatCode>
                <c:ptCount val="2"/>
                <c:pt idx="0">
                  <c:v>0</c:v>
                </c:pt>
                <c:pt idx="1">
                  <c:v>0</c:v>
                </c:pt>
              </c:numCache>
            </c:numRef>
          </c:yVal>
          <c:smooth val="0"/>
        </c:ser>
        <c:ser>
          <c:idx val="2"/>
          <c:order val="2"/>
          <c:spPr>
            <a:ln w="28575" cap="rnd" cmpd="sng" algn="ctr">
              <a:noFill/>
              <a:prstDash val="solid"/>
              <a:round/>
            </a:ln>
            <a:effectLst/>
          </c:spPr>
          <c:marker>
            <c:symbol val="square"/>
            <c:size val="2"/>
            <c:spPr>
              <a:solidFill>
                <a:srgbClr val="FFFFFF"/>
              </a:solidFill>
              <a:ln w="9525" cap="flat" cmpd="sng" algn="ctr">
                <a:solidFill>
                  <a:srgbClr val="FFFFFF"/>
                </a:solidFill>
                <a:prstDash val="solid"/>
                <a:round/>
              </a:ln>
              <a:effectLst/>
            </c:spPr>
          </c:marker>
          <c:dLbls>
            <c:delete val="1"/>
          </c:dLbls>
          <c:trendline>
            <c:spPr>
              <a:ln w="12700" cap="rnd" cmpd="sng" algn="ctr">
                <a:solidFill>
                  <a:srgbClr val="FF00FF"/>
                </a:solidFill>
                <a:prstDash val="solid"/>
                <a:round/>
              </a:ln>
              <a:effectLst/>
            </c:spPr>
            <c:trendlineType val="linear"/>
            <c:dispRSqr val="0"/>
            <c:dispEq val="0"/>
          </c:trendline>
          <c:xVal>
            <c:numRef>
              <c:f>'Scatter Plot'!$D$12:$D$13</c:f>
              <c:numCache>
                <c:formatCode>General</c:formatCode>
                <c:ptCount val="2"/>
                <c:pt idx="0">
                  <c:v>0</c:v>
                </c:pt>
                <c:pt idx="1">
                  <c:v>0</c:v>
                </c:pt>
              </c:numCache>
            </c:numRef>
          </c:xVal>
          <c:yVal>
            <c:numRef>
              <c:f>'Scatter Plot'!$E$12:$E$13</c:f>
              <c:numCache>
                <c:formatCode>General</c:formatCode>
                <c:ptCount val="2"/>
                <c:pt idx="0">
                  <c:v>0</c:v>
                </c:pt>
                <c:pt idx="1">
                  <c:v>0</c:v>
                </c:pt>
              </c:numCache>
            </c:numRef>
          </c:yVal>
          <c:smooth val="0"/>
        </c:ser>
        <c:ser>
          <c:idx val="3"/>
          <c:order val="3"/>
          <c:spPr>
            <a:ln w="3175" cap="rnd" cmpd="sng" algn="ctr">
              <a:solidFill>
                <a:srgbClr val="000000"/>
              </a:solidFill>
              <a:prstDash val="solid"/>
              <a:round/>
            </a:ln>
            <a:effectLst/>
          </c:spPr>
          <c:marker>
            <c:symbol val="x"/>
            <c:size val="9"/>
            <c:spPr>
              <a:noFill/>
              <a:ln w="9525" cap="flat" cmpd="sng" algn="ctr">
                <a:solidFill>
                  <a:srgbClr val="FFFFFF"/>
                </a:solidFill>
                <a:prstDash val="solid"/>
                <a:round/>
              </a:ln>
              <a:effectLst/>
            </c:spPr>
          </c:marker>
          <c:dLbls>
            <c:delete val="1"/>
          </c:dLbls>
          <c:xVal>
            <c:numRef>
              <c:f>'Scatter Plot'!$F$12:$F$13</c:f>
              <c:numCache>
                <c:formatCode>General</c:formatCode>
                <c:ptCount val="2"/>
                <c:pt idx="0">
                  <c:v>0</c:v>
                </c:pt>
                <c:pt idx="1">
                  <c:v>0</c:v>
                </c:pt>
              </c:numCache>
            </c:numRef>
          </c:xVal>
          <c:yVal>
            <c:numRef>
              <c:f>'Scatter Plot'!$F$12:$F$13</c:f>
              <c:numCache>
                <c:formatCode>General</c:formatCode>
                <c:ptCount val="2"/>
                <c:pt idx="0">
                  <c:v>0</c:v>
                </c:pt>
                <c:pt idx="1">
                  <c:v>0</c:v>
                </c:pt>
              </c:numCache>
            </c:numRef>
          </c:yVal>
          <c:smooth val="0"/>
        </c:ser>
        <c:dLbls>
          <c:showLegendKey val="0"/>
          <c:showVal val="0"/>
          <c:showCatName val="0"/>
          <c:showSerName val="0"/>
          <c:showPercent val="0"/>
          <c:showBubbleSize val="0"/>
        </c:dLbls>
        <c:axId val="86996096"/>
        <c:axId val="87002112"/>
      </c:scatterChart>
      <c:valAx>
        <c:axId val="86996096"/>
        <c:scaling>
          <c:logBase val="10"/>
          <c:orientation val="minMax"/>
        </c:scaling>
        <c:delete val="0"/>
        <c:axPos val="b"/>
        <c:title>
          <c:tx>
            <c:rich>
              <a:bodyPr rot="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Control Sample</a:t>
                </a:r>
                <a:endParaRPr lang="en-US" altLang="en-US"/>
              </a:p>
            </c:rich>
          </c:tx>
          <c:layout>
            <c:manualLayout>
              <c:xMode val="edge"/>
              <c:yMode val="edge"/>
              <c:x val="0.451792777443574"/>
              <c:y val="0.930118673854235"/>
            </c:manualLayout>
          </c:layout>
          <c:overlay val="0"/>
          <c:spPr>
            <a:noFill/>
            <a:ln w="25400">
              <a:noFill/>
            </a:ln>
            <a:effectLst/>
          </c:spPr>
        </c:title>
        <c:numFmt formatCode="0.E+00" sourceLinked="0"/>
        <c:majorTickMark val="out"/>
        <c:minorTickMark val="none"/>
        <c:tickLblPos val="nextTo"/>
        <c:spPr>
          <a:noFill/>
          <a:ln w="3175" cap="flat" cmpd="sng" algn="ctr">
            <a:solidFill>
              <a:srgbClr val="000000"/>
            </a:solidFill>
            <a:prstDash val="solid"/>
            <a:round/>
          </a:ln>
          <a:effectLst/>
        </c:spPr>
        <c:txPr>
          <a:bodyPr rot="540000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87002112"/>
        <c:crossesAt val="1.00000000000001e-12"/>
        <c:crossBetween val="midCat"/>
        <c:majorUnit val="10"/>
        <c:minorUnit val="10"/>
      </c:valAx>
      <c:valAx>
        <c:axId val="87002112"/>
        <c:scaling>
          <c:logBase val="10"/>
          <c:orientation val="minMax"/>
        </c:scaling>
        <c:delete val="0"/>
        <c:axPos val="l"/>
        <c:title>
          <c:tx>
            <c:rich>
              <a:bodyPr rot="-540000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Test Sample</a:t>
                </a:r>
                <a:endParaRPr lang="en-US" altLang="en-US"/>
              </a:p>
            </c:rich>
          </c:tx>
          <c:layout>
            <c:manualLayout>
              <c:xMode val="edge"/>
              <c:yMode val="edge"/>
              <c:x val="0.00833566010043494"/>
              <c:y val="0.325647956749882"/>
            </c:manualLayout>
          </c:layout>
          <c:overlay val="0"/>
          <c:spPr>
            <a:noFill/>
            <a:ln w="25400">
              <a:noFill/>
            </a:ln>
            <a:effectLst/>
          </c:spPr>
        </c:title>
        <c:numFmt formatCode="0.E+00" sourceLinked="0"/>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86996096"/>
        <c:crossesAt val="1.00000000000001e-11"/>
        <c:crossBetween val="midCat"/>
      </c:valAx>
      <c:spPr>
        <a:noFill/>
        <a:ln w="3175">
          <a:solidFill>
            <a:srgbClr val="000000"/>
          </a:solidFill>
          <a:prstDash val="solid"/>
        </a:ln>
        <a:effectLst/>
      </c:spPr>
    </c:plotArea>
    <c:plotVisOnly val="1"/>
    <c:dispBlanksAs val="gap"/>
    <c:showDLblsOverMax val="0"/>
  </c:chart>
  <c:spPr>
    <a:solidFill>
      <a:srgbClr val="FFFFFF"/>
    </a:solid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028703132693"/>
          <c:y val="0.0537190624587004"/>
          <c:w val="0.839197352644332"/>
          <c:h val="0.826447114749235"/>
        </c:manualLayout>
      </c:layout>
      <c:scatterChart>
        <c:scatterStyle val="marker"/>
        <c:varyColors val="0"/>
        <c:ser>
          <c:idx val="0"/>
          <c:order val="0"/>
          <c:spPr>
            <a:ln w="28575" cap="rnd" cmpd="sng" algn="ctr">
              <a:noFill/>
              <a:prstDash val="solid"/>
              <a:round/>
            </a:ln>
            <a:effectLst/>
          </c:spPr>
          <c:marker>
            <c:symbol val="diamond"/>
            <c:size val="5"/>
            <c:spPr>
              <a:solidFill>
                <a:srgbClr val="000080"/>
              </a:solidFill>
              <a:ln w="9525" cap="flat" cmpd="sng" algn="ctr">
                <a:solidFill>
                  <a:srgbClr val="000080"/>
                </a:solidFill>
                <a:prstDash val="solid"/>
                <a:round/>
              </a:ln>
              <a:effectLst/>
            </c:spPr>
          </c:marker>
          <c:dLbls>
            <c:delete val="1"/>
          </c:dLbls>
          <c:xVal>
            <c:numRef>
              <c:f>'Volcano Plot'!$N$7:$N$702</c:f>
              <c:numCache>
                <c:formatCode>0.00</c:formatCode>
                <c:ptCount val="69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pt idx="365">
                  <c:v>0</c:v>
                </c:pt>
                <c:pt idx="366">
                  <c:v>0</c:v>
                </c:pt>
                <c:pt idx="367">
                  <c:v>0</c:v>
                </c:pt>
                <c:pt idx="368">
                  <c:v>0</c:v>
                </c:pt>
                <c:pt idx="369">
                  <c:v>0</c:v>
                </c:pt>
                <c:pt idx="370">
                  <c:v>0</c:v>
                </c:pt>
                <c:pt idx="371">
                  <c:v>0</c:v>
                </c:pt>
                <c:pt idx="372">
                  <c:v>0</c:v>
                </c:pt>
                <c:pt idx="373">
                  <c:v>0</c:v>
                </c:pt>
                <c:pt idx="374">
                  <c:v>0</c:v>
                </c:pt>
                <c:pt idx="375">
                  <c:v>0</c:v>
                </c:pt>
                <c:pt idx="376">
                  <c:v>0</c:v>
                </c:pt>
                <c:pt idx="377">
                  <c:v>0</c:v>
                </c:pt>
                <c:pt idx="378">
                  <c:v>0</c:v>
                </c:pt>
                <c:pt idx="379">
                  <c:v>0</c:v>
                </c:pt>
                <c:pt idx="380">
                  <c:v>0</c:v>
                </c:pt>
                <c:pt idx="381">
                  <c:v>0</c:v>
                </c:pt>
                <c:pt idx="382">
                  <c:v>0</c:v>
                </c:pt>
                <c:pt idx="383">
                  <c:v>0</c:v>
                </c:pt>
                <c:pt idx="384">
                  <c:v>0</c:v>
                </c:pt>
                <c:pt idx="385">
                  <c:v>0</c:v>
                </c:pt>
                <c:pt idx="386">
                  <c:v>0</c:v>
                </c:pt>
                <c:pt idx="387">
                  <c:v>0</c:v>
                </c:pt>
                <c:pt idx="388">
                  <c:v>0</c:v>
                </c:pt>
                <c:pt idx="389">
                  <c:v>0</c:v>
                </c:pt>
                <c:pt idx="390">
                  <c:v>0</c:v>
                </c:pt>
                <c:pt idx="391">
                  <c:v>0</c:v>
                </c:pt>
                <c:pt idx="392">
                  <c:v>0</c:v>
                </c:pt>
                <c:pt idx="393">
                  <c:v>0</c:v>
                </c:pt>
                <c:pt idx="394">
                  <c:v>0</c:v>
                </c:pt>
                <c:pt idx="395">
                  <c:v>0</c:v>
                </c:pt>
                <c:pt idx="396">
                  <c:v>0</c:v>
                </c:pt>
                <c:pt idx="397">
                  <c:v>0</c:v>
                </c:pt>
                <c:pt idx="398">
                  <c:v>0</c:v>
                </c:pt>
                <c:pt idx="399">
                  <c:v>0</c:v>
                </c:pt>
                <c:pt idx="400">
                  <c:v>0</c:v>
                </c:pt>
                <c:pt idx="401">
                  <c:v>0</c:v>
                </c:pt>
                <c:pt idx="402">
                  <c:v>0</c:v>
                </c:pt>
                <c:pt idx="403">
                  <c:v>0</c:v>
                </c:pt>
                <c:pt idx="404">
                  <c:v>0</c:v>
                </c:pt>
                <c:pt idx="405">
                  <c:v>0</c:v>
                </c:pt>
                <c:pt idx="406">
                  <c:v>0</c:v>
                </c:pt>
                <c:pt idx="407">
                  <c:v>0</c:v>
                </c:pt>
                <c:pt idx="408">
                  <c:v>0</c:v>
                </c:pt>
                <c:pt idx="409">
                  <c:v>0</c:v>
                </c:pt>
                <c:pt idx="410">
                  <c:v>0</c:v>
                </c:pt>
                <c:pt idx="411">
                  <c:v>0</c:v>
                </c:pt>
                <c:pt idx="412">
                  <c:v>0</c:v>
                </c:pt>
                <c:pt idx="413">
                  <c:v>0</c:v>
                </c:pt>
                <c:pt idx="414">
                  <c:v>0</c:v>
                </c:pt>
                <c:pt idx="415">
                  <c:v>0</c:v>
                </c:pt>
                <c:pt idx="416">
                  <c:v>0</c:v>
                </c:pt>
                <c:pt idx="417">
                  <c:v>0</c:v>
                </c:pt>
                <c:pt idx="418">
                  <c:v>0</c:v>
                </c:pt>
                <c:pt idx="419">
                  <c:v>0</c:v>
                </c:pt>
              </c:numCache>
            </c:numRef>
          </c:xVal>
          <c:yVal>
            <c:numRef>
              <c:f>'Volcano Plot'!$O$7:$O$702</c:f>
              <c:numCache>
                <c:formatCode>0.0E+00</c:formatCode>
                <c:ptCount val="69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pt idx="365">
                  <c:v>0</c:v>
                </c:pt>
                <c:pt idx="366">
                  <c:v>0</c:v>
                </c:pt>
                <c:pt idx="367">
                  <c:v>0</c:v>
                </c:pt>
                <c:pt idx="368">
                  <c:v>0</c:v>
                </c:pt>
                <c:pt idx="369">
                  <c:v>0</c:v>
                </c:pt>
                <c:pt idx="370">
                  <c:v>0</c:v>
                </c:pt>
                <c:pt idx="371">
                  <c:v>0</c:v>
                </c:pt>
                <c:pt idx="372">
                  <c:v>0</c:v>
                </c:pt>
                <c:pt idx="373">
                  <c:v>0</c:v>
                </c:pt>
                <c:pt idx="374">
                  <c:v>0</c:v>
                </c:pt>
                <c:pt idx="375">
                  <c:v>0</c:v>
                </c:pt>
                <c:pt idx="376">
                  <c:v>0</c:v>
                </c:pt>
                <c:pt idx="377">
                  <c:v>0</c:v>
                </c:pt>
                <c:pt idx="378">
                  <c:v>0</c:v>
                </c:pt>
                <c:pt idx="379">
                  <c:v>0</c:v>
                </c:pt>
                <c:pt idx="380">
                  <c:v>0</c:v>
                </c:pt>
                <c:pt idx="381">
                  <c:v>0</c:v>
                </c:pt>
                <c:pt idx="382">
                  <c:v>0</c:v>
                </c:pt>
                <c:pt idx="383">
                  <c:v>0</c:v>
                </c:pt>
                <c:pt idx="384">
                  <c:v>0</c:v>
                </c:pt>
                <c:pt idx="385">
                  <c:v>0</c:v>
                </c:pt>
                <c:pt idx="386">
                  <c:v>0</c:v>
                </c:pt>
                <c:pt idx="387">
                  <c:v>0</c:v>
                </c:pt>
                <c:pt idx="388">
                  <c:v>0</c:v>
                </c:pt>
                <c:pt idx="389">
                  <c:v>0</c:v>
                </c:pt>
                <c:pt idx="390">
                  <c:v>0</c:v>
                </c:pt>
                <c:pt idx="391">
                  <c:v>0</c:v>
                </c:pt>
                <c:pt idx="392">
                  <c:v>0</c:v>
                </c:pt>
                <c:pt idx="393">
                  <c:v>0</c:v>
                </c:pt>
                <c:pt idx="394">
                  <c:v>0</c:v>
                </c:pt>
                <c:pt idx="395">
                  <c:v>0</c:v>
                </c:pt>
                <c:pt idx="396">
                  <c:v>0</c:v>
                </c:pt>
                <c:pt idx="397">
                  <c:v>0</c:v>
                </c:pt>
                <c:pt idx="398">
                  <c:v>0</c:v>
                </c:pt>
                <c:pt idx="399">
                  <c:v>0</c:v>
                </c:pt>
                <c:pt idx="400">
                  <c:v>0</c:v>
                </c:pt>
                <c:pt idx="401">
                  <c:v>0</c:v>
                </c:pt>
                <c:pt idx="402">
                  <c:v>0</c:v>
                </c:pt>
                <c:pt idx="403">
                  <c:v>0</c:v>
                </c:pt>
                <c:pt idx="404">
                  <c:v>0</c:v>
                </c:pt>
                <c:pt idx="405">
                  <c:v>0</c:v>
                </c:pt>
                <c:pt idx="406">
                  <c:v>0</c:v>
                </c:pt>
                <c:pt idx="407">
                  <c:v>0</c:v>
                </c:pt>
                <c:pt idx="408">
                  <c:v>0</c:v>
                </c:pt>
                <c:pt idx="409">
                  <c:v>0</c:v>
                </c:pt>
                <c:pt idx="410">
                  <c:v>0</c:v>
                </c:pt>
                <c:pt idx="411">
                  <c:v>0</c:v>
                </c:pt>
                <c:pt idx="412">
                  <c:v>0</c:v>
                </c:pt>
                <c:pt idx="413">
                  <c:v>0</c:v>
                </c:pt>
                <c:pt idx="414">
                  <c:v>0</c:v>
                </c:pt>
                <c:pt idx="415">
                  <c:v>0</c:v>
                </c:pt>
                <c:pt idx="416">
                  <c:v>0</c:v>
                </c:pt>
                <c:pt idx="417">
                  <c:v>0</c:v>
                </c:pt>
                <c:pt idx="418">
                  <c:v>0</c:v>
                </c:pt>
                <c:pt idx="419">
                  <c:v>0</c:v>
                </c:pt>
              </c:numCache>
            </c:numRef>
          </c:yVal>
          <c:smooth val="0"/>
        </c:ser>
        <c:ser>
          <c:idx val="1"/>
          <c:order val="1"/>
          <c:spPr>
            <a:ln w="3175" cap="rnd" cmpd="sng" algn="ctr">
              <a:solidFill>
                <a:srgbClr val="0000FF"/>
              </a:solidFill>
              <a:prstDash val="solid"/>
              <a:round/>
            </a:ln>
            <a:effectLst/>
          </c:spPr>
          <c:marker>
            <c:symbol val="square"/>
            <c:size val="3"/>
            <c:spPr>
              <a:noFill/>
              <a:ln w="9525" cap="flat" cmpd="sng" algn="ctr">
                <a:noFill/>
                <a:prstDash val="solid"/>
                <a:round/>
              </a:ln>
              <a:effectLst/>
            </c:spPr>
          </c:marker>
          <c:dLbls>
            <c:delete val="1"/>
          </c:dLbls>
          <c:xVal>
            <c:numRef>
              <c:f>'Volcano Plot'!$B$9:$B$10</c:f>
              <c:numCache>
                <c:formatCode>0.00</c:formatCode>
                <c:ptCount val="2"/>
                <c:pt idx="0">
                  <c:v>0</c:v>
                </c:pt>
                <c:pt idx="1">
                  <c:v>0</c:v>
                </c:pt>
              </c:numCache>
            </c:numRef>
          </c:xVal>
          <c:yVal>
            <c:numRef>
              <c:f>'Volcano Plot'!$C$9:$C$10</c:f>
              <c:numCache>
                <c:formatCode>General</c:formatCode>
                <c:ptCount val="2"/>
                <c:pt idx="0">
                  <c:v>0.001</c:v>
                </c:pt>
                <c:pt idx="1">
                  <c:v>0.001</c:v>
                </c:pt>
              </c:numCache>
            </c:numRef>
          </c:yVal>
          <c:smooth val="0"/>
        </c:ser>
        <c:ser>
          <c:idx val="2"/>
          <c:order val="2"/>
          <c:spPr>
            <a:ln w="3175" cap="rnd" cmpd="sng" algn="ctr">
              <a:solidFill>
                <a:srgbClr val="FF00FF"/>
              </a:solidFill>
              <a:prstDash val="solid"/>
              <a:round/>
            </a:ln>
            <a:effectLst/>
          </c:spPr>
          <c:marker>
            <c:symbol val="triangle"/>
            <c:size val="5"/>
            <c:spPr>
              <a:noFill/>
              <a:ln w="9525" cap="flat" cmpd="sng" algn="ctr">
                <a:noFill/>
                <a:prstDash val="solid"/>
                <a:round/>
              </a:ln>
              <a:effectLst/>
            </c:spPr>
          </c:marker>
          <c:dLbls>
            <c:delete val="1"/>
          </c:dLbls>
          <c:xVal>
            <c:numRef>
              <c:f>'Volcano Plot'!$C$12:$C$13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ser>
          <c:idx val="3"/>
          <c:order val="3"/>
          <c:spPr>
            <a:ln w="3175" cap="rnd" cmpd="sng" algn="ctr">
              <a:solidFill>
                <a:srgbClr val="000000"/>
              </a:solidFill>
              <a:prstDash val="solid"/>
              <a:round/>
            </a:ln>
            <a:effectLst/>
          </c:spPr>
          <c:marker>
            <c:symbol val="x"/>
            <c:size val="3"/>
            <c:spPr>
              <a:noFill/>
              <a:ln w="9525" cap="flat" cmpd="sng" algn="ctr">
                <a:noFill/>
                <a:prstDash val="solid"/>
                <a:round/>
              </a:ln>
              <a:effectLst/>
            </c:spPr>
          </c:marker>
          <c:dLbls>
            <c:delete val="1"/>
          </c:dLbls>
          <c:xVal>
            <c:numRef>
              <c:f>'Volcano Plot'!$E$12:$E$13</c:f>
              <c:numCache>
                <c:formatCode>General</c:formatCode>
                <c:ptCount val="2"/>
                <c:pt idx="0">
                  <c:v>0</c:v>
                </c:pt>
                <c:pt idx="1">
                  <c:v>0</c:v>
                </c:pt>
              </c:numCache>
            </c:numRef>
          </c:xVal>
          <c:yVal>
            <c:numRef>
              <c:f>'Volcano Plot'!$B$12:$B$13</c:f>
              <c:numCache>
                <c:formatCode>General</c:formatCode>
                <c:ptCount val="2"/>
                <c:pt idx="0">
                  <c:v>1</c:v>
                </c:pt>
                <c:pt idx="1" c:formatCode="0.0E+00">
                  <c:v>0</c:v>
                </c:pt>
              </c:numCache>
            </c:numRef>
          </c:yVal>
          <c:smooth val="0"/>
        </c:ser>
        <c:ser>
          <c:idx val="4"/>
          <c:order val="4"/>
          <c:spPr>
            <a:ln w="3175" cap="rnd" cmpd="sng" algn="ctr">
              <a:solidFill>
                <a:srgbClr val="FF00FF"/>
              </a:solidFill>
              <a:prstDash val="solid"/>
              <a:round/>
            </a:ln>
            <a:effectLst/>
          </c:spPr>
          <c:marker>
            <c:symbol val="star"/>
            <c:size val="3"/>
            <c:spPr>
              <a:noFill/>
              <a:ln w="9525" cap="flat" cmpd="sng" algn="ctr">
                <a:noFill/>
                <a:prstDash val="solid"/>
                <a:round/>
              </a:ln>
              <a:effectLst/>
            </c:spPr>
          </c:marker>
          <c:dLbls>
            <c:delete val="1"/>
          </c:dLbls>
          <c:xVal>
            <c:numRef>
              <c:f>'Volcano Plot'!$D$12:$D$13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dLbls>
          <c:showLegendKey val="0"/>
          <c:showVal val="0"/>
          <c:showCatName val="0"/>
          <c:showSerName val="0"/>
          <c:showPercent val="0"/>
          <c:showBubbleSize val="0"/>
        </c:dLbls>
        <c:axId val="87643648"/>
        <c:axId val="87645568"/>
      </c:scatterChart>
      <c:valAx>
        <c:axId val="87643648"/>
        <c:scaling>
          <c:orientation val="minMax"/>
          <c:max val="10"/>
          <c:min val="-7"/>
        </c:scaling>
        <c:delete val="0"/>
        <c:axPos val="b"/>
        <c:title>
          <c:tx>
            <c:rich>
              <a:bodyPr rot="0" spcFirstLastPara="0" vertOverflow="ellipsis" vert="horz" wrap="square" anchor="ctr" anchorCtr="1"/>
              <a:lstStyle/>
              <a:p>
                <a:pPr algn="ctr">
                  <a:defRPr lang="zh-CN" sz="1150" b="1" i="0" u="none" strike="noStrike" kern="1200" baseline="0">
                    <a:solidFill>
                      <a:srgbClr val="000000"/>
                    </a:solidFill>
                    <a:latin typeface="Arial" panose="020B0604020202020204"/>
                    <a:ea typeface="Arial" panose="020B0604020202020204"/>
                    <a:cs typeface="Arial" panose="020B0604020202020204"/>
                  </a:defRPr>
                </a:pPr>
                <a:r>
                  <a:rPr lang="en-US" altLang="en-US"/>
                  <a:t>Log2(Fold Difference)</a:t>
                </a:r>
                <a:endParaRPr lang="en-US" altLang="en-US"/>
              </a:p>
            </c:rich>
          </c:tx>
          <c:layout>
            <c:manualLayout>
              <c:xMode val="edge"/>
              <c:yMode val="edge"/>
              <c:x val="0.363484681684273"/>
              <c:y val="0.933885239666637"/>
            </c:manualLayout>
          </c:layout>
          <c:overlay val="0"/>
          <c:spPr>
            <a:noFill/>
            <a:ln w="25400">
              <a:noFill/>
            </a:ln>
            <a:effectLst/>
          </c:spPr>
        </c:title>
        <c:numFmt formatCode="0" sourceLinked="0"/>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87645568"/>
        <c:crosses val="max"/>
        <c:crossBetween val="midCat"/>
        <c:majorUnit val="2"/>
        <c:minorUnit val="0.2"/>
      </c:valAx>
      <c:valAx>
        <c:axId val="87645568"/>
        <c:scaling>
          <c:logBase val="10"/>
          <c:orientation val="maxMin"/>
        </c:scaling>
        <c:delete val="0"/>
        <c:axPos val="l"/>
        <c:title>
          <c:tx>
            <c:rich>
              <a:bodyPr rot="-5400000" spcFirstLastPara="0" vertOverflow="ellipsis" vert="horz" wrap="square" anchor="ctr" anchorCtr="1"/>
              <a:lstStyle/>
              <a:p>
                <a:pPr algn="ctr">
                  <a:defRPr lang="zh-CN" sz="1150" b="1" i="0" u="none" strike="noStrike" kern="1200" baseline="0">
                    <a:solidFill>
                      <a:srgbClr val="000000"/>
                    </a:solidFill>
                    <a:latin typeface="Arial" panose="020B0604020202020204"/>
                    <a:ea typeface="Arial" panose="020B0604020202020204"/>
                    <a:cs typeface="Arial" panose="020B0604020202020204"/>
                  </a:defRPr>
                </a:pPr>
                <a:r>
                  <a:rPr lang="en-US" altLang="en-US"/>
                  <a:t>p Value</a:t>
                </a:r>
                <a:endParaRPr lang="en-US" altLang="en-US"/>
              </a:p>
            </c:rich>
          </c:tx>
          <c:layout>
            <c:manualLayout>
              <c:xMode val="edge"/>
              <c:yMode val="edge"/>
              <c:x val="0.00837522308028273"/>
              <c:y val="0.404959086227126"/>
            </c:manualLayout>
          </c:layout>
          <c:overlay val="0"/>
          <c:spPr>
            <a:noFill/>
            <a:ln w="25400">
              <a:noFill/>
            </a:ln>
            <a:effectLst/>
          </c:spPr>
        </c:title>
        <c:numFmt formatCode="0.E+00" sourceLinked="0"/>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87643648"/>
        <c:crossesAt val="-7"/>
        <c:crossBetween val="midCat"/>
      </c:valAx>
      <c:spPr>
        <a:noFill/>
        <a:ln w="12700">
          <a:solidFill>
            <a:srgbClr val="808080"/>
          </a:solidFill>
          <a:prstDash val="solid"/>
        </a:ln>
        <a:effectLst/>
      </c:spPr>
    </c:plotArea>
    <c:plotVisOnly val="1"/>
    <c:dispBlanksAs val="gap"/>
    <c:showDLblsOverMax val="0"/>
  </c:chart>
  <c:spPr>
    <a:solidFill>
      <a:srgbClr val="FFFFFF"/>
    </a:solid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16</xdr:col>
      <xdr:colOff>0</xdr:colOff>
      <xdr:row>14</xdr:row>
      <xdr:rowOff>0</xdr:rowOff>
    </xdr:from>
    <xdr:to>
      <xdr:col>29</xdr:col>
      <xdr:colOff>9525</xdr:colOff>
      <xdr:row>31</xdr:row>
      <xdr:rowOff>19050</xdr:rowOff>
    </xdr:to>
    <xdr:graphicFrame>
      <xdr:nvGraphicFramePr>
        <xdr:cNvPr id="1029" name="Chart 5"/>
        <xdr:cNvGraphicFramePr/>
      </xdr:nvGraphicFramePr>
      <xdr:xfrm>
        <a:off x="7886700" y="2362200"/>
        <a:ext cx="5762625" cy="27717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16</xdr:col>
      <xdr:colOff>9525</xdr:colOff>
      <xdr:row>11</xdr:row>
      <xdr:rowOff>152400</xdr:rowOff>
    </xdr:from>
    <xdr:to>
      <xdr:col>28</xdr:col>
      <xdr:colOff>352425</xdr:colOff>
      <xdr:row>28</xdr:row>
      <xdr:rowOff>152400</xdr:rowOff>
    </xdr:to>
    <xdr:graphicFrame>
      <xdr:nvGraphicFramePr>
        <xdr:cNvPr id="25601" name="Chart 1"/>
        <xdr:cNvGraphicFramePr/>
      </xdr:nvGraphicFramePr>
      <xdr:xfrm>
        <a:off x="7896225" y="2028825"/>
        <a:ext cx="5648325" cy="27527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11</xdr:col>
      <xdr:colOff>66675</xdr:colOff>
      <xdr:row>2</xdr:row>
      <xdr:rowOff>66675</xdr:rowOff>
    </xdr:from>
    <xdr:to>
      <xdr:col>20</xdr:col>
      <xdr:colOff>533400</xdr:colOff>
      <xdr:row>39</xdr:row>
      <xdr:rowOff>85725</xdr:rowOff>
    </xdr:to>
    <xdr:sp>
      <xdr:nvSpPr>
        <xdr:cNvPr id="19469" name="Rectangle 13"/>
        <xdr:cNvSpPr>
          <a:spLocks noChangeArrowheads="1"/>
        </xdr:cNvSpPr>
      </xdr:nvSpPr>
      <xdr:spPr>
        <a:xfrm>
          <a:off x="7724775" y="990600"/>
          <a:ext cx="5867400" cy="6048375"/>
        </a:xfrm>
        <a:prstGeom prst="rect">
          <a:avLst/>
        </a:prstGeom>
        <a:solidFill>
          <a:srgbClr val="FFFFFF"/>
        </a:solidFill>
        <a:ln w="9525">
          <a:solidFill>
            <a:srgbClr val="000000"/>
          </a:solidFill>
          <a:miter lim="800000"/>
        </a:ln>
      </xdr:spPr>
      <xdr:txBody>
        <a:bodyPr vertOverflow="clip" wrap="square" lIns="27432" tIns="22860" rIns="0" bIns="0" anchor="t" upright="1"/>
        <a:lstStyle/>
        <a:p>
          <a:r>
            <a:rPr lang="en-US" altLang="zh-CN" sz="1100" b="1">
              <a:latin typeface="+mn-lt"/>
              <a:ea typeface="+mn-ea"/>
              <a:cs typeface="+mn-cs"/>
            </a:rPr>
            <a:t>Notes:</a:t>
          </a:r>
          <a:r>
            <a:rPr lang="en-US" altLang="zh-CN" sz="1100">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Fold Change (Column H)</a:t>
          </a:r>
          <a:endParaRPr lang="zh-CN" altLang="zh-CN" sz="1100">
            <a:latin typeface="+mn-lt"/>
            <a:ea typeface="+mn-ea"/>
            <a:cs typeface="+mn-cs"/>
          </a:endParaRPr>
        </a:p>
        <a:p>
          <a:r>
            <a:rPr lang="en-US" altLang="zh-CN" sz="1100">
              <a:latin typeface="+mn-lt"/>
              <a:ea typeface="+mn-ea"/>
              <a:cs typeface="+mn-cs"/>
            </a:rPr>
            <a:t>The fold change is calculated using the normalized gene expression (2^(- ΔCt)) of the Test Sample (column F) divided by the normalized gene expression (2^(- ΔCt)) of the Control Sample (column G). </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P Values (Column I)</a:t>
          </a:r>
          <a:endParaRPr lang="zh-CN" altLang="zh-CN" sz="1100">
            <a:latin typeface="+mn-lt"/>
            <a:ea typeface="+mn-ea"/>
            <a:cs typeface="+mn-cs"/>
          </a:endParaRPr>
        </a:p>
        <a:p>
          <a:r>
            <a:rPr lang="en-US" altLang="zh-CN" sz="1100">
              <a:latin typeface="+mn-lt"/>
              <a:ea typeface="+mn-ea"/>
              <a:cs typeface="+mn-cs"/>
            </a:rPr>
            <a:t>The p values are calculated based on the Student’s t-test of the normalized gene expression values (2^(- ΔCt)) of each gene replicates in the Control Group and Test Group. </a:t>
          </a:r>
          <a:endParaRPr lang="zh-CN" altLang="zh-CN" sz="1100">
            <a:latin typeface="+mn-lt"/>
            <a:ea typeface="+mn-ea"/>
            <a:cs typeface="+mn-cs"/>
          </a:endParaRPr>
        </a:p>
        <a:p>
          <a:r>
            <a:rPr lang="en-US" altLang="zh-CN" sz="1100">
              <a:latin typeface="+mn-lt"/>
              <a:ea typeface="+mn-ea"/>
              <a:cs typeface="+mn-cs"/>
            </a:rPr>
            <a:t>p values less than 0.05 are indicated in red.</a:t>
          </a:r>
          <a:endParaRPr lang="zh-CN" altLang="zh-CN" sz="1100">
            <a:latin typeface="+mn-lt"/>
            <a:ea typeface="+mn-ea"/>
            <a:cs typeface="+mn-cs"/>
          </a:endParaRPr>
        </a:p>
        <a:p>
          <a:r>
            <a:rPr lang="en-US" altLang="zh-CN" sz="1100" b="1">
              <a:latin typeface="+mn-lt"/>
              <a:ea typeface="+mn-ea"/>
              <a:cs typeface="+mn-cs"/>
            </a:rPr>
            <a:t>Fold Up- or Down-Regulation (Column J)</a:t>
          </a:r>
          <a:endParaRPr lang="zh-CN" altLang="zh-CN" sz="1100">
            <a:latin typeface="+mn-lt"/>
            <a:ea typeface="+mn-ea"/>
            <a:cs typeface="+mn-cs"/>
          </a:endParaRPr>
        </a:p>
        <a:p>
          <a:r>
            <a:rPr lang="en-US" altLang="zh-CN" sz="1100">
              <a:latin typeface="+mn-lt"/>
              <a:ea typeface="+mn-ea"/>
              <a:cs typeface="+mn-cs"/>
            </a:rPr>
            <a:t>The fold-regulation represents the biological meaning of the fold-change:</a:t>
          </a:r>
          <a:endParaRPr lang="zh-CN" altLang="zh-CN" sz="1100">
            <a:latin typeface="+mn-lt"/>
            <a:ea typeface="+mn-ea"/>
            <a:cs typeface="+mn-cs"/>
          </a:endParaRPr>
        </a:p>
        <a:p>
          <a:pPr lvl="0"/>
          <a:r>
            <a:rPr lang="en-US" altLang="zh-CN" sz="1100">
              <a:latin typeface="+mn-lt"/>
              <a:ea typeface="+mn-ea"/>
              <a:cs typeface="+mn-cs"/>
            </a:rPr>
            <a:t>If the fold-change (column H) equals to 1, it means there is no up- or down-regulation. </a:t>
          </a:r>
          <a:endParaRPr lang="zh-CN" altLang="zh-CN" sz="1100">
            <a:latin typeface="+mn-lt"/>
            <a:ea typeface="+mn-ea"/>
            <a:cs typeface="+mn-cs"/>
          </a:endParaRPr>
        </a:p>
        <a:p>
          <a:pPr lvl="0"/>
          <a:r>
            <a:rPr lang="en-US" altLang="zh-CN" sz="1100">
              <a:latin typeface="+mn-lt"/>
              <a:ea typeface="+mn-ea"/>
              <a:cs typeface="+mn-cs"/>
            </a:rPr>
            <a:t>If the fold-change is greater than 1, it indicates up-regulation. The up-regulation value (column J) is the same as the fold-change value (column H). </a:t>
          </a:r>
          <a:endParaRPr lang="zh-CN" altLang="zh-CN" sz="1100">
            <a:latin typeface="+mn-lt"/>
            <a:ea typeface="+mn-ea"/>
            <a:cs typeface="+mn-cs"/>
          </a:endParaRPr>
        </a:p>
        <a:p>
          <a:pPr lvl="0"/>
          <a:r>
            <a:rPr lang="en-US" altLang="zh-CN" sz="1100">
              <a:latin typeface="+mn-lt"/>
              <a:ea typeface="+mn-ea"/>
              <a:cs typeface="+mn-cs"/>
            </a:rPr>
            <a:t>If the fold-change is less than 1, it indicates down-regulation. The down-regulation value is the negative inverse of the fold-change value. </a:t>
          </a:r>
          <a:endParaRPr lang="zh-CN" altLang="zh-CN" sz="1100">
            <a:latin typeface="+mn-lt"/>
            <a:ea typeface="+mn-ea"/>
            <a:cs typeface="+mn-cs"/>
          </a:endParaRPr>
        </a:p>
        <a:p>
          <a:r>
            <a:rPr lang="en-US" altLang="zh-CN" sz="1100">
              <a:latin typeface="+mn-lt"/>
              <a:ea typeface="+mn-ea"/>
              <a:cs typeface="+mn-cs"/>
            </a:rPr>
            <a:t>The fold-change and fold-regulation greater than 2 are labeled in red. </a:t>
          </a:r>
          <a:endParaRPr lang="zh-CN" altLang="zh-CN" sz="1100">
            <a:latin typeface="+mn-lt"/>
            <a:ea typeface="+mn-ea"/>
            <a:cs typeface="+mn-cs"/>
          </a:endParaRPr>
        </a:p>
        <a:p>
          <a:r>
            <a:rPr lang="en-US" altLang="zh-CN" sz="1100">
              <a:latin typeface="+mn-lt"/>
              <a:ea typeface="+mn-ea"/>
              <a:cs typeface="+mn-cs"/>
            </a:rPr>
            <a:t>The fold-change less than 0.5 and fold-regulation less than -2 are labeled in blue.</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Comments (Column K)</a:t>
          </a:r>
          <a:endParaRPr lang="zh-CN" altLang="zh-CN" sz="1100">
            <a:latin typeface="+mn-lt"/>
            <a:ea typeface="+mn-ea"/>
            <a:cs typeface="+mn-cs"/>
          </a:endParaRPr>
        </a:p>
        <a:p>
          <a:r>
            <a:rPr lang="en-US" altLang="zh-CN" sz="1100" b="1">
              <a:latin typeface="+mn-lt"/>
              <a:ea typeface="+mn-ea"/>
              <a:cs typeface="+mn-cs"/>
            </a:rPr>
            <a:t>OKAY: </a:t>
          </a:r>
          <a:r>
            <a:rPr lang="en-US" altLang="zh-CN" sz="1100">
              <a:latin typeface="+mn-lt"/>
              <a:ea typeface="+mn-ea"/>
              <a:cs typeface="+mn-cs"/>
            </a:rPr>
            <a:t>This gene’s average Ct value is 30 or less for both Control and Test Samples. </a:t>
          </a:r>
          <a:endParaRPr lang="zh-CN" altLang="zh-CN" sz="1100">
            <a:latin typeface="+mn-lt"/>
            <a:ea typeface="+mn-ea"/>
            <a:cs typeface="+mn-cs"/>
          </a:endParaRPr>
        </a:p>
        <a:p>
          <a:r>
            <a:rPr lang="en-US" altLang="zh-CN" sz="1100" b="1">
              <a:latin typeface="+mn-lt"/>
              <a:ea typeface="+mn-ea"/>
              <a:cs typeface="+mn-cs"/>
            </a:rPr>
            <a:t>TYPE 1: </a:t>
          </a:r>
          <a:r>
            <a:rPr lang="en-US" altLang="zh-CN" sz="1100">
              <a:latin typeface="+mn-lt"/>
              <a:ea typeface="+mn-ea"/>
              <a:cs typeface="+mn-cs"/>
            </a:rPr>
            <a:t>This gene’s average Ct value is relatively high (&gt;30) in one of the sample types (Control or Test) but low in the other (Test or Control), suggesting its low expression in one of the two sample types may impact the fold-change calculation.  Its fold-change may have greater variations if p value is &gt; 0.05. Therefore, it is important to validate the result by using a sufficient number of biological replicates. </a:t>
          </a:r>
          <a:endParaRPr lang="zh-CN" altLang="zh-CN" sz="1100">
            <a:latin typeface="+mn-lt"/>
            <a:ea typeface="+mn-ea"/>
            <a:cs typeface="+mn-cs"/>
          </a:endParaRPr>
        </a:p>
        <a:p>
          <a:r>
            <a:rPr lang="en-US" altLang="zh-CN" sz="1100" b="1">
              <a:latin typeface="+mn-lt"/>
              <a:ea typeface="+mn-ea"/>
              <a:cs typeface="+mn-cs"/>
            </a:rPr>
            <a:t>TYPE 2: </a:t>
          </a:r>
          <a:r>
            <a:rPr lang="en-US" altLang="zh-CN" sz="1100">
              <a:latin typeface="+mn-lt"/>
              <a:ea typeface="+mn-ea"/>
              <a:cs typeface="+mn-cs"/>
            </a:rPr>
            <a:t>This gene’s average Ct value is relatively high (&gt; 30) in both Control and Test Samples, meaning low expression in both samples. The p-value of the fold-change is either unavailable or &gt; 0.05, suggesting greater variations. Therefore, it is important to validate the result by using a sufficient number of biological replicates.</a:t>
          </a:r>
          <a:endParaRPr lang="zh-CN" altLang="zh-CN" sz="1100">
            <a:latin typeface="+mn-lt"/>
            <a:ea typeface="+mn-ea"/>
            <a:cs typeface="+mn-cs"/>
          </a:endParaRPr>
        </a:p>
        <a:p>
          <a:r>
            <a:rPr lang="en-US" altLang="zh-CN" sz="1100" b="1">
              <a:latin typeface="+mn-lt"/>
              <a:ea typeface="+mn-ea"/>
              <a:cs typeface="+mn-cs"/>
            </a:rPr>
            <a:t>TYPE 3: </a:t>
          </a:r>
          <a:r>
            <a:rPr lang="en-US" altLang="zh-CN" sz="1100">
              <a:latin typeface="+mn-lt"/>
              <a:ea typeface="+mn-ea"/>
              <a:cs typeface="+mn-cs"/>
            </a:rPr>
            <a:t>This gene’s average Ct value is either undetermined or &gt; 35 (defined cut-off by default) in both Control and Test Samples, meaning its expression was undetectable.  The fold-change calculation is either erroneous or un-interpretable.</a:t>
          </a:r>
          <a:endParaRPr lang="zh-CN" altLang="zh-CN" sz="1100">
            <a:latin typeface="+mn-lt"/>
            <a:ea typeface="+mn-ea"/>
            <a:cs typeface="+mn-cs"/>
          </a:endParaRPr>
        </a:p>
        <a:p>
          <a:r>
            <a:rPr lang="en-US" altLang="zh-CN" sz="1100">
              <a:latin typeface="+mn-lt"/>
              <a:ea typeface="+mn-ea"/>
              <a:cs typeface="+mn-cs"/>
            </a:rPr>
            <a:t> </a:t>
          </a:r>
          <a:endParaRPr lang="zh-CN" altLang="zh-CN" sz="1100">
            <a:latin typeface="+mn-lt"/>
            <a:ea typeface="+mn-ea"/>
            <a:cs typeface="+mn-cs"/>
          </a:endParaRPr>
        </a:p>
        <a:p>
          <a:pPr algn="l" rtl="0">
            <a:defRPr sz="1000"/>
          </a:pPr>
          <a:endParaRPr lang="en-US" altLang="zh-CN" sz="1000" b="0" i="0" u="none" strike="noStrike" baseline="0">
            <a:solidFill>
              <a:srgbClr val="000000"/>
            </a:solidFill>
            <a:latin typeface="Arial" panose="020B0604020202020204"/>
            <a:cs typeface="Arial" panose="020B0604020202020204"/>
          </a:endParaRPr>
        </a:p>
      </xdr:txBody>
    </xdr:sp>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0</xdr:colOff>
      <xdr:row>0</xdr:row>
      <xdr:rowOff>0</xdr:rowOff>
    </xdr:from>
    <xdr:to>
      <xdr:col>12</xdr:col>
      <xdr:colOff>352425</xdr:colOff>
      <xdr:row>36</xdr:row>
      <xdr:rowOff>9525</xdr:rowOff>
    </xdr:to>
    <xdr:graphicFrame>
      <xdr:nvGraphicFramePr>
        <xdr:cNvPr id="2" name="图表 1"/>
        <xdr:cNvGraphicFramePr>
          <a:graphicFrameLocks noGrp="1"/>
        </xdr:cNvGraphicFramePr>
      </xdr:nvGraphicFramePr>
      <xdr:xfrm>
        <a:off x="0" y="0"/>
        <a:ext cx="8582025" cy="58388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0.31192</cdr:x>
      <cdr:y>0.07036</cdr:y>
    </cdr:from>
    <cdr:to>
      <cdr:x>0.43392</cdr:x>
      <cdr:y>0.10836</cdr:y>
    </cdr:to>
    <cdr:sp>
      <cdr:nvSpPr>
        <cdr:cNvPr id="2" name="矩形 1"/>
        <cdr:cNvSpPr/>
      </cdr:nvSpPr>
      <cdr:spPr xmlns:a="http://schemas.openxmlformats.org/drawingml/2006/main">
        <a:xfrm xmlns:a="http://schemas.openxmlformats.org/drawingml/2006/main">
          <a:off x="2676925" y="410813"/>
          <a:ext cx="1047007" cy="221876"/>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Test Sample</a:t>
          </a:r>
          <a:endParaRPr lang="en-US" altLang="zh-CN" sz="1200" b="1" i="0" u="none" strike="noStrike" baseline="0">
            <a:solidFill>
              <a:srgbClr val="000000"/>
            </a:solidFill>
            <a:latin typeface="Arial" panose="020B0604020202020204"/>
            <a:cs typeface="Arial" panose="020B0604020202020204"/>
          </a:endParaRPr>
        </a:p>
      </cdr:txBody>
    </cdr:sp>
  </cdr:relSizeAnchor>
  <cdr:relSizeAnchor xmlns:cdr="http://schemas.openxmlformats.org/drawingml/2006/chartDrawing">
    <cdr:from>
      <cdr:x>0.37845</cdr:x>
      <cdr:y>0.66544</cdr:y>
    </cdr:from>
    <cdr:to>
      <cdr:x>0.53045</cdr:x>
      <cdr:y>0.70344</cdr:y>
    </cdr:to>
    <cdr:sp>
      <cdr:nvSpPr>
        <cdr:cNvPr id="3" name="矩形 2"/>
        <cdr:cNvSpPr/>
      </cdr:nvSpPr>
      <cdr:spPr xmlns:a="http://schemas.openxmlformats.org/drawingml/2006/main">
        <a:xfrm xmlns:a="http://schemas.openxmlformats.org/drawingml/2006/main">
          <a:off x="3247892" y="3885381"/>
          <a:ext cx="1304467" cy="221875"/>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Control Sample</a:t>
          </a:r>
          <a:endParaRPr lang="en-US" altLang="zh-CN" sz="1200" b="1" i="0" u="none" strike="noStrike" baseline="0">
            <a:solidFill>
              <a:srgbClr val="000000"/>
            </a:solidFill>
            <a:latin typeface="Arial" panose="020B0604020202020204"/>
            <a:cs typeface="Arial" panose="020B0604020202020204"/>
          </a:endParaRPr>
        </a:p>
      </cdr:txBody>
    </cdr:sp>
  </cdr:relSizeAnchor>
</c:userShapes>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0</xdr:rowOff>
    </xdr:from>
    <xdr:to>
      <xdr:col>7</xdr:col>
      <xdr:colOff>314325</xdr:colOff>
      <xdr:row>27</xdr:row>
      <xdr:rowOff>95250</xdr:rowOff>
    </xdr:to>
    <xdr:graphicFrame>
      <xdr:nvGraphicFramePr>
        <xdr:cNvPr id="27649" name="Chart 1"/>
        <xdr:cNvGraphicFramePr/>
      </xdr:nvGraphicFramePr>
      <xdr:xfrm>
        <a:off x="0" y="1333500"/>
        <a:ext cx="5715000" cy="44767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9525</xdr:rowOff>
    </xdr:from>
    <xdr:to>
      <xdr:col>8</xdr:col>
      <xdr:colOff>504825</xdr:colOff>
      <xdr:row>29</xdr:row>
      <xdr:rowOff>47625</xdr:rowOff>
    </xdr:to>
    <xdr:graphicFrame>
      <xdr:nvGraphicFramePr>
        <xdr:cNvPr id="28673" name="Chart 1"/>
        <xdr:cNvGraphicFramePr/>
      </xdr:nvGraphicFramePr>
      <xdr:xfrm>
        <a:off x="0" y="1533525"/>
        <a:ext cx="5686425" cy="4610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upiter\access\ProductionNotebook\Others\JP's%20experiment\PCR%20Array%20Plate\OligoArray_MCTF+Thymus\MCTF(T+B)_OHS021-20040903-sum.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ummary"/>
      <sheetName val="Image"/>
      <sheetName val="Consistency"/>
      <sheetName val="GeneInfo_New-old"/>
      <sheetName val="newLot"/>
      <sheetName val="oldLot"/>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
  <sheetViews>
    <sheetView workbookViewId="0">
      <pane ySplit="1" topLeftCell="A2" activePane="bottomLeft" state="frozen"/>
      <selection/>
      <selection pane="bottomLeft" activeCell="J53" sqref="J53"/>
    </sheetView>
  </sheetViews>
  <sheetFormatPr defaultColWidth="9" defaultRowHeight="12.75"/>
  <sheetData>
    <row r="1" ht="13.5"/>
    <row r="2" customHeight="1" spans="1:12">
      <c r="A2" s="184" t="s">
        <v>0</v>
      </c>
      <c r="B2" s="185"/>
      <c r="C2" s="185"/>
      <c r="D2" s="185"/>
      <c r="E2" s="185"/>
      <c r="F2" s="185"/>
      <c r="G2" s="185"/>
      <c r="H2" s="185"/>
      <c r="I2" s="185"/>
      <c r="J2" s="185"/>
      <c r="K2" s="185"/>
      <c r="L2" s="190"/>
    </row>
    <row r="3" spans="1:15">
      <c r="A3" s="186"/>
      <c r="B3" s="187"/>
      <c r="C3" s="187"/>
      <c r="D3" s="187"/>
      <c r="E3" s="187"/>
      <c r="F3" s="187"/>
      <c r="G3" s="187"/>
      <c r="H3" s="187"/>
      <c r="I3" s="187"/>
      <c r="J3" s="187"/>
      <c r="K3" s="187"/>
      <c r="L3" s="191"/>
      <c r="M3" s="158"/>
      <c r="N3" s="158"/>
      <c r="O3" s="158"/>
    </row>
    <row r="4" spans="1:12">
      <c r="A4" s="186"/>
      <c r="B4" s="187"/>
      <c r="C4" s="187"/>
      <c r="D4" s="187"/>
      <c r="E4" s="187"/>
      <c r="F4" s="187"/>
      <c r="G4" s="187"/>
      <c r="H4" s="187"/>
      <c r="I4" s="187"/>
      <c r="J4" s="187"/>
      <c r="K4" s="187"/>
      <c r="L4" s="191"/>
    </row>
    <row r="5" spans="1:12">
      <c r="A5" s="186"/>
      <c r="B5" s="187"/>
      <c r="C5" s="187"/>
      <c r="D5" s="187"/>
      <c r="E5" s="187"/>
      <c r="F5" s="187"/>
      <c r="G5" s="187"/>
      <c r="H5" s="187"/>
      <c r="I5" s="187"/>
      <c r="J5" s="187"/>
      <c r="K5" s="187"/>
      <c r="L5" s="191"/>
    </row>
    <row r="6" spans="1:12">
      <c r="A6" s="186"/>
      <c r="B6" s="187"/>
      <c r="C6" s="187"/>
      <c r="D6" s="187"/>
      <c r="E6" s="187"/>
      <c r="F6" s="187"/>
      <c r="G6" s="187"/>
      <c r="H6" s="187"/>
      <c r="I6" s="187"/>
      <c r="J6" s="187"/>
      <c r="K6" s="187"/>
      <c r="L6" s="191"/>
    </row>
    <row r="7" spans="1:12">
      <c r="A7" s="186"/>
      <c r="B7" s="187"/>
      <c r="C7" s="187"/>
      <c r="D7" s="187"/>
      <c r="E7" s="187"/>
      <c r="F7" s="187"/>
      <c r="G7" s="187"/>
      <c r="H7" s="187"/>
      <c r="I7" s="187"/>
      <c r="J7" s="187"/>
      <c r="K7" s="187"/>
      <c r="L7" s="191"/>
    </row>
    <row r="8" spans="1:12">
      <c r="A8" s="186"/>
      <c r="B8" s="187"/>
      <c r="C8" s="187"/>
      <c r="D8" s="187"/>
      <c r="E8" s="187"/>
      <c r="F8" s="187"/>
      <c r="G8" s="187"/>
      <c r="H8" s="187"/>
      <c r="I8" s="187"/>
      <c r="J8" s="187"/>
      <c r="K8" s="187"/>
      <c r="L8" s="191"/>
    </row>
    <row r="9" spans="1:12">
      <c r="A9" s="186"/>
      <c r="B9" s="187"/>
      <c r="C9" s="187"/>
      <c r="D9" s="187"/>
      <c r="E9" s="187"/>
      <c r="F9" s="187"/>
      <c r="G9" s="187"/>
      <c r="H9" s="187"/>
      <c r="I9" s="187"/>
      <c r="J9" s="187"/>
      <c r="K9" s="187"/>
      <c r="L9" s="191"/>
    </row>
    <row r="10" spans="1:12">
      <c r="A10" s="186"/>
      <c r="B10" s="187"/>
      <c r="C10" s="187"/>
      <c r="D10" s="187"/>
      <c r="E10" s="187"/>
      <c r="F10" s="187"/>
      <c r="G10" s="187"/>
      <c r="H10" s="187"/>
      <c r="I10" s="187"/>
      <c r="J10" s="187"/>
      <c r="K10" s="187"/>
      <c r="L10" s="191"/>
    </row>
    <row r="11" spans="1:12">
      <c r="A11" s="186"/>
      <c r="B11" s="187"/>
      <c r="C11" s="187"/>
      <c r="D11" s="187"/>
      <c r="E11" s="187"/>
      <c r="F11" s="187"/>
      <c r="G11" s="187"/>
      <c r="H11" s="187"/>
      <c r="I11" s="187"/>
      <c r="J11" s="187"/>
      <c r="K11" s="187"/>
      <c r="L11" s="191"/>
    </row>
    <row r="12" spans="1:12">
      <c r="A12" s="186"/>
      <c r="B12" s="187"/>
      <c r="C12" s="187"/>
      <c r="D12" s="187"/>
      <c r="E12" s="187"/>
      <c r="F12" s="187"/>
      <c r="G12" s="187"/>
      <c r="H12" s="187"/>
      <c r="I12" s="187"/>
      <c r="J12" s="187"/>
      <c r="K12" s="187"/>
      <c r="L12" s="191"/>
    </row>
    <row r="13" spans="1:12">
      <c r="A13" s="186"/>
      <c r="B13" s="187"/>
      <c r="C13" s="187"/>
      <c r="D13" s="187"/>
      <c r="E13" s="187"/>
      <c r="F13" s="187"/>
      <c r="G13" s="187"/>
      <c r="H13" s="187"/>
      <c r="I13" s="187"/>
      <c r="J13" s="187"/>
      <c r="K13" s="187"/>
      <c r="L13" s="191"/>
    </row>
    <row r="14" spans="1:12">
      <c r="A14" s="186"/>
      <c r="B14" s="187"/>
      <c r="C14" s="187"/>
      <c r="D14" s="187"/>
      <c r="E14" s="187"/>
      <c r="F14" s="187"/>
      <c r="G14" s="187"/>
      <c r="H14" s="187"/>
      <c r="I14" s="187"/>
      <c r="J14" s="187"/>
      <c r="K14" s="187"/>
      <c r="L14" s="191"/>
    </row>
    <row r="15" spans="1:12">
      <c r="A15" s="186"/>
      <c r="B15" s="187"/>
      <c r="C15" s="187"/>
      <c r="D15" s="187"/>
      <c r="E15" s="187"/>
      <c r="F15" s="187"/>
      <c r="G15" s="187"/>
      <c r="H15" s="187"/>
      <c r="I15" s="187"/>
      <c r="J15" s="187"/>
      <c r="K15" s="187"/>
      <c r="L15" s="191"/>
    </row>
    <row r="16" spans="1:12">
      <c r="A16" s="186"/>
      <c r="B16" s="187"/>
      <c r="C16" s="187"/>
      <c r="D16" s="187"/>
      <c r="E16" s="187"/>
      <c r="F16" s="187"/>
      <c r="G16" s="187"/>
      <c r="H16" s="187"/>
      <c r="I16" s="187"/>
      <c r="J16" s="187"/>
      <c r="K16" s="187"/>
      <c r="L16" s="191"/>
    </row>
    <row r="17" spans="1:12">
      <c r="A17" s="186"/>
      <c r="B17" s="187"/>
      <c r="C17" s="187"/>
      <c r="D17" s="187"/>
      <c r="E17" s="187"/>
      <c r="F17" s="187"/>
      <c r="G17" s="187"/>
      <c r="H17" s="187"/>
      <c r="I17" s="187"/>
      <c r="J17" s="187"/>
      <c r="K17" s="187"/>
      <c r="L17" s="191"/>
    </row>
    <row r="18" spans="1:12">
      <c r="A18" s="186"/>
      <c r="B18" s="187"/>
      <c r="C18" s="187"/>
      <c r="D18" s="187"/>
      <c r="E18" s="187"/>
      <c r="F18" s="187"/>
      <c r="G18" s="187"/>
      <c r="H18" s="187"/>
      <c r="I18" s="187"/>
      <c r="J18" s="187"/>
      <c r="K18" s="187"/>
      <c r="L18" s="191"/>
    </row>
    <row r="19" spans="1:12">
      <c r="A19" s="186"/>
      <c r="B19" s="187"/>
      <c r="C19" s="187"/>
      <c r="D19" s="187"/>
      <c r="E19" s="187"/>
      <c r="F19" s="187"/>
      <c r="G19" s="187"/>
      <c r="H19" s="187"/>
      <c r="I19" s="187"/>
      <c r="J19" s="187"/>
      <c r="K19" s="187"/>
      <c r="L19" s="191"/>
    </row>
    <row r="20" spans="1:12">
      <c r="A20" s="186"/>
      <c r="B20" s="187"/>
      <c r="C20" s="187"/>
      <c r="D20" s="187"/>
      <c r="E20" s="187"/>
      <c r="F20" s="187"/>
      <c r="G20" s="187"/>
      <c r="H20" s="187"/>
      <c r="I20" s="187"/>
      <c r="J20" s="187"/>
      <c r="K20" s="187"/>
      <c r="L20" s="191"/>
    </row>
    <row r="21" spans="1:12">
      <c r="A21" s="186"/>
      <c r="B21" s="187"/>
      <c r="C21" s="187"/>
      <c r="D21" s="187"/>
      <c r="E21" s="187"/>
      <c r="F21" s="187"/>
      <c r="G21" s="187"/>
      <c r="H21" s="187"/>
      <c r="I21" s="187"/>
      <c r="J21" s="187"/>
      <c r="K21" s="187"/>
      <c r="L21" s="191"/>
    </row>
    <row r="22" spans="1:12">
      <c r="A22" s="186"/>
      <c r="B22" s="187"/>
      <c r="C22" s="187"/>
      <c r="D22" s="187"/>
      <c r="E22" s="187"/>
      <c r="F22" s="187"/>
      <c r="G22" s="187"/>
      <c r="H22" s="187"/>
      <c r="I22" s="187"/>
      <c r="J22" s="187"/>
      <c r="K22" s="187"/>
      <c r="L22" s="191"/>
    </row>
    <row r="23" spans="1:12">
      <c r="A23" s="186"/>
      <c r="B23" s="187"/>
      <c r="C23" s="187"/>
      <c r="D23" s="187"/>
      <c r="E23" s="187"/>
      <c r="F23" s="187"/>
      <c r="G23" s="187"/>
      <c r="H23" s="187"/>
      <c r="I23" s="187"/>
      <c r="J23" s="187"/>
      <c r="K23" s="187"/>
      <c r="L23" s="191"/>
    </row>
    <row r="24" spans="1:15">
      <c r="A24" s="186"/>
      <c r="B24" s="187"/>
      <c r="C24" s="187"/>
      <c r="D24" s="187"/>
      <c r="E24" s="187"/>
      <c r="F24" s="187"/>
      <c r="G24" s="187"/>
      <c r="H24" s="187"/>
      <c r="I24" s="187"/>
      <c r="J24" s="187"/>
      <c r="K24" s="187"/>
      <c r="L24" s="191"/>
      <c r="M24" s="75"/>
      <c r="N24" s="75"/>
      <c r="O24" s="75"/>
    </row>
    <row r="25" spans="1:12">
      <c r="A25" s="186"/>
      <c r="B25" s="187"/>
      <c r="C25" s="187"/>
      <c r="D25" s="187"/>
      <c r="E25" s="187"/>
      <c r="F25" s="187"/>
      <c r="G25" s="187"/>
      <c r="H25" s="187"/>
      <c r="I25" s="187"/>
      <c r="J25" s="187"/>
      <c r="K25" s="187"/>
      <c r="L25" s="191"/>
    </row>
    <row r="26" spans="1:12">
      <c r="A26" s="186"/>
      <c r="B26" s="187"/>
      <c r="C26" s="187"/>
      <c r="D26" s="187"/>
      <c r="E26" s="187"/>
      <c r="F26" s="187"/>
      <c r="G26" s="187"/>
      <c r="H26" s="187"/>
      <c r="I26" s="187"/>
      <c r="J26" s="187"/>
      <c r="K26" s="187"/>
      <c r="L26" s="191"/>
    </row>
    <row r="27" spans="1:12">
      <c r="A27" s="186"/>
      <c r="B27" s="187"/>
      <c r="C27" s="187"/>
      <c r="D27" s="187"/>
      <c r="E27" s="187"/>
      <c r="F27" s="187"/>
      <c r="G27" s="187"/>
      <c r="H27" s="187"/>
      <c r="I27" s="187"/>
      <c r="J27" s="187"/>
      <c r="K27" s="187"/>
      <c r="L27" s="191"/>
    </row>
    <row r="28" spans="1:12">
      <c r="A28" s="186"/>
      <c r="B28" s="187"/>
      <c r="C28" s="187"/>
      <c r="D28" s="187"/>
      <c r="E28" s="187"/>
      <c r="F28" s="187"/>
      <c r="G28" s="187"/>
      <c r="H28" s="187"/>
      <c r="I28" s="187"/>
      <c r="J28" s="187"/>
      <c r="K28" s="187"/>
      <c r="L28" s="191"/>
    </row>
    <row r="29" spans="1:12">
      <c r="A29" s="186"/>
      <c r="B29" s="187"/>
      <c r="C29" s="187"/>
      <c r="D29" s="187"/>
      <c r="E29" s="187"/>
      <c r="F29" s="187"/>
      <c r="G29" s="187"/>
      <c r="H29" s="187"/>
      <c r="I29" s="187"/>
      <c r="J29" s="187"/>
      <c r="K29" s="187"/>
      <c r="L29" s="191"/>
    </row>
    <row r="30" spans="1:12">
      <c r="A30" s="186"/>
      <c r="B30" s="187"/>
      <c r="C30" s="187"/>
      <c r="D30" s="187"/>
      <c r="E30" s="187"/>
      <c r="F30" s="187"/>
      <c r="G30" s="187"/>
      <c r="H30" s="187"/>
      <c r="I30" s="187"/>
      <c r="J30" s="187"/>
      <c r="K30" s="187"/>
      <c r="L30" s="191"/>
    </row>
    <row r="31" spans="1:12">
      <c r="A31" s="186"/>
      <c r="B31" s="187"/>
      <c r="C31" s="187"/>
      <c r="D31" s="187"/>
      <c r="E31" s="187"/>
      <c r="F31" s="187"/>
      <c r="G31" s="187"/>
      <c r="H31" s="187"/>
      <c r="I31" s="187"/>
      <c r="J31" s="187"/>
      <c r="K31" s="187"/>
      <c r="L31" s="191"/>
    </row>
    <row r="32" spans="1:15">
      <c r="A32" s="186"/>
      <c r="B32" s="187"/>
      <c r="C32" s="187"/>
      <c r="D32" s="187"/>
      <c r="E32" s="187"/>
      <c r="F32" s="187"/>
      <c r="G32" s="187"/>
      <c r="H32" s="187"/>
      <c r="I32" s="187"/>
      <c r="J32" s="187"/>
      <c r="K32" s="187"/>
      <c r="L32" s="191"/>
      <c r="M32" s="192"/>
      <c r="N32" s="192"/>
      <c r="O32" s="192"/>
    </row>
    <row r="33" spans="1:15">
      <c r="A33" s="186"/>
      <c r="B33" s="187"/>
      <c r="C33" s="187"/>
      <c r="D33" s="187"/>
      <c r="E33" s="187"/>
      <c r="F33" s="187"/>
      <c r="G33" s="187"/>
      <c r="H33" s="187"/>
      <c r="I33" s="187"/>
      <c r="J33" s="187"/>
      <c r="K33" s="187"/>
      <c r="L33" s="191"/>
      <c r="M33" s="157"/>
      <c r="N33" s="157"/>
      <c r="O33" s="157"/>
    </row>
    <row r="34" spans="1:15">
      <c r="A34" s="186"/>
      <c r="B34" s="187"/>
      <c r="C34" s="187"/>
      <c r="D34" s="187"/>
      <c r="E34" s="187"/>
      <c r="F34" s="187"/>
      <c r="G34" s="187"/>
      <c r="H34" s="187"/>
      <c r="I34" s="187"/>
      <c r="J34" s="187"/>
      <c r="K34" s="187"/>
      <c r="L34" s="191"/>
      <c r="M34" s="157"/>
      <c r="N34" s="157"/>
      <c r="O34" s="157"/>
    </row>
    <row r="35" spans="1:15">
      <c r="A35" s="186"/>
      <c r="B35" s="187"/>
      <c r="C35" s="187"/>
      <c r="D35" s="187"/>
      <c r="E35" s="187"/>
      <c r="F35" s="187"/>
      <c r="G35" s="187"/>
      <c r="H35" s="187"/>
      <c r="I35" s="187"/>
      <c r="J35" s="187"/>
      <c r="K35" s="187"/>
      <c r="L35" s="191"/>
      <c r="M35" s="157"/>
      <c r="N35" s="157"/>
      <c r="O35" s="157"/>
    </row>
    <row r="36" spans="1:15">
      <c r="A36" s="186"/>
      <c r="B36" s="187"/>
      <c r="C36" s="187"/>
      <c r="D36" s="187"/>
      <c r="E36" s="187"/>
      <c r="F36" s="187"/>
      <c r="G36" s="187"/>
      <c r="H36" s="187"/>
      <c r="I36" s="187"/>
      <c r="J36" s="187"/>
      <c r="K36" s="187"/>
      <c r="L36" s="191"/>
      <c r="M36" s="157"/>
      <c r="N36" s="157"/>
      <c r="O36" s="157"/>
    </row>
    <row r="37" spans="1:12">
      <c r="A37" s="186"/>
      <c r="B37" s="187"/>
      <c r="C37" s="187"/>
      <c r="D37" s="187"/>
      <c r="E37" s="187"/>
      <c r="F37" s="187"/>
      <c r="G37" s="187"/>
      <c r="H37" s="187"/>
      <c r="I37" s="187"/>
      <c r="J37" s="187"/>
      <c r="K37" s="187"/>
      <c r="L37" s="191"/>
    </row>
    <row r="38" spans="1:12">
      <c r="A38" s="186"/>
      <c r="B38" s="187"/>
      <c r="C38" s="187"/>
      <c r="D38" s="187"/>
      <c r="E38" s="187"/>
      <c r="F38" s="187"/>
      <c r="G38" s="187"/>
      <c r="H38" s="187"/>
      <c r="I38" s="187"/>
      <c r="J38" s="187"/>
      <c r="K38" s="187"/>
      <c r="L38" s="191"/>
    </row>
    <row r="39" spans="1:12">
      <c r="A39" s="186"/>
      <c r="B39" s="187"/>
      <c r="C39" s="187"/>
      <c r="D39" s="187"/>
      <c r="E39" s="187"/>
      <c r="F39" s="187"/>
      <c r="G39" s="187"/>
      <c r="H39" s="187"/>
      <c r="I39" s="187"/>
      <c r="J39" s="187"/>
      <c r="K39" s="187"/>
      <c r="L39" s="191"/>
    </row>
    <row r="40" spans="1:12">
      <c r="A40" s="186"/>
      <c r="B40" s="187"/>
      <c r="C40" s="187"/>
      <c r="D40" s="187"/>
      <c r="E40" s="187"/>
      <c r="F40" s="187"/>
      <c r="G40" s="187"/>
      <c r="H40" s="187"/>
      <c r="I40" s="187"/>
      <c r="J40" s="187"/>
      <c r="K40" s="187"/>
      <c r="L40" s="191"/>
    </row>
    <row r="41" spans="1:12">
      <c r="A41" s="186"/>
      <c r="B41" s="187"/>
      <c r="C41" s="187"/>
      <c r="D41" s="187"/>
      <c r="E41" s="187"/>
      <c r="F41" s="187"/>
      <c r="G41" s="187"/>
      <c r="H41" s="187"/>
      <c r="I41" s="187"/>
      <c r="J41" s="187"/>
      <c r="K41" s="187"/>
      <c r="L41" s="191"/>
    </row>
    <row r="42" spans="1:12">
      <c r="A42" s="186"/>
      <c r="B42" s="187"/>
      <c r="C42" s="187"/>
      <c r="D42" s="187"/>
      <c r="E42" s="187"/>
      <c r="F42" s="187"/>
      <c r="G42" s="187"/>
      <c r="H42" s="187"/>
      <c r="I42" s="187"/>
      <c r="J42" s="187"/>
      <c r="K42" s="187"/>
      <c r="L42" s="191"/>
    </row>
    <row r="43" spans="1:12">
      <c r="A43" s="186"/>
      <c r="B43" s="187"/>
      <c r="C43" s="187"/>
      <c r="D43" s="187"/>
      <c r="E43" s="187"/>
      <c r="F43" s="187"/>
      <c r="G43" s="187"/>
      <c r="H43" s="187"/>
      <c r="I43" s="187"/>
      <c r="J43" s="187"/>
      <c r="K43" s="187"/>
      <c r="L43" s="191"/>
    </row>
    <row r="44" spans="1:12">
      <c r="A44" s="186"/>
      <c r="B44" s="187"/>
      <c r="C44" s="187"/>
      <c r="D44" s="187"/>
      <c r="E44" s="187"/>
      <c r="F44" s="187"/>
      <c r="G44" s="187"/>
      <c r="H44" s="187"/>
      <c r="I44" s="187"/>
      <c r="J44" s="187"/>
      <c r="K44" s="187"/>
      <c r="L44" s="191"/>
    </row>
    <row r="45" spans="1:12">
      <c r="A45" s="186"/>
      <c r="B45" s="187"/>
      <c r="C45" s="187"/>
      <c r="D45" s="187"/>
      <c r="E45" s="187"/>
      <c r="F45" s="187"/>
      <c r="G45" s="187"/>
      <c r="H45" s="187"/>
      <c r="I45" s="187"/>
      <c r="J45" s="187"/>
      <c r="K45" s="187"/>
      <c r="L45" s="191"/>
    </row>
    <row r="46" spans="1:12">
      <c r="A46" s="186"/>
      <c r="B46" s="187"/>
      <c r="C46" s="187"/>
      <c r="D46" s="187"/>
      <c r="E46" s="187"/>
      <c r="F46" s="187"/>
      <c r="G46" s="187"/>
      <c r="H46" s="187"/>
      <c r="I46" s="187"/>
      <c r="J46" s="187"/>
      <c r="K46" s="187"/>
      <c r="L46" s="191"/>
    </row>
    <row r="47" spans="1:12">
      <c r="A47" s="186"/>
      <c r="B47" s="187"/>
      <c r="C47" s="187"/>
      <c r="D47" s="187"/>
      <c r="E47" s="187"/>
      <c r="F47" s="187"/>
      <c r="G47" s="187"/>
      <c r="H47" s="187"/>
      <c r="I47" s="187"/>
      <c r="J47" s="187"/>
      <c r="K47" s="187"/>
      <c r="L47" s="191"/>
    </row>
    <row r="48" ht="13.5" spans="1:12">
      <c r="A48" s="188"/>
      <c r="B48" s="189"/>
      <c r="C48" s="189"/>
      <c r="D48" s="189"/>
      <c r="E48" s="189"/>
      <c r="F48" s="189"/>
      <c r="G48" s="189"/>
      <c r="H48" s="189"/>
      <c r="I48" s="189"/>
      <c r="J48" s="189"/>
      <c r="K48" s="189"/>
      <c r="L48" s="193"/>
    </row>
  </sheetData>
  <mergeCells count="1">
    <mergeCell ref="A2:L48"/>
  </mergeCells>
  <pageMargins left="0.75" right="0.75" top="1" bottom="1" header="0.5" footer="0.5"/>
  <pageSetup paperSize="1" scale="7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2"/>
  <sheetViews>
    <sheetView workbookViewId="0">
      <pane ySplit="2" topLeftCell="A279" activePane="bottomLeft" state="frozen"/>
      <selection/>
      <selection pane="bottomLeft" activeCell="E286" sqref="E286"/>
    </sheetView>
  </sheetViews>
  <sheetFormatPr defaultColWidth="9" defaultRowHeight="15" customHeight="1" outlineLevelCol="6"/>
  <cols>
    <col min="1" max="1" width="10.8571428571429" customWidth="1"/>
    <col min="2" max="2" width="8.57142857142857" customWidth="1"/>
    <col min="3" max="3" width="13" customWidth="1"/>
    <col min="4" max="4" width="26.2857142857143" customWidth="1"/>
    <col min="5" max="5" width="30.2857142857143" customWidth="1"/>
    <col min="6" max="6" width="33.4285714285714" customWidth="1"/>
    <col min="7" max="7" width="18" customWidth="1"/>
  </cols>
  <sheetData>
    <row r="1" s="158" customFormat="1" customHeight="1" spans="1:7">
      <c r="A1" s="63" t="s">
        <v>1</v>
      </c>
      <c r="B1" s="65"/>
      <c r="C1" s="172"/>
      <c r="D1" s="173" t="s">
        <v>2</v>
      </c>
      <c r="E1" s="174"/>
      <c r="F1"/>
      <c r="G1"/>
    </row>
    <row r="2" customHeight="1" spans="1:5">
      <c r="A2" s="175" t="s">
        <v>3</v>
      </c>
      <c r="B2" s="175" t="s">
        <v>4</v>
      </c>
      <c r="C2" s="175" t="s">
        <v>5</v>
      </c>
      <c r="D2" s="175" t="s">
        <v>6</v>
      </c>
      <c r="E2" s="176" t="s">
        <v>7</v>
      </c>
    </row>
    <row r="3" customHeight="1" spans="1:5">
      <c r="A3" s="177" t="s">
        <v>8</v>
      </c>
      <c r="B3" s="178" t="s">
        <v>9</v>
      </c>
      <c r="C3" s="179" t="s">
        <v>10</v>
      </c>
      <c r="D3" s="179" t="s">
        <v>11</v>
      </c>
      <c r="E3" s="179" t="s">
        <v>12</v>
      </c>
    </row>
    <row r="4" customHeight="1" spans="1:5">
      <c r="A4" s="180"/>
      <c r="B4" s="178" t="s">
        <v>13</v>
      </c>
      <c r="C4" s="179" t="s">
        <v>14</v>
      </c>
      <c r="D4" s="179" t="s">
        <v>15</v>
      </c>
      <c r="E4" s="179" t="s">
        <v>16</v>
      </c>
    </row>
    <row r="5" customHeight="1" spans="1:5">
      <c r="A5" s="180"/>
      <c r="B5" s="178" t="s">
        <v>17</v>
      </c>
      <c r="C5" s="179" t="s">
        <v>18</v>
      </c>
      <c r="D5" s="179" t="s">
        <v>19</v>
      </c>
      <c r="E5" s="179" t="s">
        <v>20</v>
      </c>
    </row>
    <row r="6" customHeight="1" spans="1:5">
      <c r="A6" s="180"/>
      <c r="B6" s="178" t="s">
        <v>21</v>
      </c>
      <c r="C6" s="179" t="s">
        <v>22</v>
      </c>
      <c r="D6" s="179" t="s">
        <v>23</v>
      </c>
      <c r="E6" s="179" t="s">
        <v>24</v>
      </c>
    </row>
    <row r="7" customHeight="1" spans="1:5">
      <c r="A7" s="180"/>
      <c r="B7" s="178" t="s">
        <v>25</v>
      </c>
      <c r="C7" s="179" t="s">
        <v>26</v>
      </c>
      <c r="D7" s="179" t="s">
        <v>27</v>
      </c>
      <c r="E7" s="179" t="s">
        <v>28</v>
      </c>
    </row>
    <row r="8" customHeight="1" spans="1:5">
      <c r="A8" s="180"/>
      <c r="B8" s="178" t="s">
        <v>29</v>
      </c>
      <c r="C8" s="179" t="s">
        <v>30</v>
      </c>
      <c r="D8" s="179" t="s">
        <v>31</v>
      </c>
      <c r="E8" s="179" t="s">
        <v>32</v>
      </c>
    </row>
    <row r="9" customHeight="1" spans="1:5">
      <c r="A9" s="180"/>
      <c r="B9" s="178" t="s">
        <v>33</v>
      </c>
      <c r="C9" s="179" t="s">
        <v>34</v>
      </c>
      <c r="D9" s="179" t="s">
        <v>35</v>
      </c>
      <c r="E9" s="179" t="s">
        <v>36</v>
      </c>
    </row>
    <row r="10" customHeight="1" spans="1:5">
      <c r="A10" s="180"/>
      <c r="B10" s="178" t="s">
        <v>37</v>
      </c>
      <c r="C10" s="179" t="s">
        <v>38</v>
      </c>
      <c r="D10" s="179" t="s">
        <v>39</v>
      </c>
      <c r="E10" s="179" t="s">
        <v>40</v>
      </c>
    </row>
    <row r="11" customHeight="1" spans="1:5">
      <c r="A11" s="180"/>
      <c r="B11" s="178" t="s">
        <v>41</v>
      </c>
      <c r="C11" s="179" t="s">
        <v>42</v>
      </c>
      <c r="D11" s="179" t="s">
        <v>43</v>
      </c>
      <c r="E11" s="179" t="s">
        <v>44</v>
      </c>
    </row>
    <row r="12" customHeight="1" spans="1:5">
      <c r="A12" s="180"/>
      <c r="B12" s="178" t="s">
        <v>45</v>
      </c>
      <c r="C12" s="179" t="s">
        <v>46</v>
      </c>
      <c r="D12" s="179" t="s">
        <v>47</v>
      </c>
      <c r="E12" s="179" t="s">
        <v>48</v>
      </c>
    </row>
    <row r="13" customHeight="1" spans="1:5">
      <c r="A13" s="180"/>
      <c r="B13" s="178" t="s">
        <v>49</v>
      </c>
      <c r="C13" s="179" t="s">
        <v>50</v>
      </c>
      <c r="D13" s="179" t="s">
        <v>51</v>
      </c>
      <c r="E13" s="179" t="s">
        <v>52</v>
      </c>
    </row>
    <row r="14" customHeight="1" spans="1:5">
      <c r="A14" s="180"/>
      <c r="B14" s="178" t="s">
        <v>53</v>
      </c>
      <c r="C14" s="179" t="s">
        <v>54</v>
      </c>
      <c r="D14" s="179" t="s">
        <v>55</v>
      </c>
      <c r="E14" s="179" t="s">
        <v>56</v>
      </c>
    </row>
    <row r="15" customHeight="1" spans="1:5">
      <c r="A15" s="180"/>
      <c r="B15" s="178" t="s">
        <v>57</v>
      </c>
      <c r="C15" s="179" t="s">
        <v>58</v>
      </c>
      <c r="D15" s="179" t="s">
        <v>59</v>
      </c>
      <c r="E15" s="179" t="s">
        <v>60</v>
      </c>
    </row>
    <row r="16" customHeight="1" spans="1:5">
      <c r="A16" s="180"/>
      <c r="B16" s="178" t="s">
        <v>61</v>
      </c>
      <c r="C16" s="179" t="s">
        <v>62</v>
      </c>
      <c r="D16" s="179" t="s">
        <v>63</v>
      </c>
      <c r="E16" s="179" t="s">
        <v>64</v>
      </c>
    </row>
    <row r="17" customHeight="1" spans="1:5">
      <c r="A17" s="180"/>
      <c r="B17" s="178" t="s">
        <v>65</v>
      </c>
      <c r="C17" s="179" t="s">
        <v>66</v>
      </c>
      <c r="D17" s="179" t="s">
        <v>67</v>
      </c>
      <c r="E17" s="179" t="s">
        <v>68</v>
      </c>
    </row>
    <row r="18" customHeight="1" spans="1:5">
      <c r="A18" s="180"/>
      <c r="B18" s="178" t="s">
        <v>69</v>
      </c>
      <c r="C18" s="179" t="s">
        <v>70</v>
      </c>
      <c r="D18" s="179" t="s">
        <v>71</v>
      </c>
      <c r="E18" s="179" t="s">
        <v>72</v>
      </c>
    </row>
    <row r="19" customHeight="1" spans="1:5">
      <c r="A19" s="180"/>
      <c r="B19" s="178" t="s">
        <v>73</v>
      </c>
      <c r="C19" s="179" t="s">
        <v>74</v>
      </c>
      <c r="D19" s="179" t="s">
        <v>75</v>
      </c>
      <c r="E19" s="179" t="s">
        <v>76</v>
      </c>
    </row>
    <row r="20" customHeight="1" spans="1:5">
      <c r="A20" s="180"/>
      <c r="B20" s="178" t="s">
        <v>77</v>
      </c>
      <c r="C20" s="179" t="s">
        <v>78</v>
      </c>
      <c r="D20" s="179" t="s">
        <v>79</v>
      </c>
      <c r="E20" s="179" t="s">
        <v>80</v>
      </c>
    </row>
    <row r="21" customHeight="1" spans="1:5">
      <c r="A21" s="180"/>
      <c r="B21" s="178" t="s">
        <v>81</v>
      </c>
      <c r="C21" s="179" t="s">
        <v>82</v>
      </c>
      <c r="D21" s="179" t="s">
        <v>83</v>
      </c>
      <c r="E21" s="179" t="s">
        <v>84</v>
      </c>
    </row>
    <row r="22" customHeight="1" spans="1:5">
      <c r="A22" s="180"/>
      <c r="B22" s="178" t="s">
        <v>85</v>
      </c>
      <c r="C22" s="179" t="s">
        <v>86</v>
      </c>
      <c r="D22" s="179" t="s">
        <v>87</v>
      </c>
      <c r="E22" s="179" t="s">
        <v>88</v>
      </c>
    </row>
    <row r="23" customHeight="1" spans="1:5">
      <c r="A23" s="180"/>
      <c r="B23" s="178" t="s">
        <v>89</v>
      </c>
      <c r="C23" s="179" t="s">
        <v>90</v>
      </c>
      <c r="D23" s="179" t="s">
        <v>91</v>
      </c>
      <c r="E23" s="179" t="s">
        <v>92</v>
      </c>
    </row>
    <row r="24" customHeight="1" spans="1:5">
      <c r="A24" s="180"/>
      <c r="B24" s="178" t="s">
        <v>93</v>
      </c>
      <c r="C24" s="179" t="s">
        <v>94</v>
      </c>
      <c r="D24" s="179" t="s">
        <v>95</v>
      </c>
      <c r="E24" s="179" t="s">
        <v>96</v>
      </c>
    </row>
    <row r="25" customHeight="1" spans="1:5">
      <c r="A25" s="180"/>
      <c r="B25" s="178" t="s">
        <v>97</v>
      </c>
      <c r="C25" s="179" t="s">
        <v>98</v>
      </c>
      <c r="D25" s="179" t="s">
        <v>99</v>
      </c>
      <c r="E25" s="179" t="s">
        <v>100</v>
      </c>
    </row>
    <row r="26" customHeight="1" spans="1:5">
      <c r="A26" s="180"/>
      <c r="B26" s="178" t="s">
        <v>101</v>
      </c>
      <c r="C26" s="179" t="s">
        <v>102</v>
      </c>
      <c r="D26" s="179" t="s">
        <v>103</v>
      </c>
      <c r="E26" s="179" t="s">
        <v>104</v>
      </c>
    </row>
    <row r="27" customHeight="1" spans="1:5">
      <c r="A27" s="180"/>
      <c r="B27" s="178" t="s">
        <v>105</v>
      </c>
      <c r="C27" s="179" t="s">
        <v>106</v>
      </c>
      <c r="D27" s="179" t="s">
        <v>107</v>
      </c>
      <c r="E27" s="179" t="s">
        <v>108</v>
      </c>
    </row>
    <row r="28" customHeight="1" spans="1:5">
      <c r="A28" s="180"/>
      <c r="B28" s="178" t="s">
        <v>109</v>
      </c>
      <c r="C28" s="179" t="s">
        <v>110</v>
      </c>
      <c r="D28" s="179" t="s">
        <v>111</v>
      </c>
      <c r="E28" s="179" t="s">
        <v>112</v>
      </c>
    </row>
    <row r="29" customHeight="1" spans="1:5">
      <c r="A29" s="180"/>
      <c r="B29" s="178" t="s">
        <v>113</v>
      </c>
      <c r="C29" s="179" t="s">
        <v>114</v>
      </c>
      <c r="D29" s="179" t="s">
        <v>115</v>
      </c>
      <c r="E29" s="179" t="s">
        <v>116</v>
      </c>
    </row>
    <row r="30" customHeight="1" spans="1:5">
      <c r="A30" s="180"/>
      <c r="B30" s="178" t="s">
        <v>117</v>
      </c>
      <c r="C30" s="179" t="s">
        <v>118</v>
      </c>
      <c r="D30" s="179" t="s">
        <v>119</v>
      </c>
      <c r="E30" s="179" t="s">
        <v>120</v>
      </c>
    </row>
    <row r="31" customHeight="1" spans="1:5">
      <c r="A31" s="180"/>
      <c r="B31" s="178" t="s">
        <v>121</v>
      </c>
      <c r="C31" s="179" t="s">
        <v>122</v>
      </c>
      <c r="D31" s="179" t="s">
        <v>123</v>
      </c>
      <c r="E31" s="179" t="s">
        <v>124</v>
      </c>
    </row>
    <row r="32" customHeight="1" spans="1:5">
      <c r="A32" s="180"/>
      <c r="B32" s="178" t="s">
        <v>125</v>
      </c>
      <c r="C32" s="179" t="s">
        <v>126</v>
      </c>
      <c r="D32" s="179" t="s">
        <v>127</v>
      </c>
      <c r="E32" s="179" t="s">
        <v>128</v>
      </c>
    </row>
    <row r="33" customHeight="1" spans="1:5">
      <c r="A33" s="180"/>
      <c r="B33" s="178" t="s">
        <v>129</v>
      </c>
      <c r="C33" s="179" t="s">
        <v>130</v>
      </c>
      <c r="D33" s="179" t="s">
        <v>131</v>
      </c>
      <c r="E33" s="179" t="s">
        <v>132</v>
      </c>
    </row>
    <row r="34" customHeight="1" spans="1:5">
      <c r="A34" s="180"/>
      <c r="B34" s="178" t="s">
        <v>133</v>
      </c>
      <c r="C34" s="179" t="s">
        <v>134</v>
      </c>
      <c r="D34" s="179" t="s">
        <v>135</v>
      </c>
      <c r="E34" s="179" t="s">
        <v>136</v>
      </c>
    </row>
    <row r="35" customHeight="1" spans="1:5">
      <c r="A35" s="180"/>
      <c r="B35" s="178" t="s">
        <v>137</v>
      </c>
      <c r="C35" s="179" t="s">
        <v>138</v>
      </c>
      <c r="D35" s="179" t="s">
        <v>139</v>
      </c>
      <c r="E35" s="179" t="s">
        <v>140</v>
      </c>
    </row>
    <row r="36" customHeight="1" spans="1:5">
      <c r="A36" s="180"/>
      <c r="B36" s="178" t="s">
        <v>141</v>
      </c>
      <c r="C36" s="179" t="s">
        <v>142</v>
      </c>
      <c r="D36" s="179" t="s">
        <v>143</v>
      </c>
      <c r="E36" s="179" t="s">
        <v>144</v>
      </c>
    </row>
    <row r="37" customHeight="1" spans="1:5">
      <c r="A37" s="180"/>
      <c r="B37" s="178" t="s">
        <v>145</v>
      </c>
      <c r="C37" s="179" t="s">
        <v>146</v>
      </c>
      <c r="D37" s="179" t="s">
        <v>147</v>
      </c>
      <c r="E37" s="179" t="s">
        <v>148</v>
      </c>
    </row>
    <row r="38" customHeight="1" spans="1:5">
      <c r="A38" s="180"/>
      <c r="B38" s="178" t="s">
        <v>149</v>
      </c>
      <c r="C38" s="179" t="s">
        <v>150</v>
      </c>
      <c r="D38" s="179" t="s">
        <v>151</v>
      </c>
      <c r="E38" s="179" t="s">
        <v>152</v>
      </c>
    </row>
    <row r="39" customHeight="1" spans="1:5">
      <c r="A39" s="180"/>
      <c r="B39" s="178" t="s">
        <v>153</v>
      </c>
      <c r="C39" s="179" t="s">
        <v>154</v>
      </c>
      <c r="D39" s="179" t="s">
        <v>155</v>
      </c>
      <c r="E39" s="179" t="s">
        <v>156</v>
      </c>
    </row>
    <row r="40" customHeight="1" spans="1:5">
      <c r="A40" s="180"/>
      <c r="B40" s="178" t="s">
        <v>157</v>
      </c>
      <c r="C40" s="179" t="s">
        <v>158</v>
      </c>
      <c r="D40" s="179" t="s">
        <v>159</v>
      </c>
      <c r="E40" s="179" t="s">
        <v>160</v>
      </c>
    </row>
    <row r="41" customHeight="1" spans="1:5">
      <c r="A41" s="180"/>
      <c r="B41" s="178" t="s">
        <v>161</v>
      </c>
      <c r="C41" s="179" t="s">
        <v>162</v>
      </c>
      <c r="D41" s="179" t="s">
        <v>163</v>
      </c>
      <c r="E41" s="179" t="s">
        <v>164</v>
      </c>
    </row>
    <row r="42" customHeight="1" spans="1:5">
      <c r="A42" s="180"/>
      <c r="B42" s="178" t="s">
        <v>165</v>
      </c>
      <c r="C42" s="179" t="s">
        <v>166</v>
      </c>
      <c r="D42" s="179" t="s">
        <v>167</v>
      </c>
      <c r="E42" s="179" t="s">
        <v>168</v>
      </c>
    </row>
    <row r="43" customHeight="1" spans="1:5">
      <c r="A43" s="180"/>
      <c r="B43" s="178" t="s">
        <v>169</v>
      </c>
      <c r="C43" s="179" t="s">
        <v>170</v>
      </c>
      <c r="D43" s="179" t="s">
        <v>171</v>
      </c>
      <c r="E43" s="179" t="s">
        <v>172</v>
      </c>
    </row>
    <row r="44" customHeight="1" spans="1:5">
      <c r="A44" s="180"/>
      <c r="B44" s="178" t="s">
        <v>173</v>
      </c>
      <c r="C44" s="179" t="s">
        <v>174</v>
      </c>
      <c r="D44" s="179" t="s">
        <v>175</v>
      </c>
      <c r="E44" s="179" t="s">
        <v>176</v>
      </c>
    </row>
    <row r="45" customHeight="1" spans="1:5">
      <c r="A45" s="180"/>
      <c r="B45" s="178" t="s">
        <v>177</v>
      </c>
      <c r="C45" s="179" t="s">
        <v>178</v>
      </c>
      <c r="D45" s="179" t="s">
        <v>179</v>
      </c>
      <c r="E45" s="179" t="s">
        <v>180</v>
      </c>
    </row>
    <row r="46" customHeight="1" spans="1:5">
      <c r="A46" s="180"/>
      <c r="B46" s="178" t="s">
        <v>181</v>
      </c>
      <c r="C46" s="179" t="s">
        <v>182</v>
      </c>
      <c r="D46" s="179" t="s">
        <v>183</v>
      </c>
      <c r="E46" s="179" t="s">
        <v>184</v>
      </c>
    </row>
    <row r="47" customHeight="1" spans="1:5">
      <c r="A47" s="180"/>
      <c r="B47" s="178" t="s">
        <v>185</v>
      </c>
      <c r="C47" s="179" t="s">
        <v>186</v>
      </c>
      <c r="D47" s="179" t="s">
        <v>187</v>
      </c>
      <c r="E47" s="179" t="s">
        <v>188</v>
      </c>
    </row>
    <row r="48" customHeight="1" spans="1:5">
      <c r="A48" s="180"/>
      <c r="B48" s="178" t="s">
        <v>189</v>
      </c>
      <c r="C48" s="179" t="s">
        <v>190</v>
      </c>
      <c r="D48" s="179" t="s">
        <v>191</v>
      </c>
      <c r="E48" s="179" t="s">
        <v>192</v>
      </c>
    </row>
    <row r="49" customHeight="1" spans="1:5">
      <c r="A49" s="180"/>
      <c r="B49" s="178" t="s">
        <v>193</v>
      </c>
      <c r="C49" s="179" t="s">
        <v>194</v>
      </c>
      <c r="D49" s="179" t="s">
        <v>195</v>
      </c>
      <c r="E49" s="179" t="s">
        <v>196</v>
      </c>
    </row>
    <row r="50" customHeight="1" spans="1:5">
      <c r="A50" s="180"/>
      <c r="B50" s="178" t="s">
        <v>197</v>
      </c>
      <c r="C50" s="179" t="s">
        <v>198</v>
      </c>
      <c r="D50" s="179" t="s">
        <v>199</v>
      </c>
      <c r="E50" s="179" t="s">
        <v>200</v>
      </c>
    </row>
    <row r="51" customHeight="1" spans="1:5">
      <c r="A51" s="180"/>
      <c r="B51" s="178" t="s">
        <v>201</v>
      </c>
      <c r="C51" s="179" t="s">
        <v>202</v>
      </c>
      <c r="D51" s="179" t="s">
        <v>203</v>
      </c>
      <c r="E51" s="179" t="s">
        <v>204</v>
      </c>
    </row>
    <row r="52" customHeight="1" spans="1:5">
      <c r="A52" s="180"/>
      <c r="B52" s="178" t="s">
        <v>205</v>
      </c>
      <c r="C52" s="179" t="s">
        <v>206</v>
      </c>
      <c r="D52" s="179" t="s">
        <v>207</v>
      </c>
      <c r="E52" s="179" t="s">
        <v>208</v>
      </c>
    </row>
    <row r="53" customHeight="1" spans="1:5">
      <c r="A53" s="180"/>
      <c r="B53" s="178" t="s">
        <v>209</v>
      </c>
      <c r="C53" s="179" t="s">
        <v>210</v>
      </c>
      <c r="D53" s="179" t="s">
        <v>211</v>
      </c>
      <c r="E53" s="179" t="s">
        <v>212</v>
      </c>
    </row>
    <row r="54" customHeight="1" spans="1:5">
      <c r="A54" s="180"/>
      <c r="B54" s="178" t="s">
        <v>213</v>
      </c>
      <c r="C54" s="179" t="s">
        <v>214</v>
      </c>
      <c r="D54" s="179" t="s">
        <v>215</v>
      </c>
      <c r="E54" s="179" t="s">
        <v>216</v>
      </c>
    </row>
    <row r="55" customHeight="1" spans="1:5">
      <c r="A55" s="180"/>
      <c r="B55" s="178" t="s">
        <v>217</v>
      </c>
      <c r="C55" s="179" t="s">
        <v>218</v>
      </c>
      <c r="D55" s="179" t="s">
        <v>219</v>
      </c>
      <c r="E55" s="179" t="s">
        <v>220</v>
      </c>
    </row>
    <row r="56" customHeight="1" spans="1:5">
      <c r="A56" s="180"/>
      <c r="B56" s="178" t="s">
        <v>221</v>
      </c>
      <c r="C56" s="179" t="s">
        <v>222</v>
      </c>
      <c r="D56" s="179" t="s">
        <v>223</v>
      </c>
      <c r="E56" s="179" t="s">
        <v>224</v>
      </c>
    </row>
    <row r="57" customHeight="1" spans="1:5">
      <c r="A57" s="180"/>
      <c r="B57" s="178" t="s">
        <v>225</v>
      </c>
      <c r="C57" s="179" t="s">
        <v>226</v>
      </c>
      <c r="D57" s="179" t="s">
        <v>227</v>
      </c>
      <c r="E57" s="179" t="s">
        <v>228</v>
      </c>
    </row>
    <row r="58" customHeight="1" spans="1:5">
      <c r="A58" s="180"/>
      <c r="B58" s="178" t="s">
        <v>229</v>
      </c>
      <c r="C58" s="179" t="s">
        <v>230</v>
      </c>
      <c r="D58" s="179" t="s">
        <v>231</v>
      </c>
      <c r="E58" s="179" t="s">
        <v>232</v>
      </c>
    </row>
    <row r="59" customHeight="1" spans="1:5">
      <c r="A59" s="180"/>
      <c r="B59" s="178" t="s">
        <v>233</v>
      </c>
      <c r="C59" s="179" t="s">
        <v>234</v>
      </c>
      <c r="D59" s="179" t="s">
        <v>235</v>
      </c>
      <c r="E59" s="179" t="s">
        <v>236</v>
      </c>
    </row>
    <row r="60" customHeight="1" spans="1:5">
      <c r="A60" s="180"/>
      <c r="B60" s="178" t="s">
        <v>237</v>
      </c>
      <c r="C60" s="179" t="s">
        <v>238</v>
      </c>
      <c r="D60" s="179" t="s">
        <v>239</v>
      </c>
      <c r="E60" s="179" t="s">
        <v>240</v>
      </c>
    </row>
    <row r="61" customHeight="1" spans="1:5">
      <c r="A61" s="180"/>
      <c r="B61" s="178" t="s">
        <v>241</v>
      </c>
      <c r="C61" s="179" t="s">
        <v>242</v>
      </c>
      <c r="D61" s="179" t="s">
        <v>243</v>
      </c>
      <c r="E61" s="179" t="s">
        <v>244</v>
      </c>
    </row>
    <row r="62" customHeight="1" spans="1:5">
      <c r="A62" s="180"/>
      <c r="B62" s="178" t="s">
        <v>245</v>
      </c>
      <c r="C62" s="179" t="s">
        <v>246</v>
      </c>
      <c r="D62" s="179" t="s">
        <v>247</v>
      </c>
      <c r="E62" s="179" t="s">
        <v>248</v>
      </c>
    </row>
    <row r="63" customHeight="1" spans="1:5">
      <c r="A63" s="180"/>
      <c r="B63" s="178" t="s">
        <v>249</v>
      </c>
      <c r="C63" s="179" t="s">
        <v>250</v>
      </c>
      <c r="D63" s="179" t="s">
        <v>251</v>
      </c>
      <c r="E63" s="179" t="s">
        <v>252</v>
      </c>
    </row>
    <row r="64" customHeight="1" spans="1:5">
      <c r="A64" s="180"/>
      <c r="B64" s="178" t="s">
        <v>253</v>
      </c>
      <c r="C64" s="179" t="s">
        <v>254</v>
      </c>
      <c r="D64" s="179" t="s">
        <v>255</v>
      </c>
      <c r="E64" s="179" t="s">
        <v>256</v>
      </c>
    </row>
    <row r="65" customHeight="1" spans="1:5">
      <c r="A65" s="180"/>
      <c r="B65" s="178" t="s">
        <v>257</v>
      </c>
      <c r="C65" s="179" t="s">
        <v>258</v>
      </c>
      <c r="D65" s="179" t="s">
        <v>259</v>
      </c>
      <c r="E65" s="179" t="s">
        <v>260</v>
      </c>
    </row>
    <row r="66" customHeight="1" spans="1:5">
      <c r="A66" s="180"/>
      <c r="B66" s="178" t="s">
        <v>261</v>
      </c>
      <c r="C66" s="179" t="s">
        <v>262</v>
      </c>
      <c r="D66" s="179" t="s">
        <v>263</v>
      </c>
      <c r="E66" s="179" t="s">
        <v>264</v>
      </c>
    </row>
    <row r="67" customHeight="1" spans="1:5">
      <c r="A67" s="180"/>
      <c r="B67" s="178" t="s">
        <v>265</v>
      </c>
      <c r="C67" s="179" t="s">
        <v>266</v>
      </c>
      <c r="D67" s="179" t="s">
        <v>267</v>
      </c>
      <c r="E67" s="179" t="s">
        <v>268</v>
      </c>
    </row>
    <row r="68" customHeight="1" spans="1:5">
      <c r="A68" s="180"/>
      <c r="B68" s="178" t="s">
        <v>269</v>
      </c>
      <c r="C68" s="179" t="s">
        <v>270</v>
      </c>
      <c r="D68" s="179" t="s">
        <v>271</v>
      </c>
      <c r="E68" s="179" t="s">
        <v>272</v>
      </c>
    </row>
    <row r="69" customHeight="1" spans="1:5">
      <c r="A69" s="180"/>
      <c r="B69" s="178" t="s">
        <v>273</v>
      </c>
      <c r="C69" s="179" t="s">
        <v>274</v>
      </c>
      <c r="D69" s="179" t="s">
        <v>275</v>
      </c>
      <c r="E69" s="179" t="s">
        <v>276</v>
      </c>
    </row>
    <row r="70" customHeight="1" spans="1:5">
      <c r="A70" s="180"/>
      <c r="B70" s="178" t="s">
        <v>277</v>
      </c>
      <c r="C70" s="179" t="s">
        <v>278</v>
      </c>
      <c r="D70" s="179" t="s">
        <v>279</v>
      </c>
      <c r="E70" s="179" t="s">
        <v>280</v>
      </c>
    </row>
    <row r="71" customHeight="1" spans="1:5">
      <c r="A71" s="180"/>
      <c r="B71" s="178" t="s">
        <v>281</v>
      </c>
      <c r="C71" s="179" t="s">
        <v>282</v>
      </c>
      <c r="D71" s="179" t="s">
        <v>283</v>
      </c>
      <c r="E71" s="179" t="s">
        <v>284</v>
      </c>
    </row>
    <row r="72" customHeight="1" spans="1:5">
      <c r="A72" s="180"/>
      <c r="B72" s="178" t="s">
        <v>285</v>
      </c>
      <c r="C72" s="179" t="s">
        <v>286</v>
      </c>
      <c r="D72" s="179" t="s">
        <v>287</v>
      </c>
      <c r="E72" s="179" t="s">
        <v>288</v>
      </c>
    </row>
    <row r="73" customHeight="1" spans="1:5">
      <c r="A73" s="180"/>
      <c r="B73" s="178" t="s">
        <v>289</v>
      </c>
      <c r="C73" s="179" t="s">
        <v>290</v>
      </c>
      <c r="D73" s="179" t="s">
        <v>291</v>
      </c>
      <c r="E73" s="179" t="s">
        <v>292</v>
      </c>
    </row>
    <row r="74" customHeight="1" spans="1:5">
      <c r="A74" s="180"/>
      <c r="B74" s="178" t="s">
        <v>293</v>
      </c>
      <c r="C74" s="179" t="s">
        <v>294</v>
      </c>
      <c r="D74" s="179" t="s">
        <v>295</v>
      </c>
      <c r="E74" s="179" t="s">
        <v>296</v>
      </c>
    </row>
    <row r="75" customHeight="1" spans="1:5">
      <c r="A75" s="180"/>
      <c r="B75" s="178" t="s">
        <v>297</v>
      </c>
      <c r="C75" s="179" t="s">
        <v>298</v>
      </c>
      <c r="D75" s="179" t="s">
        <v>299</v>
      </c>
      <c r="E75" s="179" t="s">
        <v>300</v>
      </c>
    </row>
    <row r="76" customHeight="1" spans="1:5">
      <c r="A76" s="180"/>
      <c r="B76" s="178" t="s">
        <v>301</v>
      </c>
      <c r="C76" s="179" t="s">
        <v>302</v>
      </c>
      <c r="D76" s="179" t="s">
        <v>303</v>
      </c>
      <c r="E76" s="179" t="s">
        <v>304</v>
      </c>
    </row>
    <row r="77" customHeight="1" spans="1:5">
      <c r="A77" s="180"/>
      <c r="B77" s="178" t="s">
        <v>305</v>
      </c>
      <c r="C77" s="179" t="s">
        <v>306</v>
      </c>
      <c r="D77" s="179" t="s">
        <v>307</v>
      </c>
      <c r="E77" s="179" t="s">
        <v>308</v>
      </c>
    </row>
    <row r="78" customHeight="1" spans="1:5">
      <c r="A78" s="180"/>
      <c r="B78" s="178" t="s">
        <v>309</v>
      </c>
      <c r="C78" s="179" t="s">
        <v>310</v>
      </c>
      <c r="D78" s="179" t="s">
        <v>311</v>
      </c>
      <c r="E78" s="179" t="s">
        <v>312</v>
      </c>
    </row>
    <row r="79" customHeight="1" spans="1:5">
      <c r="A79" s="180"/>
      <c r="B79" s="178" t="s">
        <v>313</v>
      </c>
      <c r="C79" s="179" t="s">
        <v>314</v>
      </c>
      <c r="D79" s="179" t="s">
        <v>315</v>
      </c>
      <c r="E79" s="179" t="s">
        <v>316</v>
      </c>
    </row>
    <row r="80" customHeight="1" spans="1:5">
      <c r="A80" s="180"/>
      <c r="B80" s="178" t="s">
        <v>317</v>
      </c>
      <c r="C80" s="179" t="s">
        <v>318</v>
      </c>
      <c r="D80" s="179" t="s">
        <v>319</v>
      </c>
      <c r="E80" s="179" t="s">
        <v>320</v>
      </c>
    </row>
    <row r="81" customHeight="1" spans="1:5">
      <c r="A81" s="180"/>
      <c r="B81" s="178" t="s">
        <v>321</v>
      </c>
      <c r="C81" s="179" t="s">
        <v>322</v>
      </c>
      <c r="D81" s="179" t="s">
        <v>323</v>
      </c>
      <c r="E81" s="179" t="s">
        <v>324</v>
      </c>
    </row>
    <row r="82" customHeight="1" spans="1:5">
      <c r="A82" s="180"/>
      <c r="B82" s="178" t="s">
        <v>325</v>
      </c>
      <c r="C82" s="179" t="s">
        <v>326</v>
      </c>
      <c r="D82" s="179" t="s">
        <v>327</v>
      </c>
      <c r="E82" s="179" t="s">
        <v>328</v>
      </c>
    </row>
    <row r="83" customHeight="1" spans="1:5">
      <c r="A83" s="180"/>
      <c r="B83" s="178" t="s">
        <v>329</v>
      </c>
      <c r="C83" s="179" t="s">
        <v>330</v>
      </c>
      <c r="D83" s="179" t="s">
        <v>331</v>
      </c>
      <c r="E83" s="179" t="s">
        <v>332</v>
      </c>
    </row>
    <row r="84" customHeight="1" spans="1:5">
      <c r="A84" s="180"/>
      <c r="B84" s="178" t="s">
        <v>333</v>
      </c>
      <c r="C84" s="179" t="s">
        <v>334</v>
      </c>
      <c r="D84" s="179" t="s">
        <v>335</v>
      </c>
      <c r="E84" s="179" t="s">
        <v>336</v>
      </c>
    </row>
    <row r="85" customHeight="1" spans="1:5">
      <c r="A85" s="180"/>
      <c r="B85" s="178" t="s">
        <v>337</v>
      </c>
      <c r="C85" s="179" t="s">
        <v>338</v>
      </c>
      <c r="D85" s="179" t="s">
        <v>339</v>
      </c>
      <c r="E85" s="179" t="s">
        <v>340</v>
      </c>
    </row>
    <row r="86" customHeight="1" spans="1:5">
      <c r="A86" s="180"/>
      <c r="B86" s="178" t="s">
        <v>341</v>
      </c>
      <c r="C86" s="179" t="s">
        <v>342</v>
      </c>
      <c r="D86" s="179" t="s">
        <v>343</v>
      </c>
      <c r="E86" s="179" t="s">
        <v>344</v>
      </c>
    </row>
    <row r="87" customHeight="1" spans="1:5">
      <c r="A87" s="180"/>
      <c r="B87" s="178" t="s">
        <v>345</v>
      </c>
      <c r="C87" s="179" t="s">
        <v>346</v>
      </c>
      <c r="D87" s="179" t="s">
        <v>346</v>
      </c>
      <c r="E87" s="179" t="s">
        <v>346</v>
      </c>
    </row>
    <row r="88" customHeight="1" spans="1:5">
      <c r="A88" s="180"/>
      <c r="B88" s="178" t="s">
        <v>347</v>
      </c>
      <c r="C88" s="179" t="s">
        <v>346</v>
      </c>
      <c r="D88" s="179" t="s">
        <v>346</v>
      </c>
      <c r="E88" s="179" t="s">
        <v>346</v>
      </c>
    </row>
    <row r="89" customHeight="1" spans="1:5">
      <c r="A89" s="180"/>
      <c r="B89" s="178" t="s">
        <v>348</v>
      </c>
      <c r="C89" s="179" t="s">
        <v>349</v>
      </c>
      <c r="D89" s="179" t="s">
        <v>350</v>
      </c>
      <c r="E89" s="179" t="s">
        <v>351</v>
      </c>
    </row>
    <row r="90" customHeight="1" spans="1:5">
      <c r="A90" s="180"/>
      <c r="B90" s="178" t="s">
        <v>352</v>
      </c>
      <c r="C90" s="179" t="s">
        <v>353</v>
      </c>
      <c r="D90" s="179" t="s">
        <v>354</v>
      </c>
      <c r="E90" s="179" t="s">
        <v>355</v>
      </c>
    </row>
    <row r="91" customHeight="1" spans="1:5">
      <c r="A91" s="180"/>
      <c r="B91" s="178" t="s">
        <v>356</v>
      </c>
      <c r="C91" s="179" t="s">
        <v>357</v>
      </c>
      <c r="D91" s="179" t="s">
        <v>358</v>
      </c>
      <c r="E91" s="179" t="s">
        <v>359</v>
      </c>
    </row>
    <row r="92" customHeight="1" spans="1:5">
      <c r="A92" s="180"/>
      <c r="B92" s="178" t="s">
        <v>360</v>
      </c>
      <c r="C92" s="179" t="s">
        <v>361</v>
      </c>
      <c r="D92" s="179" t="s">
        <v>362</v>
      </c>
      <c r="E92" s="179" t="s">
        <v>363</v>
      </c>
    </row>
    <row r="93" customHeight="1" spans="1:5">
      <c r="A93" s="180"/>
      <c r="B93" s="178" t="s">
        <v>364</v>
      </c>
      <c r="C93" s="179" t="s">
        <v>365</v>
      </c>
      <c r="D93" s="179" t="s">
        <v>366</v>
      </c>
      <c r="E93" s="179" t="s">
        <v>367</v>
      </c>
    </row>
    <row r="94" customHeight="1" spans="1:5">
      <c r="A94" s="180"/>
      <c r="B94" s="178" t="s">
        <v>368</v>
      </c>
      <c r="C94" s="179" t="s">
        <v>369</v>
      </c>
      <c r="D94" s="179" t="s">
        <v>370</v>
      </c>
      <c r="E94" s="179" t="s">
        <v>371</v>
      </c>
    </row>
    <row r="95" customHeight="1" spans="1:5">
      <c r="A95" s="180"/>
      <c r="B95" s="178" t="s">
        <v>372</v>
      </c>
      <c r="C95" s="179" t="s">
        <v>373</v>
      </c>
      <c r="D95" s="179" t="s">
        <v>373</v>
      </c>
      <c r="E95" s="179" t="s">
        <v>373</v>
      </c>
    </row>
    <row r="96" customHeight="1" spans="1:5">
      <c r="A96" s="180"/>
      <c r="B96" s="178" t="s">
        <v>374</v>
      </c>
      <c r="C96" s="179" t="s">
        <v>373</v>
      </c>
      <c r="D96" s="179" t="s">
        <v>373</v>
      </c>
      <c r="E96" s="179" t="s">
        <v>373</v>
      </c>
    </row>
    <row r="97" customHeight="1" spans="1:5">
      <c r="A97" s="180"/>
      <c r="B97" s="178" t="s">
        <v>375</v>
      </c>
      <c r="C97" s="179" t="s">
        <v>376</v>
      </c>
      <c r="D97" s="179" t="s">
        <v>376</v>
      </c>
      <c r="E97" s="179" t="s">
        <v>376</v>
      </c>
    </row>
    <row r="98" customHeight="1" spans="1:5">
      <c r="A98" s="181"/>
      <c r="B98" s="178" t="s">
        <v>377</v>
      </c>
      <c r="C98" s="179" t="s">
        <v>376</v>
      </c>
      <c r="D98" s="179" t="s">
        <v>376</v>
      </c>
      <c r="E98" s="179" t="s">
        <v>376</v>
      </c>
    </row>
    <row r="99" customHeight="1" spans="1:5">
      <c r="A99" s="177" t="s">
        <v>378</v>
      </c>
      <c r="B99" s="178" t="s">
        <v>9</v>
      </c>
      <c r="C99" s="179" t="s">
        <v>379</v>
      </c>
      <c r="D99" s="179" t="s">
        <v>380</v>
      </c>
      <c r="E99" s="179" t="s">
        <v>381</v>
      </c>
    </row>
    <row r="100" customHeight="1" spans="1:5">
      <c r="A100" s="180"/>
      <c r="B100" s="178" t="s">
        <v>13</v>
      </c>
      <c r="C100" s="179" t="s">
        <v>382</v>
      </c>
      <c r="D100" s="179" t="s">
        <v>383</v>
      </c>
      <c r="E100" s="179" t="s">
        <v>384</v>
      </c>
    </row>
    <row r="101" customHeight="1" spans="1:5">
      <c r="A101" s="180"/>
      <c r="B101" s="178" t="s">
        <v>17</v>
      </c>
      <c r="C101" s="179" t="s">
        <v>385</v>
      </c>
      <c r="D101" s="179" t="s">
        <v>386</v>
      </c>
      <c r="E101" s="179" t="s">
        <v>387</v>
      </c>
    </row>
    <row r="102" customHeight="1" spans="1:5">
      <c r="A102" s="180"/>
      <c r="B102" s="178" t="s">
        <v>21</v>
      </c>
      <c r="C102" s="179" t="s">
        <v>388</v>
      </c>
      <c r="D102" s="179" t="s">
        <v>389</v>
      </c>
      <c r="E102" s="179" t="s">
        <v>390</v>
      </c>
    </row>
    <row r="103" customHeight="1" spans="1:5">
      <c r="A103" s="180"/>
      <c r="B103" s="178" t="s">
        <v>25</v>
      </c>
      <c r="C103" s="179" t="s">
        <v>391</v>
      </c>
      <c r="D103" s="179" t="s">
        <v>392</v>
      </c>
      <c r="E103" s="179" t="s">
        <v>393</v>
      </c>
    </row>
    <row r="104" customHeight="1" spans="1:5">
      <c r="A104" s="180"/>
      <c r="B104" s="178" t="s">
        <v>29</v>
      </c>
      <c r="C104" s="179" t="s">
        <v>394</v>
      </c>
      <c r="D104" s="179" t="s">
        <v>395</v>
      </c>
      <c r="E104" s="179" t="s">
        <v>396</v>
      </c>
    </row>
    <row r="105" customHeight="1" spans="1:5">
      <c r="A105" s="180"/>
      <c r="B105" s="178" t="s">
        <v>33</v>
      </c>
      <c r="C105" s="179" t="s">
        <v>397</v>
      </c>
      <c r="D105" s="179" t="s">
        <v>398</v>
      </c>
      <c r="E105" s="179" t="s">
        <v>399</v>
      </c>
    </row>
    <row r="106" customHeight="1" spans="1:5">
      <c r="A106" s="180"/>
      <c r="B106" s="178" t="s">
        <v>37</v>
      </c>
      <c r="C106" s="179" t="s">
        <v>400</v>
      </c>
      <c r="D106" s="179" t="s">
        <v>401</v>
      </c>
      <c r="E106" s="179" t="s">
        <v>402</v>
      </c>
    </row>
    <row r="107" customHeight="1" spans="1:5">
      <c r="A107" s="180"/>
      <c r="B107" s="178" t="s">
        <v>41</v>
      </c>
      <c r="C107" s="179" t="s">
        <v>403</v>
      </c>
      <c r="D107" s="179" t="s">
        <v>404</v>
      </c>
      <c r="E107" s="179" t="s">
        <v>405</v>
      </c>
    </row>
    <row r="108" customHeight="1" spans="1:5">
      <c r="A108" s="180"/>
      <c r="B108" s="178" t="s">
        <v>45</v>
      </c>
      <c r="C108" s="179" t="s">
        <v>406</v>
      </c>
      <c r="D108" s="179" t="s">
        <v>407</v>
      </c>
      <c r="E108" s="179" t="s">
        <v>408</v>
      </c>
    </row>
    <row r="109" customHeight="1" spans="1:5">
      <c r="A109" s="180"/>
      <c r="B109" s="178" t="s">
        <v>49</v>
      </c>
      <c r="C109" s="179" t="s">
        <v>409</v>
      </c>
      <c r="D109" s="179" t="s">
        <v>410</v>
      </c>
      <c r="E109" s="179" t="s">
        <v>411</v>
      </c>
    </row>
    <row r="110" customHeight="1" spans="1:5">
      <c r="A110" s="180"/>
      <c r="B110" s="178" t="s">
        <v>53</v>
      </c>
      <c r="C110" s="179" t="s">
        <v>412</v>
      </c>
      <c r="D110" s="179" t="s">
        <v>413</v>
      </c>
      <c r="E110" s="179" t="s">
        <v>414</v>
      </c>
    </row>
    <row r="111" customHeight="1" spans="1:5">
      <c r="A111" s="180"/>
      <c r="B111" s="178" t="s">
        <v>57</v>
      </c>
      <c r="C111" s="179" t="s">
        <v>415</v>
      </c>
      <c r="D111" s="179" t="s">
        <v>416</v>
      </c>
      <c r="E111" s="179" t="s">
        <v>417</v>
      </c>
    </row>
    <row r="112" customHeight="1" spans="1:5">
      <c r="A112" s="180"/>
      <c r="B112" s="178" t="s">
        <v>61</v>
      </c>
      <c r="C112" s="179" t="s">
        <v>418</v>
      </c>
      <c r="D112" s="179" t="s">
        <v>419</v>
      </c>
      <c r="E112" s="179" t="s">
        <v>420</v>
      </c>
    </row>
    <row r="113" customHeight="1" spans="1:5">
      <c r="A113" s="180"/>
      <c r="B113" s="178" t="s">
        <v>65</v>
      </c>
      <c r="C113" s="179" t="s">
        <v>421</v>
      </c>
      <c r="D113" s="179" t="s">
        <v>422</v>
      </c>
      <c r="E113" s="179" t="s">
        <v>423</v>
      </c>
    </row>
    <row r="114" customHeight="1" spans="1:5">
      <c r="A114" s="180"/>
      <c r="B114" s="178" t="s">
        <v>69</v>
      </c>
      <c r="C114" s="179" t="s">
        <v>424</v>
      </c>
      <c r="D114" s="179" t="s">
        <v>425</v>
      </c>
      <c r="E114" s="179" t="s">
        <v>426</v>
      </c>
    </row>
    <row r="115" customHeight="1" spans="1:5">
      <c r="A115" s="180"/>
      <c r="B115" s="178" t="s">
        <v>73</v>
      </c>
      <c r="C115" s="179" t="s">
        <v>427</v>
      </c>
      <c r="D115" s="179" t="s">
        <v>428</v>
      </c>
      <c r="E115" s="179" t="s">
        <v>429</v>
      </c>
    </row>
    <row r="116" customHeight="1" spans="1:5">
      <c r="A116" s="180"/>
      <c r="B116" s="178" t="s">
        <v>77</v>
      </c>
      <c r="C116" s="179" t="s">
        <v>430</v>
      </c>
      <c r="D116" s="179" t="s">
        <v>431</v>
      </c>
      <c r="E116" s="179" t="s">
        <v>432</v>
      </c>
    </row>
    <row r="117" customHeight="1" spans="1:5">
      <c r="A117" s="180"/>
      <c r="B117" s="178" t="s">
        <v>81</v>
      </c>
      <c r="C117" s="179" t="s">
        <v>433</v>
      </c>
      <c r="D117" s="179" t="s">
        <v>434</v>
      </c>
      <c r="E117" s="179" t="s">
        <v>435</v>
      </c>
    </row>
    <row r="118" customHeight="1" spans="1:5">
      <c r="A118" s="180"/>
      <c r="B118" s="178" t="s">
        <v>85</v>
      </c>
      <c r="C118" s="179" t="s">
        <v>436</v>
      </c>
      <c r="D118" s="179" t="s">
        <v>437</v>
      </c>
      <c r="E118" s="179" t="s">
        <v>438</v>
      </c>
    </row>
    <row r="119" customHeight="1" spans="1:5">
      <c r="A119" s="180"/>
      <c r="B119" s="178" t="s">
        <v>89</v>
      </c>
      <c r="C119" s="179" t="s">
        <v>439</v>
      </c>
      <c r="D119" s="179" t="s">
        <v>440</v>
      </c>
      <c r="E119" s="179" t="s">
        <v>441</v>
      </c>
    </row>
    <row r="120" customHeight="1" spans="1:5">
      <c r="A120" s="180"/>
      <c r="B120" s="178" t="s">
        <v>93</v>
      </c>
      <c r="C120" s="179" t="s">
        <v>442</v>
      </c>
      <c r="D120" s="179" t="s">
        <v>443</v>
      </c>
      <c r="E120" s="179" t="s">
        <v>444</v>
      </c>
    </row>
    <row r="121" customHeight="1" spans="1:5">
      <c r="A121" s="180"/>
      <c r="B121" s="178" t="s">
        <v>97</v>
      </c>
      <c r="C121" s="179" t="s">
        <v>445</v>
      </c>
      <c r="D121" s="179" t="s">
        <v>446</v>
      </c>
      <c r="E121" s="179" t="s">
        <v>447</v>
      </c>
    </row>
    <row r="122" customHeight="1" spans="1:5">
      <c r="A122" s="180"/>
      <c r="B122" s="178" t="s">
        <v>101</v>
      </c>
      <c r="C122" s="179" t="s">
        <v>448</v>
      </c>
      <c r="D122" s="179" t="s">
        <v>449</v>
      </c>
      <c r="E122" s="179" t="s">
        <v>450</v>
      </c>
    </row>
    <row r="123" customHeight="1" spans="1:5">
      <c r="A123" s="180"/>
      <c r="B123" s="178" t="s">
        <v>105</v>
      </c>
      <c r="C123" s="179" t="s">
        <v>451</v>
      </c>
      <c r="D123" s="179" t="s">
        <v>452</v>
      </c>
      <c r="E123" s="179" t="s">
        <v>453</v>
      </c>
    </row>
    <row r="124" customHeight="1" spans="1:5">
      <c r="A124" s="180"/>
      <c r="B124" s="178" t="s">
        <v>109</v>
      </c>
      <c r="C124" s="179" t="s">
        <v>454</v>
      </c>
      <c r="D124" s="179" t="s">
        <v>455</v>
      </c>
      <c r="E124" s="179" t="s">
        <v>456</v>
      </c>
    </row>
    <row r="125" customHeight="1" spans="1:5">
      <c r="A125" s="180"/>
      <c r="B125" s="178" t="s">
        <v>113</v>
      </c>
      <c r="C125" s="179" t="s">
        <v>457</v>
      </c>
      <c r="D125" s="179" t="s">
        <v>458</v>
      </c>
      <c r="E125" s="179" t="s">
        <v>459</v>
      </c>
    </row>
    <row r="126" customHeight="1" spans="1:5">
      <c r="A126" s="180"/>
      <c r="B126" s="178" t="s">
        <v>117</v>
      </c>
      <c r="C126" s="179" t="s">
        <v>460</v>
      </c>
      <c r="D126" s="179" t="s">
        <v>461</v>
      </c>
      <c r="E126" s="179" t="s">
        <v>462</v>
      </c>
    </row>
    <row r="127" customHeight="1" spans="1:5">
      <c r="A127" s="180"/>
      <c r="B127" s="178" t="s">
        <v>121</v>
      </c>
      <c r="C127" s="179" t="s">
        <v>463</v>
      </c>
      <c r="D127" s="179" t="s">
        <v>464</v>
      </c>
      <c r="E127" s="179" t="s">
        <v>465</v>
      </c>
    </row>
    <row r="128" customHeight="1" spans="1:5">
      <c r="A128" s="180"/>
      <c r="B128" s="178" t="s">
        <v>125</v>
      </c>
      <c r="C128" s="179" t="s">
        <v>466</v>
      </c>
      <c r="D128" s="179" t="s">
        <v>467</v>
      </c>
      <c r="E128" s="179" t="s">
        <v>468</v>
      </c>
    </row>
    <row r="129" customHeight="1" spans="1:5">
      <c r="A129" s="180"/>
      <c r="B129" s="178" t="s">
        <v>129</v>
      </c>
      <c r="C129" s="179" t="s">
        <v>469</v>
      </c>
      <c r="D129" s="179" t="s">
        <v>470</v>
      </c>
      <c r="E129" s="179" t="s">
        <v>471</v>
      </c>
    </row>
    <row r="130" customHeight="1" spans="1:5">
      <c r="A130" s="180"/>
      <c r="B130" s="178" t="s">
        <v>133</v>
      </c>
      <c r="C130" s="179" t="s">
        <v>472</v>
      </c>
      <c r="D130" s="179" t="s">
        <v>473</v>
      </c>
      <c r="E130" s="179" t="s">
        <v>474</v>
      </c>
    </row>
    <row r="131" customHeight="1" spans="1:5">
      <c r="A131" s="180"/>
      <c r="B131" s="178" t="s">
        <v>137</v>
      </c>
      <c r="C131" s="179" t="s">
        <v>475</v>
      </c>
      <c r="D131" s="179" t="s">
        <v>476</v>
      </c>
      <c r="E131" s="179" t="s">
        <v>477</v>
      </c>
    </row>
    <row r="132" customHeight="1" spans="1:5">
      <c r="A132" s="180"/>
      <c r="B132" s="178" t="s">
        <v>141</v>
      </c>
      <c r="C132" s="179" t="s">
        <v>478</v>
      </c>
      <c r="D132" s="179" t="s">
        <v>479</v>
      </c>
      <c r="E132" s="179" t="s">
        <v>480</v>
      </c>
    </row>
    <row r="133" customHeight="1" spans="1:5">
      <c r="A133" s="180"/>
      <c r="B133" s="178" t="s">
        <v>145</v>
      </c>
      <c r="C133" s="179" t="s">
        <v>481</v>
      </c>
      <c r="D133" s="179" t="s">
        <v>482</v>
      </c>
      <c r="E133" s="179" t="s">
        <v>483</v>
      </c>
    </row>
    <row r="134" customHeight="1" spans="1:5">
      <c r="A134" s="180"/>
      <c r="B134" s="178" t="s">
        <v>149</v>
      </c>
      <c r="C134" s="179" t="s">
        <v>484</v>
      </c>
      <c r="D134" s="179" t="s">
        <v>485</v>
      </c>
      <c r="E134" s="179" t="s">
        <v>486</v>
      </c>
    </row>
    <row r="135" customHeight="1" spans="1:5">
      <c r="A135" s="180"/>
      <c r="B135" s="178" t="s">
        <v>153</v>
      </c>
      <c r="C135" s="179" t="s">
        <v>487</v>
      </c>
      <c r="D135" s="179" t="s">
        <v>488</v>
      </c>
      <c r="E135" s="179" t="s">
        <v>489</v>
      </c>
    </row>
    <row r="136" customHeight="1" spans="1:5">
      <c r="A136" s="180"/>
      <c r="B136" s="178" t="s">
        <v>157</v>
      </c>
      <c r="C136" s="179" t="s">
        <v>490</v>
      </c>
      <c r="D136" s="179" t="s">
        <v>491</v>
      </c>
      <c r="E136" s="179" t="s">
        <v>492</v>
      </c>
    </row>
    <row r="137" customHeight="1" spans="1:5">
      <c r="A137" s="180"/>
      <c r="B137" s="178" t="s">
        <v>161</v>
      </c>
      <c r="C137" s="179" t="s">
        <v>493</v>
      </c>
      <c r="D137" s="179" t="s">
        <v>494</v>
      </c>
      <c r="E137" s="179" t="s">
        <v>495</v>
      </c>
    </row>
    <row r="138" customHeight="1" spans="1:5">
      <c r="A138" s="180"/>
      <c r="B138" s="178" t="s">
        <v>165</v>
      </c>
      <c r="C138" s="179" t="s">
        <v>496</v>
      </c>
      <c r="D138" s="179" t="s">
        <v>497</v>
      </c>
      <c r="E138" s="179" t="s">
        <v>498</v>
      </c>
    </row>
    <row r="139" customHeight="1" spans="1:5">
      <c r="A139" s="180"/>
      <c r="B139" s="178" t="s">
        <v>169</v>
      </c>
      <c r="C139" s="179" t="s">
        <v>499</v>
      </c>
      <c r="D139" s="179" t="s">
        <v>500</v>
      </c>
      <c r="E139" s="179" t="s">
        <v>501</v>
      </c>
    </row>
    <row r="140" customHeight="1" spans="1:5">
      <c r="A140" s="180"/>
      <c r="B140" s="178" t="s">
        <v>173</v>
      </c>
      <c r="C140" s="179" t="s">
        <v>502</v>
      </c>
      <c r="D140" s="179" t="s">
        <v>503</v>
      </c>
      <c r="E140" s="179" t="s">
        <v>504</v>
      </c>
    </row>
    <row r="141" customHeight="1" spans="1:5">
      <c r="A141" s="180"/>
      <c r="B141" s="178" t="s">
        <v>177</v>
      </c>
      <c r="C141" s="179" t="s">
        <v>505</v>
      </c>
      <c r="D141" s="179" t="s">
        <v>506</v>
      </c>
      <c r="E141" s="179" t="s">
        <v>507</v>
      </c>
    </row>
    <row r="142" customHeight="1" spans="1:5">
      <c r="A142" s="180"/>
      <c r="B142" s="178" t="s">
        <v>181</v>
      </c>
      <c r="C142" s="179" t="s">
        <v>508</v>
      </c>
      <c r="D142" s="179" t="s">
        <v>509</v>
      </c>
      <c r="E142" s="179" t="s">
        <v>510</v>
      </c>
    </row>
    <row r="143" customHeight="1" spans="1:5">
      <c r="A143" s="180"/>
      <c r="B143" s="178" t="s">
        <v>185</v>
      </c>
      <c r="C143" s="179" t="s">
        <v>511</v>
      </c>
      <c r="D143" s="179" t="s">
        <v>512</v>
      </c>
      <c r="E143" s="179" t="s">
        <v>513</v>
      </c>
    </row>
    <row r="144" customHeight="1" spans="1:5">
      <c r="A144" s="180"/>
      <c r="B144" s="178" t="s">
        <v>189</v>
      </c>
      <c r="C144" s="179" t="s">
        <v>514</v>
      </c>
      <c r="D144" s="179" t="s">
        <v>515</v>
      </c>
      <c r="E144" s="179" t="s">
        <v>516</v>
      </c>
    </row>
    <row r="145" customHeight="1" spans="1:5">
      <c r="A145" s="180"/>
      <c r="B145" s="178" t="s">
        <v>193</v>
      </c>
      <c r="C145" s="179" t="s">
        <v>517</v>
      </c>
      <c r="D145" s="179" t="s">
        <v>518</v>
      </c>
      <c r="E145" s="179" t="s">
        <v>519</v>
      </c>
    </row>
    <row r="146" customHeight="1" spans="1:5">
      <c r="A146" s="180"/>
      <c r="B146" s="178" t="s">
        <v>197</v>
      </c>
      <c r="C146" s="179" t="s">
        <v>520</v>
      </c>
      <c r="D146" s="179" t="s">
        <v>521</v>
      </c>
      <c r="E146" s="179" t="s">
        <v>522</v>
      </c>
    </row>
    <row r="147" customHeight="1" spans="1:5">
      <c r="A147" s="180"/>
      <c r="B147" s="178" t="s">
        <v>201</v>
      </c>
      <c r="C147" s="179" t="s">
        <v>523</v>
      </c>
      <c r="D147" s="179" t="s">
        <v>524</v>
      </c>
      <c r="E147" s="179" t="s">
        <v>525</v>
      </c>
    </row>
    <row r="148" customHeight="1" spans="1:5">
      <c r="A148" s="180"/>
      <c r="B148" s="178" t="s">
        <v>205</v>
      </c>
      <c r="C148" s="179" t="s">
        <v>526</v>
      </c>
      <c r="D148" s="179" t="s">
        <v>527</v>
      </c>
      <c r="E148" s="179" t="s">
        <v>528</v>
      </c>
    </row>
    <row r="149" customHeight="1" spans="1:5">
      <c r="A149" s="180"/>
      <c r="B149" s="178" t="s">
        <v>209</v>
      </c>
      <c r="C149" s="179" t="s">
        <v>529</v>
      </c>
      <c r="D149" s="179" t="s">
        <v>530</v>
      </c>
      <c r="E149" s="179" t="s">
        <v>531</v>
      </c>
    </row>
    <row r="150" customHeight="1" spans="1:5">
      <c r="A150" s="180"/>
      <c r="B150" s="178" t="s">
        <v>213</v>
      </c>
      <c r="C150" s="179" t="s">
        <v>532</v>
      </c>
      <c r="D150" s="179" t="s">
        <v>533</v>
      </c>
      <c r="E150" s="179" t="s">
        <v>534</v>
      </c>
    </row>
    <row r="151" customHeight="1" spans="1:5">
      <c r="A151" s="180"/>
      <c r="B151" s="178" t="s">
        <v>217</v>
      </c>
      <c r="C151" s="179" t="s">
        <v>535</v>
      </c>
      <c r="D151" s="179" t="s">
        <v>536</v>
      </c>
      <c r="E151" s="179" t="s">
        <v>537</v>
      </c>
    </row>
    <row r="152" customHeight="1" spans="1:5">
      <c r="A152" s="180"/>
      <c r="B152" s="178" t="s">
        <v>221</v>
      </c>
      <c r="C152" s="179" t="s">
        <v>538</v>
      </c>
      <c r="D152" s="179" t="s">
        <v>539</v>
      </c>
      <c r="E152" s="179" t="s">
        <v>540</v>
      </c>
    </row>
    <row r="153" customHeight="1" spans="1:5">
      <c r="A153" s="180"/>
      <c r="B153" s="178" t="s">
        <v>225</v>
      </c>
      <c r="C153" s="179" t="s">
        <v>541</v>
      </c>
      <c r="D153" s="179" t="s">
        <v>542</v>
      </c>
      <c r="E153" s="179" t="s">
        <v>543</v>
      </c>
    </row>
    <row r="154" customHeight="1" spans="1:5">
      <c r="A154" s="180"/>
      <c r="B154" s="178" t="s">
        <v>229</v>
      </c>
      <c r="C154" s="179" t="s">
        <v>544</v>
      </c>
      <c r="D154" s="179" t="s">
        <v>545</v>
      </c>
      <c r="E154" s="179" t="s">
        <v>546</v>
      </c>
    </row>
    <row r="155" customHeight="1" spans="1:5">
      <c r="A155" s="180"/>
      <c r="B155" s="178" t="s">
        <v>233</v>
      </c>
      <c r="C155" s="179" t="s">
        <v>547</v>
      </c>
      <c r="D155" s="179" t="s">
        <v>548</v>
      </c>
      <c r="E155" s="179" t="s">
        <v>549</v>
      </c>
    </row>
    <row r="156" customHeight="1" spans="1:5">
      <c r="A156" s="180"/>
      <c r="B156" s="178" t="s">
        <v>237</v>
      </c>
      <c r="C156" s="179" t="s">
        <v>550</v>
      </c>
      <c r="D156" s="179" t="s">
        <v>551</v>
      </c>
      <c r="E156" s="182" t="s">
        <v>552</v>
      </c>
    </row>
    <row r="157" customHeight="1" spans="1:5">
      <c r="A157" s="180"/>
      <c r="B157" s="178" t="s">
        <v>241</v>
      </c>
      <c r="C157" s="179" t="s">
        <v>553</v>
      </c>
      <c r="D157" s="179" t="s">
        <v>554</v>
      </c>
      <c r="E157" s="179" t="s">
        <v>555</v>
      </c>
    </row>
    <row r="158" customHeight="1" spans="1:5">
      <c r="A158" s="180"/>
      <c r="B158" s="178" t="s">
        <v>245</v>
      </c>
      <c r="C158" s="179" t="s">
        <v>556</v>
      </c>
      <c r="D158" s="179" t="s">
        <v>557</v>
      </c>
      <c r="E158" s="179" t="s">
        <v>558</v>
      </c>
    </row>
    <row r="159" customHeight="1" spans="1:5">
      <c r="A159" s="180"/>
      <c r="B159" s="178" t="s">
        <v>249</v>
      </c>
      <c r="C159" s="179" t="s">
        <v>559</v>
      </c>
      <c r="D159" s="179" t="s">
        <v>560</v>
      </c>
      <c r="E159" s="179" t="s">
        <v>561</v>
      </c>
    </row>
    <row r="160" customHeight="1" spans="1:5">
      <c r="A160" s="180"/>
      <c r="B160" s="178" t="s">
        <v>253</v>
      </c>
      <c r="C160" s="179" t="s">
        <v>562</v>
      </c>
      <c r="D160" s="179" t="s">
        <v>563</v>
      </c>
      <c r="E160" s="179" t="s">
        <v>564</v>
      </c>
    </row>
    <row r="161" customHeight="1" spans="1:5">
      <c r="A161" s="180"/>
      <c r="B161" s="178" t="s">
        <v>257</v>
      </c>
      <c r="C161" s="179" t="s">
        <v>565</v>
      </c>
      <c r="D161" s="179" t="s">
        <v>566</v>
      </c>
      <c r="E161" s="179" t="s">
        <v>567</v>
      </c>
    </row>
    <row r="162" customHeight="1" spans="1:5">
      <c r="A162" s="180"/>
      <c r="B162" s="178" t="s">
        <v>261</v>
      </c>
      <c r="C162" s="179" t="s">
        <v>568</v>
      </c>
      <c r="D162" s="179" t="s">
        <v>569</v>
      </c>
      <c r="E162" s="179" t="s">
        <v>570</v>
      </c>
    </row>
    <row r="163" customHeight="1" spans="1:5">
      <c r="A163" s="180"/>
      <c r="B163" s="178" t="s">
        <v>265</v>
      </c>
      <c r="C163" s="179" t="s">
        <v>571</v>
      </c>
      <c r="D163" s="179" t="s">
        <v>572</v>
      </c>
      <c r="E163" s="179" t="s">
        <v>573</v>
      </c>
    </row>
    <row r="164" customHeight="1" spans="1:5">
      <c r="A164" s="180"/>
      <c r="B164" s="178" t="s">
        <v>269</v>
      </c>
      <c r="C164" s="179" t="s">
        <v>574</v>
      </c>
      <c r="D164" s="179" t="s">
        <v>575</v>
      </c>
      <c r="E164" s="179" t="s">
        <v>576</v>
      </c>
    </row>
    <row r="165" customHeight="1" spans="1:5">
      <c r="A165" s="180"/>
      <c r="B165" s="178" t="s">
        <v>273</v>
      </c>
      <c r="C165" s="179" t="s">
        <v>577</v>
      </c>
      <c r="D165" s="179" t="s">
        <v>578</v>
      </c>
      <c r="E165" s="179" t="s">
        <v>579</v>
      </c>
    </row>
    <row r="166" customHeight="1" spans="1:5">
      <c r="A166" s="180"/>
      <c r="B166" s="178" t="s">
        <v>277</v>
      </c>
      <c r="C166" s="179" t="s">
        <v>580</v>
      </c>
      <c r="D166" s="179" t="s">
        <v>581</v>
      </c>
      <c r="E166" s="179" t="s">
        <v>582</v>
      </c>
    </row>
    <row r="167" customHeight="1" spans="1:5">
      <c r="A167" s="180"/>
      <c r="B167" s="178" t="s">
        <v>281</v>
      </c>
      <c r="C167" s="179" t="s">
        <v>583</v>
      </c>
      <c r="D167" s="179" t="s">
        <v>584</v>
      </c>
      <c r="E167" s="179" t="s">
        <v>585</v>
      </c>
    </row>
    <row r="168" customHeight="1" spans="1:5">
      <c r="A168" s="180"/>
      <c r="B168" s="178" t="s">
        <v>285</v>
      </c>
      <c r="C168" s="179" t="s">
        <v>586</v>
      </c>
      <c r="D168" s="179" t="s">
        <v>587</v>
      </c>
      <c r="E168" s="179" t="s">
        <v>588</v>
      </c>
    </row>
    <row r="169" customHeight="1" spans="1:5">
      <c r="A169" s="180"/>
      <c r="B169" s="178" t="s">
        <v>289</v>
      </c>
      <c r="C169" s="179" t="s">
        <v>589</v>
      </c>
      <c r="D169" s="179" t="s">
        <v>590</v>
      </c>
      <c r="E169" s="179" t="s">
        <v>591</v>
      </c>
    </row>
    <row r="170" customHeight="1" spans="1:5">
      <c r="A170" s="180"/>
      <c r="B170" s="178" t="s">
        <v>293</v>
      </c>
      <c r="C170" s="179" t="s">
        <v>592</v>
      </c>
      <c r="D170" s="179" t="s">
        <v>593</v>
      </c>
      <c r="E170" s="179" t="s">
        <v>594</v>
      </c>
    </row>
    <row r="171" customHeight="1" spans="1:5">
      <c r="A171" s="180"/>
      <c r="B171" s="178" t="s">
        <v>297</v>
      </c>
      <c r="C171" s="179" t="s">
        <v>595</v>
      </c>
      <c r="D171" s="179" t="s">
        <v>596</v>
      </c>
      <c r="E171" s="179" t="s">
        <v>597</v>
      </c>
    </row>
    <row r="172" customHeight="1" spans="1:5">
      <c r="A172" s="180"/>
      <c r="B172" s="178" t="s">
        <v>301</v>
      </c>
      <c r="C172" s="179" t="s">
        <v>598</v>
      </c>
      <c r="D172" s="179" t="s">
        <v>599</v>
      </c>
      <c r="E172" s="179" t="s">
        <v>600</v>
      </c>
    </row>
    <row r="173" customHeight="1" spans="1:5">
      <c r="A173" s="180"/>
      <c r="B173" s="178" t="s">
        <v>305</v>
      </c>
      <c r="C173" s="179" t="s">
        <v>601</v>
      </c>
      <c r="D173" s="179" t="s">
        <v>602</v>
      </c>
      <c r="E173" s="179" t="s">
        <v>603</v>
      </c>
    </row>
    <row r="174" customHeight="1" spans="1:5">
      <c r="A174" s="180"/>
      <c r="B174" s="178" t="s">
        <v>309</v>
      </c>
      <c r="C174" s="179" t="s">
        <v>604</v>
      </c>
      <c r="D174" s="179" t="s">
        <v>605</v>
      </c>
      <c r="E174" s="179" t="s">
        <v>606</v>
      </c>
    </row>
    <row r="175" customHeight="1" spans="1:5">
      <c r="A175" s="180"/>
      <c r="B175" s="178" t="s">
        <v>313</v>
      </c>
      <c r="C175" s="179" t="s">
        <v>607</v>
      </c>
      <c r="D175" s="179" t="s">
        <v>608</v>
      </c>
      <c r="E175" s="179" t="s">
        <v>609</v>
      </c>
    </row>
    <row r="176" customHeight="1" spans="1:5">
      <c r="A176" s="180"/>
      <c r="B176" s="178" t="s">
        <v>317</v>
      </c>
      <c r="C176" s="179" t="s">
        <v>610</v>
      </c>
      <c r="D176" s="179" t="s">
        <v>611</v>
      </c>
      <c r="E176" s="179" t="s">
        <v>612</v>
      </c>
    </row>
    <row r="177" customHeight="1" spans="1:5">
      <c r="A177" s="180"/>
      <c r="B177" s="178" t="s">
        <v>321</v>
      </c>
      <c r="C177" s="179" t="s">
        <v>613</v>
      </c>
      <c r="D177" s="179" t="s">
        <v>614</v>
      </c>
      <c r="E177" s="179" t="s">
        <v>615</v>
      </c>
    </row>
    <row r="178" customHeight="1" spans="1:5">
      <c r="A178" s="180"/>
      <c r="B178" s="178" t="s">
        <v>325</v>
      </c>
      <c r="C178" s="179" t="s">
        <v>616</v>
      </c>
      <c r="D178" s="179" t="s">
        <v>617</v>
      </c>
      <c r="E178" s="179" t="s">
        <v>618</v>
      </c>
    </row>
    <row r="179" customHeight="1" spans="1:5">
      <c r="A179" s="180"/>
      <c r="B179" s="178" t="s">
        <v>329</v>
      </c>
      <c r="C179" s="179" t="s">
        <v>619</v>
      </c>
      <c r="D179" s="179" t="s">
        <v>620</v>
      </c>
      <c r="E179" s="179" t="s">
        <v>621</v>
      </c>
    </row>
    <row r="180" customHeight="1" spans="1:5">
      <c r="A180" s="180"/>
      <c r="B180" s="178" t="s">
        <v>333</v>
      </c>
      <c r="C180" s="179" t="s">
        <v>622</v>
      </c>
      <c r="D180" s="179" t="s">
        <v>623</v>
      </c>
      <c r="E180" s="179" t="s">
        <v>624</v>
      </c>
    </row>
    <row r="181" customHeight="1" spans="1:5">
      <c r="A181" s="180"/>
      <c r="B181" s="178" t="s">
        <v>337</v>
      </c>
      <c r="C181" s="179" t="s">
        <v>625</v>
      </c>
      <c r="D181" s="179" t="s">
        <v>626</v>
      </c>
      <c r="E181" s="179" t="s">
        <v>627</v>
      </c>
    </row>
    <row r="182" customHeight="1" spans="1:5">
      <c r="A182" s="180"/>
      <c r="B182" s="178" t="s">
        <v>341</v>
      </c>
      <c r="C182" s="179" t="s">
        <v>628</v>
      </c>
      <c r="D182" s="179" t="s">
        <v>629</v>
      </c>
      <c r="E182" s="179" t="s">
        <v>630</v>
      </c>
    </row>
    <row r="183" customHeight="1" spans="1:5">
      <c r="A183" s="180"/>
      <c r="B183" s="178" t="s">
        <v>345</v>
      </c>
      <c r="C183" s="179" t="s">
        <v>346</v>
      </c>
      <c r="D183" s="179" t="s">
        <v>346</v>
      </c>
      <c r="E183" s="179" t="s">
        <v>346</v>
      </c>
    </row>
    <row r="184" customHeight="1" spans="1:5">
      <c r="A184" s="180"/>
      <c r="B184" s="178" t="s">
        <v>347</v>
      </c>
      <c r="C184" s="179" t="s">
        <v>346</v>
      </c>
      <c r="D184" s="179" t="s">
        <v>346</v>
      </c>
      <c r="E184" s="179" t="s">
        <v>346</v>
      </c>
    </row>
    <row r="185" customHeight="1" spans="1:5">
      <c r="A185" s="180"/>
      <c r="B185" s="178" t="s">
        <v>348</v>
      </c>
      <c r="C185" s="179" t="s">
        <v>349</v>
      </c>
      <c r="D185" s="179" t="s">
        <v>350</v>
      </c>
      <c r="E185" s="179" t="s">
        <v>351</v>
      </c>
    </row>
    <row r="186" customHeight="1" spans="1:5">
      <c r="A186" s="180"/>
      <c r="B186" s="178" t="s">
        <v>352</v>
      </c>
      <c r="C186" s="179" t="s">
        <v>353</v>
      </c>
      <c r="D186" s="179" t="s">
        <v>354</v>
      </c>
      <c r="E186" s="179" t="s">
        <v>355</v>
      </c>
    </row>
    <row r="187" customHeight="1" spans="1:5">
      <c r="A187" s="180"/>
      <c r="B187" s="178" t="s">
        <v>356</v>
      </c>
      <c r="C187" s="179" t="s">
        <v>357</v>
      </c>
      <c r="D187" s="179" t="s">
        <v>358</v>
      </c>
      <c r="E187" s="179" t="s">
        <v>359</v>
      </c>
    </row>
    <row r="188" customHeight="1" spans="1:5">
      <c r="A188" s="180"/>
      <c r="B188" s="178" t="s">
        <v>360</v>
      </c>
      <c r="C188" s="179" t="s">
        <v>361</v>
      </c>
      <c r="D188" s="179" t="s">
        <v>362</v>
      </c>
      <c r="E188" s="179" t="s">
        <v>363</v>
      </c>
    </row>
    <row r="189" customHeight="1" spans="1:5">
      <c r="A189" s="180"/>
      <c r="B189" s="178" t="s">
        <v>364</v>
      </c>
      <c r="C189" s="179" t="s">
        <v>365</v>
      </c>
      <c r="D189" s="179" t="s">
        <v>366</v>
      </c>
      <c r="E189" s="179" t="s">
        <v>367</v>
      </c>
    </row>
    <row r="190" customHeight="1" spans="1:5">
      <c r="A190" s="180"/>
      <c r="B190" s="178" t="s">
        <v>368</v>
      </c>
      <c r="C190" s="179" t="s">
        <v>369</v>
      </c>
      <c r="D190" s="179" t="s">
        <v>370</v>
      </c>
      <c r="E190" s="179" t="s">
        <v>371</v>
      </c>
    </row>
    <row r="191" customHeight="1" spans="1:5">
      <c r="A191" s="180"/>
      <c r="B191" s="178" t="s">
        <v>372</v>
      </c>
      <c r="C191" s="179" t="s">
        <v>373</v>
      </c>
      <c r="D191" s="179" t="s">
        <v>373</v>
      </c>
      <c r="E191" s="179" t="s">
        <v>373</v>
      </c>
    </row>
    <row r="192" customHeight="1" spans="1:5">
      <c r="A192" s="180"/>
      <c r="B192" s="178" t="s">
        <v>374</v>
      </c>
      <c r="C192" s="179" t="s">
        <v>373</v>
      </c>
      <c r="D192" s="179" t="s">
        <v>373</v>
      </c>
      <c r="E192" s="179" t="s">
        <v>373</v>
      </c>
    </row>
    <row r="193" customHeight="1" spans="1:5">
      <c r="A193" s="180"/>
      <c r="B193" s="178" t="s">
        <v>375</v>
      </c>
      <c r="C193" s="179" t="s">
        <v>376</v>
      </c>
      <c r="D193" s="179" t="s">
        <v>376</v>
      </c>
      <c r="E193" s="179" t="s">
        <v>376</v>
      </c>
    </row>
    <row r="194" customHeight="1" spans="1:5">
      <c r="A194" s="181"/>
      <c r="B194" s="178" t="s">
        <v>377</v>
      </c>
      <c r="C194" s="179" t="s">
        <v>376</v>
      </c>
      <c r="D194" s="179" t="s">
        <v>376</v>
      </c>
      <c r="E194" s="179" t="s">
        <v>376</v>
      </c>
    </row>
    <row r="195" customHeight="1" spans="1:5">
      <c r="A195" s="177" t="s">
        <v>631</v>
      </c>
      <c r="B195" s="178" t="s">
        <v>9</v>
      </c>
      <c r="C195" s="179" t="s">
        <v>632</v>
      </c>
      <c r="D195" s="179" t="s">
        <v>633</v>
      </c>
      <c r="E195" s="179" t="s">
        <v>634</v>
      </c>
    </row>
    <row r="196" customHeight="1" spans="1:5">
      <c r="A196" s="180"/>
      <c r="B196" s="178" t="s">
        <v>13</v>
      </c>
      <c r="C196" s="179" t="s">
        <v>635</v>
      </c>
      <c r="D196" s="179" t="s">
        <v>636</v>
      </c>
      <c r="E196" s="179" t="s">
        <v>637</v>
      </c>
    </row>
    <row r="197" customHeight="1" spans="1:5">
      <c r="A197" s="180"/>
      <c r="B197" s="178" t="s">
        <v>17</v>
      </c>
      <c r="C197" s="179" t="s">
        <v>638</v>
      </c>
      <c r="D197" s="179" t="s">
        <v>639</v>
      </c>
      <c r="E197" s="179" t="s">
        <v>640</v>
      </c>
    </row>
    <row r="198" customHeight="1" spans="1:5">
      <c r="A198" s="180"/>
      <c r="B198" s="178" t="s">
        <v>21</v>
      </c>
      <c r="C198" s="179" t="s">
        <v>641</v>
      </c>
      <c r="D198" s="179" t="s">
        <v>642</v>
      </c>
      <c r="E198" s="179" t="s">
        <v>643</v>
      </c>
    </row>
    <row r="199" customHeight="1" spans="1:5">
      <c r="A199" s="180"/>
      <c r="B199" s="178" t="s">
        <v>25</v>
      </c>
      <c r="C199" s="179" t="s">
        <v>644</v>
      </c>
      <c r="D199" s="179" t="s">
        <v>645</v>
      </c>
      <c r="E199" s="179" t="s">
        <v>646</v>
      </c>
    </row>
    <row r="200" customHeight="1" spans="1:5">
      <c r="A200" s="180"/>
      <c r="B200" s="178" t="s">
        <v>29</v>
      </c>
      <c r="C200" s="179" t="s">
        <v>647</v>
      </c>
      <c r="D200" s="179" t="s">
        <v>648</v>
      </c>
      <c r="E200" s="179" t="s">
        <v>649</v>
      </c>
    </row>
    <row r="201" customHeight="1" spans="1:5">
      <c r="A201" s="180"/>
      <c r="B201" s="178" t="s">
        <v>33</v>
      </c>
      <c r="C201" s="179" t="s">
        <v>650</v>
      </c>
      <c r="D201" s="179" t="s">
        <v>651</v>
      </c>
      <c r="E201" s="179" t="s">
        <v>652</v>
      </c>
    </row>
    <row r="202" customHeight="1" spans="1:5">
      <c r="A202" s="180"/>
      <c r="B202" s="178" t="s">
        <v>37</v>
      </c>
      <c r="C202" s="179" t="s">
        <v>653</v>
      </c>
      <c r="D202" s="179" t="s">
        <v>654</v>
      </c>
      <c r="E202" s="179" t="s">
        <v>655</v>
      </c>
    </row>
    <row r="203" customHeight="1" spans="1:5">
      <c r="A203" s="180"/>
      <c r="B203" s="178" t="s">
        <v>41</v>
      </c>
      <c r="C203" s="179" t="s">
        <v>656</v>
      </c>
      <c r="D203" s="179" t="s">
        <v>657</v>
      </c>
      <c r="E203" s="179" t="s">
        <v>658</v>
      </c>
    </row>
    <row r="204" customHeight="1" spans="1:5">
      <c r="A204" s="180"/>
      <c r="B204" s="178" t="s">
        <v>45</v>
      </c>
      <c r="C204" s="179" t="s">
        <v>659</v>
      </c>
      <c r="D204" s="179" t="s">
        <v>660</v>
      </c>
      <c r="E204" s="179" t="s">
        <v>661</v>
      </c>
    </row>
    <row r="205" customHeight="1" spans="1:5">
      <c r="A205" s="180"/>
      <c r="B205" s="178" t="s">
        <v>49</v>
      </c>
      <c r="C205" s="179" t="s">
        <v>662</v>
      </c>
      <c r="D205" s="179" t="s">
        <v>663</v>
      </c>
      <c r="E205" s="179" t="s">
        <v>664</v>
      </c>
    </row>
    <row r="206" customHeight="1" spans="1:5">
      <c r="A206" s="180"/>
      <c r="B206" s="178" t="s">
        <v>53</v>
      </c>
      <c r="C206" s="179" t="s">
        <v>665</v>
      </c>
      <c r="D206" s="179" t="s">
        <v>666</v>
      </c>
      <c r="E206" s="179" t="s">
        <v>667</v>
      </c>
    </row>
    <row r="207" customHeight="1" spans="1:5">
      <c r="A207" s="180"/>
      <c r="B207" s="178" t="s">
        <v>57</v>
      </c>
      <c r="C207" s="179" t="s">
        <v>668</v>
      </c>
      <c r="D207" s="179" t="s">
        <v>669</v>
      </c>
      <c r="E207" s="179" t="s">
        <v>670</v>
      </c>
    </row>
    <row r="208" customHeight="1" spans="1:5">
      <c r="A208" s="180"/>
      <c r="B208" s="178" t="s">
        <v>61</v>
      </c>
      <c r="C208" s="179" t="s">
        <v>671</v>
      </c>
      <c r="D208" s="179" t="s">
        <v>672</v>
      </c>
      <c r="E208" s="179" t="s">
        <v>673</v>
      </c>
    </row>
    <row r="209" customHeight="1" spans="1:5">
      <c r="A209" s="180"/>
      <c r="B209" s="178" t="s">
        <v>65</v>
      </c>
      <c r="C209" s="179" t="s">
        <v>674</v>
      </c>
      <c r="D209" s="179" t="s">
        <v>675</v>
      </c>
      <c r="E209" s="179" t="s">
        <v>676</v>
      </c>
    </row>
    <row r="210" customHeight="1" spans="1:5">
      <c r="A210" s="180"/>
      <c r="B210" s="178" t="s">
        <v>69</v>
      </c>
      <c r="C210" s="179" t="s">
        <v>677</v>
      </c>
      <c r="D210" s="179" t="s">
        <v>678</v>
      </c>
      <c r="E210" s="179" t="s">
        <v>679</v>
      </c>
    </row>
    <row r="211" customHeight="1" spans="1:5">
      <c r="A211" s="180"/>
      <c r="B211" s="178" t="s">
        <v>73</v>
      </c>
      <c r="C211" s="179" t="s">
        <v>680</v>
      </c>
      <c r="D211" s="179" t="s">
        <v>681</v>
      </c>
      <c r="E211" s="179" t="s">
        <v>682</v>
      </c>
    </row>
    <row r="212" customHeight="1" spans="1:5">
      <c r="A212" s="180"/>
      <c r="B212" s="178" t="s">
        <v>77</v>
      </c>
      <c r="C212" s="179" t="s">
        <v>683</v>
      </c>
      <c r="D212" s="179" t="s">
        <v>684</v>
      </c>
      <c r="E212" s="179" t="s">
        <v>685</v>
      </c>
    </row>
    <row r="213" customHeight="1" spans="1:5">
      <c r="A213" s="180"/>
      <c r="B213" s="178" t="s">
        <v>81</v>
      </c>
      <c r="C213" s="179" t="s">
        <v>686</v>
      </c>
      <c r="D213" s="179" t="s">
        <v>687</v>
      </c>
      <c r="E213" s="179" t="s">
        <v>688</v>
      </c>
    </row>
    <row r="214" customHeight="1" spans="1:5">
      <c r="A214" s="180"/>
      <c r="B214" s="178" t="s">
        <v>85</v>
      </c>
      <c r="C214" s="179" t="s">
        <v>689</v>
      </c>
      <c r="D214" s="179" t="s">
        <v>690</v>
      </c>
      <c r="E214" s="179" t="s">
        <v>691</v>
      </c>
    </row>
    <row r="215" customHeight="1" spans="1:5">
      <c r="A215" s="180"/>
      <c r="B215" s="178" t="s">
        <v>89</v>
      </c>
      <c r="C215" s="179" t="s">
        <v>692</v>
      </c>
      <c r="D215" s="179" t="s">
        <v>693</v>
      </c>
      <c r="E215" s="179" t="s">
        <v>694</v>
      </c>
    </row>
    <row r="216" customHeight="1" spans="1:5">
      <c r="A216" s="180"/>
      <c r="B216" s="178" t="s">
        <v>93</v>
      </c>
      <c r="C216" s="179" t="s">
        <v>695</v>
      </c>
      <c r="D216" s="179" t="s">
        <v>696</v>
      </c>
      <c r="E216" s="179" t="s">
        <v>697</v>
      </c>
    </row>
    <row r="217" customHeight="1" spans="1:5">
      <c r="A217" s="180"/>
      <c r="B217" s="178" t="s">
        <v>97</v>
      </c>
      <c r="C217" s="179" t="s">
        <v>698</v>
      </c>
      <c r="D217" s="179" t="s">
        <v>699</v>
      </c>
      <c r="E217" s="179" t="s">
        <v>700</v>
      </c>
    </row>
    <row r="218" customHeight="1" spans="1:5">
      <c r="A218" s="180"/>
      <c r="B218" s="178" t="s">
        <v>101</v>
      </c>
      <c r="C218" s="179" t="s">
        <v>701</v>
      </c>
      <c r="D218" s="179" t="s">
        <v>702</v>
      </c>
      <c r="E218" s="179" t="s">
        <v>703</v>
      </c>
    </row>
    <row r="219" customHeight="1" spans="1:5">
      <c r="A219" s="180"/>
      <c r="B219" s="178" t="s">
        <v>105</v>
      </c>
      <c r="C219" s="179" t="s">
        <v>704</v>
      </c>
      <c r="D219" s="179" t="s">
        <v>705</v>
      </c>
      <c r="E219" s="179" t="s">
        <v>706</v>
      </c>
    </row>
    <row r="220" customHeight="1" spans="1:5">
      <c r="A220" s="180"/>
      <c r="B220" s="178" t="s">
        <v>109</v>
      </c>
      <c r="C220" s="179" t="s">
        <v>707</v>
      </c>
      <c r="D220" s="179" t="s">
        <v>708</v>
      </c>
      <c r="E220" s="179" t="s">
        <v>709</v>
      </c>
    </row>
    <row r="221" customHeight="1" spans="1:5">
      <c r="A221" s="180"/>
      <c r="B221" s="178" t="s">
        <v>113</v>
      </c>
      <c r="C221" s="179" t="s">
        <v>710</v>
      </c>
      <c r="D221" s="179" t="s">
        <v>711</v>
      </c>
      <c r="E221" s="179" t="s">
        <v>712</v>
      </c>
    </row>
    <row r="222" customHeight="1" spans="1:5">
      <c r="A222" s="180"/>
      <c r="B222" s="178" t="s">
        <v>117</v>
      </c>
      <c r="C222" s="179" t="s">
        <v>713</v>
      </c>
      <c r="D222" s="179" t="s">
        <v>714</v>
      </c>
      <c r="E222" s="179" t="s">
        <v>715</v>
      </c>
    </row>
    <row r="223" customHeight="1" spans="1:5">
      <c r="A223" s="180"/>
      <c r="B223" s="178" t="s">
        <v>121</v>
      </c>
      <c r="C223" s="179" t="s">
        <v>716</v>
      </c>
      <c r="D223" s="179" t="s">
        <v>717</v>
      </c>
      <c r="E223" s="179" t="s">
        <v>718</v>
      </c>
    </row>
    <row r="224" customHeight="1" spans="1:5">
      <c r="A224" s="180"/>
      <c r="B224" s="178" t="s">
        <v>125</v>
      </c>
      <c r="C224" s="179" t="s">
        <v>719</v>
      </c>
      <c r="D224" s="179" t="s">
        <v>720</v>
      </c>
      <c r="E224" s="179" t="s">
        <v>721</v>
      </c>
    </row>
    <row r="225" customHeight="1" spans="1:5">
      <c r="A225" s="180"/>
      <c r="B225" s="178" t="s">
        <v>129</v>
      </c>
      <c r="C225" s="179" t="s">
        <v>722</v>
      </c>
      <c r="D225" s="179" t="s">
        <v>723</v>
      </c>
      <c r="E225" s="179" t="s">
        <v>724</v>
      </c>
    </row>
    <row r="226" customHeight="1" spans="1:5">
      <c r="A226" s="180"/>
      <c r="B226" s="178" t="s">
        <v>133</v>
      </c>
      <c r="C226" s="179" t="s">
        <v>725</v>
      </c>
      <c r="D226" s="179" t="s">
        <v>726</v>
      </c>
      <c r="E226" s="179" t="s">
        <v>727</v>
      </c>
    </row>
    <row r="227" customHeight="1" spans="1:5">
      <c r="A227" s="180"/>
      <c r="B227" s="178" t="s">
        <v>137</v>
      </c>
      <c r="C227" s="179" t="s">
        <v>728</v>
      </c>
      <c r="D227" s="179" t="s">
        <v>729</v>
      </c>
      <c r="E227" s="179" t="s">
        <v>730</v>
      </c>
    </row>
    <row r="228" customHeight="1" spans="1:5">
      <c r="A228" s="180"/>
      <c r="B228" s="178" t="s">
        <v>141</v>
      </c>
      <c r="C228" s="179" t="s">
        <v>731</v>
      </c>
      <c r="D228" s="179" t="s">
        <v>732</v>
      </c>
      <c r="E228" s="179" t="s">
        <v>733</v>
      </c>
    </row>
    <row r="229" customHeight="1" spans="1:5">
      <c r="A229" s="180"/>
      <c r="B229" s="178" t="s">
        <v>145</v>
      </c>
      <c r="C229" s="179" t="s">
        <v>734</v>
      </c>
      <c r="D229" s="179" t="s">
        <v>735</v>
      </c>
      <c r="E229" s="179" t="s">
        <v>736</v>
      </c>
    </row>
    <row r="230" customHeight="1" spans="1:5">
      <c r="A230" s="180"/>
      <c r="B230" s="178" t="s">
        <v>149</v>
      </c>
      <c r="C230" s="179" t="s">
        <v>737</v>
      </c>
      <c r="D230" s="179" t="s">
        <v>738</v>
      </c>
      <c r="E230" s="179" t="s">
        <v>739</v>
      </c>
    </row>
    <row r="231" customHeight="1" spans="1:5">
      <c r="A231" s="180"/>
      <c r="B231" s="178" t="s">
        <v>153</v>
      </c>
      <c r="C231" s="179" t="s">
        <v>740</v>
      </c>
      <c r="D231" s="179" t="s">
        <v>741</v>
      </c>
      <c r="E231" s="179" t="s">
        <v>742</v>
      </c>
    </row>
    <row r="232" customHeight="1" spans="1:5">
      <c r="A232" s="180"/>
      <c r="B232" s="178" t="s">
        <v>157</v>
      </c>
      <c r="C232" s="179" t="s">
        <v>743</v>
      </c>
      <c r="D232" s="179" t="s">
        <v>744</v>
      </c>
      <c r="E232" s="179" t="s">
        <v>745</v>
      </c>
    </row>
    <row r="233" customHeight="1" spans="1:5">
      <c r="A233" s="180"/>
      <c r="B233" s="178" t="s">
        <v>161</v>
      </c>
      <c r="C233" s="179" t="s">
        <v>746</v>
      </c>
      <c r="D233" s="179" t="s">
        <v>747</v>
      </c>
      <c r="E233" s="179" t="s">
        <v>748</v>
      </c>
    </row>
    <row r="234" customHeight="1" spans="1:5">
      <c r="A234" s="180"/>
      <c r="B234" s="178" t="s">
        <v>165</v>
      </c>
      <c r="C234" s="179" t="s">
        <v>749</v>
      </c>
      <c r="D234" s="179" t="s">
        <v>750</v>
      </c>
      <c r="E234" s="179" t="s">
        <v>751</v>
      </c>
    </row>
    <row r="235" customHeight="1" spans="1:5">
      <c r="A235" s="180"/>
      <c r="B235" s="178" t="s">
        <v>169</v>
      </c>
      <c r="C235" s="179" t="s">
        <v>752</v>
      </c>
      <c r="D235" s="179" t="s">
        <v>753</v>
      </c>
      <c r="E235" s="179" t="s">
        <v>754</v>
      </c>
    </row>
    <row r="236" customHeight="1" spans="1:5">
      <c r="A236" s="180"/>
      <c r="B236" s="178" t="s">
        <v>173</v>
      </c>
      <c r="C236" s="179" t="s">
        <v>755</v>
      </c>
      <c r="D236" s="179" t="s">
        <v>756</v>
      </c>
      <c r="E236" s="179" t="s">
        <v>757</v>
      </c>
    </row>
    <row r="237" customHeight="1" spans="1:5">
      <c r="A237" s="180"/>
      <c r="B237" s="178" t="s">
        <v>177</v>
      </c>
      <c r="C237" s="179" t="s">
        <v>758</v>
      </c>
      <c r="D237" s="179" t="s">
        <v>759</v>
      </c>
      <c r="E237" s="179" t="s">
        <v>760</v>
      </c>
    </row>
    <row r="238" customHeight="1" spans="1:5">
      <c r="A238" s="180"/>
      <c r="B238" s="178" t="s">
        <v>181</v>
      </c>
      <c r="C238" s="179" t="s">
        <v>761</v>
      </c>
      <c r="D238" s="179" t="s">
        <v>762</v>
      </c>
      <c r="E238" s="179" t="s">
        <v>763</v>
      </c>
    </row>
    <row r="239" customHeight="1" spans="1:5">
      <c r="A239" s="180"/>
      <c r="B239" s="178" t="s">
        <v>185</v>
      </c>
      <c r="C239" s="179" t="s">
        <v>764</v>
      </c>
      <c r="D239" s="179" t="s">
        <v>765</v>
      </c>
      <c r="E239" s="179" t="s">
        <v>766</v>
      </c>
    </row>
    <row r="240" customHeight="1" spans="1:5">
      <c r="A240" s="180"/>
      <c r="B240" s="178" t="s">
        <v>189</v>
      </c>
      <c r="C240" s="179" t="s">
        <v>767</v>
      </c>
      <c r="D240" s="179" t="s">
        <v>768</v>
      </c>
      <c r="E240" s="179" t="s">
        <v>769</v>
      </c>
    </row>
    <row r="241" customHeight="1" spans="1:5">
      <c r="A241" s="180"/>
      <c r="B241" s="178" t="s">
        <v>193</v>
      </c>
      <c r="C241" s="179" t="s">
        <v>770</v>
      </c>
      <c r="D241" s="179" t="s">
        <v>771</v>
      </c>
      <c r="E241" s="179" t="s">
        <v>772</v>
      </c>
    </row>
    <row r="242" customHeight="1" spans="1:5">
      <c r="A242" s="180"/>
      <c r="B242" s="178" t="s">
        <v>197</v>
      </c>
      <c r="C242" s="179" t="s">
        <v>773</v>
      </c>
      <c r="D242" s="179" t="s">
        <v>774</v>
      </c>
      <c r="E242" s="179" t="s">
        <v>775</v>
      </c>
    </row>
    <row r="243" customHeight="1" spans="1:5">
      <c r="A243" s="180"/>
      <c r="B243" s="178" t="s">
        <v>201</v>
      </c>
      <c r="C243" s="179" t="s">
        <v>776</v>
      </c>
      <c r="D243" s="179" t="s">
        <v>777</v>
      </c>
      <c r="E243" s="179" t="s">
        <v>778</v>
      </c>
    </row>
    <row r="244" customHeight="1" spans="1:5">
      <c r="A244" s="180"/>
      <c r="B244" s="178" t="s">
        <v>205</v>
      </c>
      <c r="C244" s="179" t="s">
        <v>779</v>
      </c>
      <c r="D244" s="179" t="s">
        <v>780</v>
      </c>
      <c r="E244" s="179" t="s">
        <v>781</v>
      </c>
    </row>
    <row r="245" customHeight="1" spans="1:5">
      <c r="A245" s="180"/>
      <c r="B245" s="178" t="s">
        <v>209</v>
      </c>
      <c r="C245" s="179" t="s">
        <v>782</v>
      </c>
      <c r="D245" s="179" t="s">
        <v>783</v>
      </c>
      <c r="E245" s="179" t="s">
        <v>784</v>
      </c>
    </row>
    <row r="246" customHeight="1" spans="1:5">
      <c r="A246" s="180"/>
      <c r="B246" s="178" t="s">
        <v>213</v>
      </c>
      <c r="C246" s="179" t="s">
        <v>785</v>
      </c>
      <c r="D246" s="179" t="s">
        <v>786</v>
      </c>
      <c r="E246" s="179" t="s">
        <v>787</v>
      </c>
    </row>
    <row r="247" customHeight="1" spans="1:5">
      <c r="A247" s="180"/>
      <c r="B247" s="178" t="s">
        <v>217</v>
      </c>
      <c r="C247" s="179" t="s">
        <v>788</v>
      </c>
      <c r="D247" s="179" t="s">
        <v>789</v>
      </c>
      <c r="E247" s="179" t="s">
        <v>790</v>
      </c>
    </row>
    <row r="248" customHeight="1" spans="1:5">
      <c r="A248" s="180"/>
      <c r="B248" s="178" t="s">
        <v>221</v>
      </c>
      <c r="C248" s="179" t="s">
        <v>791</v>
      </c>
      <c r="D248" s="179" t="s">
        <v>792</v>
      </c>
      <c r="E248" s="179" t="s">
        <v>793</v>
      </c>
    </row>
    <row r="249" customHeight="1" spans="1:5">
      <c r="A249" s="180"/>
      <c r="B249" s="178" t="s">
        <v>225</v>
      </c>
      <c r="C249" s="179" t="s">
        <v>794</v>
      </c>
      <c r="D249" s="179" t="s">
        <v>795</v>
      </c>
      <c r="E249" s="179" t="s">
        <v>796</v>
      </c>
    </row>
    <row r="250" customHeight="1" spans="1:5">
      <c r="A250" s="180"/>
      <c r="B250" s="178" t="s">
        <v>229</v>
      </c>
      <c r="C250" s="179" t="s">
        <v>797</v>
      </c>
      <c r="D250" s="179" t="s">
        <v>798</v>
      </c>
      <c r="E250" s="179" t="s">
        <v>799</v>
      </c>
    </row>
    <row r="251" customHeight="1" spans="1:5">
      <c r="A251" s="180"/>
      <c r="B251" s="178" t="s">
        <v>233</v>
      </c>
      <c r="C251" s="179" t="s">
        <v>800</v>
      </c>
      <c r="D251" s="179" t="s">
        <v>801</v>
      </c>
      <c r="E251" s="179" t="s">
        <v>802</v>
      </c>
    </row>
    <row r="252" customHeight="1" spans="1:5">
      <c r="A252" s="180"/>
      <c r="B252" s="178" t="s">
        <v>237</v>
      </c>
      <c r="C252" s="179" t="s">
        <v>803</v>
      </c>
      <c r="D252" s="179" t="s">
        <v>804</v>
      </c>
      <c r="E252" s="179" t="s">
        <v>805</v>
      </c>
    </row>
    <row r="253" customHeight="1" spans="1:5">
      <c r="A253" s="180"/>
      <c r="B253" s="178" t="s">
        <v>241</v>
      </c>
      <c r="C253" s="179" t="s">
        <v>806</v>
      </c>
      <c r="D253" s="179" t="s">
        <v>807</v>
      </c>
      <c r="E253" s="179" t="s">
        <v>808</v>
      </c>
    </row>
    <row r="254" customHeight="1" spans="1:5">
      <c r="A254" s="180"/>
      <c r="B254" s="178" t="s">
        <v>245</v>
      </c>
      <c r="C254" s="179" t="s">
        <v>809</v>
      </c>
      <c r="D254" s="179" t="s">
        <v>810</v>
      </c>
      <c r="E254" s="179" t="s">
        <v>811</v>
      </c>
    </row>
    <row r="255" customHeight="1" spans="1:5">
      <c r="A255" s="180"/>
      <c r="B255" s="178" t="s">
        <v>249</v>
      </c>
      <c r="C255" s="179" t="s">
        <v>812</v>
      </c>
      <c r="D255" s="179" t="s">
        <v>813</v>
      </c>
      <c r="E255" s="179" t="s">
        <v>814</v>
      </c>
    </row>
    <row r="256" customHeight="1" spans="1:5">
      <c r="A256" s="180"/>
      <c r="B256" s="178" t="s">
        <v>253</v>
      </c>
      <c r="C256" s="179" t="s">
        <v>815</v>
      </c>
      <c r="D256" s="179" t="s">
        <v>816</v>
      </c>
      <c r="E256" s="179" t="s">
        <v>817</v>
      </c>
    </row>
    <row r="257" customHeight="1" spans="1:5">
      <c r="A257" s="180"/>
      <c r="B257" s="178" t="s">
        <v>257</v>
      </c>
      <c r="C257" s="179" t="s">
        <v>818</v>
      </c>
      <c r="D257" s="179" t="s">
        <v>819</v>
      </c>
      <c r="E257" s="179" t="s">
        <v>820</v>
      </c>
    </row>
    <row r="258" customHeight="1" spans="1:5">
      <c r="A258" s="180"/>
      <c r="B258" s="178" t="s">
        <v>261</v>
      </c>
      <c r="C258" s="179" t="s">
        <v>821</v>
      </c>
      <c r="D258" s="179" t="s">
        <v>822</v>
      </c>
      <c r="E258" s="179" t="s">
        <v>823</v>
      </c>
    </row>
    <row r="259" customHeight="1" spans="1:5">
      <c r="A259" s="180"/>
      <c r="B259" s="178" t="s">
        <v>265</v>
      </c>
      <c r="C259" s="179" t="s">
        <v>824</v>
      </c>
      <c r="D259" s="179" t="s">
        <v>825</v>
      </c>
      <c r="E259" s="179" t="s">
        <v>826</v>
      </c>
    </row>
    <row r="260" customHeight="1" spans="1:5">
      <c r="A260" s="180"/>
      <c r="B260" s="178" t="s">
        <v>269</v>
      </c>
      <c r="C260" s="179" t="s">
        <v>827</v>
      </c>
      <c r="D260" s="179" t="s">
        <v>828</v>
      </c>
      <c r="E260" s="179" t="s">
        <v>829</v>
      </c>
    </row>
    <row r="261" customHeight="1" spans="1:5">
      <c r="A261" s="180"/>
      <c r="B261" s="178" t="s">
        <v>273</v>
      </c>
      <c r="C261" s="179" t="s">
        <v>830</v>
      </c>
      <c r="D261" s="179" t="s">
        <v>831</v>
      </c>
      <c r="E261" s="179" t="s">
        <v>832</v>
      </c>
    </row>
    <row r="262" customHeight="1" spans="1:5">
      <c r="A262" s="180"/>
      <c r="B262" s="178" t="s">
        <v>277</v>
      </c>
      <c r="C262" s="179" t="s">
        <v>833</v>
      </c>
      <c r="D262" s="179" t="s">
        <v>834</v>
      </c>
      <c r="E262" s="179" t="s">
        <v>835</v>
      </c>
    </row>
    <row r="263" customHeight="1" spans="1:5">
      <c r="A263" s="180"/>
      <c r="B263" s="178" t="s">
        <v>281</v>
      </c>
      <c r="C263" s="179" t="s">
        <v>836</v>
      </c>
      <c r="D263" s="179" t="s">
        <v>837</v>
      </c>
      <c r="E263" s="179" t="s">
        <v>838</v>
      </c>
    </row>
    <row r="264" customHeight="1" spans="1:5">
      <c r="A264" s="180"/>
      <c r="B264" s="178" t="s">
        <v>285</v>
      </c>
      <c r="C264" s="179" t="s">
        <v>839</v>
      </c>
      <c r="D264" s="179" t="s">
        <v>840</v>
      </c>
      <c r="E264" s="179" t="s">
        <v>841</v>
      </c>
    </row>
    <row r="265" customHeight="1" spans="1:5">
      <c r="A265" s="180"/>
      <c r="B265" s="178" t="s">
        <v>289</v>
      </c>
      <c r="C265" s="179" t="s">
        <v>842</v>
      </c>
      <c r="D265" s="179" t="s">
        <v>843</v>
      </c>
      <c r="E265" s="179" t="s">
        <v>844</v>
      </c>
    </row>
    <row r="266" customHeight="1" spans="1:5">
      <c r="A266" s="180"/>
      <c r="B266" s="178" t="s">
        <v>293</v>
      </c>
      <c r="C266" s="179" t="s">
        <v>845</v>
      </c>
      <c r="D266" s="179" t="s">
        <v>846</v>
      </c>
      <c r="E266" s="179" t="s">
        <v>847</v>
      </c>
    </row>
    <row r="267" customHeight="1" spans="1:5">
      <c r="A267" s="180"/>
      <c r="B267" s="178" t="s">
        <v>297</v>
      </c>
      <c r="C267" s="179" t="s">
        <v>848</v>
      </c>
      <c r="D267" s="179" t="s">
        <v>849</v>
      </c>
      <c r="E267" s="179" t="s">
        <v>850</v>
      </c>
    </row>
    <row r="268" customHeight="1" spans="1:5">
      <c r="A268" s="180"/>
      <c r="B268" s="178" t="s">
        <v>301</v>
      </c>
      <c r="C268" s="179" t="s">
        <v>851</v>
      </c>
      <c r="D268" s="179" t="s">
        <v>852</v>
      </c>
      <c r="E268" s="179" t="s">
        <v>853</v>
      </c>
    </row>
    <row r="269" customHeight="1" spans="1:5">
      <c r="A269" s="180"/>
      <c r="B269" s="178" t="s">
        <v>305</v>
      </c>
      <c r="C269" s="179" t="s">
        <v>854</v>
      </c>
      <c r="D269" s="179" t="s">
        <v>855</v>
      </c>
      <c r="E269" s="179" t="s">
        <v>856</v>
      </c>
    </row>
    <row r="270" customHeight="1" spans="1:5">
      <c r="A270" s="180"/>
      <c r="B270" s="178" t="s">
        <v>309</v>
      </c>
      <c r="C270" s="179" t="s">
        <v>857</v>
      </c>
      <c r="D270" s="179" t="s">
        <v>858</v>
      </c>
      <c r="E270" s="179" t="s">
        <v>859</v>
      </c>
    </row>
    <row r="271" customHeight="1" spans="1:5">
      <c r="A271" s="180"/>
      <c r="B271" s="178" t="s">
        <v>313</v>
      </c>
      <c r="C271" s="179" t="s">
        <v>860</v>
      </c>
      <c r="D271" s="179" t="s">
        <v>861</v>
      </c>
      <c r="E271" s="179" t="s">
        <v>862</v>
      </c>
    </row>
    <row r="272" customHeight="1" spans="1:5">
      <c r="A272" s="180"/>
      <c r="B272" s="178" t="s">
        <v>317</v>
      </c>
      <c r="C272" s="179" t="s">
        <v>863</v>
      </c>
      <c r="D272" s="179" t="s">
        <v>864</v>
      </c>
      <c r="E272" s="179" t="s">
        <v>865</v>
      </c>
    </row>
    <row r="273" customHeight="1" spans="1:5">
      <c r="A273" s="180"/>
      <c r="B273" s="178" t="s">
        <v>321</v>
      </c>
      <c r="C273" s="179" t="s">
        <v>866</v>
      </c>
      <c r="D273" s="179" t="s">
        <v>867</v>
      </c>
      <c r="E273" s="179" t="s">
        <v>868</v>
      </c>
    </row>
    <row r="274" customHeight="1" spans="1:5">
      <c r="A274" s="180"/>
      <c r="B274" s="178" t="s">
        <v>325</v>
      </c>
      <c r="C274" s="179" t="s">
        <v>869</v>
      </c>
      <c r="D274" s="179" t="s">
        <v>870</v>
      </c>
      <c r="E274" s="179" t="s">
        <v>871</v>
      </c>
    </row>
    <row r="275" customHeight="1" spans="1:5">
      <c r="A275" s="180"/>
      <c r="B275" s="178" t="s">
        <v>329</v>
      </c>
      <c r="C275" s="179" t="s">
        <v>872</v>
      </c>
      <c r="D275" s="179" t="s">
        <v>873</v>
      </c>
      <c r="E275" s="179" t="s">
        <v>874</v>
      </c>
    </row>
    <row r="276" customHeight="1" spans="1:5">
      <c r="A276" s="180"/>
      <c r="B276" s="178" t="s">
        <v>333</v>
      </c>
      <c r="C276" s="179" t="s">
        <v>875</v>
      </c>
      <c r="D276" s="179" t="s">
        <v>876</v>
      </c>
      <c r="E276" s="179" t="s">
        <v>877</v>
      </c>
    </row>
    <row r="277" customHeight="1" spans="1:5">
      <c r="A277" s="180"/>
      <c r="B277" s="178" t="s">
        <v>337</v>
      </c>
      <c r="C277" s="179" t="s">
        <v>878</v>
      </c>
      <c r="D277" s="179" t="s">
        <v>879</v>
      </c>
      <c r="E277" s="179" t="s">
        <v>880</v>
      </c>
    </row>
    <row r="278" customHeight="1" spans="1:5">
      <c r="A278" s="180"/>
      <c r="B278" s="178" t="s">
        <v>341</v>
      </c>
      <c r="C278" s="179" t="s">
        <v>881</v>
      </c>
      <c r="D278" s="179" t="s">
        <v>882</v>
      </c>
      <c r="E278" s="179" t="s">
        <v>883</v>
      </c>
    </row>
    <row r="279" customHeight="1" spans="1:5">
      <c r="A279" s="180"/>
      <c r="B279" s="178" t="s">
        <v>345</v>
      </c>
      <c r="C279" s="179" t="s">
        <v>346</v>
      </c>
      <c r="D279" s="179" t="s">
        <v>346</v>
      </c>
      <c r="E279" s="179" t="s">
        <v>346</v>
      </c>
    </row>
    <row r="280" customHeight="1" spans="1:5">
      <c r="A280" s="180"/>
      <c r="B280" s="178" t="s">
        <v>347</v>
      </c>
      <c r="C280" s="179" t="s">
        <v>346</v>
      </c>
      <c r="D280" s="179" t="s">
        <v>346</v>
      </c>
      <c r="E280" s="179" t="s">
        <v>346</v>
      </c>
    </row>
    <row r="281" customHeight="1" spans="1:5">
      <c r="A281" s="180"/>
      <c r="B281" s="178" t="s">
        <v>348</v>
      </c>
      <c r="C281" s="179" t="s">
        <v>349</v>
      </c>
      <c r="D281" s="179" t="s">
        <v>350</v>
      </c>
      <c r="E281" s="179" t="s">
        <v>351</v>
      </c>
    </row>
    <row r="282" customHeight="1" spans="1:5">
      <c r="A282" s="180"/>
      <c r="B282" s="178" t="s">
        <v>352</v>
      </c>
      <c r="C282" s="179" t="s">
        <v>353</v>
      </c>
      <c r="D282" s="179" t="s">
        <v>354</v>
      </c>
      <c r="E282" s="179" t="s">
        <v>355</v>
      </c>
    </row>
    <row r="283" customHeight="1" spans="1:5">
      <c r="A283" s="180"/>
      <c r="B283" s="178" t="s">
        <v>356</v>
      </c>
      <c r="C283" s="179" t="s">
        <v>357</v>
      </c>
      <c r="D283" s="179" t="s">
        <v>358</v>
      </c>
      <c r="E283" s="179" t="s">
        <v>359</v>
      </c>
    </row>
    <row r="284" customHeight="1" spans="1:5">
      <c r="A284" s="180"/>
      <c r="B284" s="178" t="s">
        <v>360</v>
      </c>
      <c r="C284" s="179" t="s">
        <v>361</v>
      </c>
      <c r="D284" s="179" t="s">
        <v>362</v>
      </c>
      <c r="E284" s="179" t="s">
        <v>363</v>
      </c>
    </row>
    <row r="285" customHeight="1" spans="1:5">
      <c r="A285" s="180"/>
      <c r="B285" s="178" t="s">
        <v>364</v>
      </c>
      <c r="C285" s="179" t="s">
        <v>365</v>
      </c>
      <c r="D285" s="179" t="s">
        <v>366</v>
      </c>
      <c r="E285" s="179" t="s">
        <v>367</v>
      </c>
    </row>
    <row r="286" customHeight="1" spans="1:5">
      <c r="A286" s="180"/>
      <c r="B286" s="178" t="s">
        <v>368</v>
      </c>
      <c r="C286" s="179" t="s">
        <v>369</v>
      </c>
      <c r="D286" s="179" t="s">
        <v>370</v>
      </c>
      <c r="E286" s="179" t="s">
        <v>371</v>
      </c>
    </row>
    <row r="287" customHeight="1" spans="1:5">
      <c r="A287" s="180"/>
      <c r="B287" s="178" t="s">
        <v>372</v>
      </c>
      <c r="C287" s="179" t="s">
        <v>373</v>
      </c>
      <c r="D287" s="179" t="s">
        <v>373</v>
      </c>
      <c r="E287" s="179" t="s">
        <v>373</v>
      </c>
    </row>
    <row r="288" customHeight="1" spans="1:5">
      <c r="A288" s="180"/>
      <c r="B288" s="178" t="s">
        <v>374</v>
      </c>
      <c r="C288" s="179" t="s">
        <v>373</v>
      </c>
      <c r="D288" s="179" t="s">
        <v>373</v>
      </c>
      <c r="E288" s="179" t="s">
        <v>373</v>
      </c>
    </row>
    <row r="289" customHeight="1" spans="1:5">
      <c r="A289" s="180"/>
      <c r="B289" s="178" t="s">
        <v>375</v>
      </c>
      <c r="C289" s="179" t="s">
        <v>376</v>
      </c>
      <c r="D289" s="179" t="s">
        <v>376</v>
      </c>
      <c r="E289" s="179" t="s">
        <v>376</v>
      </c>
    </row>
    <row r="290" customHeight="1" spans="1:5">
      <c r="A290" s="181"/>
      <c r="B290" s="178" t="s">
        <v>377</v>
      </c>
      <c r="C290" s="179" t="s">
        <v>376</v>
      </c>
      <c r="D290" s="179" t="s">
        <v>376</v>
      </c>
      <c r="E290" s="179" t="s">
        <v>376</v>
      </c>
    </row>
    <row r="291" customHeight="1" spans="1:5">
      <c r="A291" s="177" t="s">
        <v>884</v>
      </c>
      <c r="B291" s="178" t="s">
        <v>9</v>
      </c>
      <c r="C291" s="179" t="s">
        <v>885</v>
      </c>
      <c r="D291" s="179" t="s">
        <v>886</v>
      </c>
      <c r="E291" s="179" t="s">
        <v>887</v>
      </c>
    </row>
    <row r="292" customHeight="1" spans="1:5">
      <c r="A292" s="180"/>
      <c r="B292" s="178" t="s">
        <v>13</v>
      </c>
      <c r="C292" s="179" t="s">
        <v>888</v>
      </c>
      <c r="D292" s="179" t="s">
        <v>889</v>
      </c>
      <c r="E292" s="179" t="s">
        <v>890</v>
      </c>
    </row>
    <row r="293" customHeight="1" spans="1:5">
      <c r="A293" s="180"/>
      <c r="B293" s="178" t="s">
        <v>17</v>
      </c>
      <c r="C293" s="179" t="s">
        <v>891</v>
      </c>
      <c r="D293" s="179" t="s">
        <v>892</v>
      </c>
      <c r="E293" s="179" t="s">
        <v>893</v>
      </c>
    </row>
    <row r="294" customHeight="1" spans="1:5">
      <c r="A294" s="180"/>
      <c r="B294" s="178" t="s">
        <v>21</v>
      </c>
      <c r="C294" s="179" t="s">
        <v>894</v>
      </c>
      <c r="D294" s="179" t="s">
        <v>895</v>
      </c>
      <c r="E294" s="179" t="s">
        <v>896</v>
      </c>
    </row>
    <row r="295" customHeight="1" spans="1:5">
      <c r="A295" s="180"/>
      <c r="B295" s="178" t="s">
        <v>25</v>
      </c>
      <c r="C295" s="179" t="s">
        <v>897</v>
      </c>
      <c r="D295" s="179" t="s">
        <v>898</v>
      </c>
      <c r="E295" s="179" t="s">
        <v>899</v>
      </c>
    </row>
    <row r="296" customHeight="1" spans="1:5">
      <c r="A296" s="180"/>
      <c r="B296" s="178" t="s">
        <v>29</v>
      </c>
      <c r="C296" s="179" t="s">
        <v>900</v>
      </c>
      <c r="D296" s="179" t="s">
        <v>901</v>
      </c>
      <c r="E296" s="179" t="s">
        <v>902</v>
      </c>
    </row>
    <row r="297" customHeight="1" spans="1:5">
      <c r="A297" s="180"/>
      <c r="B297" s="178" t="s">
        <v>33</v>
      </c>
      <c r="C297" s="179" t="s">
        <v>903</v>
      </c>
      <c r="D297" s="179" t="s">
        <v>904</v>
      </c>
      <c r="E297" s="179" t="s">
        <v>905</v>
      </c>
    </row>
    <row r="298" customHeight="1" spans="1:5">
      <c r="A298" s="180"/>
      <c r="B298" s="178" t="s">
        <v>37</v>
      </c>
      <c r="C298" s="179" t="s">
        <v>906</v>
      </c>
      <c r="D298" s="179" t="s">
        <v>907</v>
      </c>
      <c r="E298" s="179" t="s">
        <v>908</v>
      </c>
    </row>
    <row r="299" customHeight="1" spans="1:5">
      <c r="A299" s="180"/>
      <c r="B299" s="178" t="s">
        <v>41</v>
      </c>
      <c r="C299" s="179" t="s">
        <v>909</v>
      </c>
      <c r="D299" s="179" t="s">
        <v>910</v>
      </c>
      <c r="E299" s="179" t="s">
        <v>911</v>
      </c>
    </row>
    <row r="300" customHeight="1" spans="1:5">
      <c r="A300" s="180"/>
      <c r="B300" s="178" t="s">
        <v>45</v>
      </c>
      <c r="C300" s="179" t="s">
        <v>912</v>
      </c>
      <c r="D300" s="179" t="s">
        <v>913</v>
      </c>
      <c r="E300" s="179" t="s">
        <v>914</v>
      </c>
    </row>
    <row r="301" customHeight="1" spans="1:5">
      <c r="A301" s="180"/>
      <c r="B301" s="178" t="s">
        <v>49</v>
      </c>
      <c r="C301" s="179" t="s">
        <v>915</v>
      </c>
      <c r="D301" s="179" t="s">
        <v>916</v>
      </c>
      <c r="E301" s="179" t="s">
        <v>917</v>
      </c>
    </row>
    <row r="302" customHeight="1" spans="1:5">
      <c r="A302" s="180"/>
      <c r="B302" s="178" t="s">
        <v>53</v>
      </c>
      <c r="C302" s="179" t="s">
        <v>918</v>
      </c>
      <c r="D302" s="179" t="s">
        <v>919</v>
      </c>
      <c r="E302" s="179" t="s">
        <v>920</v>
      </c>
    </row>
    <row r="303" customHeight="1" spans="1:5">
      <c r="A303" s="180"/>
      <c r="B303" s="178" t="s">
        <v>57</v>
      </c>
      <c r="C303" s="179" t="s">
        <v>921</v>
      </c>
      <c r="D303" s="179" t="s">
        <v>922</v>
      </c>
      <c r="E303" s="179" t="s">
        <v>923</v>
      </c>
    </row>
    <row r="304" customHeight="1" spans="1:5">
      <c r="A304" s="180"/>
      <c r="B304" s="178" t="s">
        <v>61</v>
      </c>
      <c r="C304" s="179" t="s">
        <v>924</v>
      </c>
      <c r="D304" s="179" t="s">
        <v>925</v>
      </c>
      <c r="E304" s="179" t="s">
        <v>926</v>
      </c>
    </row>
    <row r="305" customHeight="1" spans="1:5">
      <c r="A305" s="180"/>
      <c r="B305" s="178" t="s">
        <v>65</v>
      </c>
      <c r="C305" s="179" t="s">
        <v>927</v>
      </c>
      <c r="D305" s="179" t="s">
        <v>928</v>
      </c>
      <c r="E305" s="179" t="s">
        <v>929</v>
      </c>
    </row>
    <row r="306" customHeight="1" spans="1:5">
      <c r="A306" s="180"/>
      <c r="B306" s="178" t="s">
        <v>69</v>
      </c>
      <c r="C306" s="179" t="s">
        <v>930</v>
      </c>
      <c r="D306" s="179" t="s">
        <v>931</v>
      </c>
      <c r="E306" s="179" t="s">
        <v>932</v>
      </c>
    </row>
    <row r="307" customHeight="1" spans="1:5">
      <c r="A307" s="180"/>
      <c r="B307" s="178" t="s">
        <v>73</v>
      </c>
      <c r="C307" s="179" t="s">
        <v>933</v>
      </c>
      <c r="D307" s="179" t="s">
        <v>934</v>
      </c>
      <c r="E307" s="179" t="s">
        <v>935</v>
      </c>
    </row>
    <row r="308" customHeight="1" spans="1:5">
      <c r="A308" s="180"/>
      <c r="B308" s="178" t="s">
        <v>77</v>
      </c>
      <c r="C308" s="179" t="s">
        <v>936</v>
      </c>
      <c r="D308" s="179" t="s">
        <v>937</v>
      </c>
      <c r="E308" s="179" t="s">
        <v>938</v>
      </c>
    </row>
    <row r="309" customHeight="1" spans="1:5">
      <c r="A309" s="180"/>
      <c r="B309" s="178" t="s">
        <v>81</v>
      </c>
      <c r="C309" s="179" t="s">
        <v>939</v>
      </c>
      <c r="D309" s="179" t="s">
        <v>940</v>
      </c>
      <c r="E309" s="179" t="s">
        <v>941</v>
      </c>
    </row>
    <row r="310" customHeight="1" spans="1:5">
      <c r="A310" s="180"/>
      <c r="B310" s="178" t="s">
        <v>85</v>
      </c>
      <c r="C310" s="179" t="s">
        <v>942</v>
      </c>
      <c r="D310" s="179" t="s">
        <v>943</v>
      </c>
      <c r="E310" s="179" t="s">
        <v>944</v>
      </c>
    </row>
    <row r="311" customHeight="1" spans="1:5">
      <c r="A311" s="180"/>
      <c r="B311" s="178" t="s">
        <v>89</v>
      </c>
      <c r="C311" s="179" t="s">
        <v>945</v>
      </c>
      <c r="D311" s="179" t="s">
        <v>946</v>
      </c>
      <c r="E311" s="179" t="s">
        <v>947</v>
      </c>
    </row>
    <row r="312" customHeight="1" spans="1:5">
      <c r="A312" s="180"/>
      <c r="B312" s="178" t="s">
        <v>93</v>
      </c>
      <c r="C312" s="179" t="s">
        <v>948</v>
      </c>
      <c r="D312" s="179" t="s">
        <v>949</v>
      </c>
      <c r="E312" s="179" t="s">
        <v>950</v>
      </c>
    </row>
    <row r="313" customHeight="1" spans="1:5">
      <c r="A313" s="180"/>
      <c r="B313" s="178" t="s">
        <v>97</v>
      </c>
      <c r="C313" s="179" t="s">
        <v>951</v>
      </c>
      <c r="D313" s="179" t="s">
        <v>952</v>
      </c>
      <c r="E313" s="179" t="s">
        <v>953</v>
      </c>
    </row>
    <row r="314" customHeight="1" spans="1:5">
      <c r="A314" s="180"/>
      <c r="B314" s="178" t="s">
        <v>101</v>
      </c>
      <c r="C314" s="179" t="s">
        <v>954</v>
      </c>
      <c r="D314" s="179" t="s">
        <v>955</v>
      </c>
      <c r="E314" s="179" t="s">
        <v>956</v>
      </c>
    </row>
    <row r="315" customHeight="1" spans="1:5">
      <c r="A315" s="180"/>
      <c r="B315" s="178" t="s">
        <v>105</v>
      </c>
      <c r="C315" s="179" t="s">
        <v>957</v>
      </c>
      <c r="D315" s="179" t="s">
        <v>958</v>
      </c>
      <c r="E315" s="179" t="s">
        <v>959</v>
      </c>
    </row>
    <row r="316" customHeight="1" spans="1:5">
      <c r="A316" s="180"/>
      <c r="B316" s="178" t="s">
        <v>109</v>
      </c>
      <c r="C316" s="179" t="s">
        <v>960</v>
      </c>
      <c r="D316" s="179" t="s">
        <v>961</v>
      </c>
      <c r="E316" s="179" t="s">
        <v>962</v>
      </c>
    </row>
    <row r="317" customHeight="1" spans="1:5">
      <c r="A317" s="180"/>
      <c r="B317" s="178" t="s">
        <v>113</v>
      </c>
      <c r="C317" s="179" t="s">
        <v>963</v>
      </c>
      <c r="D317" s="179" t="s">
        <v>964</v>
      </c>
      <c r="E317" s="179" t="s">
        <v>965</v>
      </c>
    </row>
    <row r="318" customHeight="1" spans="1:5">
      <c r="A318" s="180"/>
      <c r="B318" s="178" t="s">
        <v>117</v>
      </c>
      <c r="C318" s="179" t="s">
        <v>966</v>
      </c>
      <c r="D318" s="179" t="s">
        <v>967</v>
      </c>
      <c r="E318" s="179" t="s">
        <v>968</v>
      </c>
    </row>
    <row r="319" customHeight="1" spans="1:5">
      <c r="A319" s="180"/>
      <c r="B319" s="178" t="s">
        <v>121</v>
      </c>
      <c r="C319" s="179" t="s">
        <v>969</v>
      </c>
      <c r="D319" s="179" t="s">
        <v>970</v>
      </c>
      <c r="E319" s="179" t="s">
        <v>971</v>
      </c>
    </row>
    <row r="320" customHeight="1" spans="1:5">
      <c r="A320" s="180"/>
      <c r="B320" s="178" t="s">
        <v>125</v>
      </c>
      <c r="C320" s="179" t="s">
        <v>972</v>
      </c>
      <c r="D320" s="179" t="s">
        <v>973</v>
      </c>
      <c r="E320" s="179" t="s">
        <v>974</v>
      </c>
    </row>
    <row r="321" customHeight="1" spans="1:5">
      <c r="A321" s="180"/>
      <c r="B321" s="178" t="s">
        <v>129</v>
      </c>
      <c r="C321" s="179" t="s">
        <v>975</v>
      </c>
      <c r="D321" s="179" t="s">
        <v>976</v>
      </c>
      <c r="E321" s="179" t="s">
        <v>977</v>
      </c>
    </row>
    <row r="322" customHeight="1" spans="1:5">
      <c r="A322" s="180"/>
      <c r="B322" s="178" t="s">
        <v>133</v>
      </c>
      <c r="C322" s="179" t="s">
        <v>978</v>
      </c>
      <c r="D322" s="179" t="s">
        <v>979</v>
      </c>
      <c r="E322" s="179" t="s">
        <v>980</v>
      </c>
    </row>
    <row r="323" customHeight="1" spans="1:5">
      <c r="A323" s="180"/>
      <c r="B323" s="178" t="s">
        <v>137</v>
      </c>
      <c r="C323" s="179" t="s">
        <v>981</v>
      </c>
      <c r="D323" s="179" t="s">
        <v>982</v>
      </c>
      <c r="E323" s="179" t="s">
        <v>983</v>
      </c>
    </row>
    <row r="324" customHeight="1" spans="1:5">
      <c r="A324" s="180"/>
      <c r="B324" s="178" t="s">
        <v>141</v>
      </c>
      <c r="C324" s="179" t="s">
        <v>984</v>
      </c>
      <c r="D324" s="179" t="s">
        <v>985</v>
      </c>
      <c r="E324" s="179" t="s">
        <v>986</v>
      </c>
    </row>
    <row r="325" customHeight="1" spans="1:5">
      <c r="A325" s="180"/>
      <c r="B325" s="178" t="s">
        <v>145</v>
      </c>
      <c r="C325" s="179" t="s">
        <v>987</v>
      </c>
      <c r="D325" s="179" t="s">
        <v>988</v>
      </c>
      <c r="E325" s="179" t="s">
        <v>989</v>
      </c>
    </row>
    <row r="326" customHeight="1" spans="1:5">
      <c r="A326" s="180"/>
      <c r="B326" s="178" t="s">
        <v>149</v>
      </c>
      <c r="C326" s="179" t="s">
        <v>990</v>
      </c>
      <c r="D326" s="179" t="s">
        <v>991</v>
      </c>
      <c r="E326" s="179" t="s">
        <v>992</v>
      </c>
    </row>
    <row r="327" customHeight="1" spans="1:5">
      <c r="A327" s="180"/>
      <c r="B327" s="178" t="s">
        <v>153</v>
      </c>
      <c r="C327" s="179" t="s">
        <v>993</v>
      </c>
      <c r="D327" s="179" t="s">
        <v>994</v>
      </c>
      <c r="E327" s="179" t="s">
        <v>995</v>
      </c>
    </row>
    <row r="328" customHeight="1" spans="1:5">
      <c r="A328" s="180"/>
      <c r="B328" s="178" t="s">
        <v>157</v>
      </c>
      <c r="C328" s="179" t="s">
        <v>996</v>
      </c>
      <c r="D328" s="179" t="s">
        <v>997</v>
      </c>
      <c r="E328" s="179" t="s">
        <v>998</v>
      </c>
    </row>
    <row r="329" customHeight="1" spans="1:5">
      <c r="A329" s="180"/>
      <c r="B329" s="178" t="s">
        <v>161</v>
      </c>
      <c r="C329" s="179" t="s">
        <v>999</v>
      </c>
      <c r="D329" s="179" t="s">
        <v>1000</v>
      </c>
      <c r="E329" s="179" t="s">
        <v>1001</v>
      </c>
    </row>
    <row r="330" customHeight="1" spans="1:5">
      <c r="A330" s="180"/>
      <c r="B330" s="178" t="s">
        <v>165</v>
      </c>
      <c r="C330" s="179" t="s">
        <v>1002</v>
      </c>
      <c r="D330" s="179" t="s">
        <v>1003</v>
      </c>
      <c r="E330" s="179" t="s">
        <v>1004</v>
      </c>
    </row>
    <row r="331" customHeight="1" spans="1:5">
      <c r="A331" s="180"/>
      <c r="B331" s="178" t="s">
        <v>169</v>
      </c>
      <c r="C331" s="179" t="s">
        <v>1005</v>
      </c>
      <c r="D331" s="179" t="s">
        <v>1006</v>
      </c>
      <c r="E331" s="179" t="s">
        <v>1007</v>
      </c>
    </row>
    <row r="332" customHeight="1" spans="1:5">
      <c r="A332" s="180"/>
      <c r="B332" s="178" t="s">
        <v>173</v>
      </c>
      <c r="C332" s="179" t="s">
        <v>1008</v>
      </c>
      <c r="D332" s="179" t="s">
        <v>1009</v>
      </c>
      <c r="E332" s="179" t="s">
        <v>1010</v>
      </c>
    </row>
    <row r="333" customHeight="1" spans="1:5">
      <c r="A333" s="180"/>
      <c r="B333" s="178" t="s">
        <v>177</v>
      </c>
      <c r="C333" s="179" t="s">
        <v>1011</v>
      </c>
      <c r="D333" s="179" t="s">
        <v>1012</v>
      </c>
      <c r="E333" s="179" t="s">
        <v>1013</v>
      </c>
    </row>
    <row r="334" customHeight="1" spans="1:5">
      <c r="A334" s="180"/>
      <c r="B334" s="178" t="s">
        <v>181</v>
      </c>
      <c r="C334" s="179" t="s">
        <v>1014</v>
      </c>
      <c r="D334" s="179" t="s">
        <v>1015</v>
      </c>
      <c r="E334" s="179" t="s">
        <v>1016</v>
      </c>
    </row>
    <row r="335" customHeight="1" spans="1:5">
      <c r="A335" s="180"/>
      <c r="B335" s="178" t="s">
        <v>185</v>
      </c>
      <c r="C335" s="179" t="s">
        <v>1017</v>
      </c>
      <c r="D335" s="179" t="s">
        <v>1018</v>
      </c>
      <c r="E335" s="179" t="s">
        <v>1019</v>
      </c>
    </row>
    <row r="336" customHeight="1" spans="1:5">
      <c r="A336" s="180"/>
      <c r="B336" s="178" t="s">
        <v>189</v>
      </c>
      <c r="C336" s="179" t="s">
        <v>1020</v>
      </c>
      <c r="D336" s="179" t="s">
        <v>1021</v>
      </c>
      <c r="E336" s="179" t="s">
        <v>1022</v>
      </c>
    </row>
    <row r="337" customHeight="1" spans="1:5">
      <c r="A337" s="180"/>
      <c r="B337" s="178" t="s">
        <v>193</v>
      </c>
      <c r="C337" s="179" t="s">
        <v>1023</v>
      </c>
      <c r="D337" s="179" t="s">
        <v>1024</v>
      </c>
      <c r="E337" s="179" t="s">
        <v>1025</v>
      </c>
    </row>
    <row r="338" customHeight="1" spans="1:5">
      <c r="A338" s="180"/>
      <c r="B338" s="178" t="s">
        <v>197</v>
      </c>
      <c r="C338" s="179" t="s">
        <v>1026</v>
      </c>
      <c r="D338" s="179" t="s">
        <v>1027</v>
      </c>
      <c r="E338" s="179" t="s">
        <v>1028</v>
      </c>
    </row>
    <row r="339" customHeight="1" spans="1:5">
      <c r="A339" s="180"/>
      <c r="B339" s="178" t="s">
        <v>201</v>
      </c>
      <c r="C339" s="179" t="s">
        <v>1029</v>
      </c>
      <c r="D339" s="179" t="s">
        <v>1030</v>
      </c>
      <c r="E339" s="179" t="s">
        <v>1031</v>
      </c>
    </row>
    <row r="340" customHeight="1" spans="1:5">
      <c r="A340" s="180"/>
      <c r="B340" s="178" t="s">
        <v>205</v>
      </c>
      <c r="C340" s="179" t="s">
        <v>1032</v>
      </c>
      <c r="D340" s="179" t="s">
        <v>1033</v>
      </c>
      <c r="E340" s="179" t="s">
        <v>1034</v>
      </c>
    </row>
    <row r="341" customHeight="1" spans="1:5">
      <c r="A341" s="180"/>
      <c r="B341" s="178" t="s">
        <v>209</v>
      </c>
      <c r="C341" s="179" t="s">
        <v>1035</v>
      </c>
      <c r="D341" s="179" t="s">
        <v>1036</v>
      </c>
      <c r="E341" s="179" t="s">
        <v>1037</v>
      </c>
    </row>
    <row r="342" customHeight="1" spans="1:5">
      <c r="A342" s="180"/>
      <c r="B342" s="178" t="s">
        <v>213</v>
      </c>
      <c r="C342" s="179" t="s">
        <v>1038</v>
      </c>
      <c r="D342" s="179" t="s">
        <v>1039</v>
      </c>
      <c r="E342" s="179" t="s">
        <v>1040</v>
      </c>
    </row>
    <row r="343" customHeight="1" spans="1:5">
      <c r="A343" s="180"/>
      <c r="B343" s="178" t="s">
        <v>217</v>
      </c>
      <c r="C343" s="179" t="s">
        <v>1041</v>
      </c>
      <c r="D343" s="179" t="s">
        <v>1042</v>
      </c>
      <c r="E343" s="179" t="s">
        <v>1043</v>
      </c>
    </row>
    <row r="344" customHeight="1" spans="1:5">
      <c r="A344" s="180"/>
      <c r="B344" s="178" t="s">
        <v>221</v>
      </c>
      <c r="C344" s="179" t="s">
        <v>1044</v>
      </c>
      <c r="D344" s="179" t="s">
        <v>1045</v>
      </c>
      <c r="E344" s="179" t="s">
        <v>1046</v>
      </c>
    </row>
    <row r="345" customHeight="1" spans="1:5">
      <c r="A345" s="180"/>
      <c r="B345" s="178" t="s">
        <v>225</v>
      </c>
      <c r="C345" s="179" t="s">
        <v>1047</v>
      </c>
      <c r="D345" s="179" t="s">
        <v>1048</v>
      </c>
      <c r="E345" s="179" t="s">
        <v>1049</v>
      </c>
    </row>
    <row r="346" customHeight="1" spans="1:5">
      <c r="A346" s="180"/>
      <c r="B346" s="178" t="s">
        <v>229</v>
      </c>
      <c r="C346" s="179" t="s">
        <v>1050</v>
      </c>
      <c r="D346" s="179" t="s">
        <v>1051</v>
      </c>
      <c r="E346" s="179" t="s">
        <v>1052</v>
      </c>
    </row>
    <row r="347" customHeight="1" spans="1:5">
      <c r="A347" s="180"/>
      <c r="B347" s="178" t="s">
        <v>233</v>
      </c>
      <c r="C347" s="179" t="s">
        <v>1053</v>
      </c>
      <c r="D347" s="179" t="s">
        <v>1054</v>
      </c>
      <c r="E347" s="179" t="s">
        <v>1055</v>
      </c>
    </row>
    <row r="348" customHeight="1" spans="1:5">
      <c r="A348" s="180"/>
      <c r="B348" s="178" t="s">
        <v>237</v>
      </c>
      <c r="C348" s="179" t="s">
        <v>1056</v>
      </c>
      <c r="D348" s="179" t="s">
        <v>1057</v>
      </c>
      <c r="E348" s="179" t="s">
        <v>1058</v>
      </c>
    </row>
    <row r="349" customHeight="1" spans="1:5">
      <c r="A349" s="180"/>
      <c r="B349" s="178" t="s">
        <v>241</v>
      </c>
      <c r="C349" s="179" t="s">
        <v>1059</v>
      </c>
      <c r="D349" s="179" t="s">
        <v>1060</v>
      </c>
      <c r="E349" s="179" t="s">
        <v>1061</v>
      </c>
    </row>
    <row r="350" customHeight="1" spans="1:5">
      <c r="A350" s="180"/>
      <c r="B350" s="178" t="s">
        <v>245</v>
      </c>
      <c r="C350" s="179" t="s">
        <v>1062</v>
      </c>
      <c r="D350" s="179" t="s">
        <v>1063</v>
      </c>
      <c r="E350" s="179" t="s">
        <v>1064</v>
      </c>
    </row>
    <row r="351" customHeight="1" spans="1:5">
      <c r="A351" s="180"/>
      <c r="B351" s="178" t="s">
        <v>249</v>
      </c>
      <c r="C351" s="179" t="s">
        <v>1065</v>
      </c>
      <c r="D351" s="179" t="s">
        <v>1066</v>
      </c>
      <c r="E351" s="179" t="s">
        <v>1067</v>
      </c>
    </row>
    <row r="352" customHeight="1" spans="1:5">
      <c r="A352" s="180"/>
      <c r="B352" s="178" t="s">
        <v>253</v>
      </c>
      <c r="C352" s="179" t="s">
        <v>1068</v>
      </c>
      <c r="D352" s="179" t="s">
        <v>1069</v>
      </c>
      <c r="E352" s="179" t="s">
        <v>1070</v>
      </c>
    </row>
    <row r="353" customHeight="1" spans="1:5">
      <c r="A353" s="180"/>
      <c r="B353" s="178" t="s">
        <v>257</v>
      </c>
      <c r="C353" s="179" t="s">
        <v>1071</v>
      </c>
      <c r="D353" s="179" t="s">
        <v>1072</v>
      </c>
      <c r="E353" s="179" t="s">
        <v>1073</v>
      </c>
    </row>
    <row r="354" customHeight="1" spans="1:5">
      <c r="A354" s="180"/>
      <c r="B354" s="178" t="s">
        <v>261</v>
      </c>
      <c r="C354" s="179" t="s">
        <v>1074</v>
      </c>
      <c r="D354" s="179" t="s">
        <v>1075</v>
      </c>
      <c r="E354" s="179" t="s">
        <v>1076</v>
      </c>
    </row>
    <row r="355" customHeight="1" spans="1:5">
      <c r="A355" s="180"/>
      <c r="B355" s="178" t="s">
        <v>265</v>
      </c>
      <c r="C355" s="183" t="s">
        <v>1077</v>
      </c>
      <c r="D355" s="183" t="s">
        <v>1078</v>
      </c>
      <c r="E355" s="183" t="s">
        <v>1079</v>
      </c>
    </row>
    <row r="356" customHeight="1" spans="1:5">
      <c r="A356" s="180"/>
      <c r="B356" s="178" t="s">
        <v>269</v>
      </c>
      <c r="C356" s="179" t="s">
        <v>1080</v>
      </c>
      <c r="D356" s="179" t="s">
        <v>1081</v>
      </c>
      <c r="E356" s="179" t="s">
        <v>1082</v>
      </c>
    </row>
    <row r="357" customHeight="1" spans="1:5">
      <c r="A357" s="180"/>
      <c r="B357" s="178" t="s">
        <v>273</v>
      </c>
      <c r="C357" s="179" t="s">
        <v>1083</v>
      </c>
      <c r="D357" s="179" t="s">
        <v>1084</v>
      </c>
      <c r="E357" s="179" t="s">
        <v>1085</v>
      </c>
    </row>
    <row r="358" customHeight="1" spans="1:5">
      <c r="A358" s="180"/>
      <c r="B358" s="178" t="s">
        <v>277</v>
      </c>
      <c r="C358" s="179" t="s">
        <v>1086</v>
      </c>
      <c r="D358" s="179" t="s">
        <v>1087</v>
      </c>
      <c r="E358" s="179" t="s">
        <v>1088</v>
      </c>
    </row>
    <row r="359" customHeight="1" spans="1:5">
      <c r="A359" s="180"/>
      <c r="B359" s="178" t="s">
        <v>281</v>
      </c>
      <c r="C359" s="179" t="s">
        <v>1089</v>
      </c>
      <c r="D359" s="179" t="s">
        <v>1090</v>
      </c>
      <c r="E359" s="179" t="s">
        <v>1091</v>
      </c>
    </row>
    <row r="360" customHeight="1" spans="1:5">
      <c r="A360" s="180"/>
      <c r="B360" s="178" t="s">
        <v>285</v>
      </c>
      <c r="C360" s="179" t="s">
        <v>1092</v>
      </c>
      <c r="D360" s="179" t="s">
        <v>1093</v>
      </c>
      <c r="E360" s="179" t="s">
        <v>1094</v>
      </c>
    </row>
    <row r="361" customHeight="1" spans="1:5">
      <c r="A361" s="180"/>
      <c r="B361" s="178" t="s">
        <v>289</v>
      </c>
      <c r="C361" s="179" t="s">
        <v>1095</v>
      </c>
      <c r="D361" s="179" t="s">
        <v>1096</v>
      </c>
      <c r="E361" s="179" t="s">
        <v>1097</v>
      </c>
    </row>
    <row r="362" customHeight="1" spans="1:5">
      <c r="A362" s="180"/>
      <c r="B362" s="178" t="s">
        <v>293</v>
      </c>
      <c r="C362" s="179" t="s">
        <v>1098</v>
      </c>
      <c r="D362" s="179" t="s">
        <v>1099</v>
      </c>
      <c r="E362" s="179" t="s">
        <v>1100</v>
      </c>
    </row>
    <row r="363" customHeight="1" spans="1:5">
      <c r="A363" s="180"/>
      <c r="B363" s="178" t="s">
        <v>297</v>
      </c>
      <c r="C363" s="179" t="s">
        <v>1101</v>
      </c>
      <c r="D363" s="179" t="s">
        <v>1102</v>
      </c>
      <c r="E363" s="179" t="s">
        <v>1103</v>
      </c>
    </row>
    <row r="364" customHeight="1" spans="1:5">
      <c r="A364" s="180"/>
      <c r="B364" s="178" t="s">
        <v>301</v>
      </c>
      <c r="C364" s="179" t="s">
        <v>1104</v>
      </c>
      <c r="D364" s="179" t="s">
        <v>1105</v>
      </c>
      <c r="E364" s="179" t="s">
        <v>1106</v>
      </c>
    </row>
    <row r="365" customHeight="1" spans="1:5">
      <c r="A365" s="180"/>
      <c r="B365" s="178" t="s">
        <v>305</v>
      </c>
      <c r="C365" s="179" t="s">
        <v>1107</v>
      </c>
      <c r="D365" s="179" t="s">
        <v>1108</v>
      </c>
      <c r="E365" s="179" t="s">
        <v>1109</v>
      </c>
    </row>
    <row r="366" customHeight="1" spans="1:5">
      <c r="A366" s="180"/>
      <c r="B366" s="178" t="s">
        <v>309</v>
      </c>
      <c r="C366" s="179" t="s">
        <v>1110</v>
      </c>
      <c r="D366" s="179" t="s">
        <v>1111</v>
      </c>
      <c r="E366" s="179" t="s">
        <v>1112</v>
      </c>
    </row>
    <row r="367" customHeight="1" spans="1:5">
      <c r="A367" s="180"/>
      <c r="B367" s="178" t="s">
        <v>313</v>
      </c>
      <c r="C367" s="179" t="s">
        <v>1113</v>
      </c>
      <c r="D367" s="179" t="s">
        <v>1114</v>
      </c>
      <c r="E367" s="179" t="s">
        <v>1115</v>
      </c>
    </row>
    <row r="368" customHeight="1" spans="1:5">
      <c r="A368" s="180"/>
      <c r="B368" s="178" t="s">
        <v>317</v>
      </c>
      <c r="C368" s="179" t="s">
        <v>1116</v>
      </c>
      <c r="D368" s="179" t="s">
        <v>1117</v>
      </c>
      <c r="E368" s="179" t="s">
        <v>1118</v>
      </c>
    </row>
    <row r="369" customHeight="1" spans="1:5">
      <c r="A369" s="180"/>
      <c r="B369" s="178" t="s">
        <v>321</v>
      </c>
      <c r="C369" s="179" t="s">
        <v>1119</v>
      </c>
      <c r="D369" s="179" t="s">
        <v>1120</v>
      </c>
      <c r="E369" s="179" t="s">
        <v>1121</v>
      </c>
    </row>
    <row r="370" customHeight="1" spans="1:5">
      <c r="A370" s="180"/>
      <c r="B370" s="178" t="s">
        <v>325</v>
      </c>
      <c r="C370" s="179" t="s">
        <v>1122</v>
      </c>
      <c r="D370" s="179" t="s">
        <v>1123</v>
      </c>
      <c r="E370" s="179" t="s">
        <v>1124</v>
      </c>
    </row>
    <row r="371" customHeight="1" spans="1:5">
      <c r="A371" s="180"/>
      <c r="B371" s="178" t="s">
        <v>329</v>
      </c>
      <c r="C371" s="179" t="s">
        <v>1125</v>
      </c>
      <c r="D371" s="179" t="s">
        <v>1126</v>
      </c>
      <c r="E371" s="179" t="s">
        <v>1127</v>
      </c>
    </row>
    <row r="372" customHeight="1" spans="1:5">
      <c r="A372" s="180"/>
      <c r="B372" s="178" t="s">
        <v>333</v>
      </c>
      <c r="C372" s="179" t="s">
        <v>1128</v>
      </c>
      <c r="D372" s="179" t="s">
        <v>1129</v>
      </c>
      <c r="E372" s="179" t="s">
        <v>1130</v>
      </c>
    </row>
    <row r="373" customHeight="1" spans="1:5">
      <c r="A373" s="180"/>
      <c r="B373" s="178" t="s">
        <v>337</v>
      </c>
      <c r="C373" s="179" t="s">
        <v>1131</v>
      </c>
      <c r="D373" s="179" t="s">
        <v>1132</v>
      </c>
      <c r="E373" s="179" t="s">
        <v>1133</v>
      </c>
    </row>
    <row r="374" customHeight="1" spans="1:5">
      <c r="A374" s="180"/>
      <c r="B374" s="178" t="s">
        <v>341</v>
      </c>
      <c r="C374" s="179" t="s">
        <v>1134</v>
      </c>
      <c r="D374" s="179" t="s">
        <v>1135</v>
      </c>
      <c r="E374" s="179" t="s">
        <v>1136</v>
      </c>
    </row>
    <row r="375" customHeight="1" spans="1:5">
      <c r="A375" s="180"/>
      <c r="B375" s="178" t="s">
        <v>345</v>
      </c>
      <c r="C375" s="179" t="s">
        <v>346</v>
      </c>
      <c r="D375" s="179" t="s">
        <v>346</v>
      </c>
      <c r="E375" s="179" t="s">
        <v>346</v>
      </c>
    </row>
    <row r="376" customHeight="1" spans="1:5">
      <c r="A376" s="180"/>
      <c r="B376" s="178" t="s">
        <v>347</v>
      </c>
      <c r="C376" s="179" t="s">
        <v>346</v>
      </c>
      <c r="D376" s="179" t="s">
        <v>346</v>
      </c>
      <c r="E376" s="179" t="s">
        <v>346</v>
      </c>
    </row>
    <row r="377" customHeight="1" spans="1:5">
      <c r="A377" s="180"/>
      <c r="B377" s="178" t="s">
        <v>348</v>
      </c>
      <c r="C377" s="179" t="s">
        <v>349</v>
      </c>
      <c r="D377" s="179" t="s">
        <v>350</v>
      </c>
      <c r="E377" s="179" t="s">
        <v>351</v>
      </c>
    </row>
    <row r="378" customHeight="1" spans="1:5">
      <c r="A378" s="180"/>
      <c r="B378" s="178" t="s">
        <v>352</v>
      </c>
      <c r="C378" s="179" t="s">
        <v>353</v>
      </c>
      <c r="D378" s="179" t="s">
        <v>354</v>
      </c>
      <c r="E378" s="179" t="s">
        <v>355</v>
      </c>
    </row>
    <row r="379" customHeight="1" spans="1:5">
      <c r="A379" s="180"/>
      <c r="B379" s="178" t="s">
        <v>356</v>
      </c>
      <c r="C379" s="179" t="s">
        <v>357</v>
      </c>
      <c r="D379" s="179" t="s">
        <v>358</v>
      </c>
      <c r="E379" s="179" t="s">
        <v>359</v>
      </c>
    </row>
    <row r="380" customHeight="1" spans="1:5">
      <c r="A380" s="180"/>
      <c r="B380" s="178" t="s">
        <v>360</v>
      </c>
      <c r="C380" s="179" t="s">
        <v>361</v>
      </c>
      <c r="D380" s="179" t="s">
        <v>362</v>
      </c>
      <c r="E380" s="179" t="s">
        <v>363</v>
      </c>
    </row>
    <row r="381" customHeight="1" spans="1:5">
      <c r="A381" s="180"/>
      <c r="B381" s="178" t="s">
        <v>364</v>
      </c>
      <c r="C381" s="179" t="s">
        <v>365</v>
      </c>
      <c r="D381" s="179" t="s">
        <v>366</v>
      </c>
      <c r="E381" s="179" t="s">
        <v>367</v>
      </c>
    </row>
    <row r="382" customHeight="1" spans="1:5">
      <c r="A382" s="180"/>
      <c r="B382" s="178" t="s">
        <v>368</v>
      </c>
      <c r="C382" s="179" t="s">
        <v>369</v>
      </c>
      <c r="D382" s="179" t="s">
        <v>370</v>
      </c>
      <c r="E382" s="179" t="s">
        <v>371</v>
      </c>
    </row>
    <row r="383" customHeight="1" spans="1:5">
      <c r="A383" s="180"/>
      <c r="B383" s="178" t="s">
        <v>372</v>
      </c>
      <c r="C383" s="179" t="s">
        <v>373</v>
      </c>
      <c r="D383" s="179" t="s">
        <v>373</v>
      </c>
      <c r="E383" s="179" t="s">
        <v>373</v>
      </c>
    </row>
    <row r="384" customHeight="1" spans="1:5">
      <c r="A384" s="180"/>
      <c r="B384" s="178" t="s">
        <v>374</v>
      </c>
      <c r="C384" s="179" t="s">
        <v>373</v>
      </c>
      <c r="D384" s="179" t="s">
        <v>373</v>
      </c>
      <c r="E384" s="179" t="s">
        <v>373</v>
      </c>
    </row>
    <row r="385" customHeight="1" spans="1:5">
      <c r="A385" s="180"/>
      <c r="B385" s="178" t="s">
        <v>375</v>
      </c>
      <c r="C385" s="179" t="s">
        <v>376</v>
      </c>
      <c r="D385" s="179" t="s">
        <v>376</v>
      </c>
      <c r="E385" s="179" t="s">
        <v>376</v>
      </c>
    </row>
    <row r="386" customHeight="1" spans="1:5">
      <c r="A386" s="181"/>
      <c r="B386" s="178" t="s">
        <v>377</v>
      </c>
      <c r="C386" s="179" t="s">
        <v>376</v>
      </c>
      <c r="D386" s="179" t="s">
        <v>376</v>
      </c>
      <c r="E386" s="179" t="s">
        <v>376</v>
      </c>
    </row>
    <row r="387" customHeight="1" spans="1:5">
      <c r="A387" s="177" t="s">
        <v>1137</v>
      </c>
      <c r="B387" s="178" t="s">
        <v>9</v>
      </c>
      <c r="C387" s="179" t="s">
        <v>1138</v>
      </c>
      <c r="D387" s="179" t="s">
        <v>1139</v>
      </c>
      <c r="E387" s="179" t="s">
        <v>1140</v>
      </c>
    </row>
    <row r="388" customHeight="1" spans="1:5">
      <c r="A388" s="180"/>
      <c r="B388" s="178" t="s">
        <v>13</v>
      </c>
      <c r="C388" s="179" t="s">
        <v>1141</v>
      </c>
      <c r="D388" s="179" t="s">
        <v>1142</v>
      </c>
      <c r="E388" s="179" t="s">
        <v>1143</v>
      </c>
    </row>
    <row r="389" customHeight="1" spans="1:5">
      <c r="A389" s="180"/>
      <c r="B389" s="178" t="s">
        <v>17</v>
      </c>
      <c r="C389" s="179" t="s">
        <v>1144</v>
      </c>
      <c r="D389" s="179" t="s">
        <v>1145</v>
      </c>
      <c r="E389" s="179" t="s">
        <v>1146</v>
      </c>
    </row>
    <row r="390" customHeight="1" spans="1:5">
      <c r="A390" s="180"/>
      <c r="B390" s="178" t="s">
        <v>21</v>
      </c>
      <c r="C390" s="179" t="s">
        <v>1147</v>
      </c>
      <c r="D390" s="179" t="s">
        <v>1148</v>
      </c>
      <c r="E390" s="179" t="s">
        <v>1149</v>
      </c>
    </row>
    <row r="391" customHeight="1" spans="1:5">
      <c r="A391" s="180"/>
      <c r="B391" s="178" t="s">
        <v>25</v>
      </c>
      <c r="C391" s="179" t="s">
        <v>1150</v>
      </c>
      <c r="D391" s="179" t="s">
        <v>1151</v>
      </c>
      <c r="E391" s="179" t="s">
        <v>1152</v>
      </c>
    </row>
    <row r="392" customHeight="1" spans="1:5">
      <c r="A392" s="180"/>
      <c r="B392" s="178" t="s">
        <v>29</v>
      </c>
      <c r="C392" s="179" t="s">
        <v>1153</v>
      </c>
      <c r="D392" s="179" t="s">
        <v>1154</v>
      </c>
      <c r="E392" s="179" t="s">
        <v>1155</v>
      </c>
    </row>
    <row r="393" customHeight="1" spans="1:5">
      <c r="A393" s="180"/>
      <c r="B393" s="178" t="s">
        <v>33</v>
      </c>
      <c r="C393" s="179" t="s">
        <v>1156</v>
      </c>
      <c r="D393" s="179" t="s">
        <v>1157</v>
      </c>
      <c r="E393" s="179" t="s">
        <v>1158</v>
      </c>
    </row>
    <row r="394" customHeight="1" spans="1:5">
      <c r="A394" s="180"/>
      <c r="B394" s="178" t="s">
        <v>37</v>
      </c>
      <c r="C394" s="179" t="s">
        <v>1159</v>
      </c>
      <c r="D394" s="179" t="s">
        <v>1160</v>
      </c>
      <c r="E394" s="179" t="s">
        <v>1161</v>
      </c>
    </row>
    <row r="395" customHeight="1" spans="1:5">
      <c r="A395" s="180"/>
      <c r="B395" s="178" t="s">
        <v>41</v>
      </c>
      <c r="C395" s="179" t="s">
        <v>1162</v>
      </c>
      <c r="D395" s="179" t="s">
        <v>1163</v>
      </c>
      <c r="E395" s="179" t="s">
        <v>1164</v>
      </c>
    </row>
    <row r="396" customHeight="1" spans="1:5">
      <c r="A396" s="180"/>
      <c r="B396" s="178" t="s">
        <v>45</v>
      </c>
      <c r="C396" s="179" t="s">
        <v>1165</v>
      </c>
      <c r="D396" s="179" t="s">
        <v>1166</v>
      </c>
      <c r="E396" s="179" t="s">
        <v>1167</v>
      </c>
    </row>
    <row r="397" customHeight="1" spans="1:5">
      <c r="A397" s="180"/>
      <c r="B397" s="178" t="s">
        <v>49</v>
      </c>
      <c r="C397" s="179" t="s">
        <v>1168</v>
      </c>
      <c r="D397" s="179" t="s">
        <v>1169</v>
      </c>
      <c r="E397" s="179" t="s">
        <v>1170</v>
      </c>
    </row>
    <row r="398" customHeight="1" spans="1:5">
      <c r="A398" s="180"/>
      <c r="B398" s="178" t="s">
        <v>53</v>
      </c>
      <c r="C398" s="179" t="s">
        <v>1171</v>
      </c>
      <c r="D398" s="179" t="s">
        <v>1172</v>
      </c>
      <c r="E398" s="179" t="s">
        <v>1173</v>
      </c>
    </row>
    <row r="399" customHeight="1" spans="1:5">
      <c r="A399" s="180"/>
      <c r="B399" s="178" t="s">
        <v>57</v>
      </c>
      <c r="C399" s="179" t="s">
        <v>1174</v>
      </c>
      <c r="D399" s="179" t="s">
        <v>1175</v>
      </c>
      <c r="E399" s="179" t="s">
        <v>1176</v>
      </c>
    </row>
    <row r="400" customHeight="1" spans="1:5">
      <c r="A400" s="180"/>
      <c r="B400" s="178" t="s">
        <v>61</v>
      </c>
      <c r="C400" s="179" t="s">
        <v>1177</v>
      </c>
      <c r="D400" s="179" t="s">
        <v>1178</v>
      </c>
      <c r="E400" s="179" t="s">
        <v>1179</v>
      </c>
    </row>
    <row r="401" customHeight="1" spans="1:5">
      <c r="A401" s="180"/>
      <c r="B401" s="178" t="s">
        <v>65</v>
      </c>
      <c r="C401" s="179" t="s">
        <v>1180</v>
      </c>
      <c r="D401" s="179" t="s">
        <v>1181</v>
      </c>
      <c r="E401" s="179" t="s">
        <v>1182</v>
      </c>
    </row>
    <row r="402" customHeight="1" spans="1:5">
      <c r="A402" s="180"/>
      <c r="B402" s="178" t="s">
        <v>69</v>
      </c>
      <c r="C402" s="179" t="s">
        <v>1183</v>
      </c>
      <c r="D402" s="179" t="s">
        <v>1184</v>
      </c>
      <c r="E402" s="179" t="s">
        <v>1185</v>
      </c>
    </row>
    <row r="403" customHeight="1" spans="1:5">
      <c r="A403" s="180"/>
      <c r="B403" s="178" t="s">
        <v>73</v>
      </c>
      <c r="C403" s="179" t="s">
        <v>1186</v>
      </c>
      <c r="D403" s="179" t="s">
        <v>1187</v>
      </c>
      <c r="E403" s="179" t="s">
        <v>1188</v>
      </c>
    </row>
    <row r="404" customHeight="1" spans="1:5">
      <c r="A404" s="180"/>
      <c r="B404" s="178" t="s">
        <v>77</v>
      </c>
      <c r="C404" s="179" t="s">
        <v>1189</v>
      </c>
      <c r="D404" s="179" t="s">
        <v>1190</v>
      </c>
      <c r="E404" s="179" t="s">
        <v>1191</v>
      </c>
    </row>
    <row r="405" customHeight="1" spans="1:5">
      <c r="A405" s="180"/>
      <c r="B405" s="178" t="s">
        <v>81</v>
      </c>
      <c r="C405" s="179" t="s">
        <v>1192</v>
      </c>
      <c r="D405" s="179" t="s">
        <v>1193</v>
      </c>
      <c r="E405" s="179" t="s">
        <v>1194</v>
      </c>
    </row>
    <row r="406" customHeight="1" spans="1:5">
      <c r="A406" s="180"/>
      <c r="B406" s="178" t="s">
        <v>85</v>
      </c>
      <c r="C406" s="179" t="s">
        <v>1195</v>
      </c>
      <c r="D406" s="179" t="s">
        <v>1196</v>
      </c>
      <c r="E406" s="179" t="s">
        <v>1197</v>
      </c>
    </row>
    <row r="407" customHeight="1" spans="1:5">
      <c r="A407" s="180"/>
      <c r="B407" s="178" t="s">
        <v>89</v>
      </c>
      <c r="C407" s="179" t="s">
        <v>1198</v>
      </c>
      <c r="D407" s="179" t="s">
        <v>1199</v>
      </c>
      <c r="E407" s="179" t="s">
        <v>1200</v>
      </c>
    </row>
    <row r="408" customHeight="1" spans="1:5">
      <c r="A408" s="180"/>
      <c r="B408" s="178" t="s">
        <v>93</v>
      </c>
      <c r="C408" s="179" t="s">
        <v>1201</v>
      </c>
      <c r="D408" s="179" t="s">
        <v>1202</v>
      </c>
      <c r="E408" s="179" t="s">
        <v>1203</v>
      </c>
    </row>
    <row r="409" customHeight="1" spans="1:5">
      <c r="A409" s="180"/>
      <c r="B409" s="178" t="s">
        <v>97</v>
      </c>
      <c r="C409" s="179" t="s">
        <v>1204</v>
      </c>
      <c r="D409" s="179" t="s">
        <v>1205</v>
      </c>
      <c r="E409" s="179" t="s">
        <v>1206</v>
      </c>
    </row>
    <row r="410" customHeight="1" spans="1:5">
      <c r="A410" s="180"/>
      <c r="B410" s="178" t="s">
        <v>101</v>
      </c>
      <c r="C410" s="179" t="s">
        <v>1207</v>
      </c>
      <c r="D410" s="179" t="s">
        <v>1208</v>
      </c>
      <c r="E410" s="179" t="s">
        <v>1209</v>
      </c>
    </row>
    <row r="411" customHeight="1" spans="1:5">
      <c r="A411" s="180"/>
      <c r="B411" s="178" t="s">
        <v>105</v>
      </c>
      <c r="C411" s="179" t="s">
        <v>1210</v>
      </c>
      <c r="D411" s="179" t="s">
        <v>1211</v>
      </c>
      <c r="E411" s="179" t="s">
        <v>1212</v>
      </c>
    </row>
    <row r="412" customHeight="1" spans="1:5">
      <c r="A412" s="180"/>
      <c r="B412" s="178" t="s">
        <v>109</v>
      </c>
      <c r="C412" s="179" t="s">
        <v>1213</v>
      </c>
      <c r="D412" s="179" t="s">
        <v>1214</v>
      </c>
      <c r="E412" s="179" t="s">
        <v>1215</v>
      </c>
    </row>
    <row r="413" customHeight="1" spans="1:5">
      <c r="A413" s="180"/>
      <c r="B413" s="178" t="s">
        <v>113</v>
      </c>
      <c r="C413" s="179" t="s">
        <v>1216</v>
      </c>
      <c r="D413" s="179" t="s">
        <v>1217</v>
      </c>
      <c r="E413" s="179" t="s">
        <v>1218</v>
      </c>
    </row>
    <row r="414" customHeight="1" spans="1:5">
      <c r="A414" s="180"/>
      <c r="B414" s="178" t="s">
        <v>117</v>
      </c>
      <c r="C414" s="179" t="s">
        <v>1219</v>
      </c>
      <c r="D414" s="179" t="s">
        <v>1220</v>
      </c>
      <c r="E414" s="179" t="s">
        <v>1221</v>
      </c>
    </row>
    <row r="415" customHeight="1" spans="1:5">
      <c r="A415" s="180"/>
      <c r="B415" s="178" t="s">
        <v>121</v>
      </c>
      <c r="C415" s="179" t="s">
        <v>1222</v>
      </c>
      <c r="D415" s="179" t="s">
        <v>1223</v>
      </c>
      <c r="E415" s="179" t="s">
        <v>1224</v>
      </c>
    </row>
    <row r="416" customHeight="1" spans="1:5">
      <c r="A416" s="180"/>
      <c r="B416" s="178" t="s">
        <v>125</v>
      </c>
      <c r="C416" s="179" t="s">
        <v>1225</v>
      </c>
      <c r="D416" s="179" t="s">
        <v>1226</v>
      </c>
      <c r="E416" s="179" t="s">
        <v>1227</v>
      </c>
    </row>
    <row r="417" customHeight="1" spans="1:5">
      <c r="A417" s="180"/>
      <c r="B417" s="178" t="s">
        <v>129</v>
      </c>
      <c r="C417" s="179" t="s">
        <v>1228</v>
      </c>
      <c r="D417" s="179" t="s">
        <v>1229</v>
      </c>
      <c r="E417" s="179" t="s">
        <v>1230</v>
      </c>
    </row>
    <row r="418" customHeight="1" spans="1:5">
      <c r="A418" s="180"/>
      <c r="B418" s="178" t="s">
        <v>133</v>
      </c>
      <c r="C418" s="179" t="s">
        <v>1231</v>
      </c>
      <c r="D418" s="179" t="s">
        <v>1232</v>
      </c>
      <c r="E418" s="179" t="s">
        <v>1233</v>
      </c>
    </row>
    <row r="419" customHeight="1" spans="1:5">
      <c r="A419" s="180"/>
      <c r="B419" s="178" t="s">
        <v>137</v>
      </c>
      <c r="C419" s="179" t="s">
        <v>1234</v>
      </c>
      <c r="D419" s="179" t="s">
        <v>1235</v>
      </c>
      <c r="E419" s="179" t="s">
        <v>1236</v>
      </c>
    </row>
    <row r="420" customHeight="1" spans="1:5">
      <c r="A420" s="180"/>
      <c r="B420" s="178" t="s">
        <v>141</v>
      </c>
      <c r="C420" s="179" t="s">
        <v>1237</v>
      </c>
      <c r="D420" s="179" t="s">
        <v>1238</v>
      </c>
      <c r="E420" s="179" t="s">
        <v>1239</v>
      </c>
    </row>
    <row r="421" customHeight="1" spans="1:5">
      <c r="A421" s="180"/>
      <c r="B421" s="178" t="s">
        <v>145</v>
      </c>
      <c r="C421" s="179" t="s">
        <v>1240</v>
      </c>
      <c r="D421" s="179" t="s">
        <v>1241</v>
      </c>
      <c r="E421" s="179" t="s">
        <v>1242</v>
      </c>
    </row>
    <row r="422" customHeight="1" spans="1:5">
      <c r="A422" s="180"/>
      <c r="B422" s="178" t="s">
        <v>149</v>
      </c>
      <c r="C422" s="179" t="s">
        <v>1243</v>
      </c>
      <c r="D422" s="179" t="s">
        <v>1244</v>
      </c>
      <c r="E422" s="179" t="s">
        <v>1245</v>
      </c>
    </row>
    <row r="423" customHeight="1" spans="1:5">
      <c r="A423" s="180"/>
      <c r="B423" s="178" t="s">
        <v>153</v>
      </c>
      <c r="C423" s="179" t="s">
        <v>1246</v>
      </c>
      <c r="D423" s="179" t="s">
        <v>1247</v>
      </c>
      <c r="E423" s="179" t="s">
        <v>1248</v>
      </c>
    </row>
    <row r="424" customHeight="1" spans="1:5">
      <c r="A424" s="180"/>
      <c r="B424" s="178" t="s">
        <v>157</v>
      </c>
      <c r="C424" s="179" t="s">
        <v>1249</v>
      </c>
      <c r="D424" s="179" t="s">
        <v>1250</v>
      </c>
      <c r="E424" s="179" t="s">
        <v>1251</v>
      </c>
    </row>
    <row r="425" customHeight="1" spans="1:5">
      <c r="A425" s="180"/>
      <c r="B425" s="178" t="s">
        <v>161</v>
      </c>
      <c r="C425" s="179" t="s">
        <v>1252</v>
      </c>
      <c r="D425" s="179" t="s">
        <v>1253</v>
      </c>
      <c r="E425" s="179" t="s">
        <v>1254</v>
      </c>
    </row>
    <row r="426" customHeight="1" spans="1:5">
      <c r="A426" s="180"/>
      <c r="B426" s="178" t="s">
        <v>165</v>
      </c>
      <c r="C426" s="179" t="s">
        <v>1255</v>
      </c>
      <c r="D426" s="179" t="s">
        <v>1256</v>
      </c>
      <c r="E426" s="179" t="s">
        <v>1257</v>
      </c>
    </row>
    <row r="427" customHeight="1" spans="1:5">
      <c r="A427" s="180"/>
      <c r="B427" s="178" t="s">
        <v>169</v>
      </c>
      <c r="C427" s="179" t="s">
        <v>1258</v>
      </c>
      <c r="D427" s="179" t="s">
        <v>1259</v>
      </c>
      <c r="E427" s="179" t="s">
        <v>1260</v>
      </c>
    </row>
    <row r="428" customHeight="1" spans="1:5">
      <c r="A428" s="180"/>
      <c r="B428" s="178" t="s">
        <v>173</v>
      </c>
      <c r="C428" s="179" t="s">
        <v>1261</v>
      </c>
      <c r="D428" s="179" t="s">
        <v>1262</v>
      </c>
      <c r="E428" s="179" t="s">
        <v>1263</v>
      </c>
    </row>
    <row r="429" customHeight="1" spans="1:5">
      <c r="A429" s="180"/>
      <c r="B429" s="178" t="s">
        <v>177</v>
      </c>
      <c r="C429" s="179" t="s">
        <v>1264</v>
      </c>
      <c r="D429" s="179" t="s">
        <v>1265</v>
      </c>
      <c r="E429" s="179" t="s">
        <v>1266</v>
      </c>
    </row>
    <row r="430" customHeight="1" spans="1:5">
      <c r="A430" s="180"/>
      <c r="B430" s="178" t="s">
        <v>181</v>
      </c>
      <c r="C430" s="179" t="s">
        <v>1267</v>
      </c>
      <c r="D430" s="179" t="s">
        <v>1268</v>
      </c>
      <c r="E430" s="179" t="s">
        <v>1269</v>
      </c>
    </row>
    <row r="431" customHeight="1" spans="1:5">
      <c r="A431" s="180"/>
      <c r="B431" s="178" t="s">
        <v>185</v>
      </c>
      <c r="C431" s="179" t="s">
        <v>1270</v>
      </c>
      <c r="D431" s="179" t="s">
        <v>1271</v>
      </c>
      <c r="E431" s="179" t="s">
        <v>1272</v>
      </c>
    </row>
    <row r="432" customHeight="1" spans="1:5">
      <c r="A432" s="180"/>
      <c r="B432" s="178" t="s">
        <v>189</v>
      </c>
      <c r="C432" s="179" t="s">
        <v>1273</v>
      </c>
      <c r="D432" s="179" t="s">
        <v>1274</v>
      </c>
      <c r="E432" s="179" t="s">
        <v>1275</v>
      </c>
    </row>
    <row r="433" customHeight="1" spans="1:5">
      <c r="A433" s="180"/>
      <c r="B433" s="178" t="s">
        <v>193</v>
      </c>
      <c r="C433" s="179" t="s">
        <v>1276</v>
      </c>
      <c r="D433" s="179" t="s">
        <v>1277</v>
      </c>
      <c r="E433" s="179" t="s">
        <v>1278</v>
      </c>
    </row>
    <row r="434" customHeight="1" spans="1:5">
      <c r="A434" s="180"/>
      <c r="B434" s="178" t="s">
        <v>197</v>
      </c>
      <c r="C434" s="179" t="s">
        <v>1279</v>
      </c>
      <c r="D434" s="179" t="s">
        <v>1280</v>
      </c>
      <c r="E434" s="179" t="s">
        <v>1281</v>
      </c>
    </row>
    <row r="435" customHeight="1" spans="1:5">
      <c r="A435" s="180"/>
      <c r="B435" s="178" t="s">
        <v>201</v>
      </c>
      <c r="C435" s="179" t="s">
        <v>1282</v>
      </c>
      <c r="D435" s="179" t="s">
        <v>1283</v>
      </c>
      <c r="E435" s="179" t="s">
        <v>1284</v>
      </c>
    </row>
    <row r="436" customHeight="1" spans="1:5">
      <c r="A436" s="180"/>
      <c r="B436" s="178" t="s">
        <v>205</v>
      </c>
      <c r="C436" s="179" t="s">
        <v>1285</v>
      </c>
      <c r="D436" s="179" t="s">
        <v>1286</v>
      </c>
      <c r="E436" s="179" t="s">
        <v>1287</v>
      </c>
    </row>
    <row r="437" customHeight="1" spans="1:5">
      <c r="A437" s="180"/>
      <c r="B437" s="178" t="s">
        <v>209</v>
      </c>
      <c r="C437" s="179" t="s">
        <v>1288</v>
      </c>
      <c r="D437" s="179" t="s">
        <v>1289</v>
      </c>
      <c r="E437" s="179" t="s">
        <v>1290</v>
      </c>
    </row>
    <row r="438" customHeight="1" spans="1:5">
      <c r="A438" s="180"/>
      <c r="B438" s="178" t="s">
        <v>213</v>
      </c>
      <c r="C438" s="179" t="s">
        <v>1291</v>
      </c>
      <c r="D438" s="179" t="s">
        <v>1292</v>
      </c>
      <c r="E438" s="179" t="s">
        <v>1293</v>
      </c>
    </row>
    <row r="439" customHeight="1" spans="1:5">
      <c r="A439" s="180"/>
      <c r="B439" s="178" t="s">
        <v>217</v>
      </c>
      <c r="C439" s="179" t="s">
        <v>1294</v>
      </c>
      <c r="D439" s="179" t="s">
        <v>1295</v>
      </c>
      <c r="E439" s="179" t="s">
        <v>1296</v>
      </c>
    </row>
    <row r="440" customHeight="1" spans="1:5">
      <c r="A440" s="180"/>
      <c r="B440" s="178" t="s">
        <v>221</v>
      </c>
      <c r="C440" s="179" t="s">
        <v>1297</v>
      </c>
      <c r="D440" s="179" t="s">
        <v>1298</v>
      </c>
      <c r="E440" s="179" t="s">
        <v>1299</v>
      </c>
    </row>
    <row r="441" customHeight="1" spans="1:5">
      <c r="A441" s="180"/>
      <c r="B441" s="178" t="s">
        <v>225</v>
      </c>
      <c r="C441" s="179" t="s">
        <v>1300</v>
      </c>
      <c r="D441" s="179" t="s">
        <v>1301</v>
      </c>
      <c r="E441" s="179" t="s">
        <v>1302</v>
      </c>
    </row>
    <row r="442" customHeight="1" spans="1:5">
      <c r="A442" s="180"/>
      <c r="B442" s="178" t="s">
        <v>229</v>
      </c>
      <c r="C442" s="179" t="s">
        <v>1303</v>
      </c>
      <c r="D442" s="179" t="s">
        <v>1304</v>
      </c>
      <c r="E442" s="179" t="s">
        <v>1305</v>
      </c>
    </row>
    <row r="443" customHeight="1" spans="1:5">
      <c r="A443" s="180"/>
      <c r="B443" s="178" t="s">
        <v>233</v>
      </c>
      <c r="C443" s="179" t="s">
        <v>1306</v>
      </c>
      <c r="D443" s="179" t="s">
        <v>1307</v>
      </c>
      <c r="E443" s="179" t="s">
        <v>1308</v>
      </c>
    </row>
    <row r="444" customHeight="1" spans="1:5">
      <c r="A444" s="180"/>
      <c r="B444" s="178" t="s">
        <v>237</v>
      </c>
      <c r="C444" s="179" t="s">
        <v>1309</v>
      </c>
      <c r="D444" s="179" t="s">
        <v>1310</v>
      </c>
      <c r="E444" s="179" t="s">
        <v>1311</v>
      </c>
    </row>
    <row r="445" customHeight="1" spans="1:5">
      <c r="A445" s="180"/>
      <c r="B445" s="178" t="s">
        <v>241</v>
      </c>
      <c r="C445" s="179" t="s">
        <v>1312</v>
      </c>
      <c r="D445" s="179" t="s">
        <v>1313</v>
      </c>
      <c r="E445" s="179" t="s">
        <v>1314</v>
      </c>
    </row>
    <row r="446" customHeight="1" spans="1:5">
      <c r="A446" s="180"/>
      <c r="B446" s="178" t="s">
        <v>245</v>
      </c>
      <c r="C446" s="179" t="s">
        <v>1315</v>
      </c>
      <c r="D446" s="179" t="s">
        <v>1316</v>
      </c>
      <c r="E446" s="179" t="s">
        <v>1317</v>
      </c>
    </row>
    <row r="447" customHeight="1" spans="1:5">
      <c r="A447" s="180"/>
      <c r="B447" s="178" t="s">
        <v>249</v>
      </c>
      <c r="C447" s="179" t="s">
        <v>1318</v>
      </c>
      <c r="D447" s="179" t="s">
        <v>1319</v>
      </c>
      <c r="E447" s="179" t="s">
        <v>1320</v>
      </c>
    </row>
    <row r="448" customHeight="1" spans="1:5">
      <c r="A448" s="180"/>
      <c r="B448" s="178" t="s">
        <v>253</v>
      </c>
      <c r="C448" s="179" t="s">
        <v>1321</v>
      </c>
      <c r="D448" s="179" t="s">
        <v>1322</v>
      </c>
      <c r="E448" s="179" t="s">
        <v>1323</v>
      </c>
    </row>
    <row r="449" customHeight="1" spans="1:5">
      <c r="A449" s="180"/>
      <c r="B449" s="178" t="s">
        <v>257</v>
      </c>
      <c r="C449" s="179" t="s">
        <v>1324</v>
      </c>
      <c r="D449" s="179" t="s">
        <v>1325</v>
      </c>
      <c r="E449" s="179" t="s">
        <v>1326</v>
      </c>
    </row>
    <row r="450" customHeight="1" spans="1:5">
      <c r="A450" s="180"/>
      <c r="B450" s="178" t="s">
        <v>261</v>
      </c>
      <c r="C450" s="179" t="s">
        <v>1327</v>
      </c>
      <c r="D450" s="179" t="s">
        <v>1328</v>
      </c>
      <c r="E450" s="179" t="s">
        <v>1329</v>
      </c>
    </row>
    <row r="451" customHeight="1" spans="1:5">
      <c r="A451" s="180"/>
      <c r="B451" s="178" t="s">
        <v>265</v>
      </c>
      <c r="C451" s="179" t="s">
        <v>1330</v>
      </c>
      <c r="D451" s="179" t="s">
        <v>1331</v>
      </c>
      <c r="E451" s="179" t="s">
        <v>1332</v>
      </c>
    </row>
    <row r="452" customHeight="1" spans="1:5">
      <c r="A452" s="180"/>
      <c r="B452" s="178" t="s">
        <v>269</v>
      </c>
      <c r="C452" s="179" t="s">
        <v>1333</v>
      </c>
      <c r="D452" s="179" t="s">
        <v>1334</v>
      </c>
      <c r="E452" s="179" t="s">
        <v>1335</v>
      </c>
    </row>
    <row r="453" customHeight="1" spans="1:5">
      <c r="A453" s="180"/>
      <c r="B453" s="178" t="s">
        <v>273</v>
      </c>
      <c r="C453" s="179" t="s">
        <v>1336</v>
      </c>
      <c r="D453" s="179" t="s">
        <v>1337</v>
      </c>
      <c r="E453" s="179" t="s">
        <v>1338</v>
      </c>
    </row>
    <row r="454" customHeight="1" spans="1:5">
      <c r="A454" s="180"/>
      <c r="B454" s="178" t="s">
        <v>277</v>
      </c>
      <c r="C454" s="179" t="s">
        <v>1339</v>
      </c>
      <c r="D454" s="179" t="s">
        <v>1340</v>
      </c>
      <c r="E454" s="179" t="s">
        <v>1341</v>
      </c>
    </row>
    <row r="455" customHeight="1" spans="1:5">
      <c r="A455" s="180"/>
      <c r="B455" s="178" t="s">
        <v>281</v>
      </c>
      <c r="C455" s="179" t="s">
        <v>1342</v>
      </c>
      <c r="D455" s="179" t="s">
        <v>1343</v>
      </c>
      <c r="E455" s="179" t="s">
        <v>1344</v>
      </c>
    </row>
    <row r="456" customHeight="1" spans="1:5">
      <c r="A456" s="180"/>
      <c r="B456" s="178" t="s">
        <v>285</v>
      </c>
      <c r="C456" s="179" t="s">
        <v>1345</v>
      </c>
      <c r="D456" s="179" t="s">
        <v>1346</v>
      </c>
      <c r="E456" s="179" t="s">
        <v>1347</v>
      </c>
    </row>
    <row r="457" customHeight="1" spans="1:5">
      <c r="A457" s="180"/>
      <c r="B457" s="178" t="s">
        <v>289</v>
      </c>
      <c r="C457" s="179" t="s">
        <v>1348</v>
      </c>
      <c r="D457" s="179" t="s">
        <v>1349</v>
      </c>
      <c r="E457" s="179" t="s">
        <v>1350</v>
      </c>
    </row>
    <row r="458" customHeight="1" spans="1:5">
      <c r="A458" s="180"/>
      <c r="B458" s="178" t="s">
        <v>293</v>
      </c>
      <c r="C458" s="179" t="s">
        <v>1351</v>
      </c>
      <c r="D458" s="179" t="s">
        <v>1352</v>
      </c>
      <c r="E458" s="179" t="s">
        <v>1353</v>
      </c>
    </row>
    <row r="459" customHeight="1" spans="1:5">
      <c r="A459" s="180"/>
      <c r="B459" s="178" t="s">
        <v>297</v>
      </c>
      <c r="C459" s="179" t="s">
        <v>1354</v>
      </c>
      <c r="D459" s="179" t="s">
        <v>1355</v>
      </c>
      <c r="E459" s="179" t="s">
        <v>1356</v>
      </c>
    </row>
    <row r="460" customHeight="1" spans="1:5">
      <c r="A460" s="180"/>
      <c r="B460" s="178" t="s">
        <v>301</v>
      </c>
      <c r="C460" s="179" t="s">
        <v>1357</v>
      </c>
      <c r="D460" s="179" t="s">
        <v>1358</v>
      </c>
      <c r="E460" s="179" t="s">
        <v>1359</v>
      </c>
    </row>
    <row r="461" customHeight="1" spans="1:5">
      <c r="A461" s="180"/>
      <c r="B461" s="178" t="s">
        <v>305</v>
      </c>
      <c r="C461" s="179" t="s">
        <v>1360</v>
      </c>
      <c r="D461" s="179" t="s">
        <v>1361</v>
      </c>
      <c r="E461" s="179" t="s">
        <v>1362</v>
      </c>
    </row>
    <row r="462" customHeight="1" spans="1:5">
      <c r="A462" s="180"/>
      <c r="B462" s="178" t="s">
        <v>309</v>
      </c>
      <c r="C462" s="179" t="s">
        <v>1363</v>
      </c>
      <c r="D462" s="179" t="s">
        <v>1364</v>
      </c>
      <c r="E462" s="179" t="s">
        <v>1365</v>
      </c>
    </row>
    <row r="463" customHeight="1" spans="1:5">
      <c r="A463" s="180"/>
      <c r="B463" s="178" t="s">
        <v>313</v>
      </c>
      <c r="C463" s="179" t="s">
        <v>1366</v>
      </c>
      <c r="D463" s="179" t="s">
        <v>1367</v>
      </c>
      <c r="E463" s="179" t="s">
        <v>1368</v>
      </c>
    </row>
    <row r="464" customHeight="1" spans="1:5">
      <c r="A464" s="180"/>
      <c r="B464" s="178" t="s">
        <v>317</v>
      </c>
      <c r="C464" s="179" t="s">
        <v>1369</v>
      </c>
      <c r="D464" s="179" t="s">
        <v>1370</v>
      </c>
      <c r="E464" s="179" t="s">
        <v>1371</v>
      </c>
    </row>
    <row r="465" customHeight="1" spans="1:5">
      <c r="A465" s="180"/>
      <c r="B465" s="178" t="s">
        <v>321</v>
      </c>
      <c r="C465" s="179" t="s">
        <v>1372</v>
      </c>
      <c r="D465" s="179" t="s">
        <v>1373</v>
      </c>
      <c r="E465" s="179" t="s">
        <v>1374</v>
      </c>
    </row>
    <row r="466" customHeight="1" spans="1:5">
      <c r="A466" s="180"/>
      <c r="B466" s="178" t="s">
        <v>325</v>
      </c>
      <c r="C466" s="179" t="s">
        <v>1375</v>
      </c>
      <c r="D466" s="179" t="s">
        <v>1376</v>
      </c>
      <c r="E466" s="179" t="s">
        <v>1377</v>
      </c>
    </row>
    <row r="467" customHeight="1" spans="1:5">
      <c r="A467" s="180"/>
      <c r="B467" s="178" t="s">
        <v>329</v>
      </c>
      <c r="C467" s="179" t="s">
        <v>1378</v>
      </c>
      <c r="D467" s="179" t="s">
        <v>1379</v>
      </c>
      <c r="E467" s="179" t="s">
        <v>1380</v>
      </c>
    </row>
    <row r="468" customHeight="1" spans="1:5">
      <c r="A468" s="180"/>
      <c r="B468" s="178" t="s">
        <v>333</v>
      </c>
      <c r="C468" s="179" t="s">
        <v>1381</v>
      </c>
      <c r="D468" s="179" t="s">
        <v>1382</v>
      </c>
      <c r="E468" s="179" t="s">
        <v>1383</v>
      </c>
    </row>
    <row r="469" customHeight="1" spans="1:5">
      <c r="A469" s="180"/>
      <c r="B469" s="178" t="s">
        <v>337</v>
      </c>
      <c r="C469" s="179" t="s">
        <v>1384</v>
      </c>
      <c r="D469" s="179" t="s">
        <v>1385</v>
      </c>
      <c r="E469" s="179" t="s">
        <v>1386</v>
      </c>
    </row>
    <row r="470" customHeight="1" spans="1:5">
      <c r="A470" s="180"/>
      <c r="B470" s="178" t="s">
        <v>341</v>
      </c>
      <c r="C470" s="179" t="s">
        <v>1387</v>
      </c>
      <c r="D470" s="179" t="s">
        <v>1388</v>
      </c>
      <c r="E470" s="179" t="s">
        <v>1389</v>
      </c>
    </row>
    <row r="471" customHeight="1" spans="1:5">
      <c r="A471" s="180"/>
      <c r="B471" s="178" t="s">
        <v>345</v>
      </c>
      <c r="C471" s="179" t="s">
        <v>346</v>
      </c>
      <c r="D471" s="179" t="s">
        <v>346</v>
      </c>
      <c r="E471" s="179" t="s">
        <v>346</v>
      </c>
    </row>
    <row r="472" customHeight="1" spans="1:5">
      <c r="A472" s="180"/>
      <c r="B472" s="178" t="s">
        <v>347</v>
      </c>
      <c r="C472" s="179" t="s">
        <v>346</v>
      </c>
      <c r="D472" s="179" t="s">
        <v>346</v>
      </c>
      <c r="E472" s="179" t="s">
        <v>346</v>
      </c>
    </row>
    <row r="473" customHeight="1" spans="1:5">
      <c r="A473" s="180"/>
      <c r="B473" s="178" t="s">
        <v>348</v>
      </c>
      <c r="C473" s="179" t="s">
        <v>349</v>
      </c>
      <c r="D473" s="179" t="s">
        <v>350</v>
      </c>
      <c r="E473" s="179" t="s">
        <v>351</v>
      </c>
    </row>
    <row r="474" customHeight="1" spans="1:5">
      <c r="A474" s="180"/>
      <c r="B474" s="178" t="s">
        <v>352</v>
      </c>
      <c r="C474" s="179" t="s">
        <v>353</v>
      </c>
      <c r="D474" s="179" t="s">
        <v>354</v>
      </c>
      <c r="E474" s="179" t="s">
        <v>355</v>
      </c>
    </row>
    <row r="475" customHeight="1" spans="1:5">
      <c r="A475" s="180"/>
      <c r="B475" s="178" t="s">
        <v>356</v>
      </c>
      <c r="C475" s="179" t="s">
        <v>357</v>
      </c>
      <c r="D475" s="179" t="s">
        <v>358</v>
      </c>
      <c r="E475" s="179" t="s">
        <v>359</v>
      </c>
    </row>
    <row r="476" customHeight="1" spans="1:5">
      <c r="A476" s="180"/>
      <c r="B476" s="178" t="s">
        <v>360</v>
      </c>
      <c r="C476" s="179" t="s">
        <v>361</v>
      </c>
      <c r="D476" s="179" t="s">
        <v>362</v>
      </c>
      <c r="E476" s="179" t="s">
        <v>363</v>
      </c>
    </row>
    <row r="477" customHeight="1" spans="1:5">
      <c r="A477" s="180"/>
      <c r="B477" s="178" t="s">
        <v>364</v>
      </c>
      <c r="C477" s="179" t="s">
        <v>365</v>
      </c>
      <c r="D477" s="179" t="s">
        <v>366</v>
      </c>
      <c r="E477" s="179" t="s">
        <v>367</v>
      </c>
    </row>
    <row r="478" customHeight="1" spans="1:5">
      <c r="A478" s="180"/>
      <c r="B478" s="178" t="s">
        <v>368</v>
      </c>
      <c r="C478" s="179" t="s">
        <v>369</v>
      </c>
      <c r="D478" s="179" t="s">
        <v>370</v>
      </c>
      <c r="E478" s="179" t="s">
        <v>371</v>
      </c>
    </row>
    <row r="479" customHeight="1" spans="1:5">
      <c r="A479" s="180"/>
      <c r="B479" s="178" t="s">
        <v>372</v>
      </c>
      <c r="C479" s="179" t="s">
        <v>373</v>
      </c>
      <c r="D479" s="179" t="s">
        <v>373</v>
      </c>
      <c r="E479" s="179" t="s">
        <v>373</v>
      </c>
    </row>
    <row r="480" customHeight="1" spans="1:5">
      <c r="A480" s="180"/>
      <c r="B480" s="178" t="s">
        <v>374</v>
      </c>
      <c r="C480" s="179" t="s">
        <v>373</v>
      </c>
      <c r="D480" s="179" t="s">
        <v>373</v>
      </c>
      <c r="E480" s="179" t="s">
        <v>373</v>
      </c>
    </row>
    <row r="481" customHeight="1" spans="1:5">
      <c r="A481" s="180"/>
      <c r="B481" s="178" t="s">
        <v>375</v>
      </c>
      <c r="C481" s="179" t="s">
        <v>376</v>
      </c>
      <c r="D481" s="179" t="s">
        <v>376</v>
      </c>
      <c r="E481" s="179" t="s">
        <v>376</v>
      </c>
    </row>
    <row r="482" customHeight="1" spans="1:5">
      <c r="A482" s="181"/>
      <c r="B482" s="178" t="s">
        <v>377</v>
      </c>
      <c r="C482" s="179" t="s">
        <v>376</v>
      </c>
      <c r="D482" s="179" t="s">
        <v>376</v>
      </c>
      <c r="E482" s="179" t="s">
        <v>376</v>
      </c>
    </row>
  </sheetData>
  <sheetProtection selectLockedCells="1" selectUnlockedCells="1"/>
  <mergeCells count="6">
    <mergeCell ref="A1:B1"/>
    <mergeCell ref="A3:A98"/>
    <mergeCell ref="A99:A194"/>
    <mergeCell ref="A195:A290"/>
    <mergeCell ref="A291:A386"/>
    <mergeCell ref="A387:A482"/>
  </mergeCells>
  <dataValidations count="3">
    <dataValidation type="list" allowBlank="1" showInputMessage="1" showErrorMessage="1" sqref="G15">
      <formula1>$G$9:$G$14</formula1>
    </dataValidation>
    <dataValidation type="list" allowBlank="1" showInputMessage="1" showErrorMessage="1" sqref="G3">
      <formula1>$G$1:$G$2</formula1>
    </dataValidation>
    <dataValidation type="list" allowBlank="1" showInputMessage="1" showErrorMessage="1" sqref="G7">
      <formula1>$G$5:$G$6</formula1>
    </dataValidation>
  </dataValidations>
  <pageMargins left="0.75" right="0.75" top="1" bottom="1" header="0.5" footer="0.5"/>
  <pageSetup paperSize="1"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482"/>
  <sheetViews>
    <sheetView workbookViewId="0">
      <pane ySplit="2" topLeftCell="A3" activePane="bottomLeft" state="frozen"/>
      <selection/>
      <selection pane="bottomLeft" activeCell="H490" sqref="H490"/>
    </sheetView>
  </sheetViews>
  <sheetFormatPr defaultColWidth="9" defaultRowHeight="12.75"/>
  <cols>
    <col min="1" max="1" width="7.42857142857143" customWidth="1"/>
    <col min="2" max="2" width="16.4285714285714" customWidth="1"/>
    <col min="3" max="3" width="5.14285714285714" style="158" customWidth="1"/>
    <col min="4" max="15" width="6.71428571428571" customWidth="1"/>
    <col min="16" max="16" width="8.71428571428571" style="125" customWidth="1"/>
    <col min="17" max="17" width="15.7142857142857" customWidth="1"/>
    <col min="18" max="27" width="5.71428571428571" customWidth="1"/>
    <col min="28" max="29" width="6.71428571428571" customWidth="1"/>
  </cols>
  <sheetData>
    <row r="1" ht="16.5" spans="1:29">
      <c r="A1" s="68" t="s">
        <v>3</v>
      </c>
      <c r="B1" s="79" t="s">
        <v>6</v>
      </c>
      <c r="C1" s="68" t="s">
        <v>1390</v>
      </c>
      <c r="D1" s="29" t="str">
        <f>Results!D2</f>
        <v>Test Sample</v>
      </c>
      <c r="E1" s="29"/>
      <c r="F1" s="29"/>
      <c r="G1" s="29"/>
      <c r="H1" s="29"/>
      <c r="I1" s="29"/>
      <c r="J1" s="29"/>
      <c r="K1" s="29"/>
      <c r="L1" s="29"/>
      <c r="M1" s="29"/>
      <c r="N1" s="23"/>
      <c r="O1" s="23"/>
      <c r="P1" s="169"/>
      <c r="Q1" s="67" t="s">
        <v>1391</v>
      </c>
      <c r="R1" s="104" t="s">
        <v>1392</v>
      </c>
      <c r="S1" s="105"/>
      <c r="T1" s="105"/>
      <c r="U1" s="105"/>
      <c r="V1" s="105"/>
      <c r="W1" s="105"/>
      <c r="X1" s="105"/>
      <c r="Y1" s="105"/>
      <c r="Z1" s="105"/>
      <c r="AA1" s="132"/>
      <c r="AB1" s="67" t="s">
        <v>1393</v>
      </c>
      <c r="AC1" s="67" t="s">
        <v>1394</v>
      </c>
    </row>
    <row r="2" spans="1:29">
      <c r="A2" s="68"/>
      <c r="B2" s="81"/>
      <c r="C2" s="68"/>
      <c r="D2" s="33" t="s">
        <v>1395</v>
      </c>
      <c r="E2" s="33" t="s">
        <v>1396</v>
      </c>
      <c r="F2" s="33" t="s">
        <v>1397</v>
      </c>
      <c r="G2" s="33" t="s">
        <v>1398</v>
      </c>
      <c r="H2" s="33" t="s">
        <v>1399</v>
      </c>
      <c r="I2" s="33" t="s">
        <v>1400</v>
      </c>
      <c r="J2" s="33" t="s">
        <v>1401</v>
      </c>
      <c r="K2" s="33" t="s">
        <v>1402</v>
      </c>
      <c r="L2" s="33" t="s">
        <v>1403</v>
      </c>
      <c r="M2" s="33" t="s">
        <v>1404</v>
      </c>
      <c r="N2" s="29" t="s">
        <v>1393</v>
      </c>
      <c r="O2" s="29" t="s">
        <v>1405</v>
      </c>
      <c r="P2" s="170"/>
      <c r="Q2" s="80"/>
      <c r="R2" s="33" t="s">
        <v>1395</v>
      </c>
      <c r="S2" s="33" t="s">
        <v>1396</v>
      </c>
      <c r="T2" s="33" t="s">
        <v>1397</v>
      </c>
      <c r="U2" s="33" t="s">
        <v>1398</v>
      </c>
      <c r="V2" s="33" t="s">
        <v>1399</v>
      </c>
      <c r="W2" s="33" t="s">
        <v>1400</v>
      </c>
      <c r="X2" s="33" t="s">
        <v>1401</v>
      </c>
      <c r="Y2" s="33" t="s">
        <v>1402</v>
      </c>
      <c r="Z2" s="33" t="s">
        <v>1403</v>
      </c>
      <c r="AA2" s="33" t="s">
        <v>1404</v>
      </c>
      <c r="AB2" s="80"/>
      <c r="AC2" s="80"/>
    </row>
    <row r="3" customHeight="1" spans="1:29">
      <c r="A3" s="99" t="str">
        <f>'Gene Table'!A3</f>
        <v>Plate 1</v>
      </c>
      <c r="B3" s="37" t="str">
        <f>'Gene Table'!D3</f>
        <v>NM_000015</v>
      </c>
      <c r="C3" s="159" t="s">
        <v>9</v>
      </c>
      <c r="D3" s="160"/>
      <c r="E3" s="160"/>
      <c r="F3" s="160"/>
      <c r="G3" s="160"/>
      <c r="H3" s="160"/>
      <c r="I3" s="160"/>
      <c r="J3" s="160"/>
      <c r="K3" s="160"/>
      <c r="L3" s="160"/>
      <c r="M3" s="160"/>
      <c r="N3" s="162" t="e">
        <f>AVERAGE(Calculations!D4:M4)</f>
        <v>#DIV/0!</v>
      </c>
      <c r="O3" s="162" t="e">
        <f>STDEV(Calculations!D4:M4)</f>
        <v>#DIV/0!</v>
      </c>
      <c r="Q3" s="163" t="s">
        <v>1406</v>
      </c>
      <c r="R3" s="37" t="str">
        <f t="shared" ref="R3:AA3" si="0">IF(COUNTIF(D$3:D$482,"&lt;35")=0,"",COUNTIF(D$3:D$482,"&lt;25"))</f>
        <v/>
      </c>
      <c r="S3" s="37" t="str">
        <f t="shared" si="0"/>
        <v/>
      </c>
      <c r="T3" s="37" t="str">
        <f t="shared" si="0"/>
        <v/>
      </c>
      <c r="U3" s="37" t="str">
        <f t="shared" si="0"/>
        <v/>
      </c>
      <c r="V3" s="37" t="str">
        <f t="shared" si="0"/>
        <v/>
      </c>
      <c r="W3" s="37" t="str">
        <f t="shared" si="0"/>
        <v/>
      </c>
      <c r="X3" s="37" t="str">
        <f t="shared" si="0"/>
        <v/>
      </c>
      <c r="Y3" s="37" t="str">
        <f t="shared" si="0"/>
        <v/>
      </c>
      <c r="Z3" s="37" t="str">
        <f t="shared" si="0"/>
        <v/>
      </c>
      <c r="AA3" s="37" t="str">
        <f t="shared" si="0"/>
        <v/>
      </c>
      <c r="AB3" s="165" t="e">
        <f t="shared" ref="AB3:AB6" si="1">AVERAGE(R3:AA3)</f>
        <v>#DIV/0!</v>
      </c>
      <c r="AC3" s="166" t="e">
        <f t="shared" ref="AC3:AC6" si="2">STDEV(R3:AA3)</f>
        <v>#DIV/0!</v>
      </c>
    </row>
    <row r="4" spans="1:29">
      <c r="A4" s="99"/>
      <c r="B4" s="37" t="str">
        <f>'Gene Table'!D4</f>
        <v>NM_006297</v>
      </c>
      <c r="C4" s="159" t="s">
        <v>13</v>
      </c>
      <c r="D4" s="160"/>
      <c r="E4" s="160"/>
      <c r="F4" s="160"/>
      <c r="G4" s="160"/>
      <c r="H4" s="160"/>
      <c r="I4" s="160"/>
      <c r="J4" s="160"/>
      <c r="K4" s="160"/>
      <c r="L4" s="160"/>
      <c r="M4" s="160"/>
      <c r="N4" s="162" t="e">
        <f>AVERAGE(Calculations!D5:M5)</f>
        <v>#DIV/0!</v>
      </c>
      <c r="O4" s="162" t="e">
        <f>STDEV(Calculations!D5:M5)</f>
        <v>#DIV/0!</v>
      </c>
      <c r="P4" s="171"/>
      <c r="Q4" s="163" t="s">
        <v>1407</v>
      </c>
      <c r="R4" s="37" t="str">
        <f t="shared" ref="R4:AA4" si="3">IF(COUNTIF(D$3:D$482,"&lt;35")=0,"",COUNTIF(D$3:D$482,"&lt;30")-R3)</f>
        <v/>
      </c>
      <c r="S4" s="37" t="str">
        <f t="shared" si="3"/>
        <v/>
      </c>
      <c r="T4" s="37" t="str">
        <f t="shared" si="3"/>
        <v/>
      </c>
      <c r="U4" s="37" t="str">
        <f t="shared" si="3"/>
        <v/>
      </c>
      <c r="V4" s="37" t="str">
        <f t="shared" si="3"/>
        <v/>
      </c>
      <c r="W4" s="37" t="str">
        <f t="shared" si="3"/>
        <v/>
      </c>
      <c r="X4" s="37" t="str">
        <f t="shared" si="3"/>
        <v/>
      </c>
      <c r="Y4" s="37" t="str">
        <f t="shared" si="3"/>
        <v/>
      </c>
      <c r="Z4" s="37" t="str">
        <f t="shared" si="3"/>
        <v/>
      </c>
      <c r="AA4" s="37" t="str">
        <f t="shared" si="3"/>
        <v/>
      </c>
      <c r="AB4" s="165" t="e">
        <f t="shared" si="1"/>
        <v>#DIV/0!</v>
      </c>
      <c r="AC4" s="166" t="e">
        <f t="shared" si="2"/>
        <v>#DIV/0!</v>
      </c>
    </row>
    <row r="5" spans="1:29">
      <c r="A5" s="99"/>
      <c r="B5" s="37" t="str">
        <f>'Gene Table'!D5</f>
        <v>NM_000546</v>
      </c>
      <c r="C5" s="159" t="s">
        <v>17</v>
      </c>
      <c r="D5" s="160"/>
      <c r="E5" s="160"/>
      <c r="F5" s="160"/>
      <c r="G5" s="160"/>
      <c r="H5" s="160"/>
      <c r="I5" s="160"/>
      <c r="J5" s="160"/>
      <c r="K5" s="160"/>
      <c r="L5" s="160"/>
      <c r="M5" s="160"/>
      <c r="N5" s="162" t="e">
        <f>AVERAGE(Calculations!D6:M6)</f>
        <v>#DIV/0!</v>
      </c>
      <c r="O5" s="162" t="e">
        <f>STDEV(Calculations!D6:M6)</f>
        <v>#DIV/0!</v>
      </c>
      <c r="Q5" s="163" t="s">
        <v>1408</v>
      </c>
      <c r="R5" s="37" t="str">
        <f t="shared" ref="R5:AA5" si="4">IF(COUNTIF(D$3:D$482,"&lt;35")=0,"",COUNTIF(D$3:D$482,"&lt;35")-SUM(R3:R4))</f>
        <v/>
      </c>
      <c r="S5" s="37" t="str">
        <f t="shared" si="4"/>
        <v/>
      </c>
      <c r="T5" s="37" t="str">
        <f t="shared" si="4"/>
        <v/>
      </c>
      <c r="U5" s="37" t="str">
        <f t="shared" si="4"/>
        <v/>
      </c>
      <c r="V5" s="37" t="str">
        <f t="shared" si="4"/>
        <v/>
      </c>
      <c r="W5" s="37" t="str">
        <f t="shared" si="4"/>
        <v/>
      </c>
      <c r="X5" s="37" t="str">
        <f t="shared" si="4"/>
        <v/>
      </c>
      <c r="Y5" s="37" t="str">
        <f t="shared" si="4"/>
        <v/>
      </c>
      <c r="Z5" s="37" t="str">
        <f t="shared" si="4"/>
        <v/>
      </c>
      <c r="AA5" s="37" t="str">
        <f t="shared" si="4"/>
        <v/>
      </c>
      <c r="AB5" s="165" t="e">
        <f t="shared" si="1"/>
        <v>#DIV/0!</v>
      </c>
      <c r="AC5" s="166" t="e">
        <f t="shared" si="2"/>
        <v>#DIV/0!</v>
      </c>
    </row>
    <row r="6" spans="1:29">
      <c r="A6" s="99"/>
      <c r="B6" s="37" t="str">
        <f>'Gene Table'!D6</f>
        <v>NM_000400</v>
      </c>
      <c r="C6" s="159" t="s">
        <v>21</v>
      </c>
      <c r="D6" s="160"/>
      <c r="E6" s="160"/>
      <c r="F6" s="160"/>
      <c r="G6" s="160"/>
      <c r="H6" s="160"/>
      <c r="I6" s="160"/>
      <c r="J6" s="160"/>
      <c r="K6" s="160"/>
      <c r="L6" s="160"/>
      <c r="M6" s="160"/>
      <c r="N6" s="162" t="e">
        <f>AVERAGE(Calculations!D7:M7)</f>
        <v>#DIV/0!</v>
      </c>
      <c r="O6" s="162" t="e">
        <f>STDEV(Calculations!D7:M7)</f>
        <v>#DIV/0!</v>
      </c>
      <c r="P6" s="171"/>
      <c r="Q6" s="163" t="s">
        <v>1409</v>
      </c>
      <c r="R6" s="37" t="str">
        <f t="shared" ref="R6:AA6" si="5">IF(COUNTIF(D$3:D$482,"&lt;40")=0,"",COUNTIF(D$3:D$482,"N/A")+COUNTBLANK(D$3:D$482)+COUNTIF(D$3:D$482,"&gt;=35")+COUNTIF(D$3:D$482,"=0")+COUNTIF(D$3:D$482,"Undetermined"))</f>
        <v/>
      </c>
      <c r="S6" s="37" t="str">
        <f t="shared" si="5"/>
        <v/>
      </c>
      <c r="T6" s="37" t="str">
        <f t="shared" si="5"/>
        <v/>
      </c>
      <c r="U6" s="37" t="str">
        <f t="shared" si="5"/>
        <v/>
      </c>
      <c r="V6" s="37" t="str">
        <f t="shared" si="5"/>
        <v/>
      </c>
      <c r="W6" s="37" t="str">
        <f t="shared" si="5"/>
        <v/>
      </c>
      <c r="X6" s="37" t="str">
        <f t="shared" si="5"/>
        <v/>
      </c>
      <c r="Y6" s="37" t="str">
        <f t="shared" si="5"/>
        <v/>
      </c>
      <c r="Z6" s="37" t="str">
        <f t="shared" si="5"/>
        <v/>
      </c>
      <c r="AA6" s="37" t="str">
        <f t="shared" si="5"/>
        <v/>
      </c>
      <c r="AB6" s="165" t="e">
        <f t="shared" si="1"/>
        <v>#DIV/0!</v>
      </c>
      <c r="AC6" s="166" t="e">
        <f t="shared" si="2"/>
        <v>#DIV/0!</v>
      </c>
    </row>
    <row r="7" ht="16.5" spans="1:29">
      <c r="A7" s="99"/>
      <c r="B7" s="37" t="str">
        <f>'Gene Table'!D7</f>
        <v>NM_005432</v>
      </c>
      <c r="C7" s="159" t="s">
        <v>25</v>
      </c>
      <c r="D7" s="160"/>
      <c r="E7" s="160"/>
      <c r="F7" s="160"/>
      <c r="G7" s="160"/>
      <c r="H7" s="160"/>
      <c r="I7" s="160"/>
      <c r="J7" s="160"/>
      <c r="K7" s="160"/>
      <c r="L7" s="160"/>
      <c r="M7" s="160"/>
      <c r="N7" s="162" t="e">
        <f>AVERAGE(Calculations!D8:M8)</f>
        <v>#DIV/0!</v>
      </c>
      <c r="O7" s="162" t="e">
        <f>STDEV(Calculations!D8:M8)</f>
        <v>#DIV/0!</v>
      </c>
      <c r="Q7" s="104" t="s">
        <v>1410</v>
      </c>
      <c r="R7" s="105"/>
      <c r="S7" s="105"/>
      <c r="T7" s="105"/>
      <c r="U7" s="105"/>
      <c r="V7" s="105"/>
      <c r="W7" s="105"/>
      <c r="X7" s="105"/>
      <c r="Y7" s="105"/>
      <c r="Z7" s="105"/>
      <c r="AA7" s="105"/>
      <c r="AB7" s="105"/>
      <c r="AC7" s="132"/>
    </row>
    <row r="8" spans="1:29">
      <c r="A8" s="99"/>
      <c r="B8" s="37" t="str">
        <f>'Gene Table'!D8</f>
        <v>NM_000662</v>
      </c>
      <c r="C8" s="159" t="s">
        <v>29</v>
      </c>
      <c r="D8" s="160"/>
      <c r="E8" s="160"/>
      <c r="F8" s="160"/>
      <c r="G8" s="160"/>
      <c r="H8" s="160"/>
      <c r="I8" s="160"/>
      <c r="J8" s="160"/>
      <c r="K8" s="160"/>
      <c r="L8" s="160"/>
      <c r="M8" s="160"/>
      <c r="N8" s="162" t="e">
        <f>AVERAGE(Calculations!D9:M9)</f>
        <v>#DIV/0!</v>
      </c>
      <c r="O8" s="162" t="e">
        <f>STDEV(Calculations!D9:M9)</f>
        <v>#DIV/0!</v>
      </c>
      <c r="P8" s="171"/>
      <c r="Q8" s="163" t="s">
        <v>1406</v>
      </c>
      <c r="R8" s="164" t="str">
        <f t="shared" ref="R8:AA8" si="6">IF(R3="","",R3/SUM(R$3:R$6))</f>
        <v/>
      </c>
      <c r="S8" s="164" t="str">
        <f t="shared" si="6"/>
        <v/>
      </c>
      <c r="T8" s="164" t="str">
        <f t="shared" si="6"/>
        <v/>
      </c>
      <c r="U8" s="164" t="str">
        <f t="shared" si="6"/>
        <v/>
      </c>
      <c r="V8" s="164" t="str">
        <f t="shared" si="6"/>
        <v/>
      </c>
      <c r="W8" s="164" t="str">
        <f t="shared" si="6"/>
        <v/>
      </c>
      <c r="X8" s="164" t="str">
        <f t="shared" si="6"/>
        <v/>
      </c>
      <c r="Y8" s="164" t="str">
        <f t="shared" si="6"/>
        <v/>
      </c>
      <c r="Z8" s="164" t="str">
        <f t="shared" si="6"/>
        <v/>
      </c>
      <c r="AA8" s="167" t="str">
        <f t="shared" si="6"/>
        <v/>
      </c>
      <c r="AB8" s="168" t="e">
        <f t="shared" ref="AB8:AB11" si="7">AVERAGE(R8:AA8)</f>
        <v>#DIV/0!</v>
      </c>
      <c r="AC8" s="168" t="e">
        <f t="shared" ref="AC8:AC11" si="8">STDEV(R8:AA8)</f>
        <v>#DIV/0!</v>
      </c>
    </row>
    <row r="9" spans="1:29">
      <c r="A9" s="99"/>
      <c r="B9" s="37" t="str">
        <f>'Gene Table'!D9</f>
        <v>NM_005957</v>
      </c>
      <c r="C9" s="159" t="s">
        <v>33</v>
      </c>
      <c r="D9" s="160"/>
      <c r="E9" s="160"/>
      <c r="F9" s="160"/>
      <c r="G9" s="160"/>
      <c r="H9" s="160"/>
      <c r="I9" s="160"/>
      <c r="J9" s="160"/>
      <c r="K9" s="160"/>
      <c r="L9" s="160"/>
      <c r="M9" s="160"/>
      <c r="N9" s="162" t="e">
        <f>AVERAGE(Calculations!D10:M10)</f>
        <v>#DIV/0!</v>
      </c>
      <c r="O9" s="162" t="e">
        <f>STDEV(Calculations!D10:M10)</f>
        <v>#DIV/0!</v>
      </c>
      <c r="Q9" s="163" t="s">
        <v>1407</v>
      </c>
      <c r="R9" s="164" t="str">
        <f t="shared" ref="R9:AA9" si="9">IF(R4="","",R4/SUM(R$3:R$6))</f>
        <v/>
      </c>
      <c r="S9" s="164" t="str">
        <f t="shared" si="9"/>
        <v/>
      </c>
      <c r="T9" s="164" t="str">
        <f t="shared" si="9"/>
        <v/>
      </c>
      <c r="U9" s="164" t="str">
        <f t="shared" si="9"/>
        <v/>
      </c>
      <c r="V9" s="164" t="str">
        <f t="shared" si="9"/>
        <v/>
      </c>
      <c r="W9" s="164" t="str">
        <f t="shared" si="9"/>
        <v/>
      </c>
      <c r="X9" s="164" t="str">
        <f t="shared" si="9"/>
        <v/>
      </c>
      <c r="Y9" s="164" t="str">
        <f t="shared" si="9"/>
        <v/>
      </c>
      <c r="Z9" s="164" t="str">
        <f t="shared" si="9"/>
        <v/>
      </c>
      <c r="AA9" s="167" t="str">
        <f t="shared" si="9"/>
        <v/>
      </c>
      <c r="AB9" s="168" t="e">
        <f t="shared" si="7"/>
        <v>#DIV/0!</v>
      </c>
      <c r="AC9" s="168" t="e">
        <f t="shared" si="8"/>
        <v>#DIV/0!</v>
      </c>
    </row>
    <row r="10" spans="1:29">
      <c r="A10" s="99"/>
      <c r="B10" s="37" t="str">
        <f>'Gene Table'!D10</f>
        <v>NM_000499</v>
      </c>
      <c r="C10" s="159" t="s">
        <v>37</v>
      </c>
      <c r="D10" s="160"/>
      <c r="E10" s="160"/>
      <c r="F10" s="160"/>
      <c r="G10" s="160"/>
      <c r="H10" s="160"/>
      <c r="I10" s="160"/>
      <c r="J10" s="160"/>
      <c r="K10" s="160"/>
      <c r="L10" s="160"/>
      <c r="M10" s="160"/>
      <c r="N10" s="162" t="e">
        <f>AVERAGE(Calculations!D11:M11)</f>
        <v>#DIV/0!</v>
      </c>
      <c r="O10" s="162" t="e">
        <f>STDEV(Calculations!D11:M11)</f>
        <v>#DIV/0!</v>
      </c>
      <c r="P10" s="171"/>
      <c r="Q10" s="163" t="s">
        <v>1408</v>
      </c>
      <c r="R10" s="164" t="str">
        <f t="shared" ref="R10:AA10" si="10">IF(R5="","",R5/SUM(R$3:R$6))</f>
        <v/>
      </c>
      <c r="S10" s="164" t="str">
        <f t="shared" si="10"/>
        <v/>
      </c>
      <c r="T10" s="164" t="str">
        <f t="shared" si="10"/>
        <v/>
      </c>
      <c r="U10" s="164" t="str">
        <f t="shared" si="10"/>
        <v/>
      </c>
      <c r="V10" s="164" t="str">
        <f t="shared" si="10"/>
        <v/>
      </c>
      <c r="W10" s="164" t="str">
        <f t="shared" si="10"/>
        <v/>
      </c>
      <c r="X10" s="164" t="str">
        <f t="shared" si="10"/>
        <v/>
      </c>
      <c r="Y10" s="164" t="str">
        <f t="shared" si="10"/>
        <v/>
      </c>
      <c r="Z10" s="164" t="str">
        <f t="shared" si="10"/>
        <v/>
      </c>
      <c r="AA10" s="167" t="str">
        <f t="shared" si="10"/>
        <v/>
      </c>
      <c r="AB10" s="168" t="e">
        <f t="shared" si="7"/>
        <v>#DIV/0!</v>
      </c>
      <c r="AC10" s="168" t="e">
        <f t="shared" si="8"/>
        <v>#DIV/0!</v>
      </c>
    </row>
    <row r="11" spans="1:29">
      <c r="A11" s="99"/>
      <c r="B11" s="37" t="str">
        <f>'Gene Table'!D11</f>
        <v>NM_004628</v>
      </c>
      <c r="C11" s="159" t="s">
        <v>41</v>
      </c>
      <c r="D11" s="160"/>
      <c r="E11" s="160"/>
      <c r="F11" s="160"/>
      <c r="G11" s="160"/>
      <c r="H11" s="160"/>
      <c r="I11" s="160"/>
      <c r="J11" s="160"/>
      <c r="K11" s="160"/>
      <c r="L11" s="160"/>
      <c r="M11" s="160"/>
      <c r="N11" s="162" t="e">
        <f>AVERAGE(Calculations!D12:M12)</f>
        <v>#DIV/0!</v>
      </c>
      <c r="O11" s="162" t="e">
        <f>STDEV(Calculations!D12:M12)</f>
        <v>#DIV/0!</v>
      </c>
      <c r="Q11" s="163" t="s">
        <v>1409</v>
      </c>
      <c r="R11" s="164" t="str">
        <f t="shared" ref="R11:AA11" si="11">IF(R6="","",R6/SUM(R$3:R$6))</f>
        <v/>
      </c>
      <c r="S11" s="164" t="str">
        <f t="shared" si="11"/>
        <v/>
      </c>
      <c r="T11" s="164" t="str">
        <f t="shared" si="11"/>
        <v/>
      </c>
      <c r="U11" s="164" t="str">
        <f t="shared" si="11"/>
        <v/>
      </c>
      <c r="V11" s="164" t="str">
        <f t="shared" si="11"/>
        <v/>
      </c>
      <c r="W11" s="164" t="str">
        <f t="shared" si="11"/>
        <v/>
      </c>
      <c r="X11" s="164" t="str">
        <f t="shared" si="11"/>
        <v/>
      </c>
      <c r="Y11" s="164" t="str">
        <f t="shared" si="11"/>
        <v/>
      </c>
      <c r="Z11" s="164" t="str">
        <f t="shared" si="11"/>
        <v/>
      </c>
      <c r="AA11" s="167" t="str">
        <f t="shared" si="11"/>
        <v/>
      </c>
      <c r="AB11" s="168" t="e">
        <f t="shared" si="7"/>
        <v>#DIV/0!</v>
      </c>
      <c r="AC11" s="168" t="e">
        <f t="shared" si="8"/>
        <v>#DIV/0!</v>
      </c>
    </row>
    <row r="12" spans="1:16">
      <c r="A12" s="99"/>
      <c r="B12" s="37" t="str">
        <f>'Gene Table'!D12</f>
        <v>NM_000142</v>
      </c>
      <c r="C12" s="159" t="s">
        <v>45</v>
      </c>
      <c r="D12" s="160"/>
      <c r="E12" s="160"/>
      <c r="F12" s="160"/>
      <c r="G12" s="160"/>
      <c r="H12" s="160"/>
      <c r="I12" s="160"/>
      <c r="J12" s="160"/>
      <c r="K12" s="160"/>
      <c r="L12" s="160"/>
      <c r="M12" s="160"/>
      <c r="N12" s="162" t="e">
        <f>AVERAGE(Calculations!D13:M13)</f>
        <v>#DIV/0!</v>
      </c>
      <c r="O12" s="162" t="e">
        <f>STDEV(Calculations!D13:M13)</f>
        <v>#DIV/0!</v>
      </c>
      <c r="P12" s="171"/>
    </row>
    <row r="13" spans="1:15">
      <c r="A13" s="99"/>
      <c r="B13" s="37" t="str">
        <f>'Gene Table'!D13</f>
        <v>NM_002542</v>
      </c>
      <c r="C13" s="159" t="s">
        <v>49</v>
      </c>
      <c r="D13" s="160"/>
      <c r="E13" s="160"/>
      <c r="F13" s="160"/>
      <c r="G13" s="160"/>
      <c r="H13" s="160"/>
      <c r="I13" s="160"/>
      <c r="J13" s="160"/>
      <c r="K13" s="160"/>
      <c r="L13" s="160"/>
      <c r="M13" s="160"/>
      <c r="N13" s="162" t="e">
        <f>AVERAGE(Calculations!D14:M14)</f>
        <v>#DIV/0!</v>
      </c>
      <c r="O13" s="162" t="e">
        <f>STDEV(Calculations!D14:M14)</f>
        <v>#DIV/0!</v>
      </c>
    </row>
    <row r="14" spans="1:16">
      <c r="A14" s="99"/>
      <c r="B14" s="37" t="str">
        <f>'Gene Table'!D14</f>
        <v>NM_000903</v>
      </c>
      <c r="C14" s="159" t="s">
        <v>53</v>
      </c>
      <c r="D14" s="160"/>
      <c r="E14" s="160"/>
      <c r="F14" s="160"/>
      <c r="G14" s="160"/>
      <c r="H14" s="160"/>
      <c r="I14" s="160"/>
      <c r="J14" s="160"/>
      <c r="K14" s="160"/>
      <c r="L14" s="160"/>
      <c r="M14" s="160"/>
      <c r="N14" s="162" t="e">
        <f>AVERAGE(Calculations!D15:M15)</f>
        <v>#DIV/0!</v>
      </c>
      <c r="O14" s="162" t="e">
        <f>STDEV(Calculations!D15:M15)</f>
        <v>#DIV/0!</v>
      </c>
      <c r="P14" s="171"/>
    </row>
    <row r="15" spans="1:15">
      <c r="A15" s="99"/>
      <c r="B15" s="37" t="str">
        <f>'Gene Table'!D15</f>
        <v>NM_001641</v>
      </c>
      <c r="C15" s="159" t="s">
        <v>57</v>
      </c>
      <c r="D15" s="160"/>
      <c r="E15" s="160"/>
      <c r="F15" s="160"/>
      <c r="G15" s="160"/>
      <c r="H15" s="160"/>
      <c r="I15" s="160"/>
      <c r="J15" s="160"/>
      <c r="K15" s="160"/>
      <c r="L15" s="160"/>
      <c r="M15" s="160"/>
      <c r="N15" s="162" t="e">
        <f>AVERAGE(Calculations!D16:M16)</f>
        <v>#DIV/0!</v>
      </c>
      <c r="O15" s="162" t="e">
        <f>STDEV(Calculations!D16:M16)</f>
        <v>#DIV/0!</v>
      </c>
    </row>
    <row r="16" spans="1:16">
      <c r="A16" s="99"/>
      <c r="B16" s="37" t="str">
        <f>'Gene Table'!D16</f>
        <v>NM_000594</v>
      </c>
      <c r="C16" s="159" t="s">
        <v>61</v>
      </c>
      <c r="D16" s="160"/>
      <c r="E16" s="160"/>
      <c r="F16" s="160"/>
      <c r="G16" s="160"/>
      <c r="H16" s="160"/>
      <c r="I16" s="160"/>
      <c r="J16" s="160"/>
      <c r="K16" s="160"/>
      <c r="L16" s="160"/>
      <c r="M16" s="160"/>
      <c r="N16" s="162" t="e">
        <f>AVERAGE(Calculations!D17:M17)</f>
        <v>#DIV/0!</v>
      </c>
      <c r="O16" s="162" t="e">
        <f>STDEV(Calculations!D17:M17)</f>
        <v>#DIV/0!</v>
      </c>
      <c r="P16" s="171"/>
    </row>
    <row r="17" spans="1:15">
      <c r="A17" s="99"/>
      <c r="B17" s="37" t="str">
        <f>'Gene Table'!D17</f>
        <v>NM_053056</v>
      </c>
      <c r="C17" s="159" t="s">
        <v>65</v>
      </c>
      <c r="D17" s="160"/>
      <c r="E17" s="160"/>
      <c r="F17" s="160"/>
      <c r="G17" s="160"/>
      <c r="H17" s="160"/>
      <c r="I17" s="160"/>
      <c r="J17" s="160"/>
      <c r="K17" s="160"/>
      <c r="L17" s="160"/>
      <c r="M17" s="160"/>
      <c r="N17" s="162" t="e">
        <f>AVERAGE(Calculations!D18:M18)</f>
        <v>#DIV/0!</v>
      </c>
      <c r="O17" s="162" t="e">
        <f>STDEV(Calculations!D18:M18)</f>
        <v>#DIV/0!</v>
      </c>
    </row>
    <row r="18" spans="1:16">
      <c r="A18" s="99"/>
      <c r="B18" s="37" t="str">
        <f>'Gene Table'!D18</f>
        <v>NM_000123</v>
      </c>
      <c r="C18" s="159" t="s">
        <v>69</v>
      </c>
      <c r="D18" s="160"/>
      <c r="E18" s="160"/>
      <c r="F18" s="160"/>
      <c r="G18" s="160"/>
      <c r="H18" s="160"/>
      <c r="I18" s="160"/>
      <c r="J18" s="160"/>
      <c r="K18" s="160"/>
      <c r="L18" s="160"/>
      <c r="M18" s="160"/>
      <c r="N18" s="162" t="e">
        <f>AVERAGE(Calculations!D19:M19)</f>
        <v>#DIV/0!</v>
      </c>
      <c r="O18" s="162" t="e">
        <f>STDEV(Calculations!D19:M19)</f>
        <v>#DIV/0!</v>
      </c>
      <c r="P18" s="171"/>
    </row>
    <row r="19" spans="1:15">
      <c r="A19" s="99"/>
      <c r="B19" s="37" t="str">
        <f>'Gene Table'!D19</f>
        <v>NM_177536</v>
      </c>
      <c r="C19" s="159" t="s">
        <v>73</v>
      </c>
      <c r="D19" s="160"/>
      <c r="E19" s="160"/>
      <c r="F19" s="160"/>
      <c r="G19" s="160"/>
      <c r="H19" s="160"/>
      <c r="I19" s="160"/>
      <c r="J19" s="160"/>
      <c r="K19" s="160"/>
      <c r="L19" s="160"/>
      <c r="M19" s="160"/>
      <c r="N19" s="162" t="e">
        <f>AVERAGE(Calculations!D20:M20)</f>
        <v>#DIV/0!</v>
      </c>
      <c r="O19" s="162" t="e">
        <f>STDEV(Calculations!D20:M20)</f>
        <v>#DIV/0!</v>
      </c>
    </row>
    <row r="20" spans="1:16">
      <c r="A20" s="99"/>
      <c r="B20" s="37" t="str">
        <f>'Gene Table'!D20</f>
        <v>NM_000636</v>
      </c>
      <c r="C20" s="159" t="s">
        <v>77</v>
      </c>
      <c r="D20" s="160"/>
      <c r="E20" s="160"/>
      <c r="F20" s="160"/>
      <c r="G20" s="160"/>
      <c r="H20" s="160"/>
      <c r="I20" s="160"/>
      <c r="J20" s="160"/>
      <c r="K20" s="160"/>
      <c r="L20" s="160"/>
      <c r="M20" s="160"/>
      <c r="N20" s="162" t="e">
        <f>AVERAGE(Calculations!D21:M21)</f>
        <v>#DIV/0!</v>
      </c>
      <c r="O20" s="162" t="e">
        <f>STDEV(Calculations!D21:M21)</f>
        <v>#DIV/0!</v>
      </c>
      <c r="P20" s="171"/>
    </row>
    <row r="21" spans="1:15">
      <c r="A21" s="99"/>
      <c r="B21" s="37" t="str">
        <f>'Gene Table'!D21</f>
        <v>NM_002485</v>
      </c>
      <c r="C21" s="159" t="s">
        <v>81</v>
      </c>
      <c r="D21" s="160"/>
      <c r="E21" s="160"/>
      <c r="F21" s="160"/>
      <c r="G21" s="160"/>
      <c r="H21" s="160"/>
      <c r="I21" s="160"/>
      <c r="J21" s="160"/>
      <c r="K21" s="160"/>
      <c r="L21" s="160"/>
      <c r="M21" s="160"/>
      <c r="N21" s="162" t="e">
        <f>AVERAGE(Calculations!D22:M22)</f>
        <v>#DIV/0!</v>
      </c>
      <c r="O21" s="162" t="e">
        <f>STDEV(Calculations!D22:M22)</f>
        <v>#DIV/0!</v>
      </c>
    </row>
    <row r="22" spans="1:16">
      <c r="A22" s="99"/>
      <c r="B22" s="37" t="str">
        <f>'Gene Table'!D22</f>
        <v>NM_000254</v>
      </c>
      <c r="C22" s="159" t="s">
        <v>85</v>
      </c>
      <c r="D22" s="160"/>
      <c r="E22" s="160"/>
      <c r="F22" s="160"/>
      <c r="G22" s="160"/>
      <c r="H22" s="160"/>
      <c r="I22" s="160"/>
      <c r="J22" s="160"/>
      <c r="K22" s="160"/>
      <c r="L22" s="160"/>
      <c r="M22" s="160"/>
      <c r="N22" s="162" t="e">
        <f>AVERAGE(Calculations!D23:M23)</f>
        <v>#DIV/0!</v>
      </c>
      <c r="O22" s="162" t="e">
        <f>STDEV(Calculations!D23:M23)</f>
        <v>#DIV/0!</v>
      </c>
      <c r="P22" s="171"/>
    </row>
    <row r="23" spans="1:15">
      <c r="A23" s="99"/>
      <c r="B23" s="37" t="str">
        <f>'Gene Table'!D23</f>
        <v>NM_002392</v>
      </c>
      <c r="C23" s="159" t="s">
        <v>89</v>
      </c>
      <c r="D23" s="160"/>
      <c r="E23" s="160"/>
      <c r="F23" s="160"/>
      <c r="G23" s="160"/>
      <c r="H23" s="160"/>
      <c r="I23" s="160"/>
      <c r="J23" s="160"/>
      <c r="K23" s="160"/>
      <c r="L23" s="160"/>
      <c r="M23" s="160"/>
      <c r="N23" s="162" t="e">
        <f>AVERAGE(Calculations!D24:M24)</f>
        <v>#DIV/0!</v>
      </c>
      <c r="O23" s="162" t="e">
        <f>STDEV(Calculations!D24:M24)</f>
        <v>#DIV/0!</v>
      </c>
    </row>
    <row r="24" spans="1:16">
      <c r="A24" s="99"/>
      <c r="B24" s="37" t="str">
        <f>'Gene Table'!D24</f>
        <v>NM_000124</v>
      </c>
      <c r="C24" s="159" t="s">
        <v>93</v>
      </c>
      <c r="D24" s="160"/>
      <c r="E24" s="160"/>
      <c r="F24" s="160"/>
      <c r="G24" s="160"/>
      <c r="H24" s="160"/>
      <c r="I24" s="160"/>
      <c r="J24" s="160"/>
      <c r="K24" s="160"/>
      <c r="L24" s="160"/>
      <c r="M24" s="160"/>
      <c r="N24" s="162" t="e">
        <f>AVERAGE(Calculations!D25:M25)</f>
        <v>#DIV/0!</v>
      </c>
      <c r="O24" s="162" t="e">
        <f>STDEV(Calculations!D25:M25)</f>
        <v>#DIV/0!</v>
      </c>
      <c r="P24" s="171"/>
    </row>
    <row r="25" spans="1:15">
      <c r="A25" s="99"/>
      <c r="B25" s="37" t="str">
        <f>'Gene Table'!D25</f>
        <v>NM_202001</v>
      </c>
      <c r="C25" s="159" t="s">
        <v>97</v>
      </c>
      <c r="D25" s="160"/>
      <c r="E25" s="160"/>
      <c r="F25" s="160"/>
      <c r="G25" s="160"/>
      <c r="H25" s="160"/>
      <c r="I25" s="160"/>
      <c r="J25" s="160"/>
      <c r="K25" s="160"/>
      <c r="L25" s="160"/>
      <c r="M25" s="160"/>
      <c r="N25" s="162" t="e">
        <f>AVERAGE(Calculations!D26:M26)</f>
        <v>#DIV/0!</v>
      </c>
      <c r="O25" s="162" t="e">
        <f>STDEV(Calculations!D26:M26)</f>
        <v>#DIV/0!</v>
      </c>
    </row>
    <row r="26" spans="1:16">
      <c r="A26" s="99"/>
      <c r="B26" s="37" t="str">
        <f>'Gene Table'!D26</f>
        <v>NM_000773</v>
      </c>
      <c r="C26" s="159" t="s">
        <v>101</v>
      </c>
      <c r="D26" s="160"/>
      <c r="E26" s="160"/>
      <c r="F26" s="160"/>
      <c r="G26" s="160"/>
      <c r="H26" s="160"/>
      <c r="I26" s="160"/>
      <c r="J26" s="160"/>
      <c r="K26" s="160"/>
      <c r="L26" s="160"/>
      <c r="M26" s="160"/>
      <c r="N26" s="162" t="e">
        <f>AVERAGE(Calculations!D27:M27)</f>
        <v>#DIV/0!</v>
      </c>
      <c r="O26" s="162" t="e">
        <f>STDEV(Calculations!D27:M27)</f>
        <v>#DIV/0!</v>
      </c>
      <c r="P26" s="171"/>
    </row>
    <row r="27" customHeight="1" spans="1:15">
      <c r="A27" s="99"/>
      <c r="B27" s="37" t="str">
        <f>'Gene Table'!D27</f>
        <v>NM_004360</v>
      </c>
      <c r="C27" s="159" t="s">
        <v>105</v>
      </c>
      <c r="D27" s="160"/>
      <c r="E27" s="160"/>
      <c r="F27" s="160"/>
      <c r="G27" s="160"/>
      <c r="H27" s="160"/>
      <c r="I27" s="160"/>
      <c r="J27" s="160"/>
      <c r="K27" s="160"/>
      <c r="L27" s="160"/>
      <c r="M27" s="160"/>
      <c r="N27" s="162" t="e">
        <f>AVERAGE(Calculations!D28:M28)</f>
        <v>#DIV/0!</v>
      </c>
      <c r="O27" s="162" t="e">
        <f>STDEV(Calculations!D28:M28)</f>
        <v>#DIV/0!</v>
      </c>
    </row>
    <row r="28" spans="1:16">
      <c r="A28" s="99"/>
      <c r="B28" s="37" t="str">
        <f>'Gene Table'!D28</f>
        <v>NM_003401</v>
      </c>
      <c r="C28" s="159" t="s">
        <v>109</v>
      </c>
      <c r="D28" s="160"/>
      <c r="E28" s="160"/>
      <c r="F28" s="160"/>
      <c r="G28" s="160"/>
      <c r="H28" s="160"/>
      <c r="I28" s="160"/>
      <c r="J28" s="160"/>
      <c r="K28" s="160"/>
      <c r="L28" s="160"/>
      <c r="M28" s="160"/>
      <c r="N28" s="162" t="e">
        <f>AVERAGE(Calculations!D29:M29)</f>
        <v>#DIV/0!</v>
      </c>
      <c r="O28" s="162" t="e">
        <f>STDEV(Calculations!D29:M29)</f>
        <v>#DIV/0!</v>
      </c>
      <c r="P28" s="171"/>
    </row>
    <row r="29" spans="1:15">
      <c r="A29" s="99"/>
      <c r="B29" s="37" t="str">
        <f>'Gene Table'!D29</f>
        <v>NM_000660</v>
      </c>
      <c r="C29" s="159" t="s">
        <v>113</v>
      </c>
      <c r="D29" s="160"/>
      <c r="E29" s="160"/>
      <c r="F29" s="160"/>
      <c r="G29" s="160"/>
      <c r="H29" s="160"/>
      <c r="I29" s="160"/>
      <c r="J29" s="160"/>
      <c r="K29" s="160"/>
      <c r="L29" s="160"/>
      <c r="M29" s="160"/>
      <c r="N29" s="162" t="e">
        <f>AVERAGE(Calculations!D30:M30)</f>
        <v>#DIV/0!</v>
      </c>
      <c r="O29" s="162" t="e">
        <f>STDEV(Calculations!D30:M30)</f>
        <v>#DIV/0!</v>
      </c>
    </row>
    <row r="30" spans="1:16">
      <c r="A30" s="99"/>
      <c r="B30" s="37" t="str">
        <f>'Gene Table'!D30</f>
        <v>NM_000250</v>
      </c>
      <c r="C30" s="159" t="s">
        <v>117</v>
      </c>
      <c r="D30" s="160"/>
      <c r="E30" s="160"/>
      <c r="F30" s="160"/>
      <c r="G30" s="160"/>
      <c r="H30" s="160"/>
      <c r="I30" s="160"/>
      <c r="J30" s="160"/>
      <c r="K30" s="160"/>
      <c r="L30" s="160"/>
      <c r="M30" s="160"/>
      <c r="N30" s="162" t="e">
        <f>AVERAGE(Calculations!D31:M31)</f>
        <v>#DIV/0!</v>
      </c>
      <c r="O30" s="162" t="e">
        <f>STDEV(Calculations!D31:M31)</f>
        <v>#DIV/0!</v>
      </c>
      <c r="P30" s="171"/>
    </row>
    <row r="31" spans="1:15">
      <c r="A31" s="99"/>
      <c r="B31" s="37" t="str">
        <f>'Gene Table'!D31</f>
        <v>NM_002421</v>
      </c>
      <c r="C31" s="159" t="s">
        <v>121</v>
      </c>
      <c r="D31" s="160"/>
      <c r="E31" s="160"/>
      <c r="F31" s="160"/>
      <c r="G31" s="160"/>
      <c r="H31" s="160"/>
      <c r="I31" s="160"/>
      <c r="J31" s="160"/>
      <c r="K31" s="160"/>
      <c r="L31" s="160"/>
      <c r="M31" s="160"/>
      <c r="N31" s="162" t="e">
        <f>AVERAGE(Calculations!D32:M32)</f>
        <v>#DIV/0!</v>
      </c>
      <c r="O31" s="162" t="e">
        <f>STDEV(Calculations!D32:M32)</f>
        <v>#DIV/0!</v>
      </c>
    </row>
    <row r="32" spans="1:16">
      <c r="A32" s="99"/>
      <c r="B32" s="37" t="str">
        <f>'Gene Table'!D32</f>
        <v>NM_000600</v>
      </c>
      <c r="C32" s="159" t="s">
        <v>125</v>
      </c>
      <c r="D32" s="160"/>
      <c r="E32" s="160"/>
      <c r="F32" s="160"/>
      <c r="G32" s="160"/>
      <c r="H32" s="160"/>
      <c r="I32" s="160"/>
      <c r="J32" s="160"/>
      <c r="K32" s="160"/>
      <c r="L32" s="160"/>
      <c r="M32" s="160"/>
      <c r="N32" s="162" t="e">
        <f>AVERAGE(Calculations!D33:M33)</f>
        <v>#DIV/0!</v>
      </c>
      <c r="O32" s="162" t="e">
        <f>STDEV(Calculations!D33:M33)</f>
        <v>#DIV/0!</v>
      </c>
      <c r="P32" s="171"/>
    </row>
    <row r="33" spans="1:15">
      <c r="A33" s="99"/>
      <c r="B33" s="37" t="str">
        <f>'Gene Table'!D33</f>
        <v>NM_000577</v>
      </c>
      <c r="C33" s="159" t="s">
        <v>129</v>
      </c>
      <c r="D33" s="160"/>
      <c r="E33" s="160"/>
      <c r="F33" s="160"/>
      <c r="G33" s="160"/>
      <c r="H33" s="160"/>
      <c r="I33" s="160"/>
      <c r="J33" s="160"/>
      <c r="K33" s="160"/>
      <c r="L33" s="160"/>
      <c r="M33" s="160"/>
      <c r="N33" s="162" t="e">
        <f>AVERAGE(Calculations!D34:M34)</f>
        <v>#DIV/0!</v>
      </c>
      <c r="O33" s="162" t="e">
        <f>STDEV(Calculations!D34:M34)</f>
        <v>#DIV/0!</v>
      </c>
    </row>
    <row r="34" spans="1:16">
      <c r="A34" s="99"/>
      <c r="B34" s="37" t="str">
        <f>'Gene Table'!D34</f>
        <v>NM_000576</v>
      </c>
      <c r="C34" s="159" t="s">
        <v>133</v>
      </c>
      <c r="D34" s="160"/>
      <c r="E34" s="160"/>
      <c r="F34" s="160"/>
      <c r="G34" s="160"/>
      <c r="H34" s="160"/>
      <c r="I34" s="160"/>
      <c r="J34" s="160"/>
      <c r="K34" s="160"/>
      <c r="L34" s="160"/>
      <c r="M34" s="160"/>
      <c r="N34" s="162" t="e">
        <f>AVERAGE(Calculations!D35:M35)</f>
        <v>#DIV/0!</v>
      </c>
      <c r="O34" s="162" t="e">
        <f>STDEV(Calculations!D35:M35)</f>
        <v>#DIV/0!</v>
      </c>
      <c r="P34" s="171"/>
    </row>
    <row r="35" spans="1:15">
      <c r="A35" s="99"/>
      <c r="B35" s="37" t="str">
        <f>'Gene Table'!D35</f>
        <v>NM_005236</v>
      </c>
      <c r="C35" s="159" t="s">
        <v>137</v>
      </c>
      <c r="D35" s="160"/>
      <c r="E35" s="160"/>
      <c r="F35" s="160"/>
      <c r="G35" s="160"/>
      <c r="H35" s="160"/>
      <c r="I35" s="160"/>
      <c r="J35" s="160"/>
      <c r="K35" s="160"/>
      <c r="L35" s="160"/>
      <c r="M35" s="160"/>
      <c r="N35" s="162" t="e">
        <f>AVERAGE(Calculations!D36:M36)</f>
        <v>#DIV/0!</v>
      </c>
      <c r="O35" s="162" t="e">
        <f>STDEV(Calculations!D36:M36)</f>
        <v>#DIV/0!</v>
      </c>
    </row>
    <row r="36" spans="1:16">
      <c r="A36" s="99"/>
      <c r="B36" s="37" t="str">
        <f>'Gene Table'!D36</f>
        <v>NM_000106</v>
      </c>
      <c r="C36" s="159" t="s">
        <v>141</v>
      </c>
      <c r="D36" s="160"/>
      <c r="E36" s="160"/>
      <c r="F36" s="160"/>
      <c r="G36" s="160"/>
      <c r="H36" s="160"/>
      <c r="I36" s="160"/>
      <c r="J36" s="160"/>
      <c r="K36" s="160"/>
      <c r="L36" s="160"/>
      <c r="M36" s="160"/>
      <c r="N36" s="162" t="e">
        <f>AVERAGE(Calculations!D37:M37)</f>
        <v>#DIV/0!</v>
      </c>
      <c r="O36" s="162" t="e">
        <f>STDEV(Calculations!D37:M37)</f>
        <v>#DIV/0!</v>
      </c>
      <c r="P36" s="171"/>
    </row>
    <row r="37" spans="1:15">
      <c r="A37" s="99"/>
      <c r="B37" s="37" t="str">
        <f>'Gene Table'!D37</f>
        <v>NM_000104</v>
      </c>
      <c r="C37" s="159" t="s">
        <v>145</v>
      </c>
      <c r="D37" s="160"/>
      <c r="E37" s="160"/>
      <c r="F37" s="160"/>
      <c r="G37" s="160"/>
      <c r="H37" s="160"/>
      <c r="I37" s="160"/>
      <c r="J37" s="160"/>
      <c r="K37" s="160"/>
      <c r="L37" s="160"/>
      <c r="M37" s="160"/>
      <c r="N37" s="162" t="e">
        <f>AVERAGE(Calculations!D38:M38)</f>
        <v>#DIV/0!</v>
      </c>
      <c r="O37" s="162" t="e">
        <f>STDEV(Calculations!D38:M38)</f>
        <v>#DIV/0!</v>
      </c>
    </row>
    <row r="38" spans="1:16">
      <c r="A38" s="99"/>
      <c r="B38" s="37" t="str">
        <f>'Gene Table'!D38</f>
        <v>NM_001080124</v>
      </c>
      <c r="C38" s="159" t="s">
        <v>149</v>
      </c>
      <c r="D38" s="160"/>
      <c r="E38" s="160"/>
      <c r="F38" s="160"/>
      <c r="G38" s="160"/>
      <c r="H38" s="160"/>
      <c r="I38" s="160"/>
      <c r="J38" s="160"/>
      <c r="K38" s="160"/>
      <c r="L38" s="160"/>
      <c r="M38" s="160"/>
      <c r="N38" s="162" t="e">
        <f>AVERAGE(Calculations!D39:M39)</f>
        <v>#DIV/0!</v>
      </c>
      <c r="O38" s="162" t="e">
        <f>STDEV(Calculations!D39:M39)</f>
        <v>#DIV/0!</v>
      </c>
      <c r="P38" s="171"/>
    </row>
    <row r="39" spans="1:15">
      <c r="A39" s="99"/>
      <c r="B39" s="37" t="str">
        <f>'Gene Table'!D39</f>
        <v>NM_021141</v>
      </c>
      <c r="C39" s="159" t="s">
        <v>153</v>
      </c>
      <c r="D39" s="160"/>
      <c r="E39" s="160"/>
      <c r="F39" s="160"/>
      <c r="G39" s="160"/>
      <c r="H39" s="160"/>
      <c r="I39" s="160"/>
      <c r="J39" s="160"/>
      <c r="K39" s="160"/>
      <c r="L39" s="160"/>
      <c r="M39" s="160"/>
      <c r="N39" s="162" t="e">
        <f>AVERAGE(Calculations!D40:M40)</f>
        <v>#DIV/0!</v>
      </c>
      <c r="O39" s="162" t="e">
        <f>STDEV(Calculations!D40:M40)</f>
        <v>#DIV/0!</v>
      </c>
    </row>
    <row r="40" spans="1:16">
      <c r="A40" s="99"/>
      <c r="B40" s="37" t="str">
        <f>'Gene Table'!D40</f>
        <v>NM_005431</v>
      </c>
      <c r="C40" s="159" t="s">
        <v>157</v>
      </c>
      <c r="D40" s="160"/>
      <c r="E40" s="160"/>
      <c r="F40" s="160"/>
      <c r="G40" s="160"/>
      <c r="H40" s="160"/>
      <c r="I40" s="160"/>
      <c r="J40" s="160"/>
      <c r="K40" s="160"/>
      <c r="L40" s="160"/>
      <c r="M40" s="160"/>
      <c r="N40" s="162" t="e">
        <f>AVERAGE(Calculations!D41:M41)</f>
        <v>#DIV/0!</v>
      </c>
      <c r="O40" s="162" t="e">
        <f>STDEV(Calculations!D41:M41)</f>
        <v>#DIV/0!</v>
      </c>
      <c r="P40" s="171"/>
    </row>
    <row r="41" spans="1:15">
      <c r="A41" s="99"/>
      <c r="B41" s="37" t="str">
        <f>'Gene Table'!D41</f>
        <v>NM_002874</v>
      </c>
      <c r="C41" s="159" t="s">
        <v>161</v>
      </c>
      <c r="D41" s="160"/>
      <c r="E41" s="160"/>
      <c r="F41" s="160"/>
      <c r="G41" s="160"/>
      <c r="H41" s="160"/>
      <c r="I41" s="160"/>
      <c r="J41" s="160"/>
      <c r="K41" s="160"/>
      <c r="L41" s="160"/>
      <c r="M41" s="160"/>
      <c r="N41" s="162" t="e">
        <f>AVERAGE(Calculations!D42:M42)</f>
        <v>#DIV/0!</v>
      </c>
      <c r="O41" s="162" t="e">
        <f>STDEV(Calculations!D42:M42)</f>
        <v>#DIV/0!</v>
      </c>
    </row>
    <row r="42" spans="1:16">
      <c r="A42" s="99"/>
      <c r="B42" s="37" t="str">
        <f>'Gene Table'!D42</f>
        <v>NM_000963</v>
      </c>
      <c r="C42" s="159" t="s">
        <v>165</v>
      </c>
      <c r="D42" s="160"/>
      <c r="E42" s="160"/>
      <c r="F42" s="160"/>
      <c r="G42" s="160"/>
      <c r="H42" s="160"/>
      <c r="I42" s="160"/>
      <c r="J42" s="160"/>
      <c r="K42" s="160"/>
      <c r="L42" s="160"/>
      <c r="M42" s="160"/>
      <c r="N42" s="162" t="e">
        <f>AVERAGE(Calculations!D43:M43)</f>
        <v>#DIV/0!</v>
      </c>
      <c r="O42" s="162" t="e">
        <f>STDEV(Calculations!D43:M43)</f>
        <v>#DIV/0!</v>
      </c>
      <c r="P42" s="171"/>
    </row>
    <row r="43" spans="1:15">
      <c r="A43" s="99"/>
      <c r="B43" s="37" t="str">
        <f>'Gene Table'!D43</f>
        <v>NM_003998</v>
      </c>
      <c r="C43" s="159" t="s">
        <v>169</v>
      </c>
      <c r="D43" s="160"/>
      <c r="E43" s="160"/>
      <c r="F43" s="160"/>
      <c r="G43" s="160"/>
      <c r="H43" s="160"/>
      <c r="I43" s="160"/>
      <c r="J43" s="160"/>
      <c r="K43" s="160"/>
      <c r="L43" s="160"/>
      <c r="M43" s="160"/>
      <c r="N43" s="162" t="e">
        <f>AVERAGE(Calculations!D44:M44)</f>
        <v>#DIV/0!</v>
      </c>
      <c r="O43" s="162" t="e">
        <f>STDEV(Calculations!D44:M44)</f>
        <v>#DIV/0!</v>
      </c>
    </row>
    <row r="44" spans="1:16">
      <c r="A44" s="99"/>
      <c r="B44" s="37" t="str">
        <f>'Gene Table'!D44</f>
        <v>NM_000251</v>
      </c>
      <c r="C44" s="159" t="s">
        <v>173</v>
      </c>
      <c r="D44" s="160"/>
      <c r="E44" s="160"/>
      <c r="F44" s="160"/>
      <c r="G44" s="160"/>
      <c r="H44" s="160"/>
      <c r="I44" s="160"/>
      <c r="J44" s="160"/>
      <c r="K44" s="160"/>
      <c r="L44" s="160"/>
      <c r="M44" s="160"/>
      <c r="N44" s="162" t="e">
        <f>AVERAGE(Calculations!D45:M45)</f>
        <v>#DIV/0!</v>
      </c>
      <c r="O44" s="162" t="e">
        <f>STDEV(Calculations!D45:M45)</f>
        <v>#DIV/0!</v>
      </c>
      <c r="P44" s="171"/>
    </row>
    <row r="45" spans="1:15">
      <c r="A45" s="99"/>
      <c r="B45" s="37" t="str">
        <f>'Gene Table'!D45</f>
        <v>NM_004985</v>
      </c>
      <c r="C45" s="159" t="s">
        <v>177</v>
      </c>
      <c r="D45" s="160"/>
      <c r="E45" s="160"/>
      <c r="F45" s="160"/>
      <c r="G45" s="160"/>
      <c r="H45" s="160"/>
      <c r="I45" s="160"/>
      <c r="J45" s="160"/>
      <c r="K45" s="160"/>
      <c r="L45" s="160"/>
      <c r="M45" s="160"/>
      <c r="N45" s="162" t="e">
        <f>AVERAGE(Calculations!D46:M46)</f>
        <v>#DIV/0!</v>
      </c>
      <c r="O45" s="162" t="e">
        <f>STDEV(Calculations!D46:M46)</f>
        <v>#DIV/0!</v>
      </c>
    </row>
    <row r="46" spans="1:16">
      <c r="A46" s="99"/>
      <c r="B46" s="37" t="str">
        <f>'Gene Table'!D46</f>
        <v>NM_000589</v>
      </c>
      <c r="C46" s="159" t="s">
        <v>181</v>
      </c>
      <c r="D46" s="160"/>
      <c r="E46" s="160"/>
      <c r="F46" s="160"/>
      <c r="G46" s="160"/>
      <c r="H46" s="160"/>
      <c r="I46" s="160"/>
      <c r="J46" s="160"/>
      <c r="K46" s="160"/>
      <c r="L46" s="160"/>
      <c r="M46" s="160"/>
      <c r="N46" s="162" t="e">
        <f>AVERAGE(Calculations!D47:M47)</f>
        <v>#DIV/0!</v>
      </c>
      <c r="O46" s="162" t="e">
        <f>STDEV(Calculations!D47:M47)</f>
        <v>#DIV/0!</v>
      </c>
      <c r="P46" s="171"/>
    </row>
    <row r="47" spans="1:15">
      <c r="A47" s="99"/>
      <c r="B47" s="37" t="str">
        <f>'Gene Table'!D47</f>
        <v>NM_005343</v>
      </c>
      <c r="C47" s="159" t="s">
        <v>185</v>
      </c>
      <c r="D47" s="160"/>
      <c r="E47" s="160"/>
      <c r="F47" s="160"/>
      <c r="G47" s="160"/>
      <c r="H47" s="160"/>
      <c r="I47" s="160"/>
      <c r="J47" s="160"/>
      <c r="K47" s="160"/>
      <c r="L47" s="160"/>
      <c r="M47" s="160"/>
      <c r="N47" s="162" t="e">
        <f>AVERAGE(Calculations!D48:M48)</f>
        <v>#DIV/0!</v>
      </c>
      <c r="O47" s="162" t="e">
        <f>STDEV(Calculations!D48:M48)</f>
        <v>#DIV/0!</v>
      </c>
    </row>
    <row r="48" spans="1:16">
      <c r="A48" s="99"/>
      <c r="B48" s="37" t="str">
        <f>'Gene Table'!D48</f>
        <v>NM_000179</v>
      </c>
      <c r="C48" s="159" t="s">
        <v>189</v>
      </c>
      <c r="D48" s="160"/>
      <c r="E48" s="160"/>
      <c r="F48" s="160"/>
      <c r="G48" s="160"/>
      <c r="H48" s="160"/>
      <c r="I48" s="160"/>
      <c r="J48" s="160"/>
      <c r="K48" s="160"/>
      <c r="L48" s="160"/>
      <c r="M48" s="160"/>
      <c r="N48" s="162" t="e">
        <f>AVERAGE(Calculations!D49:M49)</f>
        <v>#DIV/0!</v>
      </c>
      <c r="O48" s="162" t="e">
        <f>STDEV(Calculations!D49:M49)</f>
        <v>#DIV/0!</v>
      </c>
      <c r="P48" s="171"/>
    </row>
    <row r="49" spans="1:15">
      <c r="A49" s="99"/>
      <c r="B49" s="37" t="str">
        <f>'Gene Table'!D49</f>
        <v>NM_000849</v>
      </c>
      <c r="C49" s="159" t="s">
        <v>193</v>
      </c>
      <c r="D49" s="160"/>
      <c r="E49" s="160"/>
      <c r="F49" s="160"/>
      <c r="G49" s="160"/>
      <c r="H49" s="160"/>
      <c r="I49" s="160"/>
      <c r="J49" s="160"/>
      <c r="K49" s="160"/>
      <c r="L49" s="160"/>
      <c r="M49" s="160"/>
      <c r="N49" s="162" t="e">
        <f>AVERAGE(Calculations!D50:M50)</f>
        <v>#DIV/0!</v>
      </c>
      <c r="O49" s="162" t="e">
        <f>STDEV(Calculations!D50:M50)</f>
        <v>#DIV/0!</v>
      </c>
    </row>
    <row r="50" spans="1:16">
      <c r="A50" s="99"/>
      <c r="B50" s="37" t="str">
        <f>'Gene Table'!D50</f>
        <v>NM_000754</v>
      </c>
      <c r="C50" s="159" t="s">
        <v>197</v>
      </c>
      <c r="D50" s="160"/>
      <c r="E50" s="160"/>
      <c r="F50" s="160"/>
      <c r="G50" s="160"/>
      <c r="H50" s="160"/>
      <c r="I50" s="160"/>
      <c r="J50" s="160"/>
      <c r="K50" s="160"/>
      <c r="L50" s="160"/>
      <c r="M50" s="160"/>
      <c r="N50" s="162" t="e">
        <f>AVERAGE(Calculations!D51:M51)</f>
        <v>#DIV/0!</v>
      </c>
      <c r="O50" s="162" t="e">
        <f>STDEV(Calculations!D51:M51)</f>
        <v>#DIV/0!</v>
      </c>
      <c r="P50" s="171"/>
    </row>
    <row r="51" customHeight="1" spans="1:15">
      <c r="A51" s="99"/>
      <c r="B51" s="37" t="str">
        <f>'Gene Table'!D51</f>
        <v>NM_001025366</v>
      </c>
      <c r="C51" s="159" t="s">
        <v>201</v>
      </c>
      <c r="D51" s="160"/>
      <c r="E51" s="160"/>
      <c r="F51" s="160"/>
      <c r="G51" s="160"/>
      <c r="H51" s="160"/>
      <c r="I51" s="160"/>
      <c r="J51" s="160"/>
      <c r="K51" s="160"/>
      <c r="L51" s="160"/>
      <c r="M51" s="160"/>
      <c r="N51" s="162" t="e">
        <f>AVERAGE(Calculations!D52:M52)</f>
        <v>#DIV/0!</v>
      </c>
      <c r="O51" s="162" t="e">
        <f>STDEV(Calculations!D52:M52)</f>
        <v>#DIV/0!</v>
      </c>
    </row>
    <row r="52" spans="1:16">
      <c r="A52" s="99"/>
      <c r="B52" s="37" t="str">
        <f>'Gene Table'!D52</f>
        <v>NM_001074</v>
      </c>
      <c r="C52" s="159" t="s">
        <v>205</v>
      </c>
      <c r="D52" s="160"/>
      <c r="E52" s="160"/>
      <c r="F52" s="160"/>
      <c r="G52" s="160"/>
      <c r="H52" s="160"/>
      <c r="I52" s="160"/>
      <c r="J52" s="160"/>
      <c r="K52" s="160"/>
      <c r="L52" s="160"/>
      <c r="M52" s="160"/>
      <c r="N52" s="162" t="e">
        <f>AVERAGE(Calculations!D53:M53)</f>
        <v>#DIV/0!</v>
      </c>
      <c r="O52" s="162" t="e">
        <f>STDEV(Calculations!D53:M53)</f>
        <v>#DIV/0!</v>
      </c>
      <c r="P52" s="171"/>
    </row>
    <row r="53" spans="1:15">
      <c r="A53" s="99"/>
      <c r="B53" s="37" t="str">
        <f>'Gene Table'!D53</f>
        <v>NM_001071</v>
      </c>
      <c r="C53" s="159" t="s">
        <v>209</v>
      </c>
      <c r="D53" s="160"/>
      <c r="E53" s="160"/>
      <c r="F53" s="160"/>
      <c r="G53" s="160"/>
      <c r="H53" s="160"/>
      <c r="I53" s="160"/>
      <c r="J53" s="160"/>
      <c r="K53" s="160"/>
      <c r="L53" s="160"/>
      <c r="M53" s="160"/>
      <c r="N53" s="162" t="e">
        <f>AVERAGE(Calculations!D54:M54)</f>
        <v>#DIV/0!</v>
      </c>
      <c r="O53" s="162" t="e">
        <f>STDEV(Calculations!D54:M54)</f>
        <v>#DIV/0!</v>
      </c>
    </row>
    <row r="54" spans="1:16">
      <c r="A54" s="99"/>
      <c r="B54" s="37" t="str">
        <f>'Gene Table'!D54</f>
        <v>NM_000059</v>
      </c>
      <c r="C54" s="159" t="s">
        <v>213</v>
      </c>
      <c r="D54" s="160"/>
      <c r="E54" s="160"/>
      <c r="F54" s="160"/>
      <c r="G54" s="160"/>
      <c r="H54" s="160"/>
      <c r="I54" s="160"/>
      <c r="J54" s="160"/>
      <c r="K54" s="160"/>
      <c r="L54" s="160"/>
      <c r="M54" s="160"/>
      <c r="N54" s="162" t="e">
        <f>AVERAGE(Calculations!D55:M55)</f>
        <v>#DIV/0!</v>
      </c>
      <c r="O54" s="162" t="e">
        <f>STDEV(Calculations!D55:M55)</f>
        <v>#DIV/0!</v>
      </c>
      <c r="P54" s="171"/>
    </row>
    <row r="55" spans="1:15">
      <c r="A55" s="99"/>
      <c r="B55" s="37" t="str">
        <f>'Gene Table'!D55</f>
        <v>NM_134424</v>
      </c>
      <c r="C55" s="159" t="s">
        <v>217</v>
      </c>
      <c r="D55" s="160"/>
      <c r="E55" s="160"/>
      <c r="F55" s="160"/>
      <c r="G55" s="160"/>
      <c r="H55" s="160"/>
      <c r="I55" s="160"/>
      <c r="J55" s="160"/>
      <c r="K55" s="160"/>
      <c r="L55" s="160"/>
      <c r="M55" s="160"/>
      <c r="N55" s="162" t="e">
        <f>AVERAGE(Calculations!D56:M56)</f>
        <v>#DIV/0!</v>
      </c>
      <c r="O55" s="162" t="e">
        <f>STDEV(Calculations!D56:M56)</f>
        <v>#DIV/0!</v>
      </c>
    </row>
    <row r="56" spans="1:16">
      <c r="A56" s="99"/>
      <c r="B56" s="37" t="str">
        <f>'Gene Table'!D56</f>
        <v>NM_002691</v>
      </c>
      <c r="C56" s="159" t="s">
        <v>221</v>
      </c>
      <c r="D56" s="160"/>
      <c r="E56" s="160"/>
      <c r="F56" s="160"/>
      <c r="G56" s="160"/>
      <c r="H56" s="160"/>
      <c r="I56" s="160"/>
      <c r="J56" s="160"/>
      <c r="K56" s="160"/>
      <c r="L56" s="160"/>
      <c r="M56" s="160"/>
      <c r="N56" s="162" t="e">
        <f>AVERAGE(Calculations!D57:M57)</f>
        <v>#DIV/0!</v>
      </c>
      <c r="O56" s="162" t="e">
        <f>STDEV(Calculations!D57:M57)</f>
        <v>#DIV/0!</v>
      </c>
      <c r="P56" s="171"/>
    </row>
    <row r="57" spans="1:15">
      <c r="A57" s="99"/>
      <c r="B57" s="37" t="str">
        <f>'Gene Table'!D57</f>
        <v>NM_002690</v>
      </c>
      <c r="C57" s="159" t="s">
        <v>225</v>
      </c>
      <c r="D57" s="160"/>
      <c r="E57" s="160"/>
      <c r="F57" s="160"/>
      <c r="G57" s="160"/>
      <c r="H57" s="160"/>
      <c r="I57" s="160"/>
      <c r="J57" s="160"/>
      <c r="K57" s="160"/>
      <c r="L57" s="160"/>
      <c r="M57" s="160"/>
      <c r="N57" s="162" t="e">
        <f>AVERAGE(Calculations!D58:M58)</f>
        <v>#DIV/0!</v>
      </c>
      <c r="O57" s="162" t="e">
        <f>STDEV(Calculations!D58:M58)</f>
        <v>#DIV/0!</v>
      </c>
    </row>
    <row r="58" spans="1:16">
      <c r="A58" s="99"/>
      <c r="B58" s="37" t="str">
        <f>'Gene Table'!D58</f>
        <v>NM_002592</v>
      </c>
      <c r="C58" s="159" t="s">
        <v>229</v>
      </c>
      <c r="D58" s="160"/>
      <c r="E58" s="160"/>
      <c r="F58" s="160"/>
      <c r="G58" s="160"/>
      <c r="H58" s="160"/>
      <c r="I58" s="160"/>
      <c r="J58" s="160"/>
      <c r="K58" s="160"/>
      <c r="L58" s="160"/>
      <c r="M58" s="160"/>
      <c r="N58" s="162" t="e">
        <f>AVERAGE(Calculations!D59:M59)</f>
        <v>#DIV/0!</v>
      </c>
      <c r="O58" s="162" t="e">
        <f>STDEV(Calculations!D59:M59)</f>
        <v>#DIV/0!</v>
      </c>
      <c r="P58" s="171"/>
    </row>
    <row r="59" spans="1:15">
      <c r="A59" s="99"/>
      <c r="B59" s="37" t="str">
        <f>'Gene Table'!D59</f>
        <v>NM_000625</v>
      </c>
      <c r="C59" s="159" t="s">
        <v>233</v>
      </c>
      <c r="D59" s="160"/>
      <c r="E59" s="160"/>
      <c r="F59" s="160"/>
      <c r="G59" s="160"/>
      <c r="H59" s="160"/>
      <c r="I59" s="160"/>
      <c r="J59" s="160"/>
      <c r="K59" s="160"/>
      <c r="L59" s="160"/>
      <c r="M59" s="160"/>
      <c r="N59" s="162" t="e">
        <f>AVERAGE(Calculations!D60:M60)</f>
        <v>#DIV/0!</v>
      </c>
      <c r="O59" s="162" t="e">
        <f>STDEV(Calculations!D60:M60)</f>
        <v>#DIV/0!</v>
      </c>
    </row>
    <row r="60" spans="1:16">
      <c r="A60" s="99"/>
      <c r="B60" s="37" t="str">
        <f>'Gene Table'!D60</f>
        <v>NM_002454</v>
      </c>
      <c r="C60" s="159" t="s">
        <v>237</v>
      </c>
      <c r="D60" s="160"/>
      <c r="E60" s="160"/>
      <c r="F60" s="160"/>
      <c r="G60" s="160"/>
      <c r="H60" s="160"/>
      <c r="I60" s="160"/>
      <c r="J60" s="160"/>
      <c r="K60" s="160"/>
      <c r="L60" s="160"/>
      <c r="M60" s="160"/>
      <c r="N60" s="162" t="e">
        <f>AVERAGE(Calculations!D61:M61)</f>
        <v>#DIV/0!</v>
      </c>
      <c r="O60" s="162" t="e">
        <f>STDEV(Calculations!D61:M61)</f>
        <v>#DIV/0!</v>
      </c>
      <c r="P60" s="171"/>
    </row>
    <row r="61" spans="1:15">
      <c r="A61" s="99"/>
      <c r="B61" s="37" t="str">
        <f>'Gene Table'!D61</f>
        <v>NM_004994</v>
      </c>
      <c r="C61" s="159" t="s">
        <v>241</v>
      </c>
      <c r="D61" s="160"/>
      <c r="E61" s="160"/>
      <c r="F61" s="160"/>
      <c r="G61" s="160"/>
      <c r="H61" s="160"/>
      <c r="I61" s="160"/>
      <c r="J61" s="160"/>
      <c r="K61" s="160"/>
      <c r="L61" s="160"/>
      <c r="M61" s="160"/>
      <c r="N61" s="162" t="e">
        <f>AVERAGE(Calculations!D62:M62)</f>
        <v>#DIV/0!</v>
      </c>
      <c r="O61" s="162" t="e">
        <f>STDEV(Calculations!D62:M62)</f>
        <v>#DIV/0!</v>
      </c>
    </row>
    <row r="62" spans="1:16">
      <c r="A62" s="99"/>
      <c r="B62" s="37" t="str">
        <f>'Gene Table'!D62</f>
        <v>NM_002422</v>
      </c>
      <c r="C62" s="159" t="s">
        <v>245</v>
      </c>
      <c r="D62" s="160"/>
      <c r="E62" s="160"/>
      <c r="F62" s="160"/>
      <c r="G62" s="160"/>
      <c r="H62" s="160"/>
      <c r="I62" s="160"/>
      <c r="J62" s="160"/>
      <c r="K62" s="160"/>
      <c r="L62" s="160"/>
      <c r="M62" s="160"/>
      <c r="N62" s="162" t="e">
        <f>AVERAGE(Calculations!D63:M63)</f>
        <v>#DIV/0!</v>
      </c>
      <c r="O62" s="162" t="e">
        <f>STDEV(Calculations!D63:M63)</f>
        <v>#DIV/0!</v>
      </c>
      <c r="P62" s="171"/>
    </row>
    <row r="63" spans="1:15">
      <c r="A63" s="99"/>
      <c r="B63" s="37" t="str">
        <f>'Gene Table'!D63</f>
        <v>NM_000249</v>
      </c>
      <c r="C63" s="159" t="s">
        <v>249</v>
      </c>
      <c r="D63" s="160"/>
      <c r="E63" s="160"/>
      <c r="F63" s="160"/>
      <c r="G63" s="160"/>
      <c r="H63" s="160"/>
      <c r="I63" s="160"/>
      <c r="J63" s="160"/>
      <c r="K63" s="160"/>
      <c r="L63" s="160"/>
      <c r="M63" s="160"/>
      <c r="N63" s="162" t="e">
        <f>AVERAGE(Calculations!D64:M64)</f>
        <v>#DIV/0!</v>
      </c>
      <c r="O63" s="162" t="e">
        <f>STDEV(Calculations!D64:M64)</f>
        <v>#DIV/0!</v>
      </c>
    </row>
    <row r="64" spans="1:16">
      <c r="A64" s="99"/>
      <c r="B64" s="37" t="str">
        <f>'Gene Table'!D64</f>
        <v>NM_000234</v>
      </c>
      <c r="C64" s="159" t="s">
        <v>253</v>
      </c>
      <c r="D64" s="160"/>
      <c r="E64" s="160"/>
      <c r="F64" s="160"/>
      <c r="G64" s="160"/>
      <c r="H64" s="160"/>
      <c r="I64" s="160"/>
      <c r="J64" s="160"/>
      <c r="K64" s="160"/>
      <c r="L64" s="160"/>
      <c r="M64" s="160"/>
      <c r="N64" s="162" t="e">
        <f>AVERAGE(Calculations!D65:M65)</f>
        <v>#DIV/0!</v>
      </c>
      <c r="O64" s="162" t="e">
        <f>STDEV(Calculations!D65:M65)</f>
        <v>#DIV/0!</v>
      </c>
      <c r="P64" s="171"/>
    </row>
    <row r="65" spans="1:15">
      <c r="A65" s="99"/>
      <c r="B65" s="37" t="str">
        <f>'Gene Table'!D65</f>
        <v>NM_000572</v>
      </c>
      <c r="C65" s="159" t="s">
        <v>257</v>
      </c>
      <c r="D65" s="160"/>
      <c r="E65" s="160"/>
      <c r="F65" s="160"/>
      <c r="G65" s="160"/>
      <c r="H65" s="160"/>
      <c r="I65" s="160"/>
      <c r="J65" s="160"/>
      <c r="K65" s="160"/>
      <c r="L65" s="160"/>
      <c r="M65" s="160"/>
      <c r="N65" s="162" t="e">
        <f>AVERAGE(Calculations!D66:M66)</f>
        <v>#DIV/0!</v>
      </c>
      <c r="O65" s="162" t="e">
        <f>STDEV(Calculations!D66:M66)</f>
        <v>#DIV/0!</v>
      </c>
    </row>
    <row r="66" spans="1:16">
      <c r="A66" s="99"/>
      <c r="B66" s="37" t="str">
        <f>'Gene Table'!D66</f>
        <v>NM_000584</v>
      </c>
      <c r="C66" s="159" t="s">
        <v>261</v>
      </c>
      <c r="D66" s="160"/>
      <c r="E66" s="160"/>
      <c r="F66" s="160"/>
      <c r="G66" s="160"/>
      <c r="H66" s="160"/>
      <c r="I66" s="160"/>
      <c r="J66" s="160"/>
      <c r="K66" s="160"/>
      <c r="L66" s="160"/>
      <c r="M66" s="160"/>
      <c r="N66" s="162" t="e">
        <f>AVERAGE(Calculations!D67:M67)</f>
        <v>#DIV/0!</v>
      </c>
      <c r="O66" s="162" t="e">
        <f>STDEV(Calculations!D67:M67)</f>
        <v>#DIV/0!</v>
      </c>
      <c r="P66" s="171"/>
    </row>
    <row r="67" spans="1:15">
      <c r="A67" s="99"/>
      <c r="B67" s="37" t="str">
        <f>'Gene Table'!D67</f>
        <v>NM_000384</v>
      </c>
      <c r="C67" s="159" t="s">
        <v>265</v>
      </c>
      <c r="D67" s="160"/>
      <c r="E67" s="160"/>
      <c r="F67" s="160"/>
      <c r="G67" s="160"/>
      <c r="H67" s="160"/>
      <c r="I67" s="160"/>
      <c r="J67" s="160"/>
      <c r="K67" s="160"/>
      <c r="L67" s="160"/>
      <c r="M67" s="160"/>
      <c r="N67" s="162" t="e">
        <f>AVERAGE(Calculations!D68:M68)</f>
        <v>#DIV/0!</v>
      </c>
      <c r="O67" s="162" t="e">
        <f>STDEV(Calculations!D68:M68)</f>
        <v>#DIV/0!</v>
      </c>
    </row>
    <row r="68" spans="1:16">
      <c r="A68" s="99"/>
      <c r="B68" s="37" t="str">
        <f>'Gene Table'!D68</f>
        <v>NM_000120</v>
      </c>
      <c r="C68" s="159" t="s">
        <v>269</v>
      </c>
      <c r="D68" s="160"/>
      <c r="E68" s="160"/>
      <c r="F68" s="160"/>
      <c r="G68" s="160"/>
      <c r="H68" s="160"/>
      <c r="I68" s="160"/>
      <c r="J68" s="160"/>
      <c r="K68" s="160"/>
      <c r="L68" s="160"/>
      <c r="M68" s="160"/>
      <c r="N68" s="162" t="e">
        <f>AVERAGE(Calculations!D69:M69)</f>
        <v>#DIV/0!</v>
      </c>
      <c r="O68" s="162" t="e">
        <f>STDEV(Calculations!D69:M69)</f>
        <v>#DIV/0!</v>
      </c>
      <c r="P68" s="171"/>
    </row>
    <row r="69" spans="1:15">
      <c r="A69" s="99"/>
      <c r="B69" s="37" t="str">
        <f>'Gene Table'!D69</f>
        <v>NM_001621</v>
      </c>
      <c r="C69" s="159" t="s">
        <v>273</v>
      </c>
      <c r="D69" s="160"/>
      <c r="E69" s="160"/>
      <c r="F69" s="160"/>
      <c r="G69" s="160"/>
      <c r="H69" s="160"/>
      <c r="I69" s="160"/>
      <c r="J69" s="160"/>
      <c r="K69" s="160"/>
      <c r="L69" s="160"/>
      <c r="M69" s="160"/>
      <c r="N69" s="162" t="e">
        <f>AVERAGE(Calculations!D70:M70)</f>
        <v>#DIV/0!</v>
      </c>
      <c r="O69" s="162" t="e">
        <f>STDEV(Calculations!D70:M70)</f>
        <v>#DIV/0!</v>
      </c>
    </row>
    <row r="70" spans="1:16">
      <c r="A70" s="99"/>
      <c r="B70" s="37" t="str">
        <f>'Gene Table'!D70</f>
        <v>NM_005228</v>
      </c>
      <c r="C70" s="159" t="s">
        <v>277</v>
      </c>
      <c r="D70" s="160"/>
      <c r="E70" s="160"/>
      <c r="F70" s="160"/>
      <c r="G70" s="160"/>
      <c r="H70" s="160"/>
      <c r="I70" s="160"/>
      <c r="J70" s="160"/>
      <c r="K70" s="160"/>
      <c r="L70" s="160"/>
      <c r="M70" s="160"/>
      <c r="N70" s="162" t="e">
        <f>AVERAGE(Calculations!D71:M71)</f>
        <v>#DIV/0!</v>
      </c>
      <c r="O70" s="162" t="e">
        <f>STDEV(Calculations!D71:M71)</f>
        <v>#DIV/0!</v>
      </c>
      <c r="P70" s="171"/>
    </row>
    <row r="71" spans="1:15">
      <c r="A71" s="99"/>
      <c r="B71" s="37" t="str">
        <f>'Gene Table'!D71</f>
        <v>NM_001618</v>
      </c>
      <c r="C71" s="159" t="s">
        <v>281</v>
      </c>
      <c r="D71" s="160"/>
      <c r="E71" s="160"/>
      <c r="F71" s="160"/>
      <c r="G71" s="160"/>
      <c r="H71" s="160"/>
      <c r="I71" s="160"/>
      <c r="J71" s="160"/>
      <c r="K71" s="160"/>
      <c r="L71" s="160"/>
      <c r="M71" s="160"/>
      <c r="N71" s="162" t="e">
        <f>AVERAGE(Calculations!D72:M72)</f>
        <v>#DIV/0!</v>
      </c>
      <c r="O71" s="162" t="e">
        <f>STDEV(Calculations!D72:M72)</f>
        <v>#DIV/0!</v>
      </c>
    </row>
    <row r="72" spans="1:16">
      <c r="A72" s="99"/>
      <c r="B72" s="37" t="str">
        <f>'Gene Table'!D72</f>
        <v>NM_058195</v>
      </c>
      <c r="C72" s="159" t="s">
        <v>285</v>
      </c>
      <c r="D72" s="160"/>
      <c r="E72" s="160"/>
      <c r="F72" s="160"/>
      <c r="G72" s="160"/>
      <c r="H72" s="160"/>
      <c r="I72" s="160"/>
      <c r="J72" s="160"/>
      <c r="K72" s="160"/>
      <c r="L72" s="160"/>
      <c r="M72" s="160"/>
      <c r="N72" s="162" t="e">
        <f>AVERAGE(Calculations!D73:M73)</f>
        <v>#DIV/0!</v>
      </c>
      <c r="O72" s="162" t="e">
        <f>STDEV(Calculations!D73:M73)</f>
        <v>#DIV/0!</v>
      </c>
      <c r="P72" s="171"/>
    </row>
    <row r="73" spans="1:15">
      <c r="A73" s="99"/>
      <c r="B73" s="37" t="str">
        <f>'Gene Table'!D73</f>
        <v>BC071181</v>
      </c>
      <c r="C73" s="159" t="s">
        <v>289</v>
      </c>
      <c r="D73" s="160"/>
      <c r="E73" s="160"/>
      <c r="F73" s="160"/>
      <c r="G73" s="160"/>
      <c r="H73" s="160"/>
      <c r="I73" s="160"/>
      <c r="J73" s="160"/>
      <c r="K73" s="160"/>
      <c r="L73" s="160"/>
      <c r="M73" s="160"/>
      <c r="N73" s="162" t="e">
        <f>AVERAGE(Calculations!D74:M74)</f>
        <v>#DIV/0!</v>
      </c>
      <c r="O73" s="162" t="e">
        <f>STDEV(Calculations!D74:M74)</f>
        <v>#DIV/0!</v>
      </c>
    </row>
    <row r="74" spans="1:16">
      <c r="A74" s="99"/>
      <c r="B74" s="37" t="str">
        <f>'Gene Table'!D74</f>
        <v>NM_004296</v>
      </c>
      <c r="C74" s="159" t="s">
        <v>293</v>
      </c>
      <c r="D74" s="160"/>
      <c r="E74" s="160"/>
      <c r="F74" s="160"/>
      <c r="G74" s="160"/>
      <c r="H74" s="160"/>
      <c r="I74" s="160"/>
      <c r="J74" s="160"/>
      <c r="K74" s="160"/>
      <c r="L74" s="160"/>
      <c r="M74" s="160"/>
      <c r="N74" s="162" t="e">
        <f>AVERAGE(Calculations!D75:M75)</f>
        <v>#DIV/0!</v>
      </c>
      <c r="O74" s="162" t="e">
        <f>STDEV(Calculations!D75:M75)</f>
        <v>#DIV/0!</v>
      </c>
      <c r="P74" s="171"/>
    </row>
    <row r="75" customHeight="1" spans="1:15">
      <c r="A75" s="99"/>
      <c r="B75" s="37" t="str">
        <f>'Gene Table'!D75</f>
        <v>NM_001239</v>
      </c>
      <c r="C75" s="159" t="s">
        <v>297</v>
      </c>
      <c r="D75" s="160"/>
      <c r="E75" s="160"/>
      <c r="F75" s="160"/>
      <c r="G75" s="160"/>
      <c r="H75" s="160"/>
      <c r="I75" s="160"/>
      <c r="J75" s="160"/>
      <c r="K75" s="160"/>
      <c r="L75" s="160"/>
      <c r="M75" s="160"/>
      <c r="N75" s="162" t="e">
        <f>AVERAGE(Calculations!D76:M76)</f>
        <v>#DIV/0!</v>
      </c>
      <c r="O75" s="162" t="e">
        <f>STDEV(Calculations!D76:M76)</f>
        <v>#DIV/0!</v>
      </c>
    </row>
    <row r="76" spans="1:16">
      <c r="A76" s="99"/>
      <c r="B76" s="37" t="str">
        <f>'Gene Table'!D76</f>
        <v>NM_003844</v>
      </c>
      <c r="C76" s="159" t="s">
        <v>301</v>
      </c>
      <c r="D76" s="160"/>
      <c r="E76" s="160"/>
      <c r="F76" s="160"/>
      <c r="G76" s="160"/>
      <c r="H76" s="160"/>
      <c r="I76" s="160"/>
      <c r="J76" s="160"/>
      <c r="K76" s="160"/>
      <c r="L76" s="160"/>
      <c r="M76" s="160"/>
      <c r="N76" s="162" t="e">
        <f>AVERAGE(Calculations!D77:M77)</f>
        <v>#DIV/0!</v>
      </c>
      <c r="O76" s="162" t="e">
        <f>STDEV(Calculations!D77:M77)</f>
        <v>#DIV/0!</v>
      </c>
      <c r="P76" s="171"/>
    </row>
    <row r="77" spans="1:15">
      <c r="A77" s="99"/>
      <c r="B77" s="37" t="str">
        <f>'Gene Table'!D77</f>
        <v>NM_000071</v>
      </c>
      <c r="C77" s="159" t="s">
        <v>305</v>
      </c>
      <c r="D77" s="160"/>
      <c r="E77" s="160"/>
      <c r="F77" s="160"/>
      <c r="G77" s="160"/>
      <c r="H77" s="160"/>
      <c r="I77" s="160"/>
      <c r="J77" s="160"/>
      <c r="K77" s="160"/>
      <c r="L77" s="160"/>
      <c r="M77" s="160"/>
      <c r="N77" s="162" t="e">
        <f>AVERAGE(Calculations!D78:M78)</f>
        <v>#DIV/0!</v>
      </c>
      <c r="O77" s="162" t="e">
        <f>STDEV(Calculations!D78:M78)</f>
        <v>#DIV/0!</v>
      </c>
    </row>
    <row r="78" spans="1:16">
      <c r="A78" s="99"/>
      <c r="B78" s="37" t="str">
        <f>'Gene Table'!D78</f>
        <v>NM_003739</v>
      </c>
      <c r="C78" s="159" t="s">
        <v>309</v>
      </c>
      <c r="D78" s="160"/>
      <c r="E78" s="160"/>
      <c r="F78" s="160"/>
      <c r="G78" s="160"/>
      <c r="H78" s="160"/>
      <c r="I78" s="160"/>
      <c r="J78" s="160"/>
      <c r="K78" s="160"/>
      <c r="L78" s="160"/>
      <c r="M78" s="160"/>
      <c r="N78" s="162" t="e">
        <f>AVERAGE(Calculations!D79:M79)</f>
        <v>#DIV/0!</v>
      </c>
      <c r="O78" s="162" t="e">
        <f>STDEV(Calculations!D79:M79)</f>
        <v>#DIV/0!</v>
      </c>
      <c r="P78" s="171"/>
    </row>
    <row r="79" spans="1:15">
      <c r="A79" s="99"/>
      <c r="B79" s="37" t="str">
        <f>'Gene Table'!D79</f>
        <v>NM_000376</v>
      </c>
      <c r="C79" s="159" t="s">
        <v>313</v>
      </c>
      <c r="D79" s="160"/>
      <c r="E79" s="160"/>
      <c r="F79" s="160"/>
      <c r="G79" s="160"/>
      <c r="H79" s="160"/>
      <c r="I79" s="160"/>
      <c r="J79" s="160"/>
      <c r="K79" s="160"/>
      <c r="L79" s="160"/>
      <c r="M79" s="160"/>
      <c r="N79" s="162" t="e">
        <f>AVERAGE(Calculations!D80:M80)</f>
        <v>#DIV/0!</v>
      </c>
      <c r="O79" s="162" t="e">
        <f>STDEV(Calculations!D80:M80)</f>
        <v>#DIV/0!</v>
      </c>
    </row>
    <row r="80" spans="1:16">
      <c r="A80" s="99"/>
      <c r="B80" s="37" t="str">
        <f>'Gene Table'!D80</f>
        <v>NM_004333</v>
      </c>
      <c r="C80" s="159" t="s">
        <v>317</v>
      </c>
      <c r="D80" s="160"/>
      <c r="E80" s="160"/>
      <c r="F80" s="160"/>
      <c r="G80" s="160"/>
      <c r="H80" s="160"/>
      <c r="I80" s="160"/>
      <c r="J80" s="160"/>
      <c r="K80" s="160"/>
      <c r="L80" s="160"/>
      <c r="M80" s="160"/>
      <c r="N80" s="162" t="e">
        <f>AVERAGE(Calculations!D81:M81)</f>
        <v>#DIV/0!</v>
      </c>
      <c r="O80" s="162" t="e">
        <f>STDEV(Calculations!D81:M81)</f>
        <v>#DIV/0!</v>
      </c>
      <c r="P80" s="171"/>
    </row>
    <row r="81" spans="1:15">
      <c r="A81" s="99"/>
      <c r="B81" s="37" t="str">
        <f>'Gene Table'!D81</f>
        <v>NM_194255</v>
      </c>
      <c r="C81" s="159" t="s">
        <v>321</v>
      </c>
      <c r="D81" s="160"/>
      <c r="E81" s="160"/>
      <c r="F81" s="160"/>
      <c r="G81" s="160"/>
      <c r="H81" s="160"/>
      <c r="I81" s="160"/>
      <c r="J81" s="160"/>
      <c r="K81" s="160"/>
      <c r="L81" s="160"/>
      <c r="M81" s="160"/>
      <c r="N81" s="162" t="e">
        <f>AVERAGE(Calculations!D82:M82)</f>
        <v>#DIV/0!</v>
      </c>
      <c r="O81" s="162" t="e">
        <f>STDEV(Calculations!D82:M82)</f>
        <v>#DIV/0!</v>
      </c>
    </row>
    <row r="82" spans="1:16">
      <c r="A82" s="99"/>
      <c r="B82" s="37" t="str">
        <f>'Gene Table'!D82</f>
        <v>NM_022437</v>
      </c>
      <c r="C82" s="159" t="s">
        <v>325</v>
      </c>
      <c r="D82" s="160"/>
      <c r="E82" s="160"/>
      <c r="F82" s="160"/>
      <c r="G82" s="160"/>
      <c r="H82" s="160"/>
      <c r="I82" s="160"/>
      <c r="J82" s="160"/>
      <c r="K82" s="160"/>
      <c r="L82" s="160"/>
      <c r="M82" s="160"/>
      <c r="N82" s="162" t="e">
        <f>AVERAGE(Calculations!D83:M83)</f>
        <v>#DIV/0!</v>
      </c>
      <c r="O82" s="162" t="e">
        <f>STDEV(Calculations!D83:M83)</f>
        <v>#DIV/0!</v>
      </c>
      <c r="P82" s="171"/>
    </row>
    <row r="83" spans="1:15">
      <c r="A83" s="99"/>
      <c r="B83" s="37" t="str">
        <f>'Gene Table'!D83</f>
        <v>NM_000057</v>
      </c>
      <c r="C83" s="159" t="s">
        <v>329</v>
      </c>
      <c r="D83" s="160"/>
      <c r="E83" s="160"/>
      <c r="F83" s="160"/>
      <c r="G83" s="160"/>
      <c r="H83" s="160"/>
      <c r="I83" s="160"/>
      <c r="J83" s="160"/>
      <c r="K83" s="160"/>
      <c r="L83" s="160"/>
      <c r="M83" s="160"/>
      <c r="N83" s="162" t="e">
        <f>AVERAGE(Calculations!D84:M84)</f>
        <v>#DIV/0!</v>
      </c>
      <c r="O83" s="162" t="e">
        <f>STDEV(Calculations!D84:M84)</f>
        <v>#DIV/0!</v>
      </c>
    </row>
    <row r="84" spans="1:16">
      <c r="A84" s="99"/>
      <c r="B84" s="37" t="str">
        <f>'Gene Table'!D84</f>
        <v>NM_002982</v>
      </c>
      <c r="C84" s="159" t="s">
        <v>333</v>
      </c>
      <c r="D84" s="160"/>
      <c r="E84" s="160"/>
      <c r="F84" s="160"/>
      <c r="G84" s="160"/>
      <c r="H84" s="160"/>
      <c r="I84" s="160"/>
      <c r="J84" s="160"/>
      <c r="K84" s="160"/>
      <c r="L84" s="160"/>
      <c r="M84" s="160"/>
      <c r="N84" s="162" t="e">
        <f>AVERAGE(Calculations!D85:M85)</f>
        <v>#DIV/0!</v>
      </c>
      <c r="O84" s="162" t="e">
        <f>STDEV(Calculations!D85:M85)</f>
        <v>#DIV/0!</v>
      </c>
      <c r="P84" s="171"/>
    </row>
    <row r="85" spans="1:15">
      <c r="A85" s="99"/>
      <c r="B85" s="37" t="str">
        <f>'Gene Table'!D85</f>
        <v>NM_021632</v>
      </c>
      <c r="C85" s="159" t="s">
        <v>337</v>
      </c>
      <c r="D85" s="160"/>
      <c r="E85" s="160"/>
      <c r="F85" s="160"/>
      <c r="G85" s="160"/>
      <c r="H85" s="160"/>
      <c r="I85" s="160"/>
      <c r="J85" s="160"/>
      <c r="K85" s="160"/>
      <c r="L85" s="160"/>
      <c r="M85" s="160"/>
      <c r="N85" s="162" t="e">
        <f>AVERAGE(Calculations!D86:M86)</f>
        <v>#DIV/0!</v>
      </c>
      <c r="O85" s="162" t="e">
        <f>STDEV(Calculations!D86:M86)</f>
        <v>#DIV/0!</v>
      </c>
    </row>
    <row r="86" spans="1:16">
      <c r="A86" s="99"/>
      <c r="B86" s="37" t="str">
        <f>'Gene Table'!D86</f>
        <v>NM_005037</v>
      </c>
      <c r="C86" s="159" t="s">
        <v>341</v>
      </c>
      <c r="D86" s="160"/>
      <c r="E86" s="160"/>
      <c r="F86" s="160"/>
      <c r="G86" s="160"/>
      <c r="H86" s="160"/>
      <c r="I86" s="160"/>
      <c r="J86" s="160"/>
      <c r="K86" s="160"/>
      <c r="L86" s="160"/>
      <c r="M86" s="160"/>
      <c r="N86" s="162" t="e">
        <f>AVERAGE(Calculations!D87:M87)</f>
        <v>#DIV/0!</v>
      </c>
      <c r="O86" s="162" t="e">
        <f>STDEV(Calculations!D87:M87)</f>
        <v>#DIV/0!</v>
      </c>
      <c r="P86" s="171"/>
    </row>
    <row r="87" spans="1:15">
      <c r="A87" s="99"/>
      <c r="B87" s="37" t="str">
        <f>'Gene Table'!D87</f>
        <v>HGDC</v>
      </c>
      <c r="C87" s="159" t="s">
        <v>345</v>
      </c>
      <c r="D87" s="160"/>
      <c r="E87" s="160"/>
      <c r="F87" s="160"/>
      <c r="G87" s="160"/>
      <c r="H87" s="160"/>
      <c r="I87" s="160"/>
      <c r="J87" s="160"/>
      <c r="K87" s="160"/>
      <c r="L87" s="160"/>
      <c r="M87" s="160"/>
      <c r="N87" s="162" t="e">
        <f>AVERAGE(Calculations!D88:M88)</f>
        <v>#DIV/0!</v>
      </c>
      <c r="O87" s="162" t="e">
        <f>STDEV(Calculations!D88:M88)</f>
        <v>#DIV/0!</v>
      </c>
    </row>
    <row r="88" spans="1:16">
      <c r="A88" s="99"/>
      <c r="B88" s="37" t="str">
        <f>'Gene Table'!D88</f>
        <v>HGDC</v>
      </c>
      <c r="C88" s="159" t="s">
        <v>347</v>
      </c>
      <c r="D88" s="160"/>
      <c r="E88" s="160"/>
      <c r="F88" s="160"/>
      <c r="G88" s="160"/>
      <c r="H88" s="160"/>
      <c r="I88" s="160"/>
      <c r="J88" s="160"/>
      <c r="K88" s="160"/>
      <c r="L88" s="160"/>
      <c r="M88" s="160"/>
      <c r="N88" s="162" t="e">
        <f>AVERAGE(Calculations!D89:M89)</f>
        <v>#DIV/0!</v>
      </c>
      <c r="O88" s="162" t="e">
        <f>STDEV(Calculations!D89:M89)</f>
        <v>#DIV/0!</v>
      </c>
      <c r="P88" s="171"/>
    </row>
    <row r="89" spans="1:15">
      <c r="A89" s="99"/>
      <c r="B89" s="37" t="str">
        <f>'Gene Table'!D89</f>
        <v>NM_002046</v>
      </c>
      <c r="C89" s="159" t="s">
        <v>348</v>
      </c>
      <c r="D89" s="160"/>
      <c r="E89" s="160"/>
      <c r="F89" s="160"/>
      <c r="G89" s="160"/>
      <c r="H89" s="160"/>
      <c r="I89" s="160"/>
      <c r="J89" s="160"/>
      <c r="K89" s="160"/>
      <c r="L89" s="160"/>
      <c r="M89" s="160"/>
      <c r="N89" s="162" t="e">
        <f>AVERAGE(Calculations!D90:M90)</f>
        <v>#DIV/0!</v>
      </c>
      <c r="O89" s="162" t="e">
        <f>STDEV(Calculations!D90:M90)</f>
        <v>#DIV/0!</v>
      </c>
    </row>
    <row r="90" spans="1:16">
      <c r="A90" s="99"/>
      <c r="B90" s="37" t="str">
        <f>'Gene Table'!D90</f>
        <v>NM_001101</v>
      </c>
      <c r="C90" s="159" t="s">
        <v>352</v>
      </c>
      <c r="D90" s="160"/>
      <c r="E90" s="160"/>
      <c r="F90" s="160"/>
      <c r="G90" s="160"/>
      <c r="H90" s="160"/>
      <c r="I90" s="160"/>
      <c r="J90" s="160"/>
      <c r="K90" s="160"/>
      <c r="L90" s="160"/>
      <c r="M90" s="160"/>
      <c r="N90" s="162" t="e">
        <f>AVERAGE(Calculations!D91:M91)</f>
        <v>#DIV/0!</v>
      </c>
      <c r="O90" s="162" t="e">
        <f>STDEV(Calculations!D91:M91)</f>
        <v>#DIV/0!</v>
      </c>
      <c r="P90" s="171"/>
    </row>
    <row r="91" spans="1:15">
      <c r="A91" s="99"/>
      <c r="B91" s="37" t="str">
        <f>'Gene Table'!D91</f>
        <v>NM_004048</v>
      </c>
      <c r="C91" s="159" t="s">
        <v>356</v>
      </c>
      <c r="D91" s="160"/>
      <c r="E91" s="160"/>
      <c r="F91" s="160"/>
      <c r="G91" s="160"/>
      <c r="H91" s="160"/>
      <c r="I91" s="160"/>
      <c r="J91" s="160"/>
      <c r="K91" s="160"/>
      <c r="L91" s="160"/>
      <c r="M91" s="160"/>
      <c r="N91" s="162" t="e">
        <f>AVERAGE(Calculations!D92:M92)</f>
        <v>#DIV/0!</v>
      </c>
      <c r="O91" s="162" t="e">
        <f>STDEV(Calculations!D92:M92)</f>
        <v>#DIV/0!</v>
      </c>
    </row>
    <row r="92" spans="1:16">
      <c r="A92" s="99"/>
      <c r="B92" s="37" t="str">
        <f>'Gene Table'!D92</f>
        <v>NM_012423</v>
      </c>
      <c r="C92" s="159" t="s">
        <v>360</v>
      </c>
      <c r="D92" s="160"/>
      <c r="E92" s="160"/>
      <c r="F92" s="160"/>
      <c r="G92" s="160"/>
      <c r="H92" s="160"/>
      <c r="I92" s="160"/>
      <c r="J92" s="160"/>
      <c r="K92" s="160"/>
      <c r="L92" s="160"/>
      <c r="M92" s="160"/>
      <c r="N92" s="162" t="e">
        <f>AVERAGE(Calculations!D93:M93)</f>
        <v>#DIV/0!</v>
      </c>
      <c r="O92" s="162" t="e">
        <f>STDEV(Calculations!D93:M93)</f>
        <v>#DIV/0!</v>
      </c>
      <c r="P92" s="171"/>
    </row>
    <row r="93" spans="1:15">
      <c r="A93" s="99"/>
      <c r="B93" s="37" t="str">
        <f>'Gene Table'!D93</f>
        <v>NM_000194</v>
      </c>
      <c r="C93" s="159" t="s">
        <v>364</v>
      </c>
      <c r="D93" s="160"/>
      <c r="E93" s="160"/>
      <c r="F93" s="160"/>
      <c r="G93" s="160"/>
      <c r="H93" s="160"/>
      <c r="I93" s="160"/>
      <c r="J93" s="160"/>
      <c r="K93" s="160"/>
      <c r="L93" s="160"/>
      <c r="M93" s="160"/>
      <c r="N93" s="162" t="e">
        <f>AVERAGE(Calculations!D94:M94)</f>
        <v>#DIV/0!</v>
      </c>
      <c r="O93" s="162" t="e">
        <f>STDEV(Calculations!D94:M94)</f>
        <v>#DIV/0!</v>
      </c>
    </row>
    <row r="94" spans="1:16">
      <c r="A94" s="99"/>
      <c r="B94" s="37" t="str">
        <f>'Gene Table'!D94</f>
        <v>NR_003286</v>
      </c>
      <c r="C94" s="159" t="s">
        <v>368</v>
      </c>
      <c r="D94" s="160"/>
      <c r="E94" s="160"/>
      <c r="F94" s="160"/>
      <c r="G94" s="160"/>
      <c r="H94" s="160"/>
      <c r="I94" s="160"/>
      <c r="J94" s="160"/>
      <c r="K94" s="160"/>
      <c r="L94" s="160"/>
      <c r="M94" s="160"/>
      <c r="N94" s="162" t="e">
        <f>AVERAGE(Calculations!D95:M95)</f>
        <v>#DIV/0!</v>
      </c>
      <c r="O94" s="162" t="e">
        <f>STDEV(Calculations!D95:M95)</f>
        <v>#DIV/0!</v>
      </c>
      <c r="P94" s="171"/>
    </row>
    <row r="95" spans="1:15">
      <c r="A95" s="99"/>
      <c r="B95" s="37" t="str">
        <f>'Gene Table'!D95</f>
        <v>RT</v>
      </c>
      <c r="C95" s="159" t="s">
        <v>372</v>
      </c>
      <c r="D95" s="160"/>
      <c r="E95" s="160"/>
      <c r="F95" s="160"/>
      <c r="G95" s="160"/>
      <c r="H95" s="160"/>
      <c r="I95" s="160"/>
      <c r="J95" s="160"/>
      <c r="K95" s="160"/>
      <c r="L95" s="160"/>
      <c r="M95" s="160"/>
      <c r="N95" s="162" t="e">
        <f>AVERAGE(Calculations!D96:M96)</f>
        <v>#DIV/0!</v>
      </c>
      <c r="O95" s="162" t="e">
        <f>STDEV(Calculations!D96:M96)</f>
        <v>#DIV/0!</v>
      </c>
    </row>
    <row r="96" spans="1:16">
      <c r="A96" s="99"/>
      <c r="B96" s="37" t="str">
        <f>'Gene Table'!D96</f>
        <v>RT</v>
      </c>
      <c r="C96" s="159" t="s">
        <v>374</v>
      </c>
      <c r="D96" s="160"/>
      <c r="E96" s="160"/>
      <c r="F96" s="160"/>
      <c r="G96" s="160"/>
      <c r="H96" s="160"/>
      <c r="I96" s="160"/>
      <c r="J96" s="160"/>
      <c r="K96" s="160"/>
      <c r="L96" s="160"/>
      <c r="M96" s="160"/>
      <c r="N96" s="162" t="e">
        <f>AVERAGE(Calculations!D97:M97)</f>
        <v>#DIV/0!</v>
      </c>
      <c r="O96" s="162" t="e">
        <f>STDEV(Calculations!D97:M97)</f>
        <v>#DIV/0!</v>
      </c>
      <c r="P96" s="171"/>
    </row>
    <row r="97" spans="1:15">
      <c r="A97" s="99"/>
      <c r="B97" s="37" t="str">
        <f>'Gene Table'!D97</f>
        <v>PCR</v>
      </c>
      <c r="C97" s="159" t="s">
        <v>375</v>
      </c>
      <c r="D97" s="160"/>
      <c r="E97" s="160"/>
      <c r="F97" s="160"/>
      <c r="G97" s="160"/>
      <c r="H97" s="160"/>
      <c r="I97" s="160"/>
      <c r="J97" s="160"/>
      <c r="K97" s="160"/>
      <c r="L97" s="160"/>
      <c r="M97" s="160"/>
      <c r="N97" s="162" t="e">
        <f>AVERAGE(Calculations!D98:M98)</f>
        <v>#DIV/0!</v>
      </c>
      <c r="O97" s="162" t="e">
        <f>STDEV(Calculations!D98:M98)</f>
        <v>#DIV/0!</v>
      </c>
    </row>
    <row r="98" spans="1:16">
      <c r="A98" s="99"/>
      <c r="B98" s="37" t="str">
        <f>'Gene Table'!D98</f>
        <v>PCR</v>
      </c>
      <c r="C98" s="159" t="s">
        <v>377</v>
      </c>
      <c r="D98" s="160"/>
      <c r="E98" s="160"/>
      <c r="F98" s="160"/>
      <c r="G98" s="160"/>
      <c r="H98" s="160"/>
      <c r="I98" s="160"/>
      <c r="J98" s="160"/>
      <c r="K98" s="160"/>
      <c r="L98" s="160"/>
      <c r="M98" s="160"/>
      <c r="N98" s="162" t="e">
        <f>AVERAGE(Calculations!D99:M99)</f>
        <v>#DIV/0!</v>
      </c>
      <c r="O98" s="162" t="e">
        <f>STDEV(Calculations!D99:M99)</f>
        <v>#DIV/0!</v>
      </c>
      <c r="P98" s="171"/>
    </row>
    <row r="99" spans="1:15">
      <c r="A99" s="99" t="str">
        <f>'Gene Table'!A99</f>
        <v>Plate 2</v>
      </c>
      <c r="B99" s="37" t="str">
        <f>'Gene Table'!D99</f>
        <v>NM_007120</v>
      </c>
      <c r="C99" s="159" t="s">
        <v>9</v>
      </c>
      <c r="D99" s="160"/>
      <c r="E99" s="160"/>
      <c r="F99" s="160"/>
      <c r="G99" s="160"/>
      <c r="H99" s="160"/>
      <c r="I99" s="160"/>
      <c r="J99" s="160"/>
      <c r="K99" s="160"/>
      <c r="L99" s="160"/>
      <c r="M99" s="160"/>
      <c r="N99" s="162" t="e">
        <f>AVERAGE(Calculations!D100:M100)</f>
        <v>#DIV/0!</v>
      </c>
      <c r="O99" s="162" t="e">
        <f>STDEV(Calculations!D100:M100)</f>
        <v>#DIV/0!</v>
      </c>
    </row>
    <row r="100" spans="1:15">
      <c r="A100" s="99"/>
      <c r="B100" s="37" t="str">
        <f>'Gene Table'!D100</f>
        <v>NM_000535</v>
      </c>
      <c r="C100" s="159" t="s">
        <v>13</v>
      </c>
      <c r="D100" s="160"/>
      <c r="E100" s="160"/>
      <c r="F100" s="160"/>
      <c r="G100" s="160"/>
      <c r="H100" s="160"/>
      <c r="I100" s="160"/>
      <c r="J100" s="160"/>
      <c r="K100" s="160"/>
      <c r="L100" s="160"/>
      <c r="M100" s="160"/>
      <c r="N100" s="162" t="e">
        <f>AVERAGE(Calculations!D101:M101)</f>
        <v>#DIV/0!</v>
      </c>
      <c r="O100" s="162" t="e">
        <f>STDEV(Calculations!D101:M101)</f>
        <v>#DIV/0!</v>
      </c>
    </row>
    <row r="101" spans="1:15">
      <c r="A101" s="99"/>
      <c r="B101" s="37" t="str">
        <f>'Gene Table'!D101</f>
        <v>NM_000534</v>
      </c>
      <c r="C101" s="159" t="s">
        <v>17</v>
      </c>
      <c r="D101" s="160"/>
      <c r="E101" s="160"/>
      <c r="F101" s="160"/>
      <c r="G101" s="160"/>
      <c r="H101" s="160"/>
      <c r="I101" s="160"/>
      <c r="J101" s="160"/>
      <c r="K101" s="160"/>
      <c r="L101" s="160"/>
      <c r="M101" s="160"/>
      <c r="N101" s="162" t="e">
        <f>AVERAGE(Calculations!D102:M102)</f>
        <v>#DIV/0!</v>
      </c>
      <c r="O101" s="162" t="e">
        <f>STDEV(Calculations!D102:M102)</f>
        <v>#DIV/0!</v>
      </c>
    </row>
    <row r="102" spans="1:15">
      <c r="A102" s="99"/>
      <c r="B102" s="37" t="str">
        <f>'Gene Table'!D102</f>
        <v>NM_002467</v>
      </c>
      <c r="C102" s="159" t="s">
        <v>21</v>
      </c>
      <c r="D102" s="160"/>
      <c r="E102" s="160"/>
      <c r="F102" s="160"/>
      <c r="G102" s="160"/>
      <c r="H102" s="160"/>
      <c r="I102" s="160"/>
      <c r="J102" s="160"/>
      <c r="K102" s="160"/>
      <c r="L102" s="160"/>
      <c r="M102" s="160"/>
      <c r="N102" s="162" t="e">
        <f>AVERAGE(Calculations!D103:M103)</f>
        <v>#DIV/0!</v>
      </c>
      <c r="O102" s="162" t="e">
        <f>STDEV(Calculations!D103:M103)</f>
        <v>#DIV/0!</v>
      </c>
    </row>
    <row r="103" spans="1:15">
      <c r="A103" s="99"/>
      <c r="B103" s="37" t="str">
        <f>'Gene Table'!D103</f>
        <v>NM_002439</v>
      </c>
      <c r="C103" s="159" t="s">
        <v>25</v>
      </c>
      <c r="D103" s="160"/>
      <c r="E103" s="160"/>
      <c r="F103" s="160"/>
      <c r="G103" s="160"/>
      <c r="H103" s="160"/>
      <c r="I103" s="160"/>
      <c r="J103" s="160"/>
      <c r="K103" s="160"/>
      <c r="L103" s="160"/>
      <c r="M103" s="160"/>
      <c r="N103" s="162" t="e">
        <f>AVERAGE(Calculations!D104:M104)</f>
        <v>#DIV/0!</v>
      </c>
      <c r="O103" s="162" t="e">
        <f>STDEV(Calculations!D104:M104)</f>
        <v>#DIV/0!</v>
      </c>
    </row>
    <row r="104" spans="1:15">
      <c r="A104" s="99"/>
      <c r="B104" s="37" t="str">
        <f>'Gene Table'!D104</f>
        <v>NM_002426</v>
      </c>
      <c r="C104" s="159" t="s">
        <v>29</v>
      </c>
      <c r="D104" s="160"/>
      <c r="E104" s="160"/>
      <c r="F104" s="160"/>
      <c r="G104" s="160"/>
      <c r="H104" s="160"/>
      <c r="I104" s="160"/>
      <c r="J104" s="160"/>
      <c r="K104" s="160"/>
      <c r="L104" s="160"/>
      <c r="M104" s="160"/>
      <c r="N104" s="162" t="e">
        <f>AVERAGE(Calculations!D105:M105)</f>
        <v>#DIV/0!</v>
      </c>
      <c r="O104" s="162" t="e">
        <f>STDEV(Calculations!D105:M105)</f>
        <v>#DIV/0!</v>
      </c>
    </row>
    <row r="105" spans="1:15">
      <c r="A105" s="99"/>
      <c r="B105" s="37" t="str">
        <f>'Gene Table'!D105</f>
        <v>NM_002424</v>
      </c>
      <c r="C105" s="159" t="s">
        <v>33</v>
      </c>
      <c r="D105" s="160"/>
      <c r="E105" s="160"/>
      <c r="F105" s="160"/>
      <c r="G105" s="160"/>
      <c r="H105" s="160"/>
      <c r="I105" s="160"/>
      <c r="J105" s="160"/>
      <c r="K105" s="160"/>
      <c r="L105" s="160"/>
      <c r="M105" s="160"/>
      <c r="N105" s="162" t="e">
        <f>AVERAGE(Calculations!D106:M106)</f>
        <v>#DIV/0!</v>
      </c>
      <c r="O105" s="162" t="e">
        <f>STDEV(Calculations!D106:M106)</f>
        <v>#DIV/0!</v>
      </c>
    </row>
    <row r="106" spans="1:15">
      <c r="A106" s="99"/>
      <c r="B106" s="37" t="str">
        <f>'Gene Table'!D106</f>
        <v>NM_004530</v>
      </c>
      <c r="C106" s="159" t="s">
        <v>37</v>
      </c>
      <c r="D106" s="160"/>
      <c r="E106" s="160"/>
      <c r="F106" s="160"/>
      <c r="G106" s="160"/>
      <c r="H106" s="160"/>
      <c r="I106" s="160"/>
      <c r="J106" s="160"/>
      <c r="K106" s="160"/>
      <c r="L106" s="160"/>
      <c r="M106" s="160"/>
      <c r="N106" s="162" t="e">
        <f>AVERAGE(Calculations!D107:M107)</f>
        <v>#DIV/0!</v>
      </c>
      <c r="O106" s="162" t="e">
        <f>STDEV(Calculations!D107:M107)</f>
        <v>#DIV/0!</v>
      </c>
    </row>
    <row r="107" spans="1:15">
      <c r="A107" s="99"/>
      <c r="B107" s="37" t="str">
        <f>'Gene Table'!D107</f>
        <v>NM_001668</v>
      </c>
      <c r="C107" s="159" t="s">
        <v>41</v>
      </c>
      <c r="D107" s="160"/>
      <c r="E107" s="160"/>
      <c r="F107" s="160"/>
      <c r="G107" s="160"/>
      <c r="H107" s="160"/>
      <c r="I107" s="160"/>
      <c r="J107" s="160"/>
      <c r="K107" s="160"/>
      <c r="L107" s="160"/>
      <c r="M107" s="160"/>
      <c r="N107" s="162" t="e">
        <f>AVERAGE(Calculations!D108:M108)</f>
        <v>#DIV/0!</v>
      </c>
      <c r="O107" s="162" t="e">
        <f>STDEV(Calculations!D108:M108)</f>
        <v>#DIV/0!</v>
      </c>
    </row>
    <row r="108" spans="1:15">
      <c r="A108" s="99"/>
      <c r="B108" s="37" t="str">
        <f>'Gene Table'!D108</f>
        <v>NM_013975</v>
      </c>
      <c r="C108" s="159" t="s">
        <v>45</v>
      </c>
      <c r="D108" s="160"/>
      <c r="E108" s="160"/>
      <c r="F108" s="160"/>
      <c r="G108" s="160"/>
      <c r="H108" s="160"/>
      <c r="I108" s="160"/>
      <c r="J108" s="160"/>
      <c r="K108" s="160"/>
      <c r="L108" s="160"/>
      <c r="M108" s="160"/>
      <c r="N108" s="162" t="e">
        <f>AVERAGE(Calculations!D109:M109)</f>
        <v>#DIV/0!</v>
      </c>
      <c r="O108" s="162" t="e">
        <f>STDEV(Calculations!D109:M109)</f>
        <v>#DIV/0!</v>
      </c>
    </row>
    <row r="109" spans="1:15">
      <c r="A109" s="99"/>
      <c r="B109" s="37" t="str">
        <f>'Gene Table'!D109</f>
        <v>NM_000044</v>
      </c>
      <c r="C109" s="159" t="s">
        <v>49</v>
      </c>
      <c r="D109" s="160"/>
      <c r="E109" s="160"/>
      <c r="F109" s="160"/>
      <c r="G109" s="160"/>
      <c r="H109" s="160"/>
      <c r="I109" s="160"/>
      <c r="J109" s="160"/>
      <c r="K109" s="160"/>
      <c r="L109" s="160"/>
      <c r="M109" s="160"/>
      <c r="N109" s="162" t="e">
        <f>AVERAGE(Calculations!D110:M110)</f>
        <v>#DIV/0!</v>
      </c>
      <c r="O109" s="162" t="e">
        <f>STDEV(Calculations!D110:M110)</f>
        <v>#DIV/0!</v>
      </c>
    </row>
    <row r="110" spans="1:15">
      <c r="A110" s="99"/>
      <c r="B110" s="37" t="str">
        <f>'Gene Table'!D110</f>
        <v>NM_000882</v>
      </c>
      <c r="C110" s="159" t="s">
        <v>53</v>
      </c>
      <c r="D110" s="160"/>
      <c r="E110" s="160"/>
      <c r="F110" s="160"/>
      <c r="G110" s="160"/>
      <c r="H110" s="160"/>
      <c r="I110" s="160"/>
      <c r="J110" s="160"/>
      <c r="K110" s="160"/>
      <c r="L110" s="160"/>
      <c r="M110" s="160"/>
      <c r="N110" s="162" t="e">
        <f>AVERAGE(Calculations!D111:M111)</f>
        <v>#DIV/0!</v>
      </c>
      <c r="O110" s="162" t="e">
        <f>STDEV(Calculations!D111:M111)</f>
        <v>#DIV/0!</v>
      </c>
    </row>
    <row r="111" spans="1:15">
      <c r="A111" s="99"/>
      <c r="B111" s="37" t="str">
        <f>'Gene Table'!D111</f>
        <v>NM_000639</v>
      </c>
      <c r="C111" s="159" t="s">
        <v>57</v>
      </c>
      <c r="D111" s="160"/>
      <c r="E111" s="160"/>
      <c r="F111" s="160"/>
      <c r="G111" s="160"/>
      <c r="H111" s="160"/>
      <c r="I111" s="160"/>
      <c r="J111" s="160"/>
      <c r="K111" s="160"/>
      <c r="L111" s="160"/>
      <c r="M111" s="160"/>
      <c r="N111" s="162" t="e">
        <f>AVERAGE(Calculations!D112:M112)</f>
        <v>#DIV/0!</v>
      </c>
      <c r="O111" s="162" t="e">
        <f>STDEV(Calculations!D112:M112)</f>
        <v>#DIV/0!</v>
      </c>
    </row>
    <row r="112" spans="1:15">
      <c r="A112" s="99"/>
      <c r="B112" s="37" t="str">
        <f>'Gene Table'!D112</f>
        <v>NM_000418</v>
      </c>
      <c r="C112" s="159" t="s">
        <v>61</v>
      </c>
      <c r="D112" s="160"/>
      <c r="E112" s="160"/>
      <c r="F112" s="160"/>
      <c r="G112" s="160"/>
      <c r="H112" s="160"/>
      <c r="I112" s="160"/>
      <c r="J112" s="160"/>
      <c r="K112" s="160"/>
      <c r="L112" s="160"/>
      <c r="M112" s="160"/>
      <c r="N112" s="162" t="e">
        <f>AVERAGE(Calculations!D113:M113)</f>
        <v>#DIV/0!</v>
      </c>
      <c r="O112" s="162" t="e">
        <f>STDEV(Calculations!D113:M113)</f>
        <v>#DIV/0!</v>
      </c>
    </row>
    <row r="113" spans="1:15">
      <c r="A113" s="99"/>
      <c r="B113" s="37" t="str">
        <f>'Gene Table'!D113</f>
        <v>NM_000586</v>
      </c>
      <c r="C113" s="159" t="s">
        <v>65</v>
      </c>
      <c r="D113" s="160"/>
      <c r="E113" s="160"/>
      <c r="F113" s="160"/>
      <c r="G113" s="160"/>
      <c r="H113" s="160"/>
      <c r="I113" s="160"/>
      <c r="J113" s="160"/>
      <c r="K113" s="160"/>
      <c r="L113" s="160"/>
      <c r="M113" s="160"/>
      <c r="N113" s="162" t="e">
        <f>AVERAGE(Calculations!D114:M114)</f>
        <v>#DIV/0!</v>
      </c>
      <c r="O113" s="162" t="e">
        <f>STDEV(Calculations!D114:M114)</f>
        <v>#DIV/0!</v>
      </c>
    </row>
    <row r="114" spans="1:15">
      <c r="A114" s="99"/>
      <c r="B114" s="37" t="str">
        <f>'Gene Table'!D114</f>
        <v>NM_000575</v>
      </c>
      <c r="C114" s="159" t="s">
        <v>69</v>
      </c>
      <c r="D114" s="160"/>
      <c r="E114" s="160"/>
      <c r="F114" s="160"/>
      <c r="G114" s="160"/>
      <c r="H114" s="160"/>
      <c r="I114" s="160"/>
      <c r="J114" s="160"/>
      <c r="K114" s="160"/>
      <c r="L114" s="160"/>
      <c r="M114" s="160"/>
      <c r="N114" s="162" t="e">
        <f>AVERAGE(Calculations!D115:M115)</f>
        <v>#DIV/0!</v>
      </c>
      <c r="O114" s="162" t="e">
        <f>STDEV(Calculations!D115:M115)</f>
        <v>#DIV/0!</v>
      </c>
    </row>
    <row r="115" spans="1:15">
      <c r="A115" s="99"/>
      <c r="B115" s="37" t="str">
        <f>'Gene Table'!D115</f>
        <v>NM_000038</v>
      </c>
      <c r="C115" s="159" t="s">
        <v>73</v>
      </c>
      <c r="D115" s="160"/>
      <c r="E115" s="160"/>
      <c r="F115" s="160"/>
      <c r="G115" s="160"/>
      <c r="H115" s="160"/>
      <c r="I115" s="160"/>
      <c r="J115" s="160"/>
      <c r="K115" s="160"/>
      <c r="L115" s="160"/>
      <c r="M115" s="160"/>
      <c r="N115" s="162" t="e">
        <f>AVERAGE(Calculations!D116:M116)</f>
        <v>#DIV/0!</v>
      </c>
      <c r="O115" s="162" t="e">
        <f>STDEV(Calculations!D116:M116)</f>
        <v>#DIV/0!</v>
      </c>
    </row>
    <row r="116" spans="1:15">
      <c r="A116" s="99"/>
      <c r="B116" s="37" t="str">
        <f>'Gene Table'!D116</f>
        <v>NM_000135</v>
      </c>
      <c r="C116" s="159" t="s">
        <v>77</v>
      </c>
      <c r="D116" s="160"/>
      <c r="E116" s="160"/>
      <c r="F116" s="160"/>
      <c r="G116" s="160"/>
      <c r="H116" s="160"/>
      <c r="I116" s="160"/>
      <c r="J116" s="160"/>
      <c r="K116" s="160"/>
      <c r="L116" s="160"/>
      <c r="M116" s="160"/>
      <c r="N116" s="162" t="e">
        <f>AVERAGE(Calculations!D117:M117)</f>
        <v>#DIV/0!</v>
      </c>
      <c r="O116" s="162" t="e">
        <f>STDEV(Calculations!D117:M117)</f>
        <v>#DIV/0!</v>
      </c>
    </row>
    <row r="117" spans="1:15">
      <c r="A117" s="99"/>
      <c r="B117" s="37" t="str">
        <f>'Gene Table'!D117</f>
        <v>NM_000122</v>
      </c>
      <c r="C117" s="159" t="s">
        <v>81</v>
      </c>
      <c r="D117" s="160"/>
      <c r="E117" s="160"/>
      <c r="F117" s="160"/>
      <c r="G117" s="160"/>
      <c r="H117" s="160"/>
      <c r="I117" s="160"/>
      <c r="J117" s="160"/>
      <c r="K117" s="160"/>
      <c r="L117" s="160"/>
      <c r="M117" s="160"/>
      <c r="N117" s="162" t="e">
        <f>AVERAGE(Calculations!D118:M118)</f>
        <v>#DIV/0!</v>
      </c>
      <c r="O117" s="162" t="e">
        <f>STDEV(Calculations!D118:M118)</f>
        <v>#DIV/0!</v>
      </c>
    </row>
    <row r="118" spans="1:15">
      <c r="A118" s="99"/>
      <c r="B118" s="37" t="str">
        <f>'Gene Table'!D118</f>
        <v>NM_001979</v>
      </c>
      <c r="C118" s="159" t="s">
        <v>85</v>
      </c>
      <c r="D118" s="160"/>
      <c r="E118" s="160"/>
      <c r="F118" s="160"/>
      <c r="G118" s="160"/>
      <c r="H118" s="160"/>
      <c r="I118" s="160"/>
      <c r="J118" s="160"/>
      <c r="K118" s="160"/>
      <c r="L118" s="160"/>
      <c r="M118" s="160"/>
      <c r="N118" s="162" t="e">
        <f>AVERAGE(Calculations!D119:M119)</f>
        <v>#DIV/0!</v>
      </c>
      <c r="O118" s="162" t="e">
        <f>STDEV(Calculations!D119:M119)</f>
        <v>#DIV/0!</v>
      </c>
    </row>
    <row r="119" spans="1:15">
      <c r="A119" s="99"/>
      <c r="B119" s="37" t="str">
        <f>'Gene Table'!D119</f>
        <v>NM_001963</v>
      </c>
      <c r="C119" s="159" t="s">
        <v>89</v>
      </c>
      <c r="D119" s="160"/>
      <c r="E119" s="160"/>
      <c r="F119" s="160"/>
      <c r="G119" s="160"/>
      <c r="H119" s="160"/>
      <c r="I119" s="160"/>
      <c r="J119" s="160"/>
      <c r="K119" s="160"/>
      <c r="L119" s="160"/>
      <c r="M119" s="160"/>
      <c r="N119" s="162" t="e">
        <f>AVERAGE(Calculations!D120:M120)</f>
        <v>#DIV/0!</v>
      </c>
      <c r="O119" s="162" t="e">
        <f>STDEV(Calculations!D120:M120)</f>
        <v>#DIV/0!</v>
      </c>
    </row>
    <row r="120" spans="1:15">
      <c r="A120" s="99"/>
      <c r="B120" s="37" t="str">
        <f>'Gene Table'!D120</f>
        <v>NM_000795</v>
      </c>
      <c r="C120" s="159" t="s">
        <v>93</v>
      </c>
      <c r="D120" s="160"/>
      <c r="E120" s="160"/>
      <c r="F120" s="160"/>
      <c r="G120" s="160"/>
      <c r="H120" s="160"/>
      <c r="I120" s="160"/>
      <c r="J120" s="160"/>
      <c r="K120" s="160"/>
      <c r="L120" s="160"/>
      <c r="M120" s="160"/>
      <c r="N120" s="162" t="e">
        <f>AVERAGE(Calculations!D121:M121)</f>
        <v>#DIV/0!</v>
      </c>
      <c r="O120" s="162" t="e">
        <f>STDEV(Calculations!D121:M121)</f>
        <v>#DIV/0!</v>
      </c>
    </row>
    <row r="121" spans="1:15">
      <c r="A121" s="99"/>
      <c r="B121" s="37" t="str">
        <f>'Gene Table'!D121</f>
        <v>NM_000771</v>
      </c>
      <c r="C121" s="159" t="s">
        <v>97</v>
      </c>
      <c r="D121" s="160"/>
      <c r="E121" s="160"/>
      <c r="F121" s="160"/>
      <c r="G121" s="160"/>
      <c r="H121" s="160"/>
      <c r="I121" s="160"/>
      <c r="J121" s="160"/>
      <c r="K121" s="160"/>
      <c r="L121" s="160"/>
      <c r="M121" s="160"/>
      <c r="N121" s="162" t="e">
        <f>AVERAGE(Calculations!D122:M122)</f>
        <v>#DIV/0!</v>
      </c>
      <c r="O121" s="162" t="e">
        <f>STDEV(Calculations!D122:M122)</f>
        <v>#DIV/0!</v>
      </c>
    </row>
    <row r="122" spans="1:15">
      <c r="A122" s="99"/>
      <c r="B122" s="37" t="str">
        <f>'Gene Table'!D122</f>
        <v>NM_000769</v>
      </c>
      <c r="C122" s="159" t="s">
        <v>101</v>
      </c>
      <c r="D122" s="160"/>
      <c r="E122" s="160"/>
      <c r="F122" s="160"/>
      <c r="G122" s="160"/>
      <c r="H122" s="160"/>
      <c r="I122" s="160"/>
      <c r="J122" s="160"/>
      <c r="K122" s="160"/>
      <c r="L122" s="160"/>
      <c r="M122" s="160"/>
      <c r="N122" s="162" t="e">
        <f>AVERAGE(Calculations!D123:M123)</f>
        <v>#DIV/0!</v>
      </c>
      <c r="O122" s="162" t="e">
        <f>STDEV(Calculations!D123:M123)</f>
        <v>#DIV/0!</v>
      </c>
    </row>
    <row r="123" spans="1:15">
      <c r="A123" s="99"/>
      <c r="B123" s="37" t="str">
        <f>'Gene Table'!D123</f>
        <v>NM_001902</v>
      </c>
      <c r="C123" s="159" t="s">
        <v>105</v>
      </c>
      <c r="D123" s="160"/>
      <c r="E123" s="160"/>
      <c r="F123" s="160"/>
      <c r="G123" s="160"/>
      <c r="H123" s="160"/>
      <c r="I123" s="160"/>
      <c r="J123" s="160"/>
      <c r="K123" s="160"/>
      <c r="L123" s="160"/>
      <c r="M123" s="160"/>
      <c r="N123" s="162" t="e">
        <f>AVERAGE(Calculations!D124:M124)</f>
        <v>#DIV/0!</v>
      </c>
      <c r="O123" s="162" t="e">
        <f>STDEV(Calculations!D124:M124)</f>
        <v>#DIV/0!</v>
      </c>
    </row>
    <row r="124" spans="1:15">
      <c r="A124" s="99"/>
      <c r="B124" s="37" t="str">
        <f>'Gene Table'!D124</f>
        <v>NM_006437</v>
      </c>
      <c r="C124" s="159" t="s">
        <v>109</v>
      </c>
      <c r="D124" s="160"/>
      <c r="E124" s="160"/>
      <c r="F124" s="160"/>
      <c r="G124" s="160"/>
      <c r="H124" s="160"/>
      <c r="I124" s="160"/>
      <c r="J124" s="160"/>
      <c r="K124" s="160"/>
      <c r="L124" s="160"/>
      <c r="M124" s="160"/>
      <c r="N124" s="162" t="e">
        <f>AVERAGE(Calculations!D125:M125)</f>
        <v>#DIV/0!</v>
      </c>
      <c r="O124" s="162" t="e">
        <f>STDEV(Calculations!D125:M125)</f>
        <v>#DIV/0!</v>
      </c>
    </row>
    <row r="125" spans="1:15">
      <c r="A125" s="99"/>
      <c r="B125" s="37" t="str">
        <f>'Gene Table'!D125</f>
        <v>NM_000669</v>
      </c>
      <c r="C125" s="159" t="s">
        <v>113</v>
      </c>
      <c r="D125" s="160"/>
      <c r="E125" s="160"/>
      <c r="F125" s="160"/>
      <c r="G125" s="160"/>
      <c r="H125" s="160"/>
      <c r="I125" s="160"/>
      <c r="J125" s="160"/>
      <c r="K125" s="160"/>
      <c r="L125" s="160"/>
      <c r="M125" s="160"/>
      <c r="N125" s="162" t="e">
        <f>AVERAGE(Calculations!D126:M126)</f>
        <v>#DIV/0!</v>
      </c>
      <c r="O125" s="162" t="e">
        <f>STDEV(Calculations!D126:M126)</f>
        <v>#DIV/0!</v>
      </c>
    </row>
    <row r="126" spans="1:15">
      <c r="A126" s="99"/>
      <c r="B126" s="37" t="str">
        <f>'Gene Table'!D126</f>
        <v>NM_000078</v>
      </c>
      <c r="C126" s="159" t="s">
        <v>117</v>
      </c>
      <c r="D126" s="160"/>
      <c r="E126" s="160"/>
      <c r="F126" s="160"/>
      <c r="G126" s="160"/>
      <c r="H126" s="160"/>
      <c r="I126" s="160"/>
      <c r="J126" s="160"/>
      <c r="K126" s="160"/>
      <c r="L126" s="160"/>
      <c r="M126" s="160"/>
      <c r="N126" s="162" t="e">
        <f>AVERAGE(Calculations!D127:M127)</f>
        <v>#DIV/0!</v>
      </c>
      <c r="O126" s="162" t="e">
        <f>STDEV(Calculations!D127:M127)</f>
        <v>#DIV/0!</v>
      </c>
    </row>
    <row r="127" spans="1:15">
      <c r="A127" s="99"/>
      <c r="B127" s="37" t="str">
        <f>'Gene Table'!D127</f>
        <v>NM_006407</v>
      </c>
      <c r="C127" s="159" t="s">
        <v>121</v>
      </c>
      <c r="D127" s="160"/>
      <c r="E127" s="160"/>
      <c r="F127" s="160"/>
      <c r="G127" s="160"/>
      <c r="H127" s="160"/>
      <c r="I127" s="160"/>
      <c r="J127" s="160"/>
      <c r="K127" s="160"/>
      <c r="L127" s="160"/>
      <c r="M127" s="160"/>
      <c r="N127" s="162" t="e">
        <f>AVERAGE(Calculations!D128:M128)</f>
        <v>#DIV/0!</v>
      </c>
      <c r="O127" s="162" t="e">
        <f>STDEV(Calculations!D128:M128)</f>
        <v>#DIV/0!</v>
      </c>
    </row>
    <row r="128" spans="1:15">
      <c r="A128" s="99"/>
      <c r="B128" s="37" t="str">
        <f>'Gene Table'!D128</f>
        <v>NM_000075</v>
      </c>
      <c r="C128" s="159" t="s">
        <v>125</v>
      </c>
      <c r="D128" s="160"/>
      <c r="E128" s="160"/>
      <c r="F128" s="160"/>
      <c r="G128" s="160"/>
      <c r="H128" s="160"/>
      <c r="I128" s="160"/>
      <c r="J128" s="160"/>
      <c r="K128" s="160"/>
      <c r="L128" s="160"/>
      <c r="M128" s="160"/>
      <c r="N128" s="162" t="e">
        <f>AVERAGE(Calculations!D129:M129)</f>
        <v>#DIV/0!</v>
      </c>
      <c r="O128" s="162" t="e">
        <f>STDEV(Calculations!D129:M129)</f>
        <v>#DIV/0!</v>
      </c>
    </row>
    <row r="129" spans="1:15">
      <c r="A129" s="99"/>
      <c r="B129" s="37" t="str">
        <f>'Gene Table'!D129</f>
        <v>NM_001003931</v>
      </c>
      <c r="C129" s="159" t="s">
        <v>129</v>
      </c>
      <c r="D129" s="160"/>
      <c r="E129" s="160"/>
      <c r="F129" s="160"/>
      <c r="G129" s="160"/>
      <c r="H129" s="160"/>
      <c r="I129" s="160"/>
      <c r="J129" s="160"/>
      <c r="K129" s="160"/>
      <c r="L129" s="160"/>
      <c r="M129" s="160"/>
      <c r="N129" s="162" t="e">
        <f>AVERAGE(Calculations!D130:M130)</f>
        <v>#DIV/0!</v>
      </c>
      <c r="O129" s="162" t="e">
        <f>STDEV(Calculations!D130:M130)</f>
        <v>#DIV/0!</v>
      </c>
    </row>
    <row r="130" spans="1:15">
      <c r="A130" s="99"/>
      <c r="B130" s="37" t="str">
        <f>'Gene Table'!D130</f>
        <v>NM_000780</v>
      </c>
      <c r="C130" s="159" t="s">
        <v>133</v>
      </c>
      <c r="D130" s="160"/>
      <c r="E130" s="160"/>
      <c r="F130" s="160"/>
      <c r="G130" s="160"/>
      <c r="H130" s="160"/>
      <c r="I130" s="160"/>
      <c r="J130" s="160"/>
      <c r="K130" s="160"/>
      <c r="L130" s="160"/>
      <c r="M130" s="160"/>
      <c r="N130" s="162" t="e">
        <f>AVERAGE(Calculations!D131:M131)</f>
        <v>#DIV/0!</v>
      </c>
      <c r="O130" s="162" t="e">
        <f>STDEV(Calculations!D131:M131)</f>
        <v>#DIV/0!</v>
      </c>
    </row>
    <row r="131" spans="1:15">
      <c r="A131" s="99"/>
      <c r="B131" s="37" t="str">
        <f>'Gene Table'!D131</f>
        <v>NM_001123396</v>
      </c>
      <c r="C131" s="159" t="s">
        <v>137</v>
      </c>
      <c r="D131" s="160"/>
      <c r="E131" s="160"/>
      <c r="F131" s="160"/>
      <c r="G131" s="160"/>
      <c r="H131" s="160"/>
      <c r="I131" s="160"/>
      <c r="J131" s="160"/>
      <c r="K131" s="160"/>
      <c r="L131" s="160"/>
      <c r="M131" s="160"/>
      <c r="N131" s="162" t="e">
        <f>AVERAGE(Calculations!D132:M132)</f>
        <v>#DIV/0!</v>
      </c>
      <c r="O131" s="162" t="e">
        <f>STDEV(Calculations!D132:M132)</f>
        <v>#DIV/0!</v>
      </c>
    </row>
    <row r="132" spans="1:15">
      <c r="A132" s="99"/>
      <c r="B132" s="37" t="str">
        <f>'Gene Table'!D132</f>
        <v>NM_002458</v>
      </c>
      <c r="C132" s="159" t="s">
        <v>141</v>
      </c>
      <c r="D132" s="160"/>
      <c r="E132" s="160"/>
      <c r="F132" s="160"/>
      <c r="G132" s="160"/>
      <c r="H132" s="160"/>
      <c r="I132" s="160"/>
      <c r="J132" s="160"/>
      <c r="K132" s="160"/>
      <c r="L132" s="160"/>
      <c r="M132" s="160"/>
      <c r="N132" s="162" t="e">
        <f>AVERAGE(Calculations!D133:M133)</f>
        <v>#DIV/0!</v>
      </c>
      <c r="O132" s="162" t="e">
        <f>STDEV(Calculations!D133:M133)</f>
        <v>#DIV/0!</v>
      </c>
    </row>
    <row r="133" spans="1:15">
      <c r="A133" s="99"/>
      <c r="B133" s="37" t="str">
        <f>'Gene Table'!D133</f>
        <v>BC004257</v>
      </c>
      <c r="C133" s="159" t="s">
        <v>145</v>
      </c>
      <c r="D133" s="160"/>
      <c r="E133" s="160"/>
      <c r="F133" s="160"/>
      <c r="G133" s="160"/>
      <c r="H133" s="160"/>
      <c r="I133" s="160"/>
      <c r="J133" s="160"/>
      <c r="K133" s="160"/>
      <c r="L133" s="160"/>
      <c r="M133" s="160"/>
      <c r="N133" s="162" t="e">
        <f>AVERAGE(Calculations!D134:M134)</f>
        <v>#DIV/0!</v>
      </c>
      <c r="O133" s="162" t="e">
        <f>STDEV(Calculations!D134:M134)</f>
        <v>#DIV/0!</v>
      </c>
    </row>
    <row r="134" spans="1:15">
      <c r="A134" s="99"/>
      <c r="B134" s="37" t="str">
        <f>'Gene Table'!D134</f>
        <v>NM_130398</v>
      </c>
      <c r="C134" s="159" t="s">
        <v>149</v>
      </c>
      <c r="D134" s="160"/>
      <c r="E134" s="160"/>
      <c r="F134" s="160"/>
      <c r="G134" s="160"/>
      <c r="H134" s="160"/>
      <c r="I134" s="160"/>
      <c r="J134" s="160"/>
      <c r="K134" s="160"/>
      <c r="L134" s="160"/>
      <c r="M134" s="160"/>
      <c r="N134" s="162" t="e">
        <f>AVERAGE(Calculations!D135:M135)</f>
        <v>#DIV/0!</v>
      </c>
      <c r="O134" s="162" t="e">
        <f>STDEV(Calculations!D135:M135)</f>
        <v>#DIV/0!</v>
      </c>
    </row>
    <row r="135" spans="1:15">
      <c r="A135" s="99"/>
      <c r="B135" s="37" t="str">
        <f>'Gene Table'!D135</f>
        <v>NM_001042</v>
      </c>
      <c r="C135" s="159" t="s">
        <v>153</v>
      </c>
      <c r="D135" s="160"/>
      <c r="E135" s="160"/>
      <c r="F135" s="160"/>
      <c r="G135" s="160"/>
      <c r="H135" s="160"/>
      <c r="I135" s="160"/>
      <c r="J135" s="160"/>
      <c r="K135" s="160"/>
      <c r="L135" s="160"/>
      <c r="M135" s="160"/>
      <c r="N135" s="162" t="e">
        <f>AVERAGE(Calculations!D136:M136)</f>
        <v>#DIV/0!</v>
      </c>
      <c r="O135" s="162" t="e">
        <f>STDEV(Calculations!D136:M136)</f>
        <v>#DIV/0!</v>
      </c>
    </row>
    <row r="136" spans="1:15">
      <c r="A136" s="99"/>
      <c r="B136" s="37" t="str">
        <f>'Gene Table'!D136</f>
        <v>NM_001040</v>
      </c>
      <c r="C136" s="159" t="s">
        <v>157</v>
      </c>
      <c r="D136" s="160"/>
      <c r="E136" s="160"/>
      <c r="F136" s="160"/>
      <c r="G136" s="160"/>
      <c r="H136" s="160"/>
      <c r="I136" s="160"/>
      <c r="J136" s="160"/>
      <c r="K136" s="160"/>
      <c r="L136" s="160"/>
      <c r="M136" s="160"/>
      <c r="N136" s="162" t="e">
        <f>AVERAGE(Calculations!D137:M137)</f>
        <v>#DIV/0!</v>
      </c>
      <c r="O136" s="162" t="e">
        <f>STDEV(Calculations!D137:M137)</f>
        <v>#DIV/0!</v>
      </c>
    </row>
    <row r="137" spans="1:15">
      <c r="A137" s="99"/>
      <c r="B137" s="37" t="str">
        <f>'Gene Table'!D137</f>
        <v>NM_005123</v>
      </c>
      <c r="C137" s="159" t="s">
        <v>161</v>
      </c>
      <c r="D137" s="160"/>
      <c r="E137" s="160"/>
      <c r="F137" s="160"/>
      <c r="G137" s="160"/>
      <c r="H137" s="160"/>
      <c r="I137" s="160"/>
      <c r="J137" s="160"/>
      <c r="K137" s="160"/>
      <c r="L137" s="160"/>
      <c r="M137" s="160"/>
      <c r="N137" s="162" t="e">
        <f>AVERAGE(Calculations!D138:M138)</f>
        <v>#DIV/0!</v>
      </c>
      <c r="O137" s="162" t="e">
        <f>STDEV(Calculations!D138:M138)</f>
        <v>#DIV/0!</v>
      </c>
    </row>
    <row r="138" spans="1:15">
      <c r="A138" s="99"/>
      <c r="B138" s="37" t="str">
        <f>'Gene Table'!D138</f>
        <v>NM_005847</v>
      </c>
      <c r="C138" s="159" t="s">
        <v>165</v>
      </c>
      <c r="D138" s="160"/>
      <c r="E138" s="160"/>
      <c r="F138" s="160"/>
      <c r="G138" s="160"/>
      <c r="H138" s="160"/>
      <c r="I138" s="160"/>
      <c r="J138" s="160"/>
      <c r="K138" s="160"/>
      <c r="L138" s="160"/>
      <c r="M138" s="160"/>
      <c r="N138" s="162" t="e">
        <f>AVERAGE(Calculations!D139:M139)</f>
        <v>#DIV/0!</v>
      </c>
      <c r="O138" s="162" t="e">
        <f>STDEV(Calculations!D139:M139)</f>
        <v>#DIV/0!</v>
      </c>
    </row>
    <row r="139" spans="1:15">
      <c r="A139" s="99"/>
      <c r="B139" s="37" t="str">
        <f>'Gene Table'!D139</f>
        <v>NM_001790</v>
      </c>
      <c r="C139" s="159" t="s">
        <v>169</v>
      </c>
      <c r="D139" s="160"/>
      <c r="E139" s="160"/>
      <c r="F139" s="160"/>
      <c r="G139" s="160"/>
      <c r="H139" s="160"/>
      <c r="I139" s="160"/>
      <c r="J139" s="160"/>
      <c r="K139" s="160"/>
      <c r="L139" s="160"/>
      <c r="M139" s="160"/>
      <c r="N139" s="162" t="e">
        <f>AVERAGE(Calculations!D140:M140)</f>
        <v>#DIV/0!</v>
      </c>
      <c r="O139" s="162" t="e">
        <f>STDEV(Calculations!D140:M140)</f>
        <v>#DIV/0!</v>
      </c>
    </row>
    <row r="140" spans="1:15">
      <c r="A140" s="99"/>
      <c r="B140" s="37" t="str">
        <f>'Gene Table'!D140</f>
        <v>NM_004358</v>
      </c>
      <c r="C140" s="159" t="s">
        <v>173</v>
      </c>
      <c r="D140" s="160"/>
      <c r="E140" s="160"/>
      <c r="F140" s="160"/>
      <c r="G140" s="160"/>
      <c r="H140" s="160"/>
      <c r="I140" s="160"/>
      <c r="J140" s="160"/>
      <c r="K140" s="160"/>
      <c r="L140" s="160"/>
      <c r="M140" s="160"/>
      <c r="N140" s="162" t="e">
        <f>AVERAGE(Calculations!D141:M141)</f>
        <v>#DIV/0!</v>
      </c>
      <c r="O140" s="162" t="e">
        <f>STDEV(Calculations!D141:M141)</f>
        <v>#DIV/0!</v>
      </c>
    </row>
    <row r="141" spans="1:15">
      <c r="A141" s="99"/>
      <c r="B141" s="37" t="str">
        <f>'Gene Table'!D141</f>
        <v>NM_001789</v>
      </c>
      <c r="C141" s="159" t="s">
        <v>177</v>
      </c>
      <c r="D141" s="160"/>
      <c r="E141" s="160"/>
      <c r="F141" s="160"/>
      <c r="G141" s="160"/>
      <c r="H141" s="160"/>
      <c r="I141" s="160"/>
      <c r="J141" s="160"/>
      <c r="K141" s="160"/>
      <c r="L141" s="160"/>
      <c r="M141" s="160"/>
      <c r="N141" s="162" t="e">
        <f>AVERAGE(Calculations!D142:M142)</f>
        <v>#DIV/0!</v>
      </c>
      <c r="O141" s="162" t="e">
        <f>STDEV(Calculations!D142:M142)</f>
        <v>#DIV/0!</v>
      </c>
    </row>
    <row r="142" spans="1:15">
      <c r="A142" s="99"/>
      <c r="B142" s="37" t="str">
        <f>'Gene Table'!D142</f>
        <v>NM_014781</v>
      </c>
      <c r="C142" s="159" t="s">
        <v>181</v>
      </c>
      <c r="D142" s="160"/>
      <c r="E142" s="160"/>
      <c r="F142" s="160"/>
      <c r="G142" s="160"/>
      <c r="H142" s="160"/>
      <c r="I142" s="160"/>
      <c r="J142" s="160"/>
      <c r="K142" s="160"/>
      <c r="L142" s="160"/>
      <c r="M142" s="160"/>
      <c r="N142" s="162" t="e">
        <f>AVERAGE(Calculations!D143:M143)</f>
        <v>#DIV/0!</v>
      </c>
      <c r="O142" s="162" t="e">
        <f>STDEV(Calculations!D143:M143)</f>
        <v>#DIV/0!</v>
      </c>
    </row>
    <row r="143" spans="1:15">
      <c r="A143" s="99"/>
      <c r="B143" s="37" t="str">
        <f>'Gene Table'!D143</f>
        <v>NM_018834</v>
      </c>
      <c r="C143" s="159" t="s">
        <v>185</v>
      </c>
      <c r="D143" s="160"/>
      <c r="E143" s="160"/>
      <c r="F143" s="160"/>
      <c r="G143" s="160"/>
      <c r="H143" s="160"/>
      <c r="I143" s="160"/>
      <c r="J143" s="160"/>
      <c r="K143" s="160"/>
      <c r="L143" s="160"/>
      <c r="M143" s="160"/>
      <c r="N143" s="162" t="e">
        <f>AVERAGE(Calculations!D144:M144)</f>
        <v>#DIV/0!</v>
      </c>
      <c r="O143" s="162" t="e">
        <f>STDEV(Calculations!D144:M144)</f>
        <v>#DIV/0!</v>
      </c>
    </row>
    <row r="144" spans="1:15">
      <c r="A144" s="99"/>
      <c r="B144" s="37" t="str">
        <f>'Gene Table'!D144</f>
        <v>NM_004356</v>
      </c>
      <c r="C144" s="159" t="s">
        <v>189</v>
      </c>
      <c r="D144" s="160"/>
      <c r="E144" s="160"/>
      <c r="F144" s="160"/>
      <c r="G144" s="160"/>
      <c r="H144" s="160"/>
      <c r="I144" s="160"/>
      <c r="J144" s="160"/>
      <c r="K144" s="160"/>
      <c r="L144" s="160"/>
      <c r="M144" s="160"/>
      <c r="N144" s="162" t="e">
        <f>AVERAGE(Calculations!D145:M145)</f>
        <v>#DIV/0!</v>
      </c>
      <c r="O144" s="162" t="e">
        <f>STDEV(Calculations!D145:M145)</f>
        <v>#DIV/0!</v>
      </c>
    </row>
    <row r="145" spans="1:15">
      <c r="A145" s="99"/>
      <c r="B145" s="37" t="str">
        <f>'Gene Table'!D145</f>
        <v>NM_001250</v>
      </c>
      <c r="C145" s="159" t="s">
        <v>193</v>
      </c>
      <c r="D145" s="160"/>
      <c r="E145" s="160"/>
      <c r="F145" s="160"/>
      <c r="G145" s="160"/>
      <c r="H145" s="160"/>
      <c r="I145" s="160"/>
      <c r="J145" s="160"/>
      <c r="K145" s="160"/>
      <c r="L145" s="160"/>
      <c r="M145" s="160"/>
      <c r="N145" s="162" t="e">
        <f>AVERAGE(Calculations!D146:M146)</f>
        <v>#DIV/0!</v>
      </c>
      <c r="O145" s="162" t="e">
        <f>STDEV(Calculations!D146:M146)</f>
        <v>#DIV/0!</v>
      </c>
    </row>
    <row r="146" spans="1:15">
      <c r="A146" s="99"/>
      <c r="B146" s="37" t="str">
        <f>'Gene Table'!D146</f>
        <v>NM_001035260</v>
      </c>
      <c r="C146" s="159" t="s">
        <v>197</v>
      </c>
      <c r="D146" s="160"/>
      <c r="E146" s="160"/>
      <c r="F146" s="160"/>
      <c r="G146" s="160"/>
      <c r="H146" s="160"/>
      <c r="I146" s="160"/>
      <c r="J146" s="160"/>
      <c r="K146" s="160"/>
      <c r="L146" s="160"/>
      <c r="M146" s="160"/>
      <c r="N146" s="162" t="e">
        <f>AVERAGE(Calculations!D147:M147)</f>
        <v>#DIV/0!</v>
      </c>
      <c r="O146" s="162" t="e">
        <f>STDEV(Calculations!D147:M147)</f>
        <v>#DIV/0!</v>
      </c>
    </row>
    <row r="147" spans="1:15">
      <c r="A147" s="99"/>
      <c r="B147" s="37" t="str">
        <f>'Gene Table'!D147</f>
        <v>NM_004881</v>
      </c>
      <c r="C147" s="159" t="s">
        <v>201</v>
      </c>
      <c r="D147" s="160"/>
      <c r="E147" s="160"/>
      <c r="F147" s="160"/>
      <c r="G147" s="160"/>
      <c r="H147" s="160"/>
      <c r="I147" s="160"/>
      <c r="J147" s="160"/>
      <c r="K147" s="160"/>
      <c r="L147" s="160"/>
      <c r="M147" s="160"/>
      <c r="N147" s="162" t="e">
        <f>AVERAGE(Calculations!D148:M148)</f>
        <v>#DIV/0!</v>
      </c>
      <c r="O147" s="162" t="e">
        <f>STDEV(Calculations!D148:M148)</f>
        <v>#DIV/0!</v>
      </c>
    </row>
    <row r="148" spans="1:15">
      <c r="A148" s="99"/>
      <c r="B148" s="37" t="str">
        <f>'Gene Table'!D148</f>
        <v>NM_004870</v>
      </c>
      <c r="C148" s="159" t="s">
        <v>205</v>
      </c>
      <c r="D148" s="160"/>
      <c r="E148" s="160"/>
      <c r="F148" s="160"/>
      <c r="G148" s="160"/>
      <c r="H148" s="160"/>
      <c r="I148" s="160"/>
      <c r="J148" s="160"/>
      <c r="K148" s="160"/>
      <c r="L148" s="160"/>
      <c r="M148" s="160"/>
      <c r="N148" s="162" t="e">
        <f>AVERAGE(Calculations!D149:M149)</f>
        <v>#DIV/0!</v>
      </c>
      <c r="O148" s="162" t="e">
        <f>STDEV(Calculations!D149:M149)</f>
        <v>#DIV/0!</v>
      </c>
    </row>
    <row r="149" spans="1:15">
      <c r="A149" s="99"/>
      <c r="B149" s="37" t="str">
        <f>'Gene Table'!D149</f>
        <v>NM_004864</v>
      </c>
      <c r="C149" s="159" t="s">
        <v>209</v>
      </c>
      <c r="D149" s="160"/>
      <c r="E149" s="160"/>
      <c r="F149" s="160"/>
      <c r="G149" s="160"/>
      <c r="H149" s="160"/>
      <c r="I149" s="160"/>
      <c r="J149" s="160"/>
      <c r="K149" s="160"/>
      <c r="L149" s="160"/>
      <c r="M149" s="160"/>
      <c r="N149" s="162" t="e">
        <f>AVERAGE(Calculations!D150:M150)</f>
        <v>#DIV/0!</v>
      </c>
      <c r="O149" s="162" t="e">
        <f>STDEV(Calculations!D150:M150)</f>
        <v>#DIV/0!</v>
      </c>
    </row>
    <row r="150" spans="1:15">
      <c r="A150" s="99"/>
      <c r="B150" s="37" t="str">
        <f>'Gene Table'!D150</f>
        <v>NM_004862</v>
      </c>
      <c r="C150" s="159" t="s">
        <v>213</v>
      </c>
      <c r="D150" s="160"/>
      <c r="E150" s="160"/>
      <c r="F150" s="160"/>
      <c r="G150" s="160"/>
      <c r="H150" s="160"/>
      <c r="I150" s="160"/>
      <c r="J150" s="160"/>
      <c r="K150" s="160"/>
      <c r="L150" s="160"/>
      <c r="M150" s="160"/>
      <c r="N150" s="162" t="e">
        <f>AVERAGE(Calculations!D151:M151)</f>
        <v>#DIV/0!</v>
      </c>
      <c r="O150" s="162" t="e">
        <f>STDEV(Calculations!D151:M151)</f>
        <v>#DIV/0!</v>
      </c>
    </row>
    <row r="151" spans="1:15">
      <c r="A151" s="99"/>
      <c r="B151" s="37" t="str">
        <f>'Gene Table'!D151</f>
        <v>NM_005505</v>
      </c>
      <c r="C151" s="159" t="s">
        <v>217</v>
      </c>
      <c r="D151" s="160"/>
      <c r="E151" s="160"/>
      <c r="F151" s="160"/>
      <c r="G151" s="160"/>
      <c r="H151" s="160"/>
      <c r="I151" s="160"/>
      <c r="J151" s="160"/>
      <c r="K151" s="160"/>
      <c r="L151" s="160"/>
      <c r="M151" s="160"/>
      <c r="N151" s="162" t="e">
        <f>AVERAGE(Calculations!D152:M152)</f>
        <v>#DIV/0!</v>
      </c>
      <c r="O151" s="162" t="e">
        <f>STDEV(Calculations!D152:M152)</f>
        <v>#DIV/0!</v>
      </c>
    </row>
    <row r="152" spans="1:15">
      <c r="A152" s="99"/>
      <c r="B152" s="37" t="str">
        <f>'Gene Table'!D152</f>
        <v>NM_004832</v>
      </c>
      <c r="C152" s="159" t="s">
        <v>221</v>
      </c>
      <c r="D152" s="160"/>
      <c r="E152" s="160"/>
      <c r="F152" s="160"/>
      <c r="G152" s="160"/>
      <c r="H152" s="160"/>
      <c r="I152" s="160"/>
      <c r="J152" s="160"/>
      <c r="K152" s="160"/>
      <c r="L152" s="160"/>
      <c r="M152" s="160"/>
      <c r="N152" s="162" t="e">
        <f>AVERAGE(Calculations!D153:M153)</f>
        <v>#DIV/0!</v>
      </c>
      <c r="O152" s="162" t="e">
        <f>STDEV(Calculations!D153:M153)</f>
        <v>#DIV/0!</v>
      </c>
    </row>
    <row r="153" spans="1:15">
      <c r="A153" s="99"/>
      <c r="B153" s="37" t="str">
        <f>'Gene Table'!D153</f>
        <v>NM_175862</v>
      </c>
      <c r="C153" s="159" t="s">
        <v>225</v>
      </c>
      <c r="D153" s="160"/>
      <c r="E153" s="160"/>
      <c r="F153" s="160"/>
      <c r="G153" s="160"/>
      <c r="H153" s="160"/>
      <c r="I153" s="160"/>
      <c r="J153" s="160"/>
      <c r="K153" s="160"/>
      <c r="L153" s="160"/>
      <c r="M153" s="160"/>
      <c r="N153" s="162" t="e">
        <f>AVERAGE(Calculations!D154:M154)</f>
        <v>#DIV/0!</v>
      </c>
      <c r="O153" s="162" t="e">
        <f>STDEV(Calculations!D154:M154)</f>
        <v>#DIV/0!</v>
      </c>
    </row>
    <row r="154" spans="1:15">
      <c r="A154" s="99"/>
      <c r="B154" s="37" t="str">
        <f>'Gene Table'!D154</f>
        <v>NM_004820</v>
      </c>
      <c r="C154" s="159" t="s">
        <v>229</v>
      </c>
      <c r="D154" s="160"/>
      <c r="E154" s="160"/>
      <c r="F154" s="160"/>
      <c r="G154" s="160"/>
      <c r="H154" s="160"/>
      <c r="I154" s="160"/>
      <c r="J154" s="160"/>
      <c r="K154" s="160"/>
      <c r="L154" s="160"/>
      <c r="M154" s="160"/>
      <c r="N154" s="162" t="e">
        <f>AVERAGE(Calculations!D155:M155)</f>
        <v>#DIV/0!</v>
      </c>
      <c r="O154" s="162" t="e">
        <f>STDEV(Calculations!D155:M155)</f>
        <v>#DIV/0!</v>
      </c>
    </row>
    <row r="155" spans="1:15">
      <c r="A155" s="99"/>
      <c r="B155" s="37" t="str">
        <f>'Gene Table'!D155</f>
        <v>NM_005191</v>
      </c>
      <c r="C155" s="159" t="s">
        <v>233</v>
      </c>
      <c r="D155" s="160"/>
      <c r="E155" s="160"/>
      <c r="F155" s="160"/>
      <c r="G155" s="160"/>
      <c r="H155" s="160"/>
      <c r="I155" s="160"/>
      <c r="J155" s="160"/>
      <c r="K155" s="160"/>
      <c r="L155" s="160"/>
      <c r="M155" s="160"/>
      <c r="N155" s="162" t="e">
        <f>AVERAGE(Calculations!D156:M156)</f>
        <v>#DIV/0!</v>
      </c>
      <c r="O155" s="162" t="e">
        <f>STDEV(Calculations!D156:M156)</f>
        <v>#DIV/0!</v>
      </c>
    </row>
    <row r="156" spans="1:15">
      <c r="A156" s="99"/>
      <c r="B156" s="37" t="str">
        <f>'Gene Table'!D156</f>
        <v>NM_004261</v>
      </c>
      <c r="C156" s="159" t="s">
        <v>237</v>
      </c>
      <c r="D156" s="160"/>
      <c r="E156" s="160"/>
      <c r="F156" s="160"/>
      <c r="G156" s="160"/>
      <c r="H156" s="160"/>
      <c r="I156" s="160"/>
      <c r="J156" s="160"/>
      <c r="K156" s="160"/>
      <c r="L156" s="160"/>
      <c r="M156" s="160"/>
      <c r="N156" s="162" t="e">
        <f>AVERAGE(Calculations!D157:M157)</f>
        <v>#DIV/0!</v>
      </c>
      <c r="O156" s="162" t="e">
        <f>STDEV(Calculations!D157:M157)</f>
        <v>#DIV/0!</v>
      </c>
    </row>
    <row r="157" spans="1:15">
      <c r="A157" s="99"/>
      <c r="B157" s="37" t="str">
        <f>'Gene Table'!D157</f>
        <v>NM_004260</v>
      </c>
      <c r="C157" s="159" t="s">
        <v>241</v>
      </c>
      <c r="D157" s="160"/>
      <c r="E157" s="160"/>
      <c r="F157" s="160"/>
      <c r="G157" s="160"/>
      <c r="H157" s="160"/>
      <c r="I157" s="160"/>
      <c r="J157" s="160"/>
      <c r="K157" s="160"/>
      <c r="L157" s="160"/>
      <c r="M157" s="160"/>
      <c r="N157" s="162" t="e">
        <f>AVERAGE(Calculations!D158:M158)</f>
        <v>#DIV/0!</v>
      </c>
      <c r="O157" s="162" t="e">
        <f>STDEV(Calculations!D158:M158)</f>
        <v>#DIV/0!</v>
      </c>
    </row>
    <row r="158" spans="1:15">
      <c r="A158" s="99"/>
      <c r="B158" s="37" t="str">
        <f>'Gene Table'!D158</f>
        <v>NM_000591</v>
      </c>
      <c r="C158" s="159" t="s">
        <v>245</v>
      </c>
      <c r="D158" s="160"/>
      <c r="E158" s="160"/>
      <c r="F158" s="160"/>
      <c r="G158" s="160"/>
      <c r="H158" s="160"/>
      <c r="I158" s="160"/>
      <c r="J158" s="160"/>
      <c r="K158" s="160"/>
      <c r="L158" s="160"/>
      <c r="M158" s="160"/>
      <c r="N158" s="162" t="e">
        <f>AVERAGE(Calculations!D159:M159)</f>
        <v>#DIV/0!</v>
      </c>
      <c r="O158" s="162" t="e">
        <f>STDEV(Calculations!D159:M159)</f>
        <v>#DIV/0!</v>
      </c>
    </row>
    <row r="159" spans="1:15">
      <c r="A159" s="99"/>
      <c r="B159" s="37" t="str">
        <f>'Gene Table'!D159</f>
        <v>NM_000616</v>
      </c>
      <c r="C159" s="159" t="s">
        <v>249</v>
      </c>
      <c r="D159" s="160"/>
      <c r="E159" s="160"/>
      <c r="F159" s="160"/>
      <c r="G159" s="160"/>
      <c r="H159" s="160"/>
      <c r="I159" s="160"/>
      <c r="J159" s="160"/>
      <c r="K159" s="160"/>
      <c r="L159" s="160"/>
      <c r="M159" s="160"/>
      <c r="N159" s="162" t="e">
        <f>AVERAGE(Calculations!D160:M160)</f>
        <v>#DIV/0!</v>
      </c>
      <c r="O159" s="162" t="e">
        <f>STDEV(Calculations!D160:M160)</f>
        <v>#DIV/0!</v>
      </c>
    </row>
    <row r="160" spans="1:15">
      <c r="A160" s="99"/>
      <c r="B160" s="37" t="str">
        <f>'Gene Table'!D160</f>
        <v>NM_001079691</v>
      </c>
      <c r="C160" s="159" t="s">
        <v>253</v>
      </c>
      <c r="D160" s="160"/>
      <c r="E160" s="160"/>
      <c r="F160" s="160"/>
      <c r="G160" s="160"/>
      <c r="H160" s="160"/>
      <c r="I160" s="160"/>
      <c r="J160" s="160"/>
      <c r="K160" s="160"/>
      <c r="L160" s="160"/>
      <c r="M160" s="160"/>
      <c r="N160" s="162" t="e">
        <f>AVERAGE(Calculations!D161:M161)</f>
        <v>#DIV/0!</v>
      </c>
      <c r="O160" s="162" t="e">
        <f>STDEV(Calculations!D161:M161)</f>
        <v>#DIV/0!</v>
      </c>
    </row>
    <row r="161" spans="1:15">
      <c r="A161" s="99"/>
      <c r="B161" s="37" t="str">
        <f>'Gene Table'!D161</f>
        <v>NM_052848</v>
      </c>
      <c r="C161" s="159" t="s">
        <v>257</v>
      </c>
      <c r="D161" s="160"/>
      <c r="E161" s="160"/>
      <c r="F161" s="160"/>
      <c r="G161" s="160"/>
      <c r="H161" s="160"/>
      <c r="I161" s="160"/>
      <c r="J161" s="160"/>
      <c r="K161" s="160"/>
      <c r="L161" s="160"/>
      <c r="M161" s="160"/>
      <c r="N161" s="162" t="e">
        <f>AVERAGE(Calculations!D162:M162)</f>
        <v>#DIV/0!</v>
      </c>
      <c r="O161" s="162" t="e">
        <f>STDEV(Calculations!D162:M162)</f>
        <v>#DIV/0!</v>
      </c>
    </row>
    <row r="162" spans="1:15">
      <c r="A162" s="99"/>
      <c r="B162" s="37" t="str">
        <f>'Gene Table'!D162</f>
        <v>NM_001238</v>
      </c>
      <c r="C162" s="159" t="s">
        <v>261</v>
      </c>
      <c r="D162" s="160"/>
      <c r="E162" s="160"/>
      <c r="F162" s="160"/>
      <c r="G162" s="160"/>
      <c r="H162" s="160"/>
      <c r="I162" s="160"/>
      <c r="J162" s="160"/>
      <c r="K162" s="160"/>
      <c r="L162" s="160"/>
      <c r="M162" s="160"/>
      <c r="N162" s="162" t="e">
        <f>AVERAGE(Calculations!D163:M163)</f>
        <v>#DIV/0!</v>
      </c>
      <c r="O162" s="162" t="e">
        <f>STDEV(Calculations!D163:M163)</f>
        <v>#DIV/0!</v>
      </c>
    </row>
    <row r="163" spans="1:15">
      <c r="A163" s="99"/>
      <c r="B163" s="37" t="str">
        <f>'Gene Table'!D163</f>
        <v>NM_003927</v>
      </c>
      <c r="C163" s="159" t="s">
        <v>265</v>
      </c>
      <c r="D163" s="160"/>
      <c r="E163" s="160"/>
      <c r="F163" s="160"/>
      <c r="G163" s="160"/>
      <c r="H163" s="160"/>
      <c r="I163" s="160"/>
      <c r="J163" s="160"/>
      <c r="K163" s="160"/>
      <c r="L163" s="160"/>
      <c r="M163" s="160"/>
      <c r="N163" s="162" t="e">
        <f>AVERAGE(Calculations!D164:M164)</f>
        <v>#DIV/0!</v>
      </c>
      <c r="O163" s="162" t="e">
        <f>STDEV(Calculations!D164:M164)</f>
        <v>#DIV/0!</v>
      </c>
    </row>
    <row r="164" spans="1:15">
      <c r="A164" s="99"/>
      <c r="B164" s="37" t="str">
        <f>'Gene Table'!D164</f>
        <v>NM_003925</v>
      </c>
      <c r="C164" s="159" t="s">
        <v>269</v>
      </c>
      <c r="D164" s="160"/>
      <c r="E164" s="160"/>
      <c r="F164" s="160"/>
      <c r="G164" s="160"/>
      <c r="H164" s="160"/>
      <c r="I164" s="160"/>
      <c r="J164" s="160"/>
      <c r="K164" s="160"/>
      <c r="L164" s="160"/>
      <c r="M164" s="160"/>
      <c r="N164" s="162" t="e">
        <f>AVERAGE(Calculations!D165:M165)</f>
        <v>#DIV/0!</v>
      </c>
      <c r="O164" s="162" t="e">
        <f>STDEV(Calculations!D165:M165)</f>
        <v>#DIV/0!</v>
      </c>
    </row>
    <row r="165" spans="1:15">
      <c r="A165" s="99"/>
      <c r="B165" s="37" t="str">
        <f>'Gene Table'!D165</f>
        <v>NM_000730</v>
      </c>
      <c r="C165" s="159" t="s">
        <v>273</v>
      </c>
      <c r="D165" s="160"/>
      <c r="E165" s="160"/>
      <c r="F165" s="160"/>
      <c r="G165" s="160"/>
      <c r="H165" s="160"/>
      <c r="I165" s="160"/>
      <c r="J165" s="160"/>
      <c r="K165" s="160"/>
      <c r="L165" s="160"/>
      <c r="M165" s="160"/>
      <c r="N165" s="162" t="e">
        <f>AVERAGE(Calculations!D166:M166)</f>
        <v>#DIV/0!</v>
      </c>
      <c r="O165" s="162" t="e">
        <f>STDEV(Calculations!D166:M166)</f>
        <v>#DIV/0!</v>
      </c>
    </row>
    <row r="166" spans="1:15">
      <c r="A166" s="99"/>
      <c r="B166" s="37" t="str">
        <f>'Gene Table'!D166</f>
        <v>NM_003878</v>
      </c>
      <c r="C166" s="159" t="s">
        <v>277</v>
      </c>
      <c r="D166" s="160"/>
      <c r="E166" s="160"/>
      <c r="F166" s="160"/>
      <c r="G166" s="160"/>
      <c r="H166" s="160"/>
      <c r="I166" s="160"/>
      <c r="J166" s="160"/>
      <c r="K166" s="160"/>
      <c r="L166" s="160"/>
      <c r="M166" s="160"/>
      <c r="N166" s="162" t="e">
        <f>AVERAGE(Calculations!D167:M167)</f>
        <v>#DIV/0!</v>
      </c>
      <c r="O166" s="162" t="e">
        <f>STDEV(Calculations!D167:M167)</f>
        <v>#DIV/0!</v>
      </c>
    </row>
    <row r="167" spans="1:15">
      <c r="A167" s="99"/>
      <c r="B167" s="37" t="str">
        <f>'Gene Table'!D167</f>
        <v>NM_001236</v>
      </c>
      <c r="C167" s="159" t="s">
        <v>281</v>
      </c>
      <c r="D167" s="160"/>
      <c r="E167" s="160"/>
      <c r="F167" s="160"/>
      <c r="G167" s="160"/>
      <c r="H167" s="160"/>
      <c r="I167" s="160"/>
      <c r="J167" s="160"/>
      <c r="K167" s="160"/>
      <c r="L167" s="160"/>
      <c r="M167" s="160"/>
      <c r="N167" s="162" t="e">
        <f>AVERAGE(Calculations!D168:M168)</f>
        <v>#DIV/0!</v>
      </c>
      <c r="O167" s="162" t="e">
        <f>STDEV(Calculations!D168:M168)</f>
        <v>#DIV/0!</v>
      </c>
    </row>
    <row r="168" spans="1:15">
      <c r="A168" s="99"/>
      <c r="B168" s="37" t="str">
        <f>'Gene Table'!D168</f>
        <v>NM_001757</v>
      </c>
      <c r="C168" s="159" t="s">
        <v>285</v>
      </c>
      <c r="D168" s="160"/>
      <c r="E168" s="160"/>
      <c r="F168" s="160"/>
      <c r="G168" s="160"/>
      <c r="H168" s="160"/>
      <c r="I168" s="160"/>
      <c r="J168" s="160"/>
      <c r="K168" s="160"/>
      <c r="L168" s="160"/>
      <c r="M168" s="160"/>
      <c r="N168" s="162" t="e">
        <f>AVERAGE(Calculations!D169:M169)</f>
        <v>#DIV/0!</v>
      </c>
      <c r="O168" s="162" t="e">
        <f>STDEV(Calculations!D169:M169)</f>
        <v>#DIV/0!</v>
      </c>
    </row>
    <row r="169" spans="1:15">
      <c r="A169" s="99"/>
      <c r="B169" s="37" t="str">
        <f>'Gene Table'!D169</f>
        <v>NM_003747</v>
      </c>
      <c r="C169" s="159" t="s">
        <v>289</v>
      </c>
      <c r="D169" s="160"/>
      <c r="E169" s="160"/>
      <c r="F169" s="160"/>
      <c r="G169" s="160"/>
      <c r="H169" s="160"/>
      <c r="I169" s="160"/>
      <c r="J169" s="160"/>
      <c r="K169" s="160"/>
      <c r="L169" s="160"/>
      <c r="M169" s="160"/>
      <c r="N169" s="162" t="e">
        <f>AVERAGE(Calculations!D170:M170)</f>
        <v>#DIV/0!</v>
      </c>
      <c r="O169" s="162" t="e">
        <f>STDEV(Calculations!D170:M170)</f>
        <v>#DIV/0!</v>
      </c>
    </row>
    <row r="170" spans="1:15">
      <c r="A170" s="99"/>
      <c r="B170" s="37" t="str">
        <f>'Gene Table'!D170</f>
        <v>NM_003742</v>
      </c>
      <c r="C170" s="159" t="s">
        <v>293</v>
      </c>
      <c r="D170" s="160"/>
      <c r="E170" s="160"/>
      <c r="F170" s="160"/>
      <c r="G170" s="160"/>
      <c r="H170" s="160"/>
      <c r="I170" s="160"/>
      <c r="J170" s="160"/>
      <c r="K170" s="160"/>
      <c r="L170" s="160"/>
      <c r="M170" s="160"/>
      <c r="N170" s="162" t="e">
        <f>AVERAGE(Calculations!D171:M171)</f>
        <v>#DIV/0!</v>
      </c>
      <c r="O170" s="162" t="e">
        <f>STDEV(Calculations!D171:M171)</f>
        <v>#DIV/0!</v>
      </c>
    </row>
    <row r="171" spans="1:15">
      <c r="A171" s="99"/>
      <c r="B171" s="37" t="str">
        <f>'Gene Table'!D171</f>
        <v>NM_003738</v>
      </c>
      <c r="C171" s="159" t="s">
        <v>297</v>
      </c>
      <c r="D171" s="160"/>
      <c r="E171" s="160"/>
      <c r="F171" s="160"/>
      <c r="G171" s="160"/>
      <c r="H171" s="160"/>
      <c r="I171" s="160"/>
      <c r="J171" s="160"/>
      <c r="K171" s="160"/>
      <c r="L171" s="160"/>
      <c r="M171" s="160"/>
      <c r="N171" s="162" t="e">
        <f>AVERAGE(Calculations!D172:M172)</f>
        <v>#DIV/0!</v>
      </c>
      <c r="O171" s="162" t="e">
        <f>STDEV(Calculations!D172:M172)</f>
        <v>#DIV/0!</v>
      </c>
    </row>
    <row r="172" spans="1:15">
      <c r="A172" s="99"/>
      <c r="B172" s="37" t="str">
        <f>'Gene Table'!D172</f>
        <v>NM_001753</v>
      </c>
      <c r="C172" s="159" t="s">
        <v>301</v>
      </c>
      <c r="D172" s="160"/>
      <c r="E172" s="160"/>
      <c r="F172" s="160"/>
      <c r="G172" s="160"/>
      <c r="H172" s="160"/>
      <c r="I172" s="160"/>
      <c r="J172" s="160"/>
      <c r="K172" s="160"/>
      <c r="L172" s="160"/>
      <c r="M172" s="160"/>
      <c r="N172" s="162" t="e">
        <f>AVERAGE(Calculations!D173:M173)</f>
        <v>#DIV/0!</v>
      </c>
      <c r="O172" s="162" t="e">
        <f>STDEV(Calculations!D173:M173)</f>
        <v>#DIV/0!</v>
      </c>
    </row>
    <row r="173" spans="1:15">
      <c r="A173" s="99"/>
      <c r="B173" s="37" t="str">
        <f>'Gene Table'!D173</f>
        <v>NM_003617</v>
      </c>
      <c r="C173" s="159" t="s">
        <v>305</v>
      </c>
      <c r="D173" s="160"/>
      <c r="E173" s="160"/>
      <c r="F173" s="160"/>
      <c r="G173" s="160"/>
      <c r="H173" s="160"/>
      <c r="I173" s="160"/>
      <c r="J173" s="160"/>
      <c r="K173" s="160"/>
      <c r="L173" s="160"/>
      <c r="M173" s="160"/>
      <c r="N173" s="162" t="e">
        <f>AVERAGE(Calculations!D174:M174)</f>
        <v>#DIV/0!</v>
      </c>
      <c r="O173" s="162" t="e">
        <f>STDEV(Calculations!D174:M174)</f>
        <v>#DIV/0!</v>
      </c>
    </row>
    <row r="174" spans="1:15">
      <c r="A174" s="99"/>
      <c r="B174" s="37" t="str">
        <f>'Gene Table'!D174</f>
        <v>NM_000388</v>
      </c>
      <c r="C174" s="159" t="s">
        <v>309</v>
      </c>
      <c r="D174" s="160"/>
      <c r="E174" s="160"/>
      <c r="F174" s="160"/>
      <c r="G174" s="160"/>
      <c r="H174" s="160"/>
      <c r="I174" s="160"/>
      <c r="J174" s="160"/>
      <c r="K174" s="160"/>
      <c r="L174" s="160"/>
      <c r="M174" s="160"/>
      <c r="N174" s="162" t="e">
        <f>AVERAGE(Calculations!D175:M175)</f>
        <v>#DIV/0!</v>
      </c>
      <c r="O174" s="162" t="e">
        <f>STDEV(Calculations!D175:M175)</f>
        <v>#DIV/0!</v>
      </c>
    </row>
    <row r="175" spans="1:15">
      <c r="A175" s="99"/>
      <c r="B175" s="37" t="str">
        <f>'Gene Table'!D175</f>
        <v>NM_003579</v>
      </c>
      <c r="C175" s="159" t="s">
        <v>313</v>
      </c>
      <c r="D175" s="160"/>
      <c r="E175" s="160"/>
      <c r="F175" s="160"/>
      <c r="G175" s="160"/>
      <c r="H175" s="160"/>
      <c r="I175" s="160"/>
      <c r="J175" s="160"/>
      <c r="K175" s="160"/>
      <c r="L175" s="160"/>
      <c r="M175" s="160"/>
      <c r="N175" s="162" t="e">
        <f>AVERAGE(Calculations!D176:M176)</f>
        <v>#DIV/0!</v>
      </c>
      <c r="O175" s="162" t="e">
        <f>STDEV(Calculations!D176:M176)</f>
        <v>#DIV/0!</v>
      </c>
    </row>
    <row r="176" spans="1:15">
      <c r="A176" s="99"/>
      <c r="B176" s="37" t="str">
        <f>'Gene Table'!D176</f>
        <v>NM_032316</v>
      </c>
      <c r="C176" s="159" t="s">
        <v>317</v>
      </c>
      <c r="D176" s="160"/>
      <c r="E176" s="160"/>
      <c r="F176" s="160"/>
      <c r="G176" s="160"/>
      <c r="H176" s="160"/>
      <c r="I176" s="160"/>
      <c r="J176" s="160"/>
      <c r="K176" s="160"/>
      <c r="L176" s="160"/>
      <c r="M176" s="160"/>
      <c r="N176" s="162" t="e">
        <f>AVERAGE(Calculations!D177:M177)</f>
        <v>#DIV/0!</v>
      </c>
      <c r="O176" s="162" t="e">
        <f>STDEV(Calculations!D177:M177)</f>
        <v>#DIV/0!</v>
      </c>
    </row>
    <row r="177" spans="1:15">
      <c r="A177" s="99"/>
      <c r="B177" s="37" t="str">
        <f>'Gene Table'!D177</f>
        <v>NM_001004426</v>
      </c>
      <c r="C177" s="159" t="s">
        <v>321</v>
      </c>
      <c r="D177" s="160"/>
      <c r="E177" s="160"/>
      <c r="F177" s="160"/>
      <c r="G177" s="160"/>
      <c r="H177" s="160"/>
      <c r="I177" s="160"/>
      <c r="J177" s="160"/>
      <c r="K177" s="160"/>
      <c r="L177" s="160"/>
      <c r="M177" s="160"/>
      <c r="N177" s="162" t="e">
        <f>AVERAGE(Calculations!D178:M178)</f>
        <v>#DIV/0!</v>
      </c>
      <c r="O177" s="162" t="e">
        <f>STDEV(Calculations!D178:M178)</f>
        <v>#DIV/0!</v>
      </c>
    </row>
    <row r="178" spans="1:15">
      <c r="A178" s="99"/>
      <c r="B178" s="37" t="str">
        <f>'Gene Table'!D178</f>
        <v>NM_004346</v>
      </c>
      <c r="C178" s="159" t="s">
        <v>325</v>
      </c>
      <c r="D178" s="160"/>
      <c r="E178" s="160"/>
      <c r="F178" s="160"/>
      <c r="G178" s="160"/>
      <c r="H178" s="160"/>
      <c r="I178" s="160"/>
      <c r="J178" s="160"/>
      <c r="K178" s="160"/>
      <c r="L178" s="160"/>
      <c r="M178" s="160"/>
      <c r="N178" s="162" t="e">
        <f>AVERAGE(Calculations!D179:M179)</f>
        <v>#DIV/0!</v>
      </c>
      <c r="O178" s="162" t="e">
        <f>STDEV(Calculations!D179:M179)</f>
        <v>#DIV/0!</v>
      </c>
    </row>
    <row r="179" spans="1:15">
      <c r="A179" s="99"/>
      <c r="B179" s="37" t="str">
        <f>'Gene Table'!D179</f>
        <v>NM_003507</v>
      </c>
      <c r="C179" s="159" t="s">
        <v>329</v>
      </c>
      <c r="D179" s="160"/>
      <c r="E179" s="160"/>
      <c r="F179" s="160"/>
      <c r="G179" s="160"/>
      <c r="H179" s="160"/>
      <c r="I179" s="160"/>
      <c r="J179" s="160"/>
      <c r="K179" s="160"/>
      <c r="L179" s="160"/>
      <c r="M179" s="160"/>
      <c r="N179" s="162" t="e">
        <f>AVERAGE(Calculations!D180:M180)</f>
        <v>#DIV/0!</v>
      </c>
      <c r="O179" s="162" t="e">
        <f>STDEV(Calculations!D180:M180)</f>
        <v>#DIV/0!</v>
      </c>
    </row>
    <row r="180" spans="1:15">
      <c r="A180" s="99"/>
      <c r="B180" s="37" t="str">
        <f>'Gene Table'!D180</f>
        <v>NM_004655</v>
      </c>
      <c r="C180" s="159" t="s">
        <v>333</v>
      </c>
      <c r="D180" s="160"/>
      <c r="E180" s="160"/>
      <c r="F180" s="160"/>
      <c r="G180" s="160"/>
      <c r="H180" s="160"/>
      <c r="I180" s="160"/>
      <c r="J180" s="160"/>
      <c r="K180" s="160"/>
      <c r="L180" s="160"/>
      <c r="M180" s="160"/>
      <c r="N180" s="162" t="e">
        <f>AVERAGE(Calculations!D181:M181)</f>
        <v>#DIV/0!</v>
      </c>
      <c r="O180" s="162" t="e">
        <f>STDEV(Calculations!D181:M181)</f>
        <v>#DIV/0!</v>
      </c>
    </row>
    <row r="181" spans="1:15">
      <c r="A181" s="99"/>
      <c r="B181" s="37" t="str">
        <f>'Gene Table'!D181</f>
        <v>NM_006534</v>
      </c>
      <c r="C181" s="159" t="s">
        <v>337</v>
      </c>
      <c r="D181" s="160"/>
      <c r="E181" s="160"/>
      <c r="F181" s="160"/>
      <c r="G181" s="160"/>
      <c r="H181" s="160"/>
      <c r="I181" s="160"/>
      <c r="J181" s="160"/>
      <c r="K181" s="160"/>
      <c r="L181" s="160"/>
      <c r="M181" s="160"/>
      <c r="N181" s="162" t="e">
        <f>AVERAGE(Calculations!D182:M182)</f>
        <v>#DIV/0!</v>
      </c>
      <c r="O181" s="162" t="e">
        <f>STDEV(Calculations!D182:M182)</f>
        <v>#DIV/0!</v>
      </c>
    </row>
    <row r="182" spans="1:15">
      <c r="A182" s="99"/>
      <c r="B182" s="37" t="str">
        <f>'Gene Table'!D182</f>
        <v>NM_030782</v>
      </c>
      <c r="C182" s="159" t="s">
        <v>341</v>
      </c>
      <c r="D182" s="160"/>
      <c r="E182" s="160"/>
      <c r="F182" s="160"/>
      <c r="G182" s="160"/>
      <c r="H182" s="160"/>
      <c r="I182" s="160"/>
      <c r="J182" s="160"/>
      <c r="K182" s="160"/>
      <c r="L182" s="160"/>
      <c r="M182" s="160"/>
      <c r="N182" s="162" t="e">
        <f>AVERAGE(Calculations!D183:M183)</f>
        <v>#DIV/0!</v>
      </c>
      <c r="O182" s="162" t="e">
        <f>STDEV(Calculations!D183:M183)</f>
        <v>#DIV/0!</v>
      </c>
    </row>
    <row r="183" spans="1:15">
      <c r="A183" s="99"/>
      <c r="B183" s="37" t="str">
        <f>'Gene Table'!D183</f>
        <v>HGDC</v>
      </c>
      <c r="C183" s="159" t="s">
        <v>345</v>
      </c>
      <c r="D183" s="160"/>
      <c r="E183" s="160"/>
      <c r="F183" s="160"/>
      <c r="G183" s="160"/>
      <c r="H183" s="160"/>
      <c r="I183" s="160"/>
      <c r="J183" s="160"/>
      <c r="K183" s="160"/>
      <c r="L183" s="160"/>
      <c r="M183" s="160"/>
      <c r="N183" s="162" t="e">
        <f>AVERAGE(Calculations!D184:M184)</f>
        <v>#DIV/0!</v>
      </c>
      <c r="O183" s="162" t="e">
        <f>STDEV(Calculations!D184:M184)</f>
        <v>#DIV/0!</v>
      </c>
    </row>
    <row r="184" spans="1:15">
      <c r="A184" s="99"/>
      <c r="B184" s="37" t="str">
        <f>'Gene Table'!D184</f>
        <v>HGDC</v>
      </c>
      <c r="C184" s="159" t="s">
        <v>347</v>
      </c>
      <c r="D184" s="160"/>
      <c r="E184" s="160"/>
      <c r="F184" s="160"/>
      <c r="G184" s="160"/>
      <c r="H184" s="160"/>
      <c r="I184" s="160"/>
      <c r="J184" s="160"/>
      <c r="K184" s="160"/>
      <c r="L184" s="160"/>
      <c r="M184" s="160"/>
      <c r="N184" s="162" t="e">
        <f>AVERAGE(Calculations!D185:M185)</f>
        <v>#DIV/0!</v>
      </c>
      <c r="O184" s="162" t="e">
        <f>STDEV(Calculations!D185:M185)</f>
        <v>#DIV/0!</v>
      </c>
    </row>
    <row r="185" spans="1:15">
      <c r="A185" s="99"/>
      <c r="B185" s="37" t="str">
        <f>'Gene Table'!D185</f>
        <v>NM_002046</v>
      </c>
      <c r="C185" s="159" t="s">
        <v>348</v>
      </c>
      <c r="D185" s="160"/>
      <c r="E185" s="160"/>
      <c r="F185" s="160"/>
      <c r="G185" s="160"/>
      <c r="H185" s="160"/>
      <c r="I185" s="160"/>
      <c r="J185" s="160"/>
      <c r="K185" s="160"/>
      <c r="L185" s="160"/>
      <c r="M185" s="160"/>
      <c r="N185" s="162" t="e">
        <f>AVERAGE(Calculations!D186:M186)</f>
        <v>#DIV/0!</v>
      </c>
      <c r="O185" s="162" t="e">
        <f>STDEV(Calculations!D186:M186)</f>
        <v>#DIV/0!</v>
      </c>
    </row>
    <row r="186" spans="1:15">
      <c r="A186" s="99"/>
      <c r="B186" s="37" t="str">
        <f>'Gene Table'!D186</f>
        <v>NM_001101</v>
      </c>
      <c r="C186" s="159" t="s">
        <v>352</v>
      </c>
      <c r="D186" s="160"/>
      <c r="E186" s="160"/>
      <c r="F186" s="160"/>
      <c r="G186" s="160"/>
      <c r="H186" s="160"/>
      <c r="I186" s="160"/>
      <c r="J186" s="160"/>
      <c r="K186" s="160"/>
      <c r="L186" s="160"/>
      <c r="M186" s="160"/>
      <c r="N186" s="162" t="e">
        <f>AVERAGE(Calculations!D187:M187)</f>
        <v>#DIV/0!</v>
      </c>
      <c r="O186" s="162" t="e">
        <f>STDEV(Calculations!D187:M187)</f>
        <v>#DIV/0!</v>
      </c>
    </row>
    <row r="187" spans="1:15">
      <c r="A187" s="99"/>
      <c r="B187" s="37" t="str">
        <f>'Gene Table'!D187</f>
        <v>NM_004048</v>
      </c>
      <c r="C187" s="159" t="s">
        <v>356</v>
      </c>
      <c r="D187" s="160"/>
      <c r="E187" s="160"/>
      <c r="F187" s="160"/>
      <c r="G187" s="160"/>
      <c r="H187" s="160"/>
      <c r="I187" s="160"/>
      <c r="J187" s="160"/>
      <c r="K187" s="160"/>
      <c r="L187" s="160"/>
      <c r="M187" s="160"/>
      <c r="N187" s="162" t="e">
        <f>AVERAGE(Calculations!D188:M188)</f>
        <v>#DIV/0!</v>
      </c>
      <c r="O187" s="162" t="e">
        <f>STDEV(Calculations!D188:M188)</f>
        <v>#DIV/0!</v>
      </c>
    </row>
    <row r="188" spans="1:15">
      <c r="A188" s="99"/>
      <c r="B188" s="37" t="str">
        <f>'Gene Table'!D188</f>
        <v>NM_012423</v>
      </c>
      <c r="C188" s="159" t="s">
        <v>360</v>
      </c>
      <c r="D188" s="160"/>
      <c r="E188" s="160"/>
      <c r="F188" s="160"/>
      <c r="G188" s="160"/>
      <c r="H188" s="160"/>
      <c r="I188" s="160"/>
      <c r="J188" s="160"/>
      <c r="K188" s="160"/>
      <c r="L188" s="160"/>
      <c r="M188" s="160"/>
      <c r="N188" s="162" t="e">
        <f>AVERAGE(Calculations!D189:M189)</f>
        <v>#DIV/0!</v>
      </c>
      <c r="O188" s="162" t="e">
        <f>STDEV(Calculations!D189:M189)</f>
        <v>#DIV/0!</v>
      </c>
    </row>
    <row r="189" spans="1:15">
      <c r="A189" s="99"/>
      <c r="B189" s="37" t="str">
        <f>'Gene Table'!D189</f>
        <v>NM_000194</v>
      </c>
      <c r="C189" s="159" t="s">
        <v>364</v>
      </c>
      <c r="D189" s="160"/>
      <c r="E189" s="160"/>
      <c r="F189" s="160"/>
      <c r="G189" s="160"/>
      <c r="H189" s="160"/>
      <c r="I189" s="160"/>
      <c r="J189" s="160"/>
      <c r="K189" s="160"/>
      <c r="L189" s="160"/>
      <c r="M189" s="160"/>
      <c r="N189" s="162" t="e">
        <f>AVERAGE(Calculations!D190:M190)</f>
        <v>#DIV/0!</v>
      </c>
      <c r="O189" s="162" t="e">
        <f>STDEV(Calculations!D190:M190)</f>
        <v>#DIV/0!</v>
      </c>
    </row>
    <row r="190" spans="1:15">
      <c r="A190" s="99"/>
      <c r="B190" s="37" t="str">
        <f>'Gene Table'!D190</f>
        <v>NR_003286</v>
      </c>
      <c r="C190" s="159" t="s">
        <v>368</v>
      </c>
      <c r="D190" s="160"/>
      <c r="E190" s="160"/>
      <c r="F190" s="160"/>
      <c r="G190" s="160"/>
      <c r="H190" s="160"/>
      <c r="I190" s="160"/>
      <c r="J190" s="160"/>
      <c r="K190" s="160"/>
      <c r="L190" s="160"/>
      <c r="M190" s="160"/>
      <c r="N190" s="162" t="e">
        <f>AVERAGE(Calculations!D191:M191)</f>
        <v>#DIV/0!</v>
      </c>
      <c r="O190" s="162" t="e">
        <f>STDEV(Calculations!D191:M191)</f>
        <v>#DIV/0!</v>
      </c>
    </row>
    <row r="191" spans="1:15">
      <c r="A191" s="99"/>
      <c r="B191" s="37" t="str">
        <f>'Gene Table'!D191</f>
        <v>RT</v>
      </c>
      <c r="C191" s="159" t="s">
        <v>372</v>
      </c>
      <c r="D191" s="160"/>
      <c r="E191" s="160"/>
      <c r="F191" s="160"/>
      <c r="G191" s="160"/>
      <c r="H191" s="160"/>
      <c r="I191" s="160"/>
      <c r="J191" s="160"/>
      <c r="K191" s="160"/>
      <c r="L191" s="160"/>
      <c r="M191" s="160"/>
      <c r="N191" s="162" t="e">
        <f>AVERAGE(Calculations!D192:M192)</f>
        <v>#DIV/0!</v>
      </c>
      <c r="O191" s="162" t="e">
        <f>STDEV(Calculations!D192:M192)</f>
        <v>#DIV/0!</v>
      </c>
    </row>
    <row r="192" spans="1:15">
      <c r="A192" s="99"/>
      <c r="B192" s="37" t="str">
        <f>'Gene Table'!D192</f>
        <v>RT</v>
      </c>
      <c r="C192" s="159" t="s">
        <v>374</v>
      </c>
      <c r="D192" s="160"/>
      <c r="E192" s="160"/>
      <c r="F192" s="160"/>
      <c r="G192" s="160"/>
      <c r="H192" s="160"/>
      <c r="I192" s="160"/>
      <c r="J192" s="160"/>
      <c r="K192" s="160"/>
      <c r="L192" s="160"/>
      <c r="M192" s="160"/>
      <c r="N192" s="162" t="e">
        <f>AVERAGE(Calculations!D193:M193)</f>
        <v>#DIV/0!</v>
      </c>
      <c r="O192" s="162" t="e">
        <f>STDEV(Calculations!D193:M193)</f>
        <v>#DIV/0!</v>
      </c>
    </row>
    <row r="193" spans="1:15">
      <c r="A193" s="99"/>
      <c r="B193" s="37" t="str">
        <f>'Gene Table'!D193</f>
        <v>PCR</v>
      </c>
      <c r="C193" s="159" t="s">
        <v>375</v>
      </c>
      <c r="D193" s="160"/>
      <c r="E193" s="160"/>
      <c r="F193" s="160"/>
      <c r="G193" s="160"/>
      <c r="H193" s="160"/>
      <c r="I193" s="160"/>
      <c r="J193" s="160"/>
      <c r="K193" s="160"/>
      <c r="L193" s="160"/>
      <c r="M193" s="160"/>
      <c r="N193" s="162" t="e">
        <f>AVERAGE(Calculations!D194:M194)</f>
        <v>#DIV/0!</v>
      </c>
      <c r="O193" s="162" t="e">
        <f>STDEV(Calculations!D194:M194)</f>
        <v>#DIV/0!</v>
      </c>
    </row>
    <row r="194" spans="1:15">
      <c r="A194" s="99"/>
      <c r="B194" s="37" t="str">
        <f>'Gene Table'!D194</f>
        <v>PCR</v>
      </c>
      <c r="C194" s="159" t="s">
        <v>377</v>
      </c>
      <c r="D194" s="160"/>
      <c r="E194" s="160"/>
      <c r="F194" s="160"/>
      <c r="G194" s="160"/>
      <c r="H194" s="160"/>
      <c r="I194" s="160"/>
      <c r="J194" s="160"/>
      <c r="K194" s="160"/>
      <c r="L194" s="160"/>
      <c r="M194" s="160"/>
      <c r="N194" s="162" t="e">
        <f>AVERAGE(Calculations!D195:M195)</f>
        <v>#DIV/0!</v>
      </c>
      <c r="O194" s="162" t="e">
        <f>STDEV(Calculations!D195:M195)</f>
        <v>#DIV/0!</v>
      </c>
    </row>
    <row r="195" spans="1:15">
      <c r="A195" s="99" t="str">
        <f>'Gene Table'!A195</f>
        <v>Plate 3</v>
      </c>
      <c r="B195" s="37" t="str">
        <f>'Gene Table'!D195</f>
        <v>NM_130445</v>
      </c>
      <c r="C195" s="159" t="s">
        <v>9</v>
      </c>
      <c r="D195" s="160"/>
      <c r="E195" s="160"/>
      <c r="F195" s="160"/>
      <c r="G195" s="160"/>
      <c r="H195" s="160"/>
      <c r="I195" s="160"/>
      <c r="J195" s="160"/>
      <c r="K195" s="160"/>
      <c r="L195" s="160"/>
      <c r="M195" s="160"/>
      <c r="N195" s="162" t="e">
        <f>AVERAGE(Calculations!D196:M196)</f>
        <v>#DIV/0!</v>
      </c>
      <c r="O195" s="162" t="e">
        <f>STDEV(Calculations!D196:M196)</f>
        <v>#DIV/0!</v>
      </c>
    </row>
    <row r="196" spans="1:15">
      <c r="A196" s="99"/>
      <c r="B196" s="37" t="str">
        <f>'Gene Table'!D196</f>
        <v>NM_030578</v>
      </c>
      <c r="C196" s="159" t="s">
        <v>13</v>
      </c>
      <c r="D196" s="160"/>
      <c r="E196" s="160"/>
      <c r="F196" s="160"/>
      <c r="G196" s="160"/>
      <c r="H196" s="160"/>
      <c r="I196" s="160"/>
      <c r="J196" s="160"/>
      <c r="K196" s="160"/>
      <c r="L196" s="160"/>
      <c r="M196" s="160"/>
      <c r="N196" s="162" t="e">
        <f>AVERAGE(Calculations!D197:M197)</f>
        <v>#DIV/0!</v>
      </c>
      <c r="O196" s="162" t="e">
        <f>STDEV(Calculations!D197:M197)</f>
        <v>#DIV/0!</v>
      </c>
    </row>
    <row r="197" spans="1:15">
      <c r="A197" s="99"/>
      <c r="B197" s="37" t="str">
        <f>'Gene Table'!D197</f>
        <v>NM_001042529</v>
      </c>
      <c r="C197" s="159" t="s">
        <v>17</v>
      </c>
      <c r="D197" s="160"/>
      <c r="E197" s="160"/>
      <c r="F197" s="160"/>
      <c r="G197" s="160"/>
      <c r="H197" s="160"/>
      <c r="I197" s="160"/>
      <c r="J197" s="160"/>
      <c r="K197" s="160"/>
      <c r="L197" s="160"/>
      <c r="M197" s="160"/>
      <c r="N197" s="162" t="e">
        <f>AVERAGE(Calculations!D198:M198)</f>
        <v>#DIV/0!</v>
      </c>
      <c r="O197" s="162" t="e">
        <f>STDEV(Calculations!D198:M198)</f>
        <v>#DIV/0!</v>
      </c>
    </row>
    <row r="198" spans="1:15">
      <c r="A198" s="99"/>
      <c r="B198" s="37" t="str">
        <f>'Gene Table'!D198</f>
        <v>NM_001742</v>
      </c>
      <c r="C198" s="159" t="s">
        <v>21</v>
      </c>
      <c r="D198" s="160"/>
      <c r="E198" s="160"/>
      <c r="F198" s="160"/>
      <c r="G198" s="160"/>
      <c r="H198" s="160"/>
      <c r="I198" s="160"/>
      <c r="J198" s="160"/>
      <c r="K198" s="160"/>
      <c r="L198" s="160"/>
      <c r="M198" s="160"/>
      <c r="N198" s="162" t="e">
        <f>AVERAGE(Calculations!D199:M199)</f>
        <v>#DIV/0!</v>
      </c>
      <c r="O198" s="162" t="e">
        <f>STDEV(Calculations!D199:M199)</f>
        <v>#DIV/0!</v>
      </c>
    </row>
    <row r="199" spans="1:15">
      <c r="A199" s="99"/>
      <c r="B199" s="37" t="str">
        <f>'Gene Table'!D199</f>
        <v>NM_013309</v>
      </c>
      <c r="C199" s="159" t="s">
        <v>25</v>
      </c>
      <c r="D199" s="160"/>
      <c r="E199" s="160"/>
      <c r="F199" s="160"/>
      <c r="G199" s="160"/>
      <c r="H199" s="160"/>
      <c r="I199" s="160"/>
      <c r="J199" s="160"/>
      <c r="K199" s="160"/>
      <c r="L199" s="160"/>
      <c r="M199" s="160"/>
      <c r="N199" s="162" t="e">
        <f>AVERAGE(Calculations!D200:M200)</f>
        <v>#DIV/0!</v>
      </c>
      <c r="O199" s="162" t="e">
        <f>STDEV(Calculations!D200:M200)</f>
        <v>#DIV/0!</v>
      </c>
    </row>
    <row r="200" spans="1:15">
      <c r="A200" s="99"/>
      <c r="B200" s="37" t="str">
        <f>'Gene Table'!D200</f>
        <v>NM_006300</v>
      </c>
      <c r="C200" s="159" t="s">
        <v>29</v>
      </c>
      <c r="D200" s="160"/>
      <c r="E200" s="160"/>
      <c r="F200" s="160"/>
      <c r="G200" s="160"/>
      <c r="H200" s="160"/>
      <c r="I200" s="160"/>
      <c r="J200" s="160"/>
      <c r="K200" s="160"/>
      <c r="L200" s="160"/>
      <c r="M200" s="160"/>
      <c r="N200" s="162" t="e">
        <f>AVERAGE(Calculations!D201:M201)</f>
        <v>#DIV/0!</v>
      </c>
      <c r="O200" s="162" t="e">
        <f>STDEV(Calculations!D201:M201)</f>
        <v>#DIV/0!</v>
      </c>
    </row>
    <row r="201" spans="1:15">
      <c r="A201" s="99"/>
      <c r="B201" s="37" t="str">
        <f>'Gene Table'!D201</f>
        <v>NM_001079539</v>
      </c>
      <c r="C201" s="159" t="s">
        <v>33</v>
      </c>
      <c r="D201" s="160"/>
      <c r="E201" s="160"/>
      <c r="F201" s="160"/>
      <c r="G201" s="160"/>
      <c r="H201" s="160"/>
      <c r="I201" s="160"/>
      <c r="J201" s="160"/>
      <c r="K201" s="160"/>
      <c r="L201" s="160"/>
      <c r="M201" s="160"/>
      <c r="N201" s="162" t="e">
        <f>AVERAGE(Calculations!D202:M202)</f>
        <v>#DIV/0!</v>
      </c>
      <c r="O201" s="162" t="e">
        <f>STDEV(Calculations!D202:M202)</f>
        <v>#DIV/0!</v>
      </c>
    </row>
    <row r="202" spans="1:15">
      <c r="A202" s="99"/>
      <c r="B202" s="37" t="str">
        <f>'Gene Table'!D202</f>
        <v>NM_000553</v>
      </c>
      <c r="C202" s="159" t="s">
        <v>37</v>
      </c>
      <c r="D202" s="160"/>
      <c r="E202" s="160"/>
      <c r="F202" s="160"/>
      <c r="G202" s="160"/>
      <c r="H202" s="160"/>
      <c r="I202" s="160"/>
      <c r="J202" s="160"/>
      <c r="K202" s="160"/>
      <c r="L202" s="160"/>
      <c r="M202" s="160"/>
      <c r="N202" s="162" t="e">
        <f>AVERAGE(Calculations!D203:M203)</f>
        <v>#DIV/0!</v>
      </c>
      <c r="O202" s="162" t="e">
        <f>STDEV(Calculations!D203:M203)</f>
        <v>#DIV/0!</v>
      </c>
    </row>
    <row r="203" spans="1:15">
      <c r="A203" s="99"/>
      <c r="B203" s="37" t="str">
        <f>'Gene Table'!D203</f>
        <v>NM_003379</v>
      </c>
      <c r="C203" s="159" t="s">
        <v>41</v>
      </c>
      <c r="D203" s="160"/>
      <c r="E203" s="160"/>
      <c r="F203" s="160"/>
      <c r="G203" s="160"/>
      <c r="H203" s="160"/>
      <c r="I203" s="160"/>
      <c r="J203" s="160"/>
      <c r="K203" s="160"/>
      <c r="L203" s="160"/>
      <c r="M203" s="160"/>
      <c r="N203" s="162" t="e">
        <f>AVERAGE(Calculations!D204:M204)</f>
        <v>#DIV/0!</v>
      </c>
      <c r="O203" s="162" t="e">
        <f>STDEV(Calculations!D204:M204)</f>
        <v>#DIV/0!</v>
      </c>
    </row>
    <row r="204" spans="1:15">
      <c r="A204" s="99"/>
      <c r="B204" s="37" t="str">
        <f>'Gene Table'!D204</f>
        <v>NM_080682</v>
      </c>
      <c r="C204" s="159" t="s">
        <v>45</v>
      </c>
      <c r="D204" s="160"/>
      <c r="E204" s="160"/>
      <c r="F204" s="160"/>
      <c r="G204" s="160"/>
      <c r="H204" s="160"/>
      <c r="I204" s="160"/>
      <c r="J204" s="160"/>
      <c r="K204" s="160"/>
      <c r="L204" s="160"/>
      <c r="M204" s="160"/>
      <c r="N204" s="162" t="e">
        <f>AVERAGE(Calculations!D205:M205)</f>
        <v>#DIV/0!</v>
      </c>
      <c r="O204" s="162" t="e">
        <f>STDEV(Calculations!D205:M205)</f>
        <v>#DIV/0!</v>
      </c>
    </row>
    <row r="205" spans="1:15">
      <c r="A205" s="99"/>
      <c r="B205" s="37" t="str">
        <f>'Gene Table'!D205</f>
        <v>NM_003356</v>
      </c>
      <c r="C205" s="159" t="s">
        <v>49</v>
      </c>
      <c r="D205" s="160"/>
      <c r="E205" s="160"/>
      <c r="F205" s="160"/>
      <c r="G205" s="160"/>
      <c r="H205" s="160"/>
      <c r="I205" s="160"/>
      <c r="J205" s="160"/>
      <c r="K205" s="160"/>
      <c r="L205" s="160"/>
      <c r="M205" s="160"/>
      <c r="N205" s="162" t="e">
        <f>AVERAGE(Calculations!D206:M206)</f>
        <v>#DIV/0!</v>
      </c>
      <c r="O205" s="162" t="e">
        <f>STDEV(Calculations!D206:M206)</f>
        <v>#DIV/0!</v>
      </c>
    </row>
    <row r="206" spans="1:15">
      <c r="A206" s="99"/>
      <c r="B206" s="37" t="str">
        <f>'Gene Table'!D206</f>
        <v>NM_000372</v>
      </c>
      <c r="C206" s="159" t="s">
        <v>53</v>
      </c>
      <c r="D206" s="160"/>
      <c r="E206" s="160"/>
      <c r="F206" s="160"/>
      <c r="G206" s="160"/>
      <c r="H206" s="160"/>
      <c r="I206" s="160"/>
      <c r="J206" s="160"/>
      <c r="K206" s="160"/>
      <c r="L206" s="160"/>
      <c r="M206" s="160"/>
      <c r="N206" s="162" t="e">
        <f>AVERAGE(Calculations!D207:M207)</f>
        <v>#DIV/0!</v>
      </c>
      <c r="O206" s="162" t="e">
        <f>STDEV(Calculations!D207:M207)</f>
        <v>#DIV/0!</v>
      </c>
    </row>
    <row r="207" spans="1:15">
      <c r="A207" s="99"/>
      <c r="B207" s="37" t="str">
        <f>'Gene Table'!D207</f>
        <v>NM_006292</v>
      </c>
      <c r="C207" s="159" t="s">
        <v>57</v>
      </c>
      <c r="D207" s="160"/>
      <c r="E207" s="160"/>
      <c r="F207" s="160"/>
      <c r="G207" s="160"/>
      <c r="H207" s="160"/>
      <c r="I207" s="160"/>
      <c r="J207" s="160"/>
      <c r="K207" s="160"/>
      <c r="L207" s="160"/>
      <c r="M207" s="160"/>
      <c r="N207" s="162" t="e">
        <f>AVERAGE(Calculations!D208:M208)</f>
        <v>#DIV/0!</v>
      </c>
      <c r="O207" s="162" t="e">
        <f>STDEV(Calculations!D208:M208)</f>
        <v>#DIV/0!</v>
      </c>
    </row>
    <row r="208" spans="1:15">
      <c r="A208" s="99"/>
      <c r="B208" s="37" t="str">
        <f>'Gene Table'!D208</f>
        <v>NM_000548</v>
      </c>
      <c r="C208" s="159" t="s">
        <v>61</v>
      </c>
      <c r="D208" s="160"/>
      <c r="E208" s="160"/>
      <c r="F208" s="160"/>
      <c r="G208" s="160"/>
      <c r="H208" s="160"/>
      <c r="I208" s="160"/>
      <c r="J208" s="160"/>
      <c r="K208" s="160"/>
      <c r="L208" s="160"/>
      <c r="M208" s="160"/>
      <c r="N208" s="162" t="e">
        <f>AVERAGE(Calculations!D209:M209)</f>
        <v>#DIV/0!</v>
      </c>
      <c r="O208" s="162" t="e">
        <f>STDEV(Calculations!D209:M209)</f>
        <v>#DIV/0!</v>
      </c>
    </row>
    <row r="209" spans="1:15">
      <c r="A209" s="99"/>
      <c r="B209" s="37" t="str">
        <f>'Gene Table'!D209</f>
        <v>NM_000359</v>
      </c>
      <c r="C209" s="159" t="s">
        <v>65</v>
      </c>
      <c r="D209" s="160"/>
      <c r="E209" s="160"/>
      <c r="F209" s="160"/>
      <c r="G209" s="160"/>
      <c r="H209" s="160"/>
      <c r="I209" s="160"/>
      <c r="J209" s="160"/>
      <c r="K209" s="160"/>
      <c r="L209" s="160"/>
      <c r="M209" s="160"/>
      <c r="N209" s="162" t="e">
        <f>AVERAGE(Calculations!D210:M210)</f>
        <v>#DIV/0!</v>
      </c>
      <c r="O209" s="162" t="e">
        <f>STDEV(Calculations!D210:M210)</f>
        <v>#DIV/0!</v>
      </c>
    </row>
    <row r="210" spans="1:15">
      <c r="A210" s="99"/>
      <c r="B210" s="37" t="str">
        <f>'Gene Table'!D210</f>
        <v>NM_003225</v>
      </c>
      <c r="C210" s="159" t="s">
        <v>69</v>
      </c>
      <c r="D210" s="160"/>
      <c r="E210" s="160"/>
      <c r="F210" s="160"/>
      <c r="G210" s="160"/>
      <c r="H210" s="160"/>
      <c r="I210" s="160"/>
      <c r="J210" s="160"/>
      <c r="K210" s="160"/>
      <c r="L210" s="160"/>
      <c r="M210" s="160"/>
      <c r="N210" s="162" t="e">
        <f>AVERAGE(Calculations!D211:M211)</f>
        <v>#DIV/0!</v>
      </c>
      <c r="O210" s="162" t="e">
        <f>STDEV(Calculations!D211:M211)</f>
        <v>#DIV/0!</v>
      </c>
    </row>
    <row r="211" spans="1:15">
      <c r="A211" s="99"/>
      <c r="B211" s="37" t="str">
        <f>'Gene Table'!D211</f>
        <v>NM_005652</v>
      </c>
      <c r="C211" s="159" t="s">
        <v>73</v>
      </c>
      <c r="D211" s="160"/>
      <c r="E211" s="160"/>
      <c r="F211" s="160"/>
      <c r="G211" s="160"/>
      <c r="H211" s="160"/>
      <c r="I211" s="160"/>
      <c r="J211" s="160"/>
      <c r="K211" s="160"/>
      <c r="L211" s="160"/>
      <c r="M211" s="160"/>
      <c r="N211" s="162" t="e">
        <f>AVERAGE(Calculations!D212:M212)</f>
        <v>#DIV/0!</v>
      </c>
      <c r="O211" s="162" t="e">
        <f>STDEV(Calculations!D212:M212)</f>
        <v>#DIV/0!</v>
      </c>
    </row>
    <row r="212" spans="1:15">
      <c r="A212" s="99"/>
      <c r="B212" s="37" t="str">
        <f>'Gene Table'!D212</f>
        <v>NM_003218</v>
      </c>
      <c r="C212" s="159" t="s">
        <v>77</v>
      </c>
      <c r="D212" s="160"/>
      <c r="E212" s="160"/>
      <c r="F212" s="160"/>
      <c r="G212" s="160"/>
      <c r="H212" s="160"/>
      <c r="I212" s="160"/>
      <c r="J212" s="160"/>
      <c r="K212" s="160"/>
      <c r="L212" s="160"/>
      <c r="M212" s="160"/>
      <c r="N212" s="162" t="e">
        <f>AVERAGE(Calculations!D213:M213)</f>
        <v>#DIV/0!</v>
      </c>
      <c r="O212" s="162" t="e">
        <f>STDEV(Calculations!D213:M213)</f>
        <v>#DIV/0!</v>
      </c>
    </row>
    <row r="213" spans="1:15">
      <c r="A213" s="99"/>
      <c r="B213" s="37" t="str">
        <f>'Gene Table'!D213</f>
        <v>NM_007110</v>
      </c>
      <c r="C213" s="159" t="s">
        <v>81</v>
      </c>
      <c r="D213" s="160"/>
      <c r="E213" s="160"/>
      <c r="F213" s="160"/>
      <c r="G213" s="160"/>
      <c r="H213" s="160"/>
      <c r="I213" s="160"/>
      <c r="J213" s="160"/>
      <c r="K213" s="160"/>
      <c r="L213" s="160"/>
      <c r="M213" s="160"/>
      <c r="N213" s="162" t="e">
        <f>AVERAGE(Calculations!D214:M214)</f>
        <v>#DIV/0!</v>
      </c>
      <c r="O213" s="162" t="e">
        <f>STDEV(Calculations!D214:M214)</f>
        <v>#DIV/0!</v>
      </c>
    </row>
    <row r="214" spans="1:15">
      <c r="A214" s="99"/>
      <c r="B214" s="37" t="str">
        <f>'Gene Table'!D214</f>
        <v>NM_003211</v>
      </c>
      <c r="C214" s="159" t="s">
        <v>85</v>
      </c>
      <c r="D214" s="160"/>
      <c r="E214" s="160"/>
      <c r="F214" s="160"/>
      <c r="G214" s="160"/>
      <c r="H214" s="160"/>
      <c r="I214" s="160"/>
      <c r="J214" s="160"/>
      <c r="K214" s="160"/>
      <c r="L214" s="160"/>
      <c r="M214" s="160"/>
      <c r="N214" s="162" t="e">
        <f>AVERAGE(Calculations!D215:M215)</f>
        <v>#DIV/0!</v>
      </c>
      <c r="O214" s="162" t="e">
        <f>STDEV(Calculations!D215:M215)</f>
        <v>#DIV/0!</v>
      </c>
    </row>
    <row r="215" spans="1:15">
      <c r="A215" s="99"/>
      <c r="B215" s="37" t="str">
        <f>'Gene Table'!D215</f>
        <v>NM_000455</v>
      </c>
      <c r="C215" s="159" t="s">
        <v>89</v>
      </c>
      <c r="D215" s="160"/>
      <c r="E215" s="160"/>
      <c r="F215" s="160"/>
      <c r="G215" s="160"/>
      <c r="H215" s="160"/>
      <c r="I215" s="160"/>
      <c r="J215" s="160"/>
      <c r="K215" s="160"/>
      <c r="L215" s="160"/>
      <c r="M215" s="160"/>
      <c r="N215" s="162" t="e">
        <f>AVERAGE(Calculations!D216:M216)</f>
        <v>#DIV/0!</v>
      </c>
      <c r="O215" s="162" t="e">
        <f>STDEV(Calculations!D216:M216)</f>
        <v>#DIV/0!</v>
      </c>
    </row>
    <row r="216" spans="1:15">
      <c r="A216" s="99"/>
      <c r="B216" s="37" t="str">
        <f>'Gene Table'!D216</f>
        <v>NM_007315</v>
      </c>
      <c r="C216" s="159" t="s">
        <v>93</v>
      </c>
      <c r="D216" s="160"/>
      <c r="E216" s="160"/>
      <c r="F216" s="160"/>
      <c r="G216" s="160"/>
      <c r="H216" s="160"/>
      <c r="I216" s="160"/>
      <c r="J216" s="160"/>
      <c r="K216" s="160"/>
      <c r="L216" s="160"/>
      <c r="M216" s="160"/>
      <c r="N216" s="162" t="e">
        <f>AVERAGE(Calculations!D217:M217)</f>
        <v>#DIV/0!</v>
      </c>
      <c r="O216" s="162" t="e">
        <f>STDEV(Calculations!D217:M217)</f>
        <v>#DIV/0!</v>
      </c>
    </row>
    <row r="217" spans="1:15">
      <c r="A217" s="99"/>
      <c r="B217" s="37" t="str">
        <f>'Gene Table'!D217</f>
        <v>NM_001051</v>
      </c>
      <c r="C217" s="159" t="s">
        <v>97</v>
      </c>
      <c r="D217" s="160"/>
      <c r="E217" s="160"/>
      <c r="F217" s="160"/>
      <c r="G217" s="160"/>
      <c r="H217" s="160"/>
      <c r="I217" s="160"/>
      <c r="J217" s="160"/>
      <c r="K217" s="160"/>
      <c r="L217" s="160"/>
      <c r="M217" s="160"/>
      <c r="N217" s="162" t="e">
        <f>AVERAGE(Calculations!D218:M218)</f>
        <v>#DIV/0!</v>
      </c>
      <c r="O217" s="162" t="e">
        <f>STDEV(Calculations!D218:M218)</f>
        <v>#DIV/0!</v>
      </c>
    </row>
    <row r="218" spans="1:15">
      <c r="A218" s="99"/>
      <c r="B218" s="37" t="str">
        <f>'Gene Table'!D218</f>
        <v>NM_001725</v>
      </c>
      <c r="C218" s="159" t="s">
        <v>101</v>
      </c>
      <c r="D218" s="160"/>
      <c r="E218" s="160"/>
      <c r="F218" s="160"/>
      <c r="G218" s="160"/>
      <c r="H218" s="160"/>
      <c r="I218" s="160"/>
      <c r="J218" s="160"/>
      <c r="K218" s="160"/>
      <c r="L218" s="160"/>
      <c r="M218" s="160"/>
      <c r="N218" s="162" t="e">
        <f>AVERAGE(Calculations!D219:M219)</f>
        <v>#DIV/0!</v>
      </c>
      <c r="O218" s="162" t="e">
        <f>STDEV(Calculations!D219:M219)</f>
        <v>#DIV/0!</v>
      </c>
    </row>
    <row r="219" spans="1:15">
      <c r="A219" s="99"/>
      <c r="B219" s="37" t="str">
        <f>'Gene Table'!D219</f>
        <v>NM_000454</v>
      </c>
      <c r="C219" s="159" t="s">
        <v>105</v>
      </c>
      <c r="D219" s="160"/>
      <c r="E219" s="160"/>
      <c r="F219" s="160"/>
      <c r="G219" s="160"/>
      <c r="H219" s="160"/>
      <c r="I219" s="160"/>
      <c r="J219" s="160"/>
      <c r="K219" s="160"/>
      <c r="L219" s="160"/>
      <c r="M219" s="160"/>
      <c r="N219" s="162" t="e">
        <f>AVERAGE(Calculations!D220:M220)</f>
        <v>#DIV/0!</v>
      </c>
      <c r="O219" s="162" t="e">
        <f>STDEV(Calculations!D220:M220)</f>
        <v>#DIV/0!</v>
      </c>
    </row>
    <row r="220" spans="1:15">
      <c r="A220" s="99"/>
      <c r="B220" s="37" t="str">
        <f>'Gene Table'!D220</f>
        <v>NM_005631</v>
      </c>
      <c r="C220" s="159" t="s">
        <v>109</v>
      </c>
      <c r="D220" s="160"/>
      <c r="E220" s="160"/>
      <c r="F220" s="160"/>
      <c r="G220" s="160"/>
      <c r="H220" s="160"/>
      <c r="I220" s="160"/>
      <c r="J220" s="160"/>
      <c r="K220" s="160"/>
      <c r="L220" s="160"/>
      <c r="M220" s="160"/>
      <c r="N220" s="162" t="e">
        <f>AVERAGE(Calculations!D221:M221)</f>
        <v>#DIV/0!</v>
      </c>
      <c r="O220" s="162" t="e">
        <f>STDEV(Calculations!D221:M221)</f>
        <v>#DIV/0!</v>
      </c>
    </row>
    <row r="221" spans="1:15">
      <c r="A221" s="99"/>
      <c r="B221" s="37" t="str">
        <f>'Gene Table'!D221</f>
        <v>NM_003040</v>
      </c>
      <c r="C221" s="159" t="s">
        <v>113</v>
      </c>
      <c r="D221" s="160"/>
      <c r="E221" s="160"/>
      <c r="F221" s="160"/>
      <c r="G221" s="160"/>
      <c r="H221" s="160"/>
      <c r="I221" s="160"/>
      <c r="J221" s="160"/>
      <c r="K221" s="160"/>
      <c r="L221" s="160"/>
      <c r="M221" s="160"/>
      <c r="N221" s="162" t="e">
        <f>AVERAGE(Calculations!D222:M222)</f>
        <v>#DIV/0!</v>
      </c>
      <c r="O221" s="162" t="e">
        <f>STDEV(Calculations!D222:M222)</f>
        <v>#DIV/0!</v>
      </c>
    </row>
    <row r="222" spans="1:15">
      <c r="A222" s="99"/>
      <c r="B222" s="37" t="str">
        <f>'Gene Table'!D222</f>
        <v>NM_003037</v>
      </c>
      <c r="C222" s="159" t="s">
        <v>117</v>
      </c>
      <c r="D222" s="160"/>
      <c r="E222" s="160"/>
      <c r="F222" s="160"/>
      <c r="G222" s="160"/>
      <c r="H222" s="160"/>
      <c r="I222" s="160"/>
      <c r="J222" s="160"/>
      <c r="K222" s="160"/>
      <c r="L222" s="160"/>
      <c r="M222" s="160"/>
      <c r="N222" s="162" t="e">
        <f>AVERAGE(Calculations!D223:M223)</f>
        <v>#DIV/0!</v>
      </c>
      <c r="O222" s="162" t="e">
        <f>STDEV(Calculations!D223:M223)</f>
        <v>#DIV/0!</v>
      </c>
    </row>
    <row r="223" spans="1:15">
      <c r="A223" s="99"/>
      <c r="B223" s="37" t="str">
        <f>'Gene Table'!D223</f>
        <v>NM_003019</v>
      </c>
      <c r="C223" s="159" t="s">
        <v>121</v>
      </c>
      <c r="D223" s="160"/>
      <c r="E223" s="160"/>
      <c r="F223" s="160"/>
      <c r="G223" s="160"/>
      <c r="H223" s="160"/>
      <c r="I223" s="160"/>
      <c r="J223" s="160"/>
      <c r="K223" s="160"/>
      <c r="L223" s="160"/>
      <c r="M223" s="160"/>
      <c r="N223" s="162" t="e">
        <f>AVERAGE(Calculations!D224:M224)</f>
        <v>#DIV/0!</v>
      </c>
      <c r="O223" s="162" t="e">
        <f>STDEV(Calculations!D224:M224)</f>
        <v>#DIV/0!</v>
      </c>
    </row>
    <row r="224" spans="1:15">
      <c r="A224" s="99"/>
      <c r="B224" s="37" t="str">
        <f>'Gene Table'!D224</f>
        <v>NM_005410</v>
      </c>
      <c r="C224" s="159" t="s">
        <v>125</v>
      </c>
      <c r="D224" s="160"/>
      <c r="E224" s="160"/>
      <c r="F224" s="160"/>
      <c r="G224" s="160"/>
      <c r="H224" s="160"/>
      <c r="I224" s="160"/>
      <c r="J224" s="160"/>
      <c r="K224" s="160"/>
      <c r="L224" s="160"/>
      <c r="M224" s="160"/>
      <c r="N224" s="162" t="e">
        <f>AVERAGE(Calculations!D225:M225)</f>
        <v>#DIV/0!</v>
      </c>
      <c r="O224" s="162" t="e">
        <f>STDEV(Calculations!D225:M225)</f>
        <v>#DIV/0!</v>
      </c>
    </row>
    <row r="225" spans="1:15">
      <c r="A225" s="99"/>
      <c r="B225" s="37" t="str">
        <f>'Gene Table'!D225</f>
        <v>NM_022162</v>
      </c>
      <c r="C225" s="159" t="s">
        <v>129</v>
      </c>
      <c r="D225" s="160"/>
      <c r="E225" s="160"/>
      <c r="F225" s="160"/>
      <c r="G225" s="160"/>
      <c r="H225" s="160"/>
      <c r="I225" s="160"/>
      <c r="J225" s="160"/>
      <c r="K225" s="160"/>
      <c r="L225" s="160"/>
      <c r="M225" s="160"/>
      <c r="N225" s="162" t="e">
        <f>AVERAGE(Calculations!D226:M226)</f>
        <v>#DIV/0!</v>
      </c>
      <c r="O225" s="162" t="e">
        <f>STDEV(Calculations!D226:M226)</f>
        <v>#DIV/0!</v>
      </c>
    </row>
    <row r="226" spans="1:15">
      <c r="A226" s="99"/>
      <c r="B226" s="37" t="str">
        <f>'Gene Table'!D226</f>
        <v>NM_000450</v>
      </c>
      <c r="C226" s="159" t="s">
        <v>133</v>
      </c>
      <c r="D226" s="160"/>
      <c r="E226" s="160"/>
      <c r="F226" s="160"/>
      <c r="G226" s="160"/>
      <c r="H226" s="160"/>
      <c r="I226" s="160"/>
      <c r="J226" s="160"/>
      <c r="K226" s="160"/>
      <c r="L226" s="160"/>
      <c r="M226" s="160"/>
      <c r="N226" s="162" t="e">
        <f>AVERAGE(Calculations!D227:M227)</f>
        <v>#DIV/0!</v>
      </c>
      <c r="O226" s="162" t="e">
        <f>STDEV(Calculations!D227:M227)</f>
        <v>#DIV/0!</v>
      </c>
    </row>
    <row r="227" spans="1:15">
      <c r="A227" s="99"/>
      <c r="B227" s="37" t="str">
        <f>'Gene Table'!D227</f>
        <v>NM_001033886</v>
      </c>
      <c r="C227" s="159" t="s">
        <v>137</v>
      </c>
      <c r="D227" s="160"/>
      <c r="E227" s="160"/>
      <c r="F227" s="160"/>
      <c r="G227" s="160"/>
      <c r="H227" s="160"/>
      <c r="I227" s="160"/>
      <c r="J227" s="160"/>
      <c r="K227" s="160"/>
      <c r="L227" s="160"/>
      <c r="M227" s="160"/>
      <c r="N227" s="162" t="e">
        <f>AVERAGE(Calculations!D228:M228)</f>
        <v>#DIV/0!</v>
      </c>
      <c r="O227" s="162" t="e">
        <f>STDEV(Calculations!D228:M228)</f>
        <v>#DIV/0!</v>
      </c>
    </row>
    <row r="228" spans="1:15">
      <c r="A228" s="99"/>
      <c r="B228" s="37" t="str">
        <f>'Gene Table'!D228</f>
        <v>NM_001713</v>
      </c>
      <c r="C228" s="159" t="s">
        <v>141</v>
      </c>
      <c r="D228" s="160"/>
      <c r="E228" s="160"/>
      <c r="F228" s="160"/>
      <c r="G228" s="160"/>
      <c r="H228" s="160"/>
      <c r="I228" s="160"/>
      <c r="J228" s="160"/>
      <c r="K228" s="160"/>
      <c r="L228" s="160"/>
      <c r="M228" s="160"/>
      <c r="N228" s="162" t="e">
        <f>AVERAGE(Calculations!D229:M229)</f>
        <v>#DIV/0!</v>
      </c>
      <c r="O228" s="162" t="e">
        <f>STDEV(Calculations!D229:M229)</f>
        <v>#DIV/0!</v>
      </c>
    </row>
    <row r="229" spans="1:15">
      <c r="A229" s="99"/>
      <c r="B229" s="37" t="str">
        <f>'Gene Table'!D229</f>
        <v>NM_002985</v>
      </c>
      <c r="C229" s="159" t="s">
        <v>145</v>
      </c>
      <c r="D229" s="160"/>
      <c r="E229" s="160"/>
      <c r="F229" s="160"/>
      <c r="G229" s="160"/>
      <c r="H229" s="160"/>
      <c r="I229" s="160"/>
      <c r="J229" s="160"/>
      <c r="K229" s="160"/>
      <c r="L229" s="160"/>
      <c r="M229" s="160"/>
      <c r="N229" s="162" t="e">
        <f>AVERAGE(Calculations!D230:M230)</f>
        <v>#DIV/0!</v>
      </c>
      <c r="O229" s="162" t="e">
        <f>STDEV(Calculations!D230:M230)</f>
        <v>#DIV/0!</v>
      </c>
    </row>
    <row r="230" spans="1:15">
      <c r="A230" s="99"/>
      <c r="B230" s="37" t="str">
        <f>'Gene Table'!D230</f>
        <v>NM_021976</v>
      </c>
      <c r="C230" s="159" t="s">
        <v>149</v>
      </c>
      <c r="D230" s="160"/>
      <c r="E230" s="160"/>
      <c r="F230" s="160"/>
      <c r="G230" s="160"/>
      <c r="H230" s="160"/>
      <c r="I230" s="160"/>
      <c r="J230" s="160"/>
      <c r="K230" s="160"/>
      <c r="L230" s="160"/>
      <c r="M230" s="160"/>
      <c r="N230" s="162" t="e">
        <f>AVERAGE(Calculations!D231:M231)</f>
        <v>#DIV/0!</v>
      </c>
      <c r="O230" s="162" t="e">
        <f>STDEV(Calculations!D231:M231)</f>
        <v>#DIV/0!</v>
      </c>
    </row>
    <row r="231" spans="1:15">
      <c r="A231" s="99"/>
      <c r="B231" s="37" t="str">
        <f>'Gene Table'!D231</f>
        <v>NM_002957</v>
      </c>
      <c r="C231" s="159" t="s">
        <v>153</v>
      </c>
      <c r="D231" s="160"/>
      <c r="E231" s="160"/>
      <c r="F231" s="160"/>
      <c r="G231" s="160"/>
      <c r="H231" s="160"/>
      <c r="I231" s="160"/>
      <c r="J231" s="160"/>
      <c r="K231" s="160"/>
      <c r="L231" s="160"/>
      <c r="M231" s="160"/>
      <c r="N231" s="162" t="e">
        <f>AVERAGE(Calculations!D232:M232)</f>
        <v>#DIV/0!</v>
      </c>
      <c r="O231" s="162" t="e">
        <f>STDEV(Calculations!D232:M232)</f>
        <v>#DIV/0!</v>
      </c>
    </row>
    <row r="232" spans="1:15">
      <c r="A232" s="99"/>
      <c r="B232" s="37" t="str">
        <f>'Gene Table'!D232</f>
        <v>NM_004327</v>
      </c>
      <c r="C232" s="159" t="s">
        <v>157</v>
      </c>
      <c r="D232" s="160"/>
      <c r="E232" s="160"/>
      <c r="F232" s="160"/>
      <c r="G232" s="160"/>
      <c r="H232" s="160"/>
      <c r="I232" s="160"/>
      <c r="J232" s="160"/>
      <c r="K232" s="160"/>
      <c r="L232" s="160"/>
      <c r="M232" s="160"/>
      <c r="N232" s="162" t="e">
        <f>AVERAGE(Calculations!D233:M233)</f>
        <v>#DIV/0!</v>
      </c>
      <c r="O232" s="162" t="e">
        <f>STDEV(Calculations!D233:M233)</f>
        <v>#DIV/0!</v>
      </c>
    </row>
    <row r="233" spans="1:15">
      <c r="A233" s="99"/>
      <c r="B233" s="37" t="str">
        <f>'Gene Table'!D233</f>
        <v>NM_002947</v>
      </c>
      <c r="C233" s="159" t="s">
        <v>161</v>
      </c>
      <c r="D233" s="160"/>
      <c r="E233" s="160"/>
      <c r="F233" s="160"/>
      <c r="G233" s="160"/>
      <c r="H233" s="160"/>
      <c r="I233" s="160"/>
      <c r="J233" s="160"/>
      <c r="K233" s="160"/>
      <c r="L233" s="160"/>
      <c r="M233" s="160"/>
      <c r="N233" s="162" t="e">
        <f>AVERAGE(Calculations!D234:M234)</f>
        <v>#DIV/0!</v>
      </c>
      <c r="O233" s="162" t="e">
        <f>STDEV(Calculations!D234:M234)</f>
        <v>#DIV/0!</v>
      </c>
    </row>
    <row r="234" spans="1:15">
      <c r="A234" s="99"/>
      <c r="B234" s="37" t="str">
        <f>'Gene Table'!D234</f>
        <v>NM_002946</v>
      </c>
      <c r="C234" s="159" t="s">
        <v>165</v>
      </c>
      <c r="D234" s="160"/>
      <c r="E234" s="160"/>
      <c r="F234" s="160"/>
      <c r="G234" s="160"/>
      <c r="H234" s="160"/>
      <c r="I234" s="160"/>
      <c r="J234" s="160"/>
      <c r="K234" s="160"/>
      <c r="L234" s="160"/>
      <c r="M234" s="160"/>
      <c r="N234" s="162" t="e">
        <f>AVERAGE(Calculations!D235:M235)</f>
        <v>#DIV/0!</v>
      </c>
      <c r="O234" s="162" t="e">
        <f>STDEV(Calculations!D235:M235)</f>
        <v>#DIV/0!</v>
      </c>
    </row>
    <row r="235" spans="1:15">
      <c r="A235" s="99"/>
      <c r="B235" s="37" t="str">
        <f>'Gene Table'!D235</f>
        <v>NM_002945</v>
      </c>
      <c r="C235" s="159" t="s">
        <v>169</v>
      </c>
      <c r="D235" s="160"/>
      <c r="E235" s="160"/>
      <c r="F235" s="160"/>
      <c r="G235" s="160"/>
      <c r="H235" s="160"/>
      <c r="I235" s="160"/>
      <c r="J235" s="160"/>
      <c r="K235" s="160"/>
      <c r="L235" s="160"/>
      <c r="M235" s="160"/>
      <c r="N235" s="162" t="e">
        <f>AVERAGE(Calculations!D236:M236)</f>
        <v>#DIV/0!</v>
      </c>
      <c r="O235" s="162" t="e">
        <f>STDEV(Calculations!D236:M236)</f>
        <v>#DIV/0!</v>
      </c>
    </row>
    <row r="236" spans="1:15">
      <c r="A236" s="99"/>
      <c r="B236" s="37" t="str">
        <f>'Gene Table'!D236</f>
        <v>NM_002944</v>
      </c>
      <c r="C236" s="159" t="s">
        <v>173</v>
      </c>
      <c r="D236" s="160"/>
      <c r="E236" s="160"/>
      <c r="F236" s="160"/>
      <c r="G236" s="160"/>
      <c r="H236" s="160"/>
      <c r="I236" s="160"/>
      <c r="J236" s="160"/>
      <c r="K236" s="160"/>
      <c r="L236" s="160"/>
      <c r="M236" s="160"/>
      <c r="N236" s="162" t="e">
        <f>AVERAGE(Calculations!D237:M237)</f>
        <v>#DIV/0!</v>
      </c>
      <c r="O236" s="162" t="e">
        <f>STDEV(Calculations!D237:M237)</f>
        <v>#DIV/0!</v>
      </c>
    </row>
    <row r="237" spans="1:15">
      <c r="A237" s="99"/>
      <c r="B237" s="37" t="str">
        <f>'Gene Table'!D237</f>
        <v>NM_021133</v>
      </c>
      <c r="C237" s="159" t="s">
        <v>177</v>
      </c>
      <c r="D237" s="160"/>
      <c r="E237" s="160"/>
      <c r="F237" s="160"/>
      <c r="G237" s="160"/>
      <c r="H237" s="160"/>
      <c r="I237" s="160"/>
      <c r="J237" s="160"/>
      <c r="K237" s="160"/>
      <c r="L237" s="160"/>
      <c r="M237" s="160"/>
      <c r="N237" s="162" t="e">
        <f>AVERAGE(Calculations!D238:M238)</f>
        <v>#DIV/0!</v>
      </c>
      <c r="O237" s="162" t="e">
        <f>STDEV(Calculations!D238:M238)</f>
        <v>#DIV/0!</v>
      </c>
    </row>
    <row r="238" spans="1:15">
      <c r="A238" s="99"/>
      <c r="B238" s="37" t="str">
        <f>'Gene Table'!D238</f>
        <v>NM_005614</v>
      </c>
      <c r="C238" s="159" t="s">
        <v>181</v>
      </c>
      <c r="D238" s="160"/>
      <c r="E238" s="160"/>
      <c r="F238" s="160"/>
      <c r="G238" s="160"/>
      <c r="H238" s="160"/>
      <c r="I238" s="160"/>
      <c r="J238" s="160"/>
      <c r="K238" s="160"/>
      <c r="L238" s="160"/>
      <c r="M238" s="160"/>
      <c r="N238" s="162" t="e">
        <f>AVERAGE(Calculations!D239:M239)</f>
        <v>#DIV/0!</v>
      </c>
      <c r="O238" s="162" t="e">
        <f>STDEV(Calculations!D239:M239)</f>
        <v>#DIV/0!</v>
      </c>
    </row>
    <row r="239" spans="1:15">
      <c r="A239" s="99"/>
      <c r="B239" s="37" t="str">
        <f>'Gene Table'!D239</f>
        <v>NM_002923</v>
      </c>
      <c r="C239" s="159" t="s">
        <v>185</v>
      </c>
      <c r="D239" s="160"/>
      <c r="E239" s="160"/>
      <c r="F239" s="160"/>
      <c r="G239" s="160"/>
      <c r="H239" s="160"/>
      <c r="I239" s="160"/>
      <c r="J239" s="160"/>
      <c r="K239" s="160"/>
      <c r="L239" s="160"/>
      <c r="M239" s="160"/>
      <c r="N239" s="162" t="e">
        <f>AVERAGE(Calculations!D240:M240)</f>
        <v>#DIV/0!</v>
      </c>
      <c r="O239" s="162" t="e">
        <f>STDEV(Calculations!D240:M240)</f>
        <v>#DIV/0!</v>
      </c>
    </row>
    <row r="240" spans="1:15">
      <c r="A240" s="99"/>
      <c r="B240" s="37" t="str">
        <f>'Gene Table'!D240</f>
        <v>NM_181578</v>
      </c>
      <c r="C240" s="159" t="s">
        <v>189</v>
      </c>
      <c r="D240" s="160"/>
      <c r="E240" s="160"/>
      <c r="F240" s="160"/>
      <c r="G240" s="160"/>
      <c r="H240" s="160"/>
      <c r="I240" s="160"/>
      <c r="J240" s="160"/>
      <c r="K240" s="160"/>
      <c r="L240" s="160"/>
      <c r="M240" s="160"/>
      <c r="N240" s="162" t="e">
        <f>AVERAGE(Calculations!D241:M241)</f>
        <v>#DIV/0!</v>
      </c>
      <c r="O240" s="162" t="e">
        <f>STDEV(Calculations!D241:M241)</f>
        <v>#DIV/0!</v>
      </c>
    </row>
    <row r="241" spans="1:15">
      <c r="A241" s="99"/>
      <c r="B241" s="37" t="str">
        <f>'Gene Table'!D241</f>
        <v>NM_002915</v>
      </c>
      <c r="C241" s="159" t="s">
        <v>193</v>
      </c>
      <c r="D241" s="160"/>
      <c r="E241" s="160"/>
      <c r="F241" s="160"/>
      <c r="G241" s="160"/>
      <c r="H241" s="160"/>
      <c r="I241" s="160"/>
      <c r="J241" s="160"/>
      <c r="K241" s="160"/>
      <c r="L241" s="160"/>
      <c r="M241" s="160"/>
      <c r="N241" s="162" t="e">
        <f>AVERAGE(Calculations!D242:M242)</f>
        <v>#DIV/0!</v>
      </c>
      <c r="O241" s="162" t="e">
        <f>STDEV(Calculations!D242:M242)</f>
        <v>#DIV/0!</v>
      </c>
    </row>
    <row r="242" spans="1:15">
      <c r="A242" s="99"/>
      <c r="B242" s="37" t="str">
        <f>'Gene Table'!D242</f>
        <v>NM_002914</v>
      </c>
      <c r="C242" s="159" t="s">
        <v>197</v>
      </c>
      <c r="D242" s="160"/>
      <c r="E242" s="160"/>
      <c r="F242" s="160"/>
      <c r="G242" s="160"/>
      <c r="H242" s="160"/>
      <c r="I242" s="160"/>
      <c r="J242" s="160"/>
      <c r="K242" s="160"/>
      <c r="L242" s="160"/>
      <c r="M242" s="160"/>
      <c r="N242" s="162" t="e">
        <f>AVERAGE(Calculations!D243:M243)</f>
        <v>#DIV/0!</v>
      </c>
      <c r="O242" s="162" t="e">
        <f>STDEV(Calculations!D243:M243)</f>
        <v>#DIV/0!</v>
      </c>
    </row>
    <row r="243" spans="1:15">
      <c r="A243" s="99"/>
      <c r="B243" s="37" t="str">
        <f>'Gene Table'!D243</f>
        <v>NM_002913</v>
      </c>
      <c r="C243" s="159" t="s">
        <v>201</v>
      </c>
      <c r="D243" s="160"/>
      <c r="E243" s="160"/>
      <c r="F243" s="160"/>
      <c r="G243" s="160"/>
      <c r="H243" s="160"/>
      <c r="I243" s="160"/>
      <c r="J243" s="160"/>
      <c r="K243" s="160"/>
      <c r="L243" s="160"/>
      <c r="M243" s="160"/>
      <c r="N243" s="162" t="e">
        <f>AVERAGE(Calculations!D244:M244)</f>
        <v>#DIV/0!</v>
      </c>
      <c r="O243" s="162" t="e">
        <f>STDEV(Calculations!D244:M244)</f>
        <v>#DIV/0!</v>
      </c>
    </row>
    <row r="244" spans="1:15">
      <c r="A244" s="99"/>
      <c r="B244" s="37" t="str">
        <f>'Gene Table'!D244</f>
        <v>NM_002912</v>
      </c>
      <c r="C244" s="159" t="s">
        <v>205</v>
      </c>
      <c r="D244" s="160"/>
      <c r="E244" s="160"/>
      <c r="F244" s="160"/>
      <c r="G244" s="160"/>
      <c r="H244" s="160"/>
      <c r="I244" s="160"/>
      <c r="J244" s="160"/>
      <c r="K244" s="160"/>
      <c r="L244" s="160"/>
      <c r="M244" s="160"/>
      <c r="N244" s="162" t="e">
        <f>AVERAGE(Calculations!D245:M245)</f>
        <v>#DIV/0!</v>
      </c>
      <c r="O244" s="162" t="e">
        <f>STDEV(Calculations!D245:M245)</f>
        <v>#DIV/0!</v>
      </c>
    </row>
    <row r="245" spans="1:15">
      <c r="A245" s="99"/>
      <c r="B245" s="37" t="str">
        <f>'Gene Table'!D245</f>
        <v>NM_021629</v>
      </c>
      <c r="C245" s="159" t="s">
        <v>209</v>
      </c>
      <c r="D245" s="160"/>
      <c r="E245" s="160"/>
      <c r="F245" s="160"/>
      <c r="G245" s="160"/>
      <c r="H245" s="160"/>
      <c r="I245" s="160"/>
      <c r="J245" s="160"/>
      <c r="K245" s="160"/>
      <c r="L245" s="160"/>
      <c r="M245" s="160"/>
      <c r="N245" s="162" t="e">
        <f>AVERAGE(Calculations!D246:M246)</f>
        <v>#DIV/0!</v>
      </c>
      <c r="O245" s="162" t="e">
        <f>STDEV(Calculations!D246:M246)</f>
        <v>#DIV/0!</v>
      </c>
    </row>
    <row r="246" spans="1:15">
      <c r="A246" s="99"/>
      <c r="B246" s="37" t="str">
        <f>'Gene Table'!D246</f>
        <v>NM_002876</v>
      </c>
      <c r="C246" s="159" t="s">
        <v>213</v>
      </c>
      <c r="D246" s="160"/>
      <c r="E246" s="160"/>
      <c r="F246" s="160"/>
      <c r="G246" s="160"/>
      <c r="H246" s="160"/>
      <c r="I246" s="160"/>
      <c r="J246" s="160"/>
      <c r="K246" s="160"/>
      <c r="L246" s="160"/>
      <c r="M246" s="160"/>
      <c r="N246" s="162" t="e">
        <f>AVERAGE(Calculations!D247:M247)</f>
        <v>#DIV/0!</v>
      </c>
      <c r="O246" s="162" t="e">
        <f>STDEV(Calculations!D247:M247)</f>
        <v>#DIV/0!</v>
      </c>
    </row>
    <row r="247" spans="1:15">
      <c r="A247" s="99"/>
      <c r="B247" s="37" t="str">
        <f>'Gene Table'!D247</f>
        <v>NM_018890</v>
      </c>
      <c r="C247" s="159" t="s">
        <v>217</v>
      </c>
      <c r="D247" s="160"/>
      <c r="E247" s="160"/>
      <c r="F247" s="160"/>
      <c r="G247" s="160"/>
      <c r="H247" s="160"/>
      <c r="I247" s="160"/>
      <c r="J247" s="160"/>
      <c r="K247" s="160"/>
      <c r="L247" s="160"/>
      <c r="M247" s="160"/>
      <c r="N247" s="162" t="e">
        <f>AVERAGE(Calculations!D248:M248)</f>
        <v>#DIV/0!</v>
      </c>
      <c r="O247" s="162" t="e">
        <f>STDEV(Calculations!D248:M248)</f>
        <v>#DIV/0!</v>
      </c>
    </row>
    <row r="248" spans="1:15">
      <c r="A248" s="99"/>
      <c r="B248" s="37" t="str">
        <f>'Gene Table'!D248</f>
        <v>NM_021213</v>
      </c>
      <c r="C248" s="159" t="s">
        <v>221</v>
      </c>
      <c r="D248" s="160"/>
      <c r="E248" s="160"/>
      <c r="F248" s="160"/>
      <c r="G248" s="160"/>
      <c r="H248" s="160"/>
      <c r="I248" s="160"/>
      <c r="J248" s="160"/>
      <c r="K248" s="160"/>
      <c r="L248" s="160"/>
      <c r="M248" s="160"/>
      <c r="N248" s="162" t="e">
        <f>AVERAGE(Calculations!D249:M249)</f>
        <v>#DIV/0!</v>
      </c>
      <c r="O248" s="162" t="e">
        <f>STDEV(Calculations!D249:M249)</f>
        <v>#DIV/0!</v>
      </c>
    </row>
    <row r="249" spans="1:15">
      <c r="A249" s="99"/>
      <c r="B249" s="37" t="str">
        <f>'Gene Table'!D249</f>
        <v>NM_000465</v>
      </c>
      <c r="C249" s="159" t="s">
        <v>225</v>
      </c>
      <c r="D249" s="160"/>
      <c r="E249" s="160"/>
      <c r="F249" s="160"/>
      <c r="G249" s="160"/>
      <c r="H249" s="160"/>
      <c r="I249" s="160"/>
      <c r="J249" s="160"/>
      <c r="K249" s="160"/>
      <c r="L249" s="160"/>
      <c r="M249" s="160"/>
      <c r="N249" s="162" t="e">
        <f>AVERAGE(Calculations!D250:M250)</f>
        <v>#DIV/0!</v>
      </c>
      <c r="O249" s="162" t="e">
        <f>STDEV(Calculations!D250:M250)</f>
        <v>#DIV/0!</v>
      </c>
    </row>
    <row r="250" spans="1:15">
      <c r="A250" s="99"/>
      <c r="B250" s="37" t="str">
        <f>'Gene Table'!D250</f>
        <v>NM_001188</v>
      </c>
      <c r="C250" s="159" t="s">
        <v>229</v>
      </c>
      <c r="D250" s="160"/>
      <c r="E250" s="160"/>
      <c r="F250" s="160"/>
      <c r="G250" s="160"/>
      <c r="H250" s="160"/>
      <c r="I250" s="160"/>
      <c r="J250" s="160"/>
      <c r="K250" s="160"/>
      <c r="L250" s="160"/>
      <c r="M250" s="160"/>
      <c r="N250" s="162" t="e">
        <f>AVERAGE(Calculations!D251:M251)</f>
        <v>#DIV/0!</v>
      </c>
      <c r="O250" s="162" t="e">
        <f>STDEV(Calculations!D251:M251)</f>
        <v>#DIV/0!</v>
      </c>
    </row>
    <row r="251" spans="1:15">
      <c r="A251" s="99"/>
      <c r="B251" s="37" t="str">
        <f>'Gene Table'!D251</f>
        <v>NM_020884</v>
      </c>
      <c r="C251" s="159" t="s">
        <v>233</v>
      </c>
      <c r="D251" s="160"/>
      <c r="E251" s="160"/>
      <c r="F251" s="160"/>
      <c r="G251" s="160"/>
      <c r="H251" s="160"/>
      <c r="I251" s="160"/>
      <c r="J251" s="160"/>
      <c r="K251" s="160"/>
      <c r="L251" s="160"/>
      <c r="M251" s="160"/>
      <c r="N251" s="162" t="e">
        <f>AVERAGE(Calculations!D252:M252)</f>
        <v>#DIV/0!</v>
      </c>
      <c r="O251" s="162" t="e">
        <f>STDEV(Calculations!D252:M252)</f>
        <v>#DIV/0!</v>
      </c>
    </row>
    <row r="252" spans="1:15">
      <c r="A252" s="99"/>
      <c r="B252" s="37" t="str">
        <f>'Gene Table'!D252</f>
        <v>NM_000962</v>
      </c>
      <c r="C252" s="159" t="s">
        <v>237</v>
      </c>
      <c r="D252" s="160"/>
      <c r="E252" s="160"/>
      <c r="F252" s="160"/>
      <c r="G252" s="160"/>
      <c r="H252" s="160"/>
      <c r="I252" s="160"/>
      <c r="J252" s="160"/>
      <c r="K252" s="160"/>
      <c r="L252" s="160"/>
      <c r="M252" s="160"/>
      <c r="N252" s="162" t="e">
        <f>AVERAGE(Calculations!D253:M253)</f>
        <v>#DIV/0!</v>
      </c>
      <c r="O252" s="162" t="e">
        <f>STDEV(Calculations!D253:M253)</f>
        <v>#DIV/0!</v>
      </c>
    </row>
    <row r="253" spans="1:15">
      <c r="A253" s="99"/>
      <c r="B253" s="37" t="str">
        <f>'Gene Table'!D253</f>
        <v>NM_000314</v>
      </c>
      <c r="C253" s="159" t="s">
        <v>241</v>
      </c>
      <c r="D253" s="160"/>
      <c r="E253" s="160"/>
      <c r="F253" s="160"/>
      <c r="G253" s="160"/>
      <c r="H253" s="160"/>
      <c r="I253" s="160"/>
      <c r="J253" s="160"/>
      <c r="K253" s="160"/>
      <c r="L253" s="160"/>
      <c r="M253" s="160"/>
      <c r="N253" s="162" t="e">
        <f>AVERAGE(Calculations!D254:M254)</f>
        <v>#DIV/0!</v>
      </c>
      <c r="O253" s="162" t="e">
        <f>STDEV(Calculations!D254:M254)</f>
        <v>#DIV/0!</v>
      </c>
    </row>
    <row r="254" spans="1:15">
      <c r="A254" s="99"/>
      <c r="B254" s="37" t="str">
        <f>'Gene Table'!D254</f>
        <v>NM_018657</v>
      </c>
      <c r="C254" s="159" t="s">
        <v>245</v>
      </c>
      <c r="D254" s="160"/>
      <c r="E254" s="160"/>
      <c r="F254" s="160"/>
      <c r="G254" s="160"/>
      <c r="H254" s="160"/>
      <c r="I254" s="160"/>
      <c r="J254" s="160"/>
      <c r="K254" s="160"/>
      <c r="L254" s="160"/>
      <c r="M254" s="160"/>
      <c r="N254" s="162" t="e">
        <f>AVERAGE(Calculations!D255:M255)</f>
        <v>#DIV/0!</v>
      </c>
      <c r="O254" s="162" t="e">
        <f>STDEV(Calculations!D255:M255)</f>
        <v>#DIV/0!</v>
      </c>
    </row>
    <row r="255" spans="1:15">
      <c r="A255" s="99"/>
      <c r="B255" s="37" t="str">
        <f>'Gene Table'!D255</f>
        <v>NM_017902</v>
      </c>
      <c r="C255" s="159" t="s">
        <v>249</v>
      </c>
      <c r="D255" s="160"/>
      <c r="E255" s="160"/>
      <c r="F255" s="160"/>
      <c r="G255" s="160"/>
      <c r="H255" s="160"/>
      <c r="I255" s="160"/>
      <c r="J255" s="160"/>
      <c r="K255" s="160"/>
      <c r="L255" s="160"/>
      <c r="M255" s="160"/>
      <c r="N255" s="162" t="e">
        <f>AVERAGE(Calculations!D256:M256)</f>
        <v>#DIV/0!</v>
      </c>
      <c r="O255" s="162" t="e">
        <f>STDEV(Calculations!D256:M256)</f>
        <v>#DIV/0!</v>
      </c>
    </row>
    <row r="256" spans="1:15">
      <c r="A256" s="99"/>
      <c r="B256" s="37" t="str">
        <f>'Gene Table'!D256</f>
        <v>NM_018315</v>
      </c>
      <c r="C256" s="159" t="s">
        <v>253</v>
      </c>
      <c r="D256" s="160"/>
      <c r="E256" s="160"/>
      <c r="F256" s="160"/>
      <c r="G256" s="160"/>
      <c r="H256" s="160"/>
      <c r="I256" s="160"/>
      <c r="J256" s="160"/>
      <c r="K256" s="160"/>
      <c r="L256" s="160"/>
      <c r="M256" s="160"/>
      <c r="N256" s="162" t="e">
        <f>AVERAGE(Calculations!D257:M257)</f>
        <v>#DIV/0!</v>
      </c>
      <c r="O256" s="162" t="e">
        <f>STDEV(Calculations!D257:M257)</f>
        <v>#DIV/0!</v>
      </c>
    </row>
    <row r="257" spans="1:15">
      <c r="A257" s="99"/>
      <c r="B257" s="37" t="str">
        <f>'Gene Table'!D257</f>
        <v>NM_018081</v>
      </c>
      <c r="C257" s="159" t="s">
        <v>257</v>
      </c>
      <c r="D257" s="160"/>
      <c r="E257" s="160"/>
      <c r="F257" s="160"/>
      <c r="G257" s="160"/>
      <c r="H257" s="160"/>
      <c r="I257" s="160"/>
      <c r="J257" s="160"/>
      <c r="K257" s="160"/>
      <c r="L257" s="160"/>
      <c r="M257" s="160"/>
      <c r="N257" s="162" t="e">
        <f>AVERAGE(Calculations!D258:M258)</f>
        <v>#DIV/0!</v>
      </c>
      <c r="O257" s="162" t="e">
        <f>STDEV(Calculations!D258:M258)</f>
        <v>#DIV/0!</v>
      </c>
    </row>
    <row r="258" spans="1:15">
      <c r="A258" s="99"/>
      <c r="B258" s="37" t="str">
        <f>'Gene Table'!D258</f>
        <v>NM_019077</v>
      </c>
      <c r="C258" s="159" t="s">
        <v>261</v>
      </c>
      <c r="D258" s="160"/>
      <c r="E258" s="160"/>
      <c r="F258" s="160"/>
      <c r="G258" s="160"/>
      <c r="H258" s="160"/>
      <c r="I258" s="160"/>
      <c r="J258" s="160"/>
      <c r="K258" s="160"/>
      <c r="L258" s="160"/>
      <c r="M258" s="160"/>
      <c r="N258" s="162" t="e">
        <f>AVERAGE(Calculations!D259:M259)</f>
        <v>#DIV/0!</v>
      </c>
      <c r="O258" s="162" t="e">
        <f>STDEV(Calculations!D259:M259)</f>
        <v>#DIV/0!</v>
      </c>
    </row>
    <row r="259" spans="1:15">
      <c r="A259" s="99"/>
      <c r="B259" s="37" t="str">
        <f>'Gene Table'!D259</f>
        <v>NM_000446</v>
      </c>
      <c r="C259" s="159" t="s">
        <v>265</v>
      </c>
      <c r="D259" s="160"/>
      <c r="E259" s="160"/>
      <c r="F259" s="160"/>
      <c r="G259" s="160"/>
      <c r="H259" s="160"/>
      <c r="I259" s="160"/>
      <c r="J259" s="160"/>
      <c r="K259" s="160"/>
      <c r="L259" s="160"/>
      <c r="M259" s="160"/>
      <c r="N259" s="162" t="e">
        <f>AVERAGE(Calculations!D260:M260)</f>
        <v>#DIV/0!</v>
      </c>
      <c r="O259" s="162" t="e">
        <f>STDEV(Calculations!D260:M260)</f>
        <v>#DIV/0!</v>
      </c>
    </row>
    <row r="260" spans="1:15">
      <c r="A260" s="99"/>
      <c r="B260" s="37" t="str">
        <f>'Gene Table'!D260</f>
        <v>NM_005035</v>
      </c>
      <c r="C260" s="159" t="s">
        <v>269</v>
      </c>
      <c r="D260" s="160"/>
      <c r="E260" s="160"/>
      <c r="F260" s="160"/>
      <c r="G260" s="160"/>
      <c r="H260" s="160"/>
      <c r="I260" s="160"/>
      <c r="J260" s="160"/>
      <c r="K260" s="160"/>
      <c r="L260" s="160"/>
      <c r="M260" s="160"/>
      <c r="N260" s="162" t="e">
        <f>AVERAGE(Calculations!D261:M261)</f>
        <v>#DIV/0!</v>
      </c>
      <c r="O260" s="162" t="e">
        <f>STDEV(Calculations!D261:M261)</f>
        <v>#DIV/0!</v>
      </c>
    </row>
    <row r="261" spans="1:15">
      <c r="A261" s="99"/>
      <c r="B261" s="37" t="str">
        <f>'Gene Table'!D261</f>
        <v>NM_005034</v>
      </c>
      <c r="C261" s="159" t="s">
        <v>273</v>
      </c>
      <c r="D261" s="160"/>
      <c r="E261" s="160"/>
      <c r="F261" s="160"/>
      <c r="G261" s="160"/>
      <c r="H261" s="160"/>
      <c r="I261" s="160"/>
      <c r="J261" s="160"/>
      <c r="K261" s="160"/>
      <c r="L261" s="160"/>
      <c r="M261" s="160"/>
      <c r="N261" s="162" t="e">
        <f>AVERAGE(Calculations!D262:M262)</f>
        <v>#DIV/0!</v>
      </c>
      <c r="O261" s="162" t="e">
        <f>STDEV(Calculations!D262:M262)</f>
        <v>#DIV/0!</v>
      </c>
    </row>
    <row r="262" spans="1:15">
      <c r="A262" s="99"/>
      <c r="B262" s="37" t="str">
        <f>'Gene Table'!D262</f>
        <v>NM_006234</v>
      </c>
      <c r="C262" s="159" t="s">
        <v>277</v>
      </c>
      <c r="D262" s="160"/>
      <c r="E262" s="160"/>
      <c r="F262" s="160"/>
      <c r="G262" s="160"/>
      <c r="H262" s="160"/>
      <c r="I262" s="160"/>
      <c r="J262" s="160"/>
      <c r="K262" s="160"/>
      <c r="L262" s="160"/>
      <c r="M262" s="160"/>
      <c r="N262" s="162" t="e">
        <f>AVERAGE(Calculations!D263:M263)</f>
        <v>#DIV/0!</v>
      </c>
      <c r="O262" s="162" t="e">
        <f>STDEV(Calculations!D263:M263)</f>
        <v>#DIV/0!</v>
      </c>
    </row>
    <row r="263" spans="1:15">
      <c r="A263" s="99"/>
      <c r="B263" s="37" t="str">
        <f>'Gene Table'!D263</f>
        <v>NM_021974</v>
      </c>
      <c r="C263" s="159" t="s">
        <v>281</v>
      </c>
      <c r="D263" s="160"/>
      <c r="E263" s="160"/>
      <c r="F263" s="160"/>
      <c r="G263" s="160"/>
      <c r="H263" s="160"/>
      <c r="I263" s="160"/>
      <c r="J263" s="160"/>
      <c r="K263" s="160"/>
      <c r="L263" s="160"/>
      <c r="M263" s="160"/>
      <c r="N263" s="162" t="e">
        <f>AVERAGE(Calculations!D264:M264)</f>
        <v>#DIV/0!</v>
      </c>
      <c r="O263" s="162" t="e">
        <f>STDEV(Calculations!D264:M264)</f>
        <v>#DIV/0!</v>
      </c>
    </row>
    <row r="264" spans="1:15">
      <c r="A264" s="99"/>
      <c r="B264" s="37" t="str">
        <f>'Gene Table'!D264</f>
        <v>NM_002695</v>
      </c>
      <c r="C264" s="159" t="s">
        <v>285</v>
      </c>
      <c r="D264" s="160"/>
      <c r="E264" s="160"/>
      <c r="F264" s="160"/>
      <c r="G264" s="160"/>
      <c r="H264" s="160"/>
      <c r="I264" s="160"/>
      <c r="J264" s="160"/>
      <c r="K264" s="160"/>
      <c r="L264" s="160"/>
      <c r="M264" s="160"/>
      <c r="N264" s="162" t="e">
        <f>AVERAGE(Calculations!D265:M265)</f>
        <v>#DIV/0!</v>
      </c>
      <c r="O264" s="162" t="e">
        <f>STDEV(Calculations!D265:M265)</f>
        <v>#DIV/0!</v>
      </c>
    </row>
    <row r="265" spans="1:15">
      <c r="A265" s="99"/>
      <c r="B265" s="37" t="str">
        <f>'Gene Table'!D265</f>
        <v>NM_004805</v>
      </c>
      <c r="C265" s="159" t="s">
        <v>289</v>
      </c>
      <c r="D265" s="160"/>
      <c r="E265" s="160"/>
      <c r="F265" s="160"/>
      <c r="G265" s="160"/>
      <c r="H265" s="160"/>
      <c r="I265" s="160"/>
      <c r="J265" s="160"/>
      <c r="K265" s="160"/>
      <c r="L265" s="160"/>
      <c r="M265" s="160"/>
      <c r="N265" s="162" t="e">
        <f>AVERAGE(Calculations!D266:M266)</f>
        <v>#DIV/0!</v>
      </c>
      <c r="O265" s="162" t="e">
        <f>STDEV(Calculations!D266:M266)</f>
        <v>#DIV/0!</v>
      </c>
    </row>
    <row r="266" spans="1:15">
      <c r="A266" s="99"/>
      <c r="B266" s="37" t="str">
        <f>'Gene Table'!D266</f>
        <v>NM_032940</v>
      </c>
      <c r="C266" s="159" t="s">
        <v>293</v>
      </c>
      <c r="D266" s="160"/>
      <c r="E266" s="160"/>
      <c r="F266" s="160"/>
      <c r="G266" s="160"/>
      <c r="H266" s="160"/>
      <c r="I266" s="160"/>
      <c r="J266" s="160"/>
      <c r="K266" s="160"/>
      <c r="L266" s="160"/>
      <c r="M266" s="160"/>
      <c r="N266" s="162" t="e">
        <f>AVERAGE(Calculations!D267:M267)</f>
        <v>#DIV/0!</v>
      </c>
      <c r="O266" s="162" t="e">
        <f>STDEV(Calculations!D267:M267)</f>
        <v>#DIV/0!</v>
      </c>
    </row>
    <row r="267" spans="1:15">
      <c r="A267" s="99"/>
      <c r="B267" s="37" t="str">
        <f>'Gene Table'!D267</f>
        <v>NM_000938</v>
      </c>
      <c r="C267" s="159" t="s">
        <v>297</v>
      </c>
      <c r="D267" s="160"/>
      <c r="E267" s="160"/>
      <c r="F267" s="160"/>
      <c r="G267" s="160"/>
      <c r="H267" s="160"/>
      <c r="I267" s="160"/>
      <c r="J267" s="160"/>
      <c r="K267" s="160"/>
      <c r="L267" s="160"/>
      <c r="M267" s="160"/>
      <c r="N267" s="162" t="e">
        <f>AVERAGE(Calculations!D268:M268)</f>
        <v>#DIV/0!</v>
      </c>
      <c r="O267" s="162" t="e">
        <f>STDEV(Calculations!D268:M268)</f>
        <v>#DIV/0!</v>
      </c>
    </row>
    <row r="268" spans="1:15">
      <c r="A268" s="99"/>
      <c r="B268" s="37" t="str">
        <f>'Gene Table'!D268</f>
        <v>NM_002693</v>
      </c>
      <c r="C268" s="159" t="s">
        <v>301</v>
      </c>
      <c r="D268" s="160"/>
      <c r="E268" s="160"/>
      <c r="F268" s="160"/>
      <c r="G268" s="160"/>
      <c r="H268" s="160"/>
      <c r="I268" s="160"/>
      <c r="J268" s="160"/>
      <c r="K268" s="160"/>
      <c r="L268" s="160"/>
      <c r="M268" s="160"/>
      <c r="N268" s="162" t="e">
        <f>AVERAGE(Calculations!D269:M269)</f>
        <v>#DIV/0!</v>
      </c>
      <c r="O268" s="162" t="e">
        <f>STDEV(Calculations!D269:M269)</f>
        <v>#DIV/0!</v>
      </c>
    </row>
    <row r="269" spans="1:15">
      <c r="A269" s="99"/>
      <c r="B269" s="37" t="str">
        <f>'Gene Table'!D269</f>
        <v>NM_002692</v>
      </c>
      <c r="C269" s="159" t="s">
        <v>305</v>
      </c>
      <c r="D269" s="160"/>
      <c r="E269" s="160"/>
      <c r="F269" s="160"/>
      <c r="G269" s="160"/>
      <c r="H269" s="160"/>
      <c r="I269" s="160"/>
      <c r="J269" s="160"/>
      <c r="K269" s="160"/>
      <c r="L269" s="160"/>
      <c r="M269" s="160"/>
      <c r="N269" s="162" t="e">
        <f>AVERAGE(Calculations!D270:M270)</f>
        <v>#DIV/0!</v>
      </c>
      <c r="O269" s="162" t="e">
        <f>STDEV(Calculations!D270:M270)</f>
        <v>#DIV/0!</v>
      </c>
    </row>
    <row r="270" spans="1:15">
      <c r="A270" s="99"/>
      <c r="B270" s="37" t="str">
        <f>'Gene Table'!D270</f>
        <v>NM_006231</v>
      </c>
      <c r="C270" s="159" t="s">
        <v>309</v>
      </c>
      <c r="D270" s="160"/>
      <c r="E270" s="160"/>
      <c r="F270" s="160"/>
      <c r="G270" s="160"/>
      <c r="H270" s="160"/>
      <c r="I270" s="160"/>
      <c r="J270" s="160"/>
      <c r="K270" s="160"/>
      <c r="L270" s="160"/>
      <c r="M270" s="160"/>
      <c r="N270" s="162" t="e">
        <f>AVERAGE(Calculations!D271:M271)</f>
        <v>#DIV/0!</v>
      </c>
      <c r="O270" s="162" t="e">
        <f>STDEV(Calculations!D271:M271)</f>
        <v>#DIV/0!</v>
      </c>
    </row>
    <row r="271" spans="1:15">
      <c r="A271" s="99"/>
      <c r="B271" s="37" t="str">
        <f>'Gene Table'!D271</f>
        <v>NM_006230</v>
      </c>
      <c r="C271" s="159" t="s">
        <v>313</v>
      </c>
      <c r="D271" s="160"/>
      <c r="E271" s="160"/>
      <c r="F271" s="160"/>
      <c r="G271" s="160"/>
      <c r="H271" s="160"/>
      <c r="I271" s="160"/>
      <c r="J271" s="160"/>
      <c r="K271" s="160"/>
      <c r="L271" s="160"/>
      <c r="M271" s="160"/>
      <c r="N271" s="162" t="e">
        <f>AVERAGE(Calculations!D272:M272)</f>
        <v>#DIV/0!</v>
      </c>
      <c r="O271" s="162" t="e">
        <f>STDEV(Calculations!D272:M272)</f>
        <v>#DIV/0!</v>
      </c>
    </row>
    <row r="272" spans="1:15">
      <c r="A272" s="99"/>
      <c r="B272" s="37" t="str">
        <f>'Gene Table'!D272</f>
        <v>NM_005030</v>
      </c>
      <c r="C272" s="159" t="s">
        <v>317</v>
      </c>
      <c r="D272" s="160"/>
      <c r="E272" s="160"/>
      <c r="F272" s="160"/>
      <c r="G272" s="160"/>
      <c r="H272" s="160"/>
      <c r="I272" s="160"/>
      <c r="J272" s="160"/>
      <c r="K272" s="160"/>
      <c r="L272" s="160"/>
      <c r="M272" s="160"/>
      <c r="N272" s="162" t="e">
        <f>AVERAGE(Calculations!D273:M273)</f>
        <v>#DIV/0!</v>
      </c>
      <c r="O272" s="162" t="e">
        <f>STDEV(Calculations!D273:M273)</f>
        <v>#DIV/0!</v>
      </c>
    </row>
    <row r="273" spans="1:15">
      <c r="A273" s="99"/>
      <c r="B273" s="37" t="str">
        <f>'Gene Table'!D273</f>
        <v>NM_002658</v>
      </c>
      <c r="C273" s="159" t="s">
        <v>321</v>
      </c>
      <c r="D273" s="160"/>
      <c r="E273" s="160"/>
      <c r="F273" s="160"/>
      <c r="G273" s="160"/>
      <c r="H273" s="160"/>
      <c r="I273" s="160"/>
      <c r="J273" s="160"/>
      <c r="K273" s="160"/>
      <c r="L273" s="160"/>
      <c r="M273" s="160"/>
      <c r="N273" s="162" t="e">
        <f>AVERAGE(Calculations!D274:M274)</f>
        <v>#DIV/0!</v>
      </c>
      <c r="O273" s="162" t="e">
        <f>STDEV(Calculations!D274:M274)</f>
        <v>#DIV/0!</v>
      </c>
    </row>
    <row r="274" spans="1:15">
      <c r="A274" s="99"/>
      <c r="B274" s="37" t="str">
        <f>'Gene Table'!D274</f>
        <v>NM_000300</v>
      </c>
      <c r="C274" s="159" t="s">
        <v>325</v>
      </c>
      <c r="D274" s="160"/>
      <c r="E274" s="160"/>
      <c r="F274" s="160"/>
      <c r="G274" s="160"/>
      <c r="H274" s="160"/>
      <c r="I274" s="160"/>
      <c r="J274" s="160"/>
      <c r="K274" s="160"/>
      <c r="L274" s="160"/>
      <c r="M274" s="160"/>
      <c r="N274" s="162" t="e">
        <f>AVERAGE(Calculations!D275:M275)</f>
        <v>#DIV/0!</v>
      </c>
      <c r="O274" s="162" t="e">
        <f>STDEV(Calculations!D275:M275)</f>
        <v>#DIV/0!</v>
      </c>
    </row>
    <row r="275" spans="1:15">
      <c r="A275" s="99"/>
      <c r="B275" s="37" t="str">
        <f>'Gene Table'!D275</f>
        <v>NM_002648</v>
      </c>
      <c r="C275" s="159" t="s">
        <v>329</v>
      </c>
      <c r="D275" s="160"/>
      <c r="E275" s="160"/>
      <c r="F275" s="160"/>
      <c r="G275" s="160"/>
      <c r="H275" s="160"/>
      <c r="I275" s="160"/>
      <c r="J275" s="160"/>
      <c r="K275" s="160"/>
      <c r="L275" s="160"/>
      <c r="M275" s="160"/>
      <c r="N275" s="162" t="e">
        <f>AVERAGE(Calculations!D276:M276)</f>
        <v>#DIV/0!</v>
      </c>
      <c r="O275" s="162" t="e">
        <f>STDEV(Calculations!D276:M276)</f>
        <v>#DIV/0!</v>
      </c>
    </row>
    <row r="276" spans="1:15">
      <c r="A276" s="99"/>
      <c r="B276" s="37" t="str">
        <f>'Gene Table'!D276</f>
        <v>NM_002634</v>
      </c>
      <c r="C276" s="159" t="s">
        <v>333</v>
      </c>
      <c r="D276" s="160"/>
      <c r="E276" s="160"/>
      <c r="F276" s="160"/>
      <c r="G276" s="160"/>
      <c r="H276" s="160"/>
      <c r="I276" s="160"/>
      <c r="J276" s="160"/>
      <c r="K276" s="160"/>
      <c r="L276" s="160"/>
      <c r="M276" s="160"/>
      <c r="N276" s="162" t="e">
        <f>AVERAGE(Calculations!D277:M277)</f>
        <v>#DIV/0!</v>
      </c>
      <c r="O276" s="162" t="e">
        <f>STDEV(Calculations!D277:M277)</f>
        <v>#DIV/0!</v>
      </c>
    </row>
    <row r="277" spans="1:15">
      <c r="A277" s="99"/>
      <c r="B277" s="37" t="str">
        <f>'Gene Table'!D277</f>
        <v>NM_000927</v>
      </c>
      <c r="C277" s="159" t="s">
        <v>337</v>
      </c>
      <c r="D277" s="160"/>
      <c r="E277" s="160"/>
      <c r="F277" s="160"/>
      <c r="G277" s="160"/>
      <c r="H277" s="160"/>
      <c r="I277" s="160"/>
      <c r="J277" s="160"/>
      <c r="K277" s="160"/>
      <c r="L277" s="160"/>
      <c r="M277" s="160"/>
      <c r="N277" s="162" t="e">
        <f>AVERAGE(Calculations!D278:M278)</f>
        <v>#DIV/0!</v>
      </c>
      <c r="O277" s="162" t="e">
        <f>STDEV(Calculations!D278:M278)</f>
        <v>#DIV/0!</v>
      </c>
    </row>
    <row r="278" spans="1:15">
      <c r="A278" s="99"/>
      <c r="B278" s="37" t="str">
        <f>'Gene Table'!D278</f>
        <v>NM_000926</v>
      </c>
      <c r="C278" s="159" t="s">
        <v>341</v>
      </c>
      <c r="D278" s="160"/>
      <c r="E278" s="160"/>
      <c r="F278" s="160"/>
      <c r="G278" s="160"/>
      <c r="H278" s="160"/>
      <c r="I278" s="160"/>
      <c r="J278" s="160"/>
      <c r="K278" s="160"/>
      <c r="L278" s="160"/>
      <c r="M278" s="160"/>
      <c r="N278" s="162" t="e">
        <f>AVERAGE(Calculations!D279:M279)</f>
        <v>#DIV/0!</v>
      </c>
      <c r="O278" s="162" t="e">
        <f>STDEV(Calculations!D279:M279)</f>
        <v>#DIV/0!</v>
      </c>
    </row>
    <row r="279" spans="1:15">
      <c r="A279" s="99"/>
      <c r="B279" s="37" t="str">
        <f>'Gene Table'!D279</f>
        <v>HGDC</v>
      </c>
      <c r="C279" s="159" t="s">
        <v>345</v>
      </c>
      <c r="D279" s="160"/>
      <c r="E279" s="160"/>
      <c r="F279" s="160"/>
      <c r="G279" s="160"/>
      <c r="H279" s="160"/>
      <c r="I279" s="160"/>
      <c r="J279" s="160"/>
      <c r="K279" s="160"/>
      <c r="L279" s="160"/>
      <c r="M279" s="160"/>
      <c r="N279" s="162" t="e">
        <f>AVERAGE(Calculations!D280:M280)</f>
        <v>#DIV/0!</v>
      </c>
      <c r="O279" s="162" t="e">
        <f>STDEV(Calculations!D280:M280)</f>
        <v>#DIV/0!</v>
      </c>
    </row>
    <row r="280" spans="1:15">
      <c r="A280" s="99"/>
      <c r="B280" s="37" t="str">
        <f>'Gene Table'!D280</f>
        <v>HGDC</v>
      </c>
      <c r="C280" s="159" t="s">
        <v>347</v>
      </c>
      <c r="D280" s="160"/>
      <c r="E280" s="160"/>
      <c r="F280" s="160"/>
      <c r="G280" s="160"/>
      <c r="H280" s="160"/>
      <c r="I280" s="160"/>
      <c r="J280" s="160"/>
      <c r="K280" s="160"/>
      <c r="L280" s="160"/>
      <c r="M280" s="160"/>
      <c r="N280" s="162" t="e">
        <f>AVERAGE(Calculations!D281:M281)</f>
        <v>#DIV/0!</v>
      </c>
      <c r="O280" s="162" t="e">
        <f>STDEV(Calculations!D281:M281)</f>
        <v>#DIV/0!</v>
      </c>
    </row>
    <row r="281" spans="1:15">
      <c r="A281" s="99"/>
      <c r="B281" s="37" t="str">
        <f>'Gene Table'!D281</f>
        <v>NM_002046</v>
      </c>
      <c r="C281" s="159" t="s">
        <v>348</v>
      </c>
      <c r="D281" s="160"/>
      <c r="E281" s="160"/>
      <c r="F281" s="160"/>
      <c r="G281" s="160"/>
      <c r="H281" s="160"/>
      <c r="I281" s="160"/>
      <c r="J281" s="160"/>
      <c r="K281" s="160"/>
      <c r="L281" s="160"/>
      <c r="M281" s="160"/>
      <c r="N281" s="162" t="e">
        <f>AVERAGE(Calculations!D282:M282)</f>
        <v>#DIV/0!</v>
      </c>
      <c r="O281" s="162" t="e">
        <f>STDEV(Calculations!D282:M282)</f>
        <v>#DIV/0!</v>
      </c>
    </row>
    <row r="282" spans="1:15">
      <c r="A282" s="99"/>
      <c r="B282" s="37" t="str">
        <f>'Gene Table'!D282</f>
        <v>NM_001101</v>
      </c>
      <c r="C282" s="159" t="s">
        <v>352</v>
      </c>
      <c r="D282" s="160"/>
      <c r="E282" s="160"/>
      <c r="F282" s="160"/>
      <c r="G282" s="160"/>
      <c r="H282" s="160"/>
      <c r="I282" s="160"/>
      <c r="J282" s="160"/>
      <c r="K282" s="160"/>
      <c r="L282" s="160"/>
      <c r="M282" s="160"/>
      <c r="N282" s="162" t="e">
        <f>AVERAGE(Calculations!D283:M283)</f>
        <v>#DIV/0!</v>
      </c>
      <c r="O282" s="162" t="e">
        <f>STDEV(Calculations!D283:M283)</f>
        <v>#DIV/0!</v>
      </c>
    </row>
    <row r="283" spans="1:15">
      <c r="A283" s="99"/>
      <c r="B283" s="37" t="str">
        <f>'Gene Table'!D283</f>
        <v>NM_004048</v>
      </c>
      <c r="C283" s="159" t="s">
        <v>356</v>
      </c>
      <c r="D283" s="160"/>
      <c r="E283" s="160"/>
      <c r="F283" s="160"/>
      <c r="G283" s="160"/>
      <c r="H283" s="160"/>
      <c r="I283" s="160"/>
      <c r="J283" s="160"/>
      <c r="K283" s="160"/>
      <c r="L283" s="160"/>
      <c r="M283" s="160"/>
      <c r="N283" s="162" t="e">
        <f>AVERAGE(Calculations!D284:M284)</f>
        <v>#DIV/0!</v>
      </c>
      <c r="O283" s="162" t="e">
        <f>STDEV(Calculations!D284:M284)</f>
        <v>#DIV/0!</v>
      </c>
    </row>
    <row r="284" spans="1:15">
      <c r="A284" s="99"/>
      <c r="B284" s="37" t="str">
        <f>'Gene Table'!D284</f>
        <v>NM_012423</v>
      </c>
      <c r="C284" s="159" t="s">
        <v>360</v>
      </c>
      <c r="D284" s="160"/>
      <c r="E284" s="160"/>
      <c r="F284" s="160"/>
      <c r="G284" s="160"/>
      <c r="H284" s="160"/>
      <c r="I284" s="160"/>
      <c r="J284" s="160"/>
      <c r="K284" s="160"/>
      <c r="L284" s="160"/>
      <c r="M284" s="160"/>
      <c r="N284" s="162" t="e">
        <f>AVERAGE(Calculations!D285:M285)</f>
        <v>#DIV/0!</v>
      </c>
      <c r="O284" s="162" t="e">
        <f>STDEV(Calculations!D285:M285)</f>
        <v>#DIV/0!</v>
      </c>
    </row>
    <row r="285" spans="1:15">
      <c r="A285" s="99"/>
      <c r="B285" s="37" t="str">
        <f>'Gene Table'!D285</f>
        <v>NM_000194</v>
      </c>
      <c r="C285" s="159" t="s">
        <v>364</v>
      </c>
      <c r="D285" s="160"/>
      <c r="E285" s="160"/>
      <c r="F285" s="160"/>
      <c r="G285" s="160"/>
      <c r="H285" s="160"/>
      <c r="I285" s="160"/>
      <c r="J285" s="160"/>
      <c r="K285" s="160"/>
      <c r="L285" s="160"/>
      <c r="M285" s="160"/>
      <c r="N285" s="162" t="e">
        <f>AVERAGE(Calculations!D286:M286)</f>
        <v>#DIV/0!</v>
      </c>
      <c r="O285" s="162" t="e">
        <f>STDEV(Calculations!D286:M286)</f>
        <v>#DIV/0!</v>
      </c>
    </row>
    <row r="286" spans="1:15">
      <c r="A286" s="99"/>
      <c r="B286" s="37" t="str">
        <f>'Gene Table'!D286</f>
        <v>NR_003286</v>
      </c>
      <c r="C286" s="159" t="s">
        <v>368</v>
      </c>
      <c r="D286" s="160"/>
      <c r="E286" s="160"/>
      <c r="F286" s="160"/>
      <c r="G286" s="160"/>
      <c r="H286" s="160"/>
      <c r="I286" s="160"/>
      <c r="J286" s="160"/>
      <c r="K286" s="160"/>
      <c r="L286" s="160"/>
      <c r="M286" s="160"/>
      <c r="N286" s="162" t="e">
        <f>AVERAGE(Calculations!D287:M287)</f>
        <v>#DIV/0!</v>
      </c>
      <c r="O286" s="162" t="e">
        <f>STDEV(Calculations!D287:M287)</f>
        <v>#DIV/0!</v>
      </c>
    </row>
    <row r="287" spans="1:15">
      <c r="A287" s="99"/>
      <c r="B287" s="37" t="str">
        <f>'Gene Table'!D287</f>
        <v>RT</v>
      </c>
      <c r="C287" s="159" t="s">
        <v>372</v>
      </c>
      <c r="D287" s="160"/>
      <c r="E287" s="160"/>
      <c r="F287" s="160"/>
      <c r="G287" s="160"/>
      <c r="H287" s="160"/>
      <c r="I287" s="160"/>
      <c r="J287" s="160"/>
      <c r="K287" s="160"/>
      <c r="L287" s="160"/>
      <c r="M287" s="160"/>
      <c r="N287" s="162" t="e">
        <f>AVERAGE(Calculations!D288:M288)</f>
        <v>#DIV/0!</v>
      </c>
      <c r="O287" s="162" t="e">
        <f>STDEV(Calculations!D288:M288)</f>
        <v>#DIV/0!</v>
      </c>
    </row>
    <row r="288" spans="1:15">
      <c r="A288" s="99"/>
      <c r="B288" s="37" t="str">
        <f>'Gene Table'!D288</f>
        <v>RT</v>
      </c>
      <c r="C288" s="159" t="s">
        <v>374</v>
      </c>
      <c r="D288" s="160"/>
      <c r="E288" s="160"/>
      <c r="F288" s="160"/>
      <c r="G288" s="160"/>
      <c r="H288" s="160"/>
      <c r="I288" s="160"/>
      <c r="J288" s="160"/>
      <c r="K288" s="160"/>
      <c r="L288" s="160"/>
      <c r="M288" s="160"/>
      <c r="N288" s="162" t="e">
        <f>AVERAGE(Calculations!D289:M289)</f>
        <v>#DIV/0!</v>
      </c>
      <c r="O288" s="162" t="e">
        <f>STDEV(Calculations!D289:M289)</f>
        <v>#DIV/0!</v>
      </c>
    </row>
    <row r="289" spans="1:15">
      <c r="A289" s="99"/>
      <c r="B289" s="37" t="str">
        <f>'Gene Table'!D289</f>
        <v>PCR</v>
      </c>
      <c r="C289" s="159" t="s">
        <v>375</v>
      </c>
      <c r="D289" s="160"/>
      <c r="E289" s="160"/>
      <c r="F289" s="160"/>
      <c r="G289" s="160"/>
      <c r="H289" s="160"/>
      <c r="I289" s="160"/>
      <c r="J289" s="160"/>
      <c r="K289" s="160"/>
      <c r="L289" s="160"/>
      <c r="M289" s="160"/>
      <c r="N289" s="162" t="e">
        <f>AVERAGE(Calculations!D290:M290)</f>
        <v>#DIV/0!</v>
      </c>
      <c r="O289" s="162" t="e">
        <f>STDEV(Calculations!D290:M290)</f>
        <v>#DIV/0!</v>
      </c>
    </row>
    <row r="290" spans="1:15">
      <c r="A290" s="99"/>
      <c r="B290" s="37" t="str">
        <f>'Gene Table'!D290</f>
        <v>PCR</v>
      </c>
      <c r="C290" s="159" t="s">
        <v>377</v>
      </c>
      <c r="D290" s="160"/>
      <c r="E290" s="160"/>
      <c r="F290" s="160"/>
      <c r="G290" s="160"/>
      <c r="H290" s="160"/>
      <c r="I290" s="160"/>
      <c r="J290" s="160"/>
      <c r="K290" s="160"/>
      <c r="L290" s="160"/>
      <c r="M290" s="160"/>
      <c r="N290" s="162" t="e">
        <f>AVERAGE(Calculations!D291:M291)</f>
        <v>#DIV/0!</v>
      </c>
      <c r="O290" s="162" t="e">
        <f>STDEV(Calculations!D291:M291)</f>
        <v>#DIV/0!</v>
      </c>
    </row>
    <row r="291" spans="1:15">
      <c r="A291" s="99" t="str">
        <f>'Gene Table'!A291</f>
        <v>Plate 4</v>
      </c>
      <c r="B291" s="37" t="str">
        <f>'Gene Table'!D291</f>
        <v>NM_006208</v>
      </c>
      <c r="C291" s="159" t="s">
        <v>9</v>
      </c>
      <c r="D291" s="160"/>
      <c r="E291" s="160"/>
      <c r="F291" s="160"/>
      <c r="G291" s="160"/>
      <c r="H291" s="160"/>
      <c r="I291" s="160"/>
      <c r="J291" s="160"/>
      <c r="K291" s="160"/>
      <c r="L291" s="160"/>
      <c r="M291" s="160"/>
      <c r="N291" s="162" t="e">
        <f>AVERAGE(Calculations!D292:M292)</f>
        <v>#DIV/0!</v>
      </c>
      <c r="O291" s="162" t="e">
        <f>STDEV(Calculations!D292:M292)</f>
        <v>#DIV/0!</v>
      </c>
    </row>
    <row r="292" spans="1:15">
      <c r="A292" s="99"/>
      <c r="B292" s="37" t="str">
        <f>'Gene Table'!D292</f>
        <v>NM_016218</v>
      </c>
      <c r="C292" s="159" t="s">
        <v>13</v>
      </c>
      <c r="D292" s="160"/>
      <c r="E292" s="160"/>
      <c r="F292" s="160"/>
      <c r="G292" s="160"/>
      <c r="H292" s="160"/>
      <c r="I292" s="160"/>
      <c r="J292" s="160"/>
      <c r="K292" s="160"/>
      <c r="L292" s="160"/>
      <c r="M292" s="160"/>
      <c r="N292" s="162" t="e">
        <f>AVERAGE(Calculations!D293:M293)</f>
        <v>#DIV/0!</v>
      </c>
      <c r="O292" s="162" t="e">
        <f>STDEV(Calculations!D293:M293)</f>
        <v>#DIV/0!</v>
      </c>
    </row>
    <row r="293" spans="1:15">
      <c r="A293" s="99"/>
      <c r="B293" s="37" t="str">
        <f>'Gene Table'!D293</f>
        <v>NM_001005783</v>
      </c>
      <c r="C293" s="159" t="s">
        <v>17</v>
      </c>
      <c r="D293" s="160"/>
      <c r="E293" s="160"/>
      <c r="F293" s="160"/>
      <c r="G293" s="160"/>
      <c r="H293" s="160"/>
      <c r="I293" s="160"/>
      <c r="J293" s="160"/>
      <c r="K293" s="160"/>
      <c r="L293" s="160"/>
      <c r="M293" s="160"/>
      <c r="N293" s="162" t="e">
        <f>AVERAGE(Calculations!D294:M294)</f>
        <v>#DIV/0!</v>
      </c>
      <c r="O293" s="162" t="e">
        <f>STDEV(Calculations!D294:M294)</f>
        <v>#DIV/0!</v>
      </c>
    </row>
    <row r="294" spans="1:15">
      <c r="A294" s="99"/>
      <c r="B294" s="37" t="str">
        <f>'Gene Table'!D294</f>
        <v>NM_002562</v>
      </c>
      <c r="C294" s="159" t="s">
        <v>21</v>
      </c>
      <c r="D294" s="160"/>
      <c r="E294" s="160"/>
      <c r="F294" s="160"/>
      <c r="G294" s="160"/>
      <c r="H294" s="160"/>
      <c r="I294" s="160"/>
      <c r="J294" s="160"/>
      <c r="K294" s="160"/>
      <c r="L294" s="160"/>
      <c r="M294" s="160"/>
      <c r="N294" s="162" t="e">
        <f>AVERAGE(Calculations!D295:M295)</f>
        <v>#DIV/0!</v>
      </c>
      <c r="O294" s="162" t="e">
        <f>STDEV(Calculations!D295:M295)</f>
        <v>#DIV/0!</v>
      </c>
    </row>
    <row r="295" spans="1:15">
      <c r="A295" s="99"/>
      <c r="B295" s="37" t="str">
        <f>'Gene Table'!D295</f>
        <v>NM_001008505</v>
      </c>
      <c r="C295" s="159" t="s">
        <v>25</v>
      </c>
      <c r="D295" s="160"/>
      <c r="E295" s="160"/>
      <c r="F295" s="160"/>
      <c r="G295" s="160"/>
      <c r="H295" s="160"/>
      <c r="I295" s="160"/>
      <c r="J295" s="160"/>
      <c r="K295" s="160"/>
      <c r="L295" s="160"/>
      <c r="M295" s="160"/>
      <c r="N295" s="162" t="e">
        <f>AVERAGE(Calculations!D296:M296)</f>
        <v>#DIV/0!</v>
      </c>
      <c r="O295" s="162" t="e">
        <f>STDEV(Calculations!D296:M296)</f>
        <v>#DIV/0!</v>
      </c>
    </row>
    <row r="296" spans="1:15">
      <c r="A296" s="99"/>
      <c r="B296" s="37" t="str">
        <f>'Gene Table'!D296</f>
        <v>NM_000275</v>
      </c>
      <c r="C296" s="159" t="s">
        <v>29</v>
      </c>
      <c r="D296" s="160"/>
      <c r="E296" s="160"/>
      <c r="F296" s="160"/>
      <c r="G296" s="160"/>
      <c r="H296" s="160"/>
      <c r="I296" s="160"/>
      <c r="J296" s="160"/>
      <c r="K296" s="160"/>
      <c r="L296" s="160"/>
      <c r="M296" s="160"/>
      <c r="N296" s="162" t="e">
        <f>AVERAGE(Calculations!D297:M297)</f>
        <v>#DIV/0!</v>
      </c>
      <c r="O296" s="162" t="e">
        <f>STDEV(Calculations!D297:M297)</f>
        <v>#DIV/0!</v>
      </c>
    </row>
    <row r="297" spans="1:15">
      <c r="A297" s="99"/>
      <c r="B297" s="37" t="str">
        <f>'Gene Table'!D297</f>
        <v>NM_002524</v>
      </c>
      <c r="C297" s="159" t="s">
        <v>33</v>
      </c>
      <c r="D297" s="160"/>
      <c r="E297" s="160"/>
      <c r="F297" s="160"/>
      <c r="G297" s="160"/>
      <c r="H297" s="160"/>
      <c r="I297" s="160"/>
      <c r="J297" s="160"/>
      <c r="K297" s="160"/>
      <c r="L297" s="160"/>
      <c r="M297" s="160"/>
      <c r="N297" s="162" t="e">
        <f>AVERAGE(Calculations!D298:M298)</f>
        <v>#DIV/0!</v>
      </c>
      <c r="O297" s="162" t="e">
        <f>STDEV(Calculations!D298:M298)</f>
        <v>#DIV/0!</v>
      </c>
    </row>
    <row r="298" spans="1:15">
      <c r="A298" s="99"/>
      <c r="B298" s="37" t="str">
        <f>'Gene Table'!D298</f>
        <v>NM_000603</v>
      </c>
      <c r="C298" s="159" t="s">
        <v>37</v>
      </c>
      <c r="D298" s="160"/>
      <c r="E298" s="160"/>
      <c r="F298" s="160"/>
      <c r="G298" s="160"/>
      <c r="H298" s="160"/>
      <c r="I298" s="160"/>
      <c r="J298" s="160"/>
      <c r="K298" s="160"/>
      <c r="L298" s="160"/>
      <c r="M298" s="160"/>
      <c r="N298" s="162" t="e">
        <f>AVERAGE(Calculations!D299:M299)</f>
        <v>#DIV/0!</v>
      </c>
      <c r="O298" s="162" t="e">
        <f>STDEV(Calculations!D299:M299)</f>
        <v>#DIV/0!</v>
      </c>
    </row>
    <row r="299" spans="1:15">
      <c r="A299" s="99"/>
      <c r="B299" s="37" t="str">
        <f>'Gene Table'!D299</f>
        <v>NM_000904</v>
      </c>
      <c r="C299" s="159" t="s">
        <v>41</v>
      </c>
      <c r="D299" s="160"/>
      <c r="E299" s="160"/>
      <c r="F299" s="160"/>
      <c r="G299" s="160"/>
      <c r="H299" s="160"/>
      <c r="I299" s="160"/>
      <c r="J299" s="160"/>
      <c r="K299" s="160"/>
      <c r="L299" s="160"/>
      <c r="M299" s="160"/>
      <c r="N299" s="162" t="e">
        <f>AVERAGE(Calculations!D300:M300)</f>
        <v>#DIV/0!</v>
      </c>
      <c r="O299" s="162" t="e">
        <f>STDEV(Calculations!D300:M300)</f>
        <v>#DIV/0!</v>
      </c>
    </row>
    <row r="300" spans="1:15">
      <c r="A300" s="99"/>
      <c r="B300" s="37" t="str">
        <f>'Gene Table'!D300</f>
        <v>NM_001678</v>
      </c>
      <c r="C300" s="159" t="s">
        <v>45</v>
      </c>
      <c r="D300" s="160"/>
      <c r="E300" s="160"/>
      <c r="F300" s="160"/>
      <c r="G300" s="160"/>
      <c r="H300" s="160"/>
      <c r="I300" s="160"/>
      <c r="J300" s="160"/>
      <c r="K300" s="160"/>
      <c r="L300" s="160"/>
      <c r="M300" s="160"/>
      <c r="N300" s="162" t="e">
        <f>AVERAGE(Calculations!D301:M301)</f>
        <v>#DIV/0!</v>
      </c>
      <c r="O300" s="162" t="e">
        <f>STDEV(Calculations!D301:M301)</f>
        <v>#DIV/0!</v>
      </c>
    </row>
    <row r="301" spans="1:15">
      <c r="A301" s="99"/>
      <c r="B301" s="37" t="str">
        <f>'Gene Table'!D301</f>
        <v>NM_004148</v>
      </c>
      <c r="C301" s="159" t="s">
        <v>49</v>
      </c>
      <c r="D301" s="160"/>
      <c r="E301" s="160"/>
      <c r="F301" s="160"/>
      <c r="G301" s="160"/>
      <c r="H301" s="160"/>
      <c r="I301" s="160"/>
      <c r="J301" s="160"/>
      <c r="K301" s="160"/>
      <c r="L301" s="160"/>
      <c r="M301" s="160"/>
      <c r="N301" s="162" t="e">
        <f>AVERAGE(Calculations!D302:M302)</f>
        <v>#DIV/0!</v>
      </c>
      <c r="O301" s="162" t="e">
        <f>STDEV(Calculations!D302:M302)</f>
        <v>#DIV/0!</v>
      </c>
    </row>
    <row r="302" spans="1:15">
      <c r="A302" s="99"/>
      <c r="B302" s="37" t="str">
        <f>'Gene Table'!D302</f>
        <v>NM_004556</v>
      </c>
      <c r="C302" s="159" t="s">
        <v>53</v>
      </c>
      <c r="D302" s="160"/>
      <c r="E302" s="160"/>
      <c r="F302" s="160"/>
      <c r="G302" s="160"/>
      <c r="H302" s="160"/>
      <c r="I302" s="160"/>
      <c r="J302" s="160"/>
      <c r="K302" s="160"/>
      <c r="L302" s="160"/>
      <c r="M302" s="160"/>
      <c r="N302" s="162" t="e">
        <f>AVERAGE(Calculations!D303:M303)</f>
        <v>#DIV/0!</v>
      </c>
      <c r="O302" s="162" t="e">
        <f>STDEV(Calculations!D303:M303)</f>
        <v>#DIV/0!</v>
      </c>
    </row>
    <row r="303" spans="1:15">
      <c r="A303" s="99"/>
      <c r="B303" s="37" t="str">
        <f>'Gene Table'!D303</f>
        <v>NM_000433</v>
      </c>
      <c r="C303" s="159" t="s">
        <v>57</v>
      </c>
      <c r="D303" s="160"/>
      <c r="E303" s="160"/>
      <c r="F303" s="160"/>
      <c r="G303" s="160"/>
      <c r="H303" s="160"/>
      <c r="I303" s="160"/>
      <c r="J303" s="160"/>
      <c r="K303" s="160"/>
      <c r="L303" s="160"/>
      <c r="M303" s="160"/>
      <c r="N303" s="162" t="e">
        <f>AVERAGE(Calculations!D304:M304)</f>
        <v>#DIV/0!</v>
      </c>
      <c r="O303" s="162" t="e">
        <f>STDEV(Calculations!D304:M304)</f>
        <v>#DIV/0!</v>
      </c>
    </row>
    <row r="304" spans="1:15">
      <c r="A304" s="99"/>
      <c r="B304" s="37" t="str">
        <f>'Gene Table'!D304</f>
        <v>NM_002462</v>
      </c>
      <c r="C304" s="159" t="s">
        <v>61</v>
      </c>
      <c r="D304" s="160"/>
      <c r="E304" s="160"/>
      <c r="F304" s="160"/>
      <c r="G304" s="160"/>
      <c r="H304" s="160"/>
      <c r="I304" s="160"/>
      <c r="J304" s="160"/>
      <c r="K304" s="160"/>
      <c r="L304" s="160"/>
      <c r="M304" s="160"/>
      <c r="N304" s="162" t="e">
        <f>AVERAGE(Calculations!D305:M305)</f>
        <v>#DIV/0!</v>
      </c>
      <c r="O304" s="162" t="e">
        <f>STDEV(Calculations!D305:M305)</f>
        <v>#DIV/0!</v>
      </c>
    </row>
    <row r="305" spans="1:15">
      <c r="A305" s="99"/>
      <c r="B305" s="37" t="str">
        <f>'Gene Table'!D305</f>
        <v>NM_005590</v>
      </c>
      <c r="C305" s="159" t="s">
        <v>65</v>
      </c>
      <c r="D305" s="160"/>
      <c r="E305" s="160"/>
      <c r="F305" s="160"/>
      <c r="G305" s="160"/>
      <c r="H305" s="160"/>
      <c r="I305" s="160"/>
      <c r="J305" s="160"/>
      <c r="K305" s="160"/>
      <c r="L305" s="160"/>
      <c r="M305" s="160"/>
      <c r="N305" s="162" t="e">
        <f>AVERAGE(Calculations!D306:M306)</f>
        <v>#DIV/0!</v>
      </c>
      <c r="O305" s="162" t="e">
        <f>STDEV(Calculations!D306:M306)</f>
        <v>#DIV/0!</v>
      </c>
    </row>
    <row r="306" spans="1:15">
      <c r="A306" s="99"/>
      <c r="B306" s="37" t="str">
        <f>'Gene Table'!D306</f>
        <v>NM_001015052</v>
      </c>
      <c r="C306" s="159" t="s">
        <v>69</v>
      </c>
      <c r="D306" s="160"/>
      <c r="E306" s="160"/>
      <c r="F306" s="160"/>
      <c r="G306" s="160"/>
      <c r="H306" s="160"/>
      <c r="I306" s="160"/>
      <c r="J306" s="160"/>
      <c r="K306" s="160"/>
      <c r="L306" s="160"/>
      <c r="M306" s="160"/>
      <c r="N306" s="162" t="e">
        <f>AVERAGE(Calculations!D307:M307)</f>
        <v>#DIV/0!</v>
      </c>
      <c r="O306" s="162" t="e">
        <f>STDEV(Calculations!D307:M307)</f>
        <v>#DIV/0!</v>
      </c>
    </row>
    <row r="307" spans="1:15">
      <c r="A307" s="99"/>
      <c r="B307" s="37" t="str">
        <f>'Gene Table'!D307</f>
        <v>NM_005371</v>
      </c>
      <c r="C307" s="159" t="s">
        <v>73</v>
      </c>
      <c r="D307" s="160"/>
      <c r="E307" s="160"/>
      <c r="F307" s="160"/>
      <c r="G307" s="160"/>
      <c r="H307" s="160"/>
      <c r="I307" s="160"/>
      <c r="J307" s="160"/>
      <c r="K307" s="160"/>
      <c r="L307" s="160"/>
      <c r="M307" s="160"/>
      <c r="N307" s="162" t="e">
        <f>AVERAGE(Calculations!D308:M308)</f>
        <v>#DIV/0!</v>
      </c>
      <c r="O307" s="162" t="e">
        <f>STDEV(Calculations!D308:M308)</f>
        <v>#DIV/0!</v>
      </c>
    </row>
    <row r="308" spans="1:15">
      <c r="A308" s="99"/>
      <c r="B308" s="37" t="str">
        <f>'Gene Table'!D308</f>
        <v>NM_000245</v>
      </c>
      <c r="C308" s="159" t="s">
        <v>77</v>
      </c>
      <c r="D308" s="160"/>
      <c r="E308" s="160"/>
      <c r="F308" s="160"/>
      <c r="G308" s="160"/>
      <c r="H308" s="160"/>
      <c r="I308" s="160"/>
      <c r="J308" s="160"/>
      <c r="K308" s="160"/>
      <c r="L308" s="160"/>
      <c r="M308" s="160"/>
      <c r="N308" s="162" t="e">
        <f>AVERAGE(Calculations!D309:M309)</f>
        <v>#DIV/0!</v>
      </c>
      <c r="O308" s="162" t="e">
        <f>STDEV(Calculations!D309:M309)</f>
        <v>#DIV/0!</v>
      </c>
    </row>
    <row r="309" spans="1:15">
      <c r="A309" s="99"/>
      <c r="B309" s="37" t="str">
        <f>'Gene Table'!D309</f>
        <v>NM_002402</v>
      </c>
      <c r="C309" s="159" t="s">
        <v>81</v>
      </c>
      <c r="D309" s="160"/>
      <c r="E309" s="160"/>
      <c r="F309" s="160"/>
      <c r="G309" s="160"/>
      <c r="H309" s="160"/>
      <c r="I309" s="160"/>
      <c r="J309" s="160"/>
      <c r="K309" s="160"/>
      <c r="L309" s="160"/>
      <c r="M309" s="160"/>
      <c r="N309" s="162" t="e">
        <f>AVERAGE(Calculations!D310:M310)</f>
        <v>#DIV/0!</v>
      </c>
      <c r="O309" s="162" t="e">
        <f>STDEV(Calculations!D310:M310)</f>
        <v>#DIV/0!</v>
      </c>
    </row>
    <row r="310" spans="1:15">
      <c r="A310" s="99"/>
      <c r="B310" s="37" t="str">
        <f>'Gene Table'!D310</f>
        <v>NM_000240</v>
      </c>
      <c r="C310" s="159" t="s">
        <v>85</v>
      </c>
      <c r="D310" s="160"/>
      <c r="E310" s="160"/>
      <c r="F310" s="160"/>
      <c r="G310" s="160"/>
      <c r="H310" s="160"/>
      <c r="I310" s="160"/>
      <c r="J310" s="160"/>
      <c r="K310" s="160"/>
      <c r="L310" s="160"/>
      <c r="M310" s="160"/>
      <c r="N310" s="162" t="e">
        <f>AVERAGE(Calculations!D311:M311)</f>
        <v>#DIV/0!</v>
      </c>
      <c r="O310" s="162" t="e">
        <f>STDEV(Calculations!D311:M311)</f>
        <v>#DIV/0!</v>
      </c>
    </row>
    <row r="311" spans="1:15">
      <c r="A311" s="99"/>
      <c r="B311" s="37" t="str">
        <f>'Gene Table'!D311</f>
        <v>NM_002337</v>
      </c>
      <c r="C311" s="159" t="s">
        <v>89</v>
      </c>
      <c r="D311" s="160"/>
      <c r="E311" s="160"/>
      <c r="F311" s="160"/>
      <c r="G311" s="160"/>
      <c r="H311" s="160"/>
      <c r="I311" s="160"/>
      <c r="J311" s="160"/>
      <c r="K311" s="160"/>
      <c r="L311" s="160"/>
      <c r="M311" s="160"/>
      <c r="N311" s="162" t="e">
        <f>AVERAGE(Calculations!D312:M312)</f>
        <v>#DIV/0!</v>
      </c>
      <c r="O311" s="162" t="e">
        <f>STDEV(Calculations!D312:M312)</f>
        <v>#DIV/0!</v>
      </c>
    </row>
    <row r="312" spans="1:15">
      <c r="A312" s="99"/>
      <c r="B312" s="37" t="str">
        <f>'Gene Table'!D312</f>
        <v>NM_002335</v>
      </c>
      <c r="C312" s="159" t="s">
        <v>93</v>
      </c>
      <c r="D312" s="160"/>
      <c r="E312" s="160"/>
      <c r="F312" s="160"/>
      <c r="G312" s="160"/>
      <c r="H312" s="160"/>
      <c r="I312" s="160"/>
      <c r="J312" s="160"/>
      <c r="K312" s="160"/>
      <c r="L312" s="160"/>
      <c r="M312" s="160"/>
      <c r="N312" s="162" t="e">
        <f>AVERAGE(Calculations!D313:M313)</f>
        <v>#DIV/0!</v>
      </c>
      <c r="O312" s="162" t="e">
        <f>STDEV(Calculations!D313:M313)</f>
        <v>#DIV/0!</v>
      </c>
    </row>
    <row r="313" spans="1:15">
      <c r="A313" s="99"/>
      <c r="B313" s="37" t="str">
        <f>'Gene Table'!D313</f>
        <v>NM_002336</v>
      </c>
      <c r="C313" s="159" t="s">
        <v>97</v>
      </c>
      <c r="D313" s="160"/>
      <c r="E313" s="160"/>
      <c r="F313" s="160"/>
      <c r="G313" s="160"/>
      <c r="H313" s="160"/>
      <c r="I313" s="160"/>
      <c r="J313" s="160"/>
      <c r="K313" s="160"/>
      <c r="L313" s="160"/>
      <c r="M313" s="160"/>
      <c r="N313" s="162" t="e">
        <f>AVERAGE(Calculations!D314:M314)</f>
        <v>#DIV/0!</v>
      </c>
      <c r="O313" s="162" t="e">
        <f>STDEV(Calculations!D314:M314)</f>
        <v>#DIV/0!</v>
      </c>
    </row>
    <row r="314" spans="1:15">
      <c r="A314" s="99"/>
      <c r="B314" s="37" t="str">
        <f>'Gene Table'!D314</f>
        <v>NM_000237</v>
      </c>
      <c r="C314" s="159" t="s">
        <v>101</v>
      </c>
      <c r="D314" s="160"/>
      <c r="E314" s="160"/>
      <c r="F314" s="160"/>
      <c r="G314" s="160"/>
      <c r="H314" s="160"/>
      <c r="I314" s="160"/>
      <c r="J314" s="160"/>
      <c r="K314" s="160"/>
      <c r="L314" s="160"/>
      <c r="M314" s="160"/>
      <c r="N314" s="162" t="e">
        <f>AVERAGE(Calculations!D315:M315)</f>
        <v>#DIV/0!</v>
      </c>
      <c r="O314" s="162" t="e">
        <f>STDEV(Calculations!D315:M315)</f>
        <v>#DIV/0!</v>
      </c>
    </row>
    <row r="315" spans="1:15">
      <c r="A315" s="99"/>
      <c r="B315" s="37" t="str">
        <f>'Gene Table'!D315</f>
        <v>NM_000236</v>
      </c>
      <c r="C315" s="159" t="s">
        <v>105</v>
      </c>
      <c r="D315" s="160"/>
      <c r="E315" s="160"/>
      <c r="F315" s="160"/>
      <c r="G315" s="160"/>
      <c r="H315" s="160"/>
      <c r="I315" s="160"/>
      <c r="J315" s="160"/>
      <c r="K315" s="160"/>
      <c r="L315" s="160"/>
      <c r="M315" s="160"/>
      <c r="N315" s="162" t="e">
        <f>AVERAGE(Calculations!D316:M316)</f>
        <v>#DIV/0!</v>
      </c>
      <c r="O315" s="162" t="e">
        <f>STDEV(Calculations!D316:M316)</f>
        <v>#DIV/0!</v>
      </c>
    </row>
    <row r="316" spans="1:15">
      <c r="A316" s="99"/>
      <c r="B316" s="37" t="str">
        <f>'Gene Table'!D316</f>
        <v>NM_002312</v>
      </c>
      <c r="C316" s="159" t="s">
        <v>109</v>
      </c>
      <c r="D316" s="160"/>
      <c r="E316" s="160"/>
      <c r="F316" s="160"/>
      <c r="G316" s="160"/>
      <c r="H316" s="160"/>
      <c r="I316" s="160"/>
      <c r="J316" s="160"/>
      <c r="K316" s="160"/>
      <c r="L316" s="160"/>
      <c r="M316" s="160"/>
      <c r="N316" s="162" t="e">
        <f>AVERAGE(Calculations!D317:M317)</f>
        <v>#DIV/0!</v>
      </c>
      <c r="O316" s="162" t="e">
        <f>STDEV(Calculations!D317:M317)</f>
        <v>#DIV/0!</v>
      </c>
    </row>
    <row r="317" spans="1:15">
      <c r="A317" s="99"/>
      <c r="B317" s="37" t="str">
        <f>'Gene Table'!D317</f>
        <v>NM_001175</v>
      </c>
      <c r="C317" s="159" t="s">
        <v>113</v>
      </c>
      <c r="D317" s="160"/>
      <c r="E317" s="160"/>
      <c r="F317" s="160"/>
      <c r="G317" s="160"/>
      <c r="H317" s="160"/>
      <c r="I317" s="160"/>
      <c r="J317" s="160"/>
      <c r="K317" s="160"/>
      <c r="L317" s="160"/>
      <c r="M317" s="160"/>
      <c r="N317" s="162" t="e">
        <f>AVERAGE(Calculations!D318:M318)</f>
        <v>#DIV/0!</v>
      </c>
      <c r="O317" s="162" t="e">
        <f>STDEV(Calculations!D318:M318)</f>
        <v>#DIV/0!</v>
      </c>
    </row>
    <row r="318" spans="1:15">
      <c r="A318" s="99"/>
      <c r="B318" s="37" t="str">
        <f>'Gene Table'!D318</f>
        <v>NM_002303</v>
      </c>
      <c r="C318" s="159" t="s">
        <v>117</v>
      </c>
      <c r="D318" s="160"/>
      <c r="E318" s="160"/>
      <c r="F318" s="160"/>
      <c r="G318" s="160"/>
      <c r="H318" s="160"/>
      <c r="I318" s="160"/>
      <c r="J318" s="160"/>
      <c r="K318" s="160"/>
      <c r="L318" s="160"/>
      <c r="M318" s="160"/>
      <c r="N318" s="162" t="e">
        <f>AVERAGE(Calculations!D319:M319)</f>
        <v>#DIV/0!</v>
      </c>
      <c r="O318" s="162" t="e">
        <f>STDEV(Calculations!D319:M319)</f>
        <v>#DIV/0!</v>
      </c>
    </row>
    <row r="319" spans="1:15">
      <c r="A319" s="99"/>
      <c r="B319" s="37" t="str">
        <f>'Gene Table'!D319</f>
        <v>NM_000230</v>
      </c>
      <c r="C319" s="159" t="s">
        <v>121</v>
      </c>
      <c r="D319" s="160"/>
      <c r="E319" s="160"/>
      <c r="F319" s="160"/>
      <c r="G319" s="160"/>
      <c r="H319" s="160"/>
      <c r="I319" s="160"/>
      <c r="J319" s="160"/>
      <c r="K319" s="160"/>
      <c r="L319" s="160"/>
      <c r="M319" s="160"/>
      <c r="N319" s="162" t="e">
        <f>AVERAGE(Calculations!D320:M320)</f>
        <v>#DIV/0!</v>
      </c>
      <c r="O319" s="162" t="e">
        <f>STDEV(Calculations!D320:M320)</f>
        <v>#DIV/0!</v>
      </c>
    </row>
    <row r="320" spans="1:15">
      <c r="A320" s="99"/>
      <c r="B320" s="37" t="str">
        <f>'Gene Table'!D320</f>
        <v>NM_000527</v>
      </c>
      <c r="C320" s="159" t="s">
        <v>125</v>
      </c>
      <c r="D320" s="160"/>
      <c r="E320" s="160"/>
      <c r="F320" s="160"/>
      <c r="G320" s="160"/>
      <c r="H320" s="160"/>
      <c r="I320" s="160"/>
      <c r="J320" s="160"/>
      <c r="K320" s="160"/>
      <c r="L320" s="160"/>
      <c r="M320" s="160"/>
      <c r="N320" s="162" t="e">
        <f>AVERAGE(Calculations!D321:M321)</f>
        <v>#DIV/0!</v>
      </c>
      <c r="O320" s="162" t="e">
        <f>STDEV(Calculations!D321:M321)</f>
        <v>#DIV/0!</v>
      </c>
    </row>
    <row r="321" spans="1:15">
      <c r="A321" s="99"/>
      <c r="B321" s="37" t="str">
        <f>'Gene Table'!D321</f>
        <v>NM_000229</v>
      </c>
      <c r="C321" s="159" t="s">
        <v>129</v>
      </c>
      <c r="D321" s="160"/>
      <c r="E321" s="160"/>
      <c r="F321" s="160"/>
      <c r="G321" s="160"/>
      <c r="H321" s="160"/>
      <c r="I321" s="160"/>
      <c r="J321" s="160"/>
      <c r="K321" s="160"/>
      <c r="L321" s="160"/>
      <c r="M321" s="160"/>
      <c r="N321" s="162" t="e">
        <f>AVERAGE(Calculations!D322:M322)</f>
        <v>#DIV/0!</v>
      </c>
      <c r="O321" s="162" t="e">
        <f>STDEV(Calculations!D322:M322)</f>
        <v>#DIV/0!</v>
      </c>
    </row>
    <row r="322" spans="1:15">
      <c r="A322" s="99"/>
      <c r="B322" s="37" t="str">
        <f>'Gene Table'!D322</f>
        <v>NM_013289</v>
      </c>
      <c r="C322" s="159" t="s">
        <v>133</v>
      </c>
      <c r="D322" s="160"/>
      <c r="E322" s="160"/>
      <c r="F322" s="160"/>
      <c r="G322" s="160"/>
      <c r="H322" s="160"/>
      <c r="I322" s="160"/>
      <c r="J322" s="160"/>
      <c r="K322" s="160"/>
      <c r="L322" s="160"/>
      <c r="M322" s="160"/>
      <c r="N322" s="162" t="e">
        <f>AVERAGE(Calculations!D323:M323)</f>
        <v>#DIV/0!</v>
      </c>
      <c r="O322" s="162" t="e">
        <f>STDEV(Calculations!D323:M323)</f>
        <v>#DIV/0!</v>
      </c>
    </row>
    <row r="323" spans="1:15">
      <c r="A323" s="99"/>
      <c r="B323" s="37" t="str">
        <f>'Gene Table'!D323</f>
        <v>NM_198686</v>
      </c>
      <c r="C323" s="159" t="s">
        <v>137</v>
      </c>
      <c r="D323" s="160"/>
      <c r="E323" s="160"/>
      <c r="F323" s="160"/>
      <c r="G323" s="160"/>
      <c r="H323" s="160"/>
      <c r="I323" s="160"/>
      <c r="J323" s="160"/>
      <c r="K323" s="160"/>
      <c r="L323" s="160"/>
      <c r="M323" s="160"/>
      <c r="N323" s="162" t="e">
        <f>AVERAGE(Calculations!D324:M324)</f>
        <v>#DIV/0!</v>
      </c>
      <c r="O323" s="162" t="e">
        <f>STDEV(Calculations!D324:M324)</f>
        <v>#DIV/0!</v>
      </c>
    </row>
    <row r="324" spans="1:15">
      <c r="A324" s="99"/>
      <c r="B324" s="37" t="str">
        <f>'Gene Table'!D324</f>
        <v>NM_000215</v>
      </c>
      <c r="C324" s="159" t="s">
        <v>141</v>
      </c>
      <c r="D324" s="160"/>
      <c r="E324" s="160"/>
      <c r="F324" s="160"/>
      <c r="G324" s="160"/>
      <c r="H324" s="160"/>
      <c r="I324" s="160"/>
      <c r="J324" s="160"/>
      <c r="K324" s="160"/>
      <c r="L324" s="160"/>
      <c r="M324" s="160"/>
      <c r="N324" s="162" t="e">
        <f>AVERAGE(Calculations!D325:M325)</f>
        <v>#DIV/0!</v>
      </c>
      <c r="O324" s="162" t="e">
        <f>STDEV(Calculations!D325:M325)</f>
        <v>#DIV/0!</v>
      </c>
    </row>
    <row r="325" spans="1:15">
      <c r="A325" s="99"/>
      <c r="B325" s="37" t="str">
        <f>'Gene Table'!D325</f>
        <v>NM_005544</v>
      </c>
      <c r="C325" s="159" t="s">
        <v>145</v>
      </c>
      <c r="D325" s="160"/>
      <c r="E325" s="160"/>
      <c r="F325" s="160"/>
      <c r="G325" s="160"/>
      <c r="H325" s="160"/>
      <c r="I325" s="160"/>
      <c r="J325" s="160"/>
      <c r="K325" s="160"/>
      <c r="L325" s="160"/>
      <c r="M325" s="160"/>
      <c r="N325" s="162" t="e">
        <f>AVERAGE(Calculations!D326:M326)</f>
        <v>#DIV/0!</v>
      </c>
      <c r="O325" s="162" t="e">
        <f>STDEV(Calculations!D326:M326)</f>
        <v>#DIV/0!</v>
      </c>
    </row>
    <row r="326" spans="1:15">
      <c r="A326" s="99"/>
      <c r="B326" s="37" t="str">
        <f>'Gene Table'!D326</f>
        <v>NM_001571</v>
      </c>
      <c r="C326" s="159" t="s">
        <v>149</v>
      </c>
      <c r="D326" s="160"/>
      <c r="E326" s="160"/>
      <c r="F326" s="160"/>
      <c r="G326" s="160"/>
      <c r="H326" s="160"/>
      <c r="I326" s="160"/>
      <c r="J326" s="160"/>
      <c r="K326" s="160"/>
      <c r="L326" s="160"/>
      <c r="M326" s="160"/>
      <c r="N326" s="162" t="e">
        <f>AVERAGE(Calculations!D327:M327)</f>
        <v>#DIV/0!</v>
      </c>
      <c r="O326" s="162" t="e">
        <f>STDEV(Calculations!D327:M327)</f>
        <v>#DIV/0!</v>
      </c>
    </row>
    <row r="327" spans="1:15">
      <c r="A327" s="99"/>
      <c r="B327" s="37" t="str">
        <f>'Gene Table'!D327</f>
        <v>NM_002198</v>
      </c>
      <c r="C327" s="159" t="s">
        <v>153</v>
      </c>
      <c r="D327" s="160"/>
      <c r="E327" s="160"/>
      <c r="F327" s="160"/>
      <c r="G327" s="160"/>
      <c r="H327" s="160"/>
      <c r="I327" s="160"/>
      <c r="J327" s="160"/>
      <c r="K327" s="160"/>
      <c r="L327" s="160"/>
      <c r="M327" s="160"/>
      <c r="N327" s="162" t="e">
        <f>AVERAGE(Calculations!D328:M328)</f>
        <v>#DIV/0!</v>
      </c>
      <c r="O327" s="162" t="e">
        <f>STDEV(Calculations!D328:M328)</f>
        <v>#DIV/0!</v>
      </c>
    </row>
    <row r="328" spans="1:15">
      <c r="A328" s="99"/>
      <c r="B328" s="37" t="str">
        <f>'Gene Table'!D328</f>
        <v>NM_000208</v>
      </c>
      <c r="C328" s="159" t="s">
        <v>157</v>
      </c>
      <c r="D328" s="160"/>
      <c r="E328" s="160"/>
      <c r="F328" s="160"/>
      <c r="G328" s="160"/>
      <c r="H328" s="160"/>
      <c r="I328" s="160"/>
      <c r="J328" s="160"/>
      <c r="K328" s="160"/>
      <c r="L328" s="160"/>
      <c r="M328" s="160"/>
      <c r="N328" s="162" t="e">
        <f>AVERAGE(Calculations!D329:M329)</f>
        <v>#DIV/0!</v>
      </c>
      <c r="O328" s="162" t="e">
        <f>STDEV(Calculations!D329:M329)</f>
        <v>#DIV/0!</v>
      </c>
    </row>
    <row r="329" spans="1:15">
      <c r="A329" s="99"/>
      <c r="B329" s="37" t="str">
        <f>'Gene Table'!D329</f>
        <v>NM_002189</v>
      </c>
      <c r="C329" s="159" t="s">
        <v>161</v>
      </c>
      <c r="D329" s="160"/>
      <c r="E329" s="160"/>
      <c r="F329" s="160"/>
      <c r="G329" s="160"/>
      <c r="H329" s="160"/>
      <c r="I329" s="160"/>
      <c r="J329" s="160"/>
      <c r="K329" s="160"/>
      <c r="L329" s="160"/>
      <c r="M329" s="160"/>
      <c r="N329" s="162" t="e">
        <f>AVERAGE(Calculations!D330:M330)</f>
        <v>#DIV/0!</v>
      </c>
      <c r="O329" s="162" t="e">
        <f>STDEV(Calculations!D330:M330)</f>
        <v>#DIV/0!</v>
      </c>
    </row>
    <row r="330" spans="1:15">
      <c r="A330" s="99"/>
      <c r="B330" s="37" t="str">
        <f>'Gene Table'!D330</f>
        <v>NM_000585</v>
      </c>
      <c r="C330" s="159" t="s">
        <v>165</v>
      </c>
      <c r="D330" s="160"/>
      <c r="E330" s="160"/>
      <c r="F330" s="160"/>
      <c r="G330" s="160"/>
      <c r="H330" s="160"/>
      <c r="I330" s="160"/>
      <c r="J330" s="160"/>
      <c r="K330" s="160"/>
      <c r="L330" s="160"/>
      <c r="M330" s="160"/>
      <c r="N330" s="162" t="e">
        <f>AVERAGE(Calculations!D331:M331)</f>
        <v>#DIV/0!</v>
      </c>
      <c r="O330" s="162" t="e">
        <f>STDEV(Calculations!D331:M331)</f>
        <v>#DIV/0!</v>
      </c>
    </row>
    <row r="331" spans="1:15">
      <c r="A331" s="99"/>
      <c r="B331" s="37" t="str">
        <f>'Gene Table'!D331</f>
        <v>NM_002188</v>
      </c>
      <c r="C331" s="159" t="s">
        <v>169</v>
      </c>
      <c r="D331" s="160"/>
      <c r="E331" s="160"/>
      <c r="F331" s="160"/>
      <c r="G331" s="160"/>
      <c r="H331" s="160"/>
      <c r="I331" s="160"/>
      <c r="J331" s="160"/>
      <c r="K331" s="160"/>
      <c r="L331" s="160"/>
      <c r="M331" s="160"/>
      <c r="N331" s="162" t="e">
        <f>AVERAGE(Calculations!D332:M332)</f>
        <v>#DIV/0!</v>
      </c>
      <c r="O331" s="162" t="e">
        <f>STDEV(Calculations!D332:M332)</f>
        <v>#DIV/0!</v>
      </c>
    </row>
    <row r="332" spans="1:15">
      <c r="A332" s="99"/>
      <c r="B332" s="37" t="str">
        <f>'Gene Table'!D332</f>
        <v>NM_002187</v>
      </c>
      <c r="C332" s="159" t="s">
        <v>173</v>
      </c>
      <c r="D332" s="160"/>
      <c r="E332" s="160"/>
      <c r="F332" s="160"/>
      <c r="G332" s="160"/>
      <c r="H332" s="160"/>
      <c r="I332" s="160"/>
      <c r="J332" s="160"/>
      <c r="K332" s="160"/>
      <c r="L332" s="160"/>
      <c r="M332" s="160"/>
      <c r="N332" s="162" t="e">
        <f>AVERAGE(Calculations!D333:M333)</f>
        <v>#DIV/0!</v>
      </c>
      <c r="O332" s="162" t="e">
        <f>STDEV(Calculations!D333:M333)</f>
        <v>#DIV/0!</v>
      </c>
    </row>
    <row r="333" spans="1:15">
      <c r="A333" s="99"/>
      <c r="B333" s="37" t="str">
        <f>'Gene Table'!D333</f>
        <v>NM_000634</v>
      </c>
      <c r="C333" s="159" t="s">
        <v>177</v>
      </c>
      <c r="D333" s="160"/>
      <c r="E333" s="160"/>
      <c r="F333" s="160"/>
      <c r="G333" s="160"/>
      <c r="H333" s="160"/>
      <c r="I333" s="160"/>
      <c r="J333" s="160"/>
      <c r="K333" s="160"/>
      <c r="L333" s="160"/>
      <c r="M333" s="160"/>
      <c r="N333" s="162" t="e">
        <f>AVERAGE(Calculations!D334:M334)</f>
        <v>#DIV/0!</v>
      </c>
      <c r="O333" s="162" t="e">
        <f>STDEV(Calculations!D334:M334)</f>
        <v>#DIV/0!</v>
      </c>
    </row>
    <row r="334" spans="1:15">
      <c r="A334" s="99"/>
      <c r="B334" s="37" t="str">
        <f>'Gene Table'!D334</f>
        <v>NM_002185</v>
      </c>
      <c r="C334" s="159" t="s">
        <v>181</v>
      </c>
      <c r="D334" s="160"/>
      <c r="E334" s="160"/>
      <c r="F334" s="160"/>
      <c r="G334" s="160"/>
      <c r="H334" s="160"/>
      <c r="I334" s="160"/>
      <c r="J334" s="160"/>
      <c r="K334" s="160"/>
      <c r="L334" s="160"/>
      <c r="M334" s="160"/>
      <c r="N334" s="162" t="e">
        <f>AVERAGE(Calculations!D335:M335)</f>
        <v>#DIV/0!</v>
      </c>
      <c r="O334" s="162" t="e">
        <f>STDEV(Calculations!D335:M335)</f>
        <v>#DIV/0!</v>
      </c>
    </row>
    <row r="335" spans="1:15">
      <c r="A335" s="99"/>
      <c r="B335" s="37" t="str">
        <f>'Gene Table'!D335</f>
        <v>NM_000565</v>
      </c>
      <c r="C335" s="159" t="s">
        <v>185</v>
      </c>
      <c r="D335" s="160"/>
      <c r="E335" s="160"/>
      <c r="F335" s="160"/>
      <c r="G335" s="160"/>
      <c r="H335" s="160"/>
      <c r="I335" s="160"/>
      <c r="J335" s="160"/>
      <c r="K335" s="160"/>
      <c r="L335" s="160"/>
      <c r="M335" s="160"/>
      <c r="N335" s="162" t="e">
        <f>AVERAGE(Calculations!D336:M336)</f>
        <v>#DIV/0!</v>
      </c>
      <c r="O335" s="162" t="e">
        <f>STDEV(Calculations!D336:M336)</f>
        <v>#DIV/0!</v>
      </c>
    </row>
    <row r="336" spans="1:15">
      <c r="A336" s="99"/>
      <c r="B336" s="37" t="str">
        <f>'Gene Table'!D336</f>
        <v>NM_000877</v>
      </c>
      <c r="C336" s="159" t="s">
        <v>189</v>
      </c>
      <c r="D336" s="160"/>
      <c r="E336" s="160"/>
      <c r="F336" s="160"/>
      <c r="G336" s="160"/>
      <c r="H336" s="160"/>
      <c r="I336" s="160"/>
      <c r="J336" s="160"/>
      <c r="K336" s="160"/>
      <c r="L336" s="160"/>
      <c r="M336" s="160"/>
      <c r="N336" s="162" t="e">
        <f>AVERAGE(Calculations!D337:M337)</f>
        <v>#DIV/0!</v>
      </c>
      <c r="O336" s="162" t="e">
        <f>STDEV(Calculations!D337:M337)</f>
        <v>#DIV/0!</v>
      </c>
    </row>
    <row r="337" spans="1:15">
      <c r="A337" s="99"/>
      <c r="B337" s="37" t="str">
        <f>'Gene Table'!D337</f>
        <v>NM_000041</v>
      </c>
      <c r="C337" s="159" t="s">
        <v>193</v>
      </c>
      <c r="D337" s="160"/>
      <c r="E337" s="160"/>
      <c r="F337" s="160"/>
      <c r="G337" s="160"/>
      <c r="H337" s="160"/>
      <c r="I337" s="160"/>
      <c r="J337" s="160"/>
      <c r="K337" s="160"/>
      <c r="L337" s="160"/>
      <c r="M337" s="160"/>
      <c r="N337" s="162" t="e">
        <f>AVERAGE(Calculations!D338:M338)</f>
        <v>#DIV/0!</v>
      </c>
      <c r="O337" s="162" t="e">
        <f>STDEV(Calculations!D338:M338)</f>
        <v>#DIV/0!</v>
      </c>
    </row>
    <row r="338" spans="1:15">
      <c r="A338" s="99"/>
      <c r="B338" s="37" t="str">
        <f>'Gene Table'!D338</f>
        <v>NM_002178</v>
      </c>
      <c r="C338" s="159" t="s">
        <v>197</v>
      </c>
      <c r="D338" s="160"/>
      <c r="E338" s="160"/>
      <c r="F338" s="160"/>
      <c r="G338" s="160"/>
      <c r="H338" s="160"/>
      <c r="I338" s="160"/>
      <c r="J338" s="160"/>
      <c r="K338" s="160"/>
      <c r="L338" s="160"/>
      <c r="M338" s="160"/>
      <c r="N338" s="162" t="e">
        <f>AVERAGE(Calculations!D339:M339)</f>
        <v>#DIV/0!</v>
      </c>
      <c r="O338" s="162" t="e">
        <f>STDEV(Calculations!D339:M339)</f>
        <v>#DIV/0!</v>
      </c>
    </row>
    <row r="339" spans="1:15">
      <c r="A339" s="99"/>
      <c r="B339" s="37" t="str">
        <f>'Gene Table'!D339</f>
        <v>NM_182632</v>
      </c>
      <c r="C339" s="159" t="s">
        <v>201</v>
      </c>
      <c r="D339" s="160"/>
      <c r="E339" s="160"/>
      <c r="F339" s="160"/>
      <c r="G339" s="160"/>
      <c r="H339" s="160"/>
      <c r="I339" s="160"/>
      <c r="J339" s="160"/>
      <c r="K339" s="160"/>
      <c r="L339" s="160"/>
      <c r="M339" s="160"/>
      <c r="N339" s="162" t="e">
        <f>AVERAGE(Calculations!D340:M340)</f>
        <v>#DIV/0!</v>
      </c>
      <c r="O339" s="162" t="e">
        <f>STDEV(Calculations!D340:M340)</f>
        <v>#DIV/0!</v>
      </c>
    </row>
    <row r="340" spans="1:15">
      <c r="A340" s="99"/>
      <c r="B340" s="37" t="str">
        <f>'Gene Table'!D340</f>
        <v>NM_000599</v>
      </c>
      <c r="C340" s="159" t="s">
        <v>205</v>
      </c>
      <c r="D340" s="160"/>
      <c r="E340" s="160"/>
      <c r="F340" s="160"/>
      <c r="G340" s="160"/>
      <c r="H340" s="160"/>
      <c r="I340" s="160"/>
      <c r="J340" s="160"/>
      <c r="K340" s="160"/>
      <c r="L340" s="160"/>
      <c r="M340" s="160"/>
      <c r="N340" s="162" t="e">
        <f>AVERAGE(Calculations!D341:M341)</f>
        <v>#DIV/0!</v>
      </c>
      <c r="O340" s="162" t="e">
        <f>STDEV(Calculations!D341:M341)</f>
        <v>#DIV/0!</v>
      </c>
    </row>
    <row r="341" spans="1:15">
      <c r="A341" s="99"/>
      <c r="B341" s="37" t="str">
        <f>'Gene Table'!D341</f>
        <v>NM_000598</v>
      </c>
      <c r="C341" s="159" t="s">
        <v>209</v>
      </c>
      <c r="D341" s="160"/>
      <c r="E341" s="160"/>
      <c r="F341" s="160"/>
      <c r="G341" s="160"/>
      <c r="H341" s="160"/>
      <c r="I341" s="160"/>
      <c r="J341" s="160"/>
      <c r="K341" s="160"/>
      <c r="L341" s="160"/>
      <c r="M341" s="160"/>
      <c r="N341" s="162" t="e">
        <f>AVERAGE(Calculations!D342:M342)</f>
        <v>#DIV/0!</v>
      </c>
      <c r="O341" s="162" t="e">
        <f>STDEV(Calculations!D342:M342)</f>
        <v>#DIV/0!</v>
      </c>
    </row>
    <row r="342" spans="1:15">
      <c r="A342" s="99"/>
      <c r="B342" s="37" t="str">
        <f>'Gene Table'!D342</f>
        <v>NM_000597</v>
      </c>
      <c r="C342" s="159" t="s">
        <v>213</v>
      </c>
      <c r="D342" s="160"/>
      <c r="E342" s="160"/>
      <c r="F342" s="160"/>
      <c r="G342" s="160"/>
      <c r="H342" s="160"/>
      <c r="I342" s="160"/>
      <c r="J342" s="160"/>
      <c r="K342" s="160"/>
      <c r="L342" s="160"/>
      <c r="M342" s="160"/>
      <c r="N342" s="162" t="e">
        <f>AVERAGE(Calculations!D343:M343)</f>
        <v>#DIV/0!</v>
      </c>
      <c r="O342" s="162" t="e">
        <f>STDEV(Calculations!D343:M343)</f>
        <v>#DIV/0!</v>
      </c>
    </row>
    <row r="343" spans="1:15">
      <c r="A343" s="99"/>
      <c r="B343" s="37" t="str">
        <f>'Gene Table'!D343</f>
        <v>NM_000596</v>
      </c>
      <c r="C343" s="159" t="s">
        <v>217</v>
      </c>
      <c r="D343" s="160"/>
      <c r="E343" s="160"/>
      <c r="F343" s="160"/>
      <c r="G343" s="160"/>
      <c r="H343" s="160"/>
      <c r="I343" s="160"/>
      <c r="J343" s="160"/>
      <c r="K343" s="160"/>
      <c r="L343" s="160"/>
      <c r="M343" s="160"/>
      <c r="N343" s="162" t="e">
        <f>AVERAGE(Calculations!D344:M344)</f>
        <v>#DIV/0!</v>
      </c>
      <c r="O343" s="162" t="e">
        <f>STDEV(Calculations!D344:M344)</f>
        <v>#DIV/0!</v>
      </c>
    </row>
    <row r="344" spans="1:15">
      <c r="A344" s="99"/>
      <c r="B344" s="37" t="str">
        <f>'Gene Table'!D344</f>
        <v>NM_000612</v>
      </c>
      <c r="C344" s="159" t="s">
        <v>221</v>
      </c>
      <c r="D344" s="160"/>
      <c r="E344" s="160"/>
      <c r="F344" s="160"/>
      <c r="G344" s="160"/>
      <c r="H344" s="160"/>
      <c r="I344" s="160"/>
      <c r="J344" s="160"/>
      <c r="K344" s="160"/>
      <c r="L344" s="160"/>
      <c r="M344" s="160"/>
      <c r="N344" s="162" t="e">
        <f>AVERAGE(Calculations!D345:M345)</f>
        <v>#DIV/0!</v>
      </c>
      <c r="O344" s="162" t="e">
        <f>STDEV(Calculations!D345:M345)</f>
        <v>#DIV/0!</v>
      </c>
    </row>
    <row r="345" spans="1:15">
      <c r="A345" s="99"/>
      <c r="B345" s="37" t="str">
        <f>'Gene Table'!D345</f>
        <v>NM_000875</v>
      </c>
      <c r="C345" s="159" t="s">
        <v>225</v>
      </c>
      <c r="D345" s="160"/>
      <c r="E345" s="160"/>
      <c r="F345" s="160"/>
      <c r="G345" s="160"/>
      <c r="H345" s="160"/>
      <c r="I345" s="160"/>
      <c r="J345" s="160"/>
      <c r="K345" s="160"/>
      <c r="L345" s="160"/>
      <c r="M345" s="160"/>
      <c r="N345" s="162" t="e">
        <f>AVERAGE(Calculations!D346:M346)</f>
        <v>#DIV/0!</v>
      </c>
      <c r="O345" s="162" t="e">
        <f>STDEV(Calculations!D346:M346)</f>
        <v>#DIV/0!</v>
      </c>
    </row>
    <row r="346" spans="1:15">
      <c r="A346" s="99"/>
      <c r="B346" s="37" t="str">
        <f>'Gene Table'!D346</f>
        <v>NM_000618</v>
      </c>
      <c r="C346" s="159" t="s">
        <v>229</v>
      </c>
      <c r="D346" s="160"/>
      <c r="E346" s="160"/>
      <c r="F346" s="160"/>
      <c r="G346" s="160"/>
      <c r="H346" s="160"/>
      <c r="I346" s="160"/>
      <c r="J346" s="160"/>
      <c r="K346" s="160"/>
      <c r="L346" s="160"/>
      <c r="M346" s="160"/>
      <c r="N346" s="162" t="e">
        <f>AVERAGE(Calculations!D347:M347)</f>
        <v>#DIV/0!</v>
      </c>
      <c r="O346" s="162" t="e">
        <f>STDEV(Calculations!D347:M347)</f>
        <v>#DIV/0!</v>
      </c>
    </row>
    <row r="347" spans="1:15">
      <c r="A347" s="99"/>
      <c r="B347" s="37" t="str">
        <f>'Gene Table'!D347</f>
        <v>NM_005534</v>
      </c>
      <c r="C347" s="159" t="s">
        <v>233</v>
      </c>
      <c r="D347" s="160"/>
      <c r="E347" s="160"/>
      <c r="F347" s="160"/>
      <c r="G347" s="160"/>
      <c r="H347" s="160"/>
      <c r="I347" s="160"/>
      <c r="J347" s="160"/>
      <c r="K347" s="160"/>
      <c r="L347" s="160"/>
      <c r="M347" s="160"/>
      <c r="N347" s="162" t="e">
        <f>AVERAGE(Calculations!D348:M348)</f>
        <v>#DIV/0!</v>
      </c>
      <c r="O347" s="162" t="e">
        <f>STDEV(Calculations!D348:M348)</f>
        <v>#DIV/0!</v>
      </c>
    </row>
    <row r="348" spans="1:15">
      <c r="A348" s="99"/>
      <c r="B348" s="37" t="str">
        <f>'Gene Table'!D348</f>
        <v>NM_000416</v>
      </c>
      <c r="C348" s="159" t="s">
        <v>237</v>
      </c>
      <c r="D348" s="160"/>
      <c r="E348" s="160"/>
      <c r="F348" s="160"/>
      <c r="G348" s="160"/>
      <c r="H348" s="160"/>
      <c r="I348" s="160"/>
      <c r="J348" s="160"/>
      <c r="K348" s="160"/>
      <c r="L348" s="160"/>
      <c r="M348" s="160"/>
      <c r="N348" s="162" t="e">
        <f>AVERAGE(Calculations!D349:M349)</f>
        <v>#DIV/0!</v>
      </c>
      <c r="O348" s="162" t="e">
        <f>STDEV(Calculations!D349:M349)</f>
        <v>#DIV/0!</v>
      </c>
    </row>
    <row r="349" spans="1:15">
      <c r="A349" s="99"/>
      <c r="B349" s="37" t="str">
        <f>'Gene Table'!D349</f>
        <v>NM_000874</v>
      </c>
      <c r="C349" s="159" t="s">
        <v>241</v>
      </c>
      <c r="D349" s="160"/>
      <c r="E349" s="160"/>
      <c r="F349" s="160"/>
      <c r="G349" s="160"/>
      <c r="H349" s="160"/>
      <c r="I349" s="160"/>
      <c r="J349" s="160"/>
      <c r="K349" s="160"/>
      <c r="L349" s="160"/>
      <c r="M349" s="160"/>
      <c r="N349" s="162" t="e">
        <f>AVERAGE(Calculations!D350:M350)</f>
        <v>#DIV/0!</v>
      </c>
      <c r="O349" s="162" t="e">
        <f>STDEV(Calculations!D350:M350)</f>
        <v>#DIV/0!</v>
      </c>
    </row>
    <row r="350" spans="1:15">
      <c r="A350" s="99"/>
      <c r="B350" s="37" t="str">
        <f>'Gene Table'!D350</f>
        <v>NM_005532</v>
      </c>
      <c r="C350" s="159" t="s">
        <v>245</v>
      </c>
      <c r="D350" s="160"/>
      <c r="E350" s="160"/>
      <c r="F350" s="160"/>
      <c r="G350" s="160"/>
      <c r="H350" s="160"/>
      <c r="I350" s="160"/>
      <c r="J350" s="160"/>
      <c r="K350" s="160"/>
      <c r="L350" s="160"/>
      <c r="M350" s="160"/>
      <c r="N350" s="162" t="e">
        <f>AVERAGE(Calculations!D351:M351)</f>
        <v>#DIV/0!</v>
      </c>
      <c r="O350" s="162" t="e">
        <f>STDEV(Calculations!D351:M351)</f>
        <v>#DIV/0!</v>
      </c>
    </row>
    <row r="351" spans="1:15">
      <c r="A351" s="99"/>
      <c r="B351" s="37" t="str">
        <f>'Gene Table'!D351</f>
        <v>NM_000482</v>
      </c>
      <c r="C351" s="159" t="s">
        <v>249</v>
      </c>
      <c r="D351" s="160"/>
      <c r="E351" s="160"/>
      <c r="F351" s="160"/>
      <c r="G351" s="160"/>
      <c r="H351" s="160"/>
      <c r="I351" s="160"/>
      <c r="J351" s="160"/>
      <c r="K351" s="160"/>
      <c r="L351" s="160"/>
      <c r="M351" s="160"/>
      <c r="N351" s="162" t="e">
        <f>AVERAGE(Calculations!D352:M352)</f>
        <v>#DIV/0!</v>
      </c>
      <c r="O351" s="162" t="e">
        <f>STDEV(Calculations!D352:M352)</f>
        <v>#DIV/0!</v>
      </c>
    </row>
    <row r="352" spans="1:15">
      <c r="A352" s="99"/>
      <c r="B352" s="37" t="str">
        <f>'Gene Table'!D352</f>
        <v>NM_001643</v>
      </c>
      <c r="C352" s="159" t="s">
        <v>253</v>
      </c>
      <c r="D352" s="160"/>
      <c r="E352" s="160"/>
      <c r="F352" s="160"/>
      <c r="G352" s="160"/>
      <c r="H352" s="160"/>
      <c r="I352" s="160"/>
      <c r="J352" s="160"/>
      <c r="K352" s="160"/>
      <c r="L352" s="160"/>
      <c r="M352" s="160"/>
      <c r="N352" s="162" t="e">
        <f>AVERAGE(Calculations!D353:M353)</f>
        <v>#DIV/0!</v>
      </c>
      <c r="O352" s="162" t="e">
        <f>STDEV(Calculations!D353:M353)</f>
        <v>#DIV/0!</v>
      </c>
    </row>
    <row r="353" spans="1:15">
      <c r="A353" s="99"/>
      <c r="B353" s="37" t="str">
        <f>'Gene Table'!D353</f>
        <v>NM_004507</v>
      </c>
      <c r="C353" s="159" t="s">
        <v>257</v>
      </c>
      <c r="D353" s="160"/>
      <c r="E353" s="160"/>
      <c r="F353" s="160"/>
      <c r="G353" s="160"/>
      <c r="H353" s="160"/>
      <c r="I353" s="160"/>
      <c r="J353" s="160"/>
      <c r="K353" s="160"/>
      <c r="L353" s="160"/>
      <c r="M353" s="160"/>
      <c r="N353" s="162" t="e">
        <f>AVERAGE(Calculations!D354:M354)</f>
        <v>#DIV/0!</v>
      </c>
      <c r="O353" s="162" t="e">
        <f>STDEV(Calculations!D354:M354)</f>
        <v>#DIV/0!</v>
      </c>
    </row>
    <row r="354" spans="1:15">
      <c r="A354" s="99"/>
      <c r="B354" s="37" t="str">
        <f>'Gene Table'!D354</f>
        <v>NM_000864</v>
      </c>
      <c r="C354" s="159" t="s">
        <v>261</v>
      </c>
      <c r="D354" s="160"/>
      <c r="E354" s="160"/>
      <c r="F354" s="160"/>
      <c r="G354" s="160"/>
      <c r="H354" s="160"/>
      <c r="I354" s="160"/>
      <c r="J354" s="160"/>
      <c r="K354" s="160"/>
      <c r="L354" s="160"/>
      <c r="M354" s="160"/>
      <c r="N354" s="162" t="e">
        <f>AVERAGE(Calculations!D355:M355)</f>
        <v>#DIV/0!</v>
      </c>
      <c r="O354" s="162" t="e">
        <f>STDEV(Calculations!D355:M355)</f>
        <v>#DIV/0!</v>
      </c>
    </row>
    <row r="355" spans="1:15">
      <c r="A355" s="99"/>
      <c r="B355" s="37" t="str">
        <f>'Gene Table'!D355</f>
        <v>NM_000863</v>
      </c>
      <c r="C355" s="159" t="s">
        <v>265</v>
      </c>
      <c r="D355" s="160"/>
      <c r="E355" s="160"/>
      <c r="F355" s="160"/>
      <c r="G355" s="160"/>
      <c r="H355" s="160"/>
      <c r="I355" s="160"/>
      <c r="J355" s="160"/>
      <c r="K355" s="160"/>
      <c r="L355" s="160"/>
      <c r="M355" s="160"/>
      <c r="N355" s="162" t="e">
        <f>AVERAGE(Calculations!D356:M356)</f>
        <v>#DIV/0!</v>
      </c>
      <c r="O355" s="162" t="e">
        <f>STDEV(Calculations!D356:M356)</f>
        <v>#DIV/0!</v>
      </c>
    </row>
    <row r="356" spans="1:15">
      <c r="A356" s="99"/>
      <c r="B356" s="37" t="str">
        <f>'Gene Table'!D356</f>
        <v>NM_001166</v>
      </c>
      <c r="C356" s="159" t="s">
        <v>269</v>
      </c>
      <c r="D356" s="160"/>
      <c r="E356" s="160"/>
      <c r="F356" s="160"/>
      <c r="G356" s="160"/>
      <c r="H356" s="160"/>
      <c r="I356" s="160"/>
      <c r="J356" s="160"/>
      <c r="K356" s="160"/>
      <c r="L356" s="160"/>
      <c r="M356" s="160"/>
      <c r="N356" s="162" t="e">
        <f>AVERAGE(Calculations!D357:M357)</f>
        <v>#DIV/0!</v>
      </c>
      <c r="O356" s="162" t="e">
        <f>STDEV(Calculations!D357:M357)</f>
        <v>#DIV/0!</v>
      </c>
    </row>
    <row r="357" spans="1:15">
      <c r="A357" s="99"/>
      <c r="B357" s="37" t="str">
        <f>'Gene Table'!D357</f>
        <v>NM_000414</v>
      </c>
      <c r="C357" s="159" t="s">
        <v>273</v>
      </c>
      <c r="D357" s="160"/>
      <c r="E357" s="160"/>
      <c r="F357" s="160"/>
      <c r="G357" s="160"/>
      <c r="H357" s="160"/>
      <c r="I357" s="160"/>
      <c r="J357" s="160"/>
      <c r="K357" s="160"/>
      <c r="L357" s="160"/>
      <c r="M357" s="160"/>
      <c r="N357" s="162" t="e">
        <f>AVERAGE(Calculations!D358:M358)</f>
        <v>#DIV/0!</v>
      </c>
      <c r="O357" s="162" t="e">
        <f>STDEV(Calculations!D358:M358)</f>
        <v>#DIV/0!</v>
      </c>
    </row>
    <row r="358" spans="1:15">
      <c r="A358" s="99"/>
      <c r="B358" s="37" t="str">
        <f>'Gene Table'!D358</f>
        <v>NM_002153</v>
      </c>
      <c r="C358" s="159" t="s">
        <v>277</v>
      </c>
      <c r="D358" s="160"/>
      <c r="E358" s="160"/>
      <c r="F358" s="160"/>
      <c r="G358" s="160"/>
      <c r="H358" s="160"/>
      <c r="I358" s="160"/>
      <c r="J358" s="160"/>
      <c r="K358" s="160"/>
      <c r="L358" s="160"/>
      <c r="M358" s="160"/>
      <c r="N358" s="162" t="e">
        <f>AVERAGE(Calculations!D359:M359)</f>
        <v>#DIV/0!</v>
      </c>
      <c r="O358" s="162" t="e">
        <f>STDEV(Calculations!D359:M359)</f>
        <v>#DIV/0!</v>
      </c>
    </row>
    <row r="359" spans="1:15">
      <c r="A359" s="99"/>
      <c r="B359" s="37" t="str">
        <f>'Gene Table'!D359</f>
        <v>NM_000413</v>
      </c>
      <c r="C359" s="159" t="s">
        <v>281</v>
      </c>
      <c r="D359" s="160"/>
      <c r="E359" s="160"/>
      <c r="F359" s="160"/>
      <c r="G359" s="160"/>
      <c r="H359" s="160"/>
      <c r="I359" s="160"/>
      <c r="J359" s="160"/>
      <c r="K359" s="160"/>
      <c r="L359" s="160"/>
      <c r="M359" s="160"/>
      <c r="N359" s="162" t="e">
        <f>AVERAGE(Calculations!D360:M360)</f>
        <v>#DIV/0!</v>
      </c>
      <c r="O359" s="162" t="e">
        <f>STDEV(Calculations!D360:M360)</f>
        <v>#DIV/0!</v>
      </c>
    </row>
    <row r="360" spans="1:15">
      <c r="A360" s="99"/>
      <c r="B360" s="37" t="str">
        <f>'Gene Table'!D360</f>
        <v>NM_000198</v>
      </c>
      <c r="C360" s="159" t="s">
        <v>285</v>
      </c>
      <c r="D360" s="160"/>
      <c r="E360" s="160"/>
      <c r="F360" s="160"/>
      <c r="G360" s="160"/>
      <c r="H360" s="160"/>
      <c r="I360" s="160"/>
      <c r="J360" s="160"/>
      <c r="K360" s="160"/>
      <c r="L360" s="160"/>
      <c r="M360" s="160"/>
      <c r="N360" s="162" t="e">
        <f>AVERAGE(Calculations!D361:M361)</f>
        <v>#DIV/0!</v>
      </c>
      <c r="O360" s="162" t="e">
        <f>STDEV(Calculations!D361:M361)</f>
        <v>#DIV/0!</v>
      </c>
    </row>
    <row r="361" spans="1:15">
      <c r="A361" s="99"/>
      <c r="B361" s="37" t="str">
        <f>'Gene Table'!D361</f>
        <v>NM_000862</v>
      </c>
      <c r="C361" s="159" t="s">
        <v>289</v>
      </c>
      <c r="D361" s="160"/>
      <c r="E361" s="160"/>
      <c r="F361" s="160"/>
      <c r="G361" s="160"/>
      <c r="H361" s="160"/>
      <c r="I361" s="160"/>
      <c r="J361" s="160"/>
      <c r="K361" s="160"/>
      <c r="L361" s="160"/>
      <c r="M361" s="160"/>
      <c r="N361" s="162" t="e">
        <f>AVERAGE(Calculations!D362:M362)</f>
        <v>#DIV/0!</v>
      </c>
      <c r="O361" s="162" t="e">
        <f>STDEV(Calculations!D362:M362)</f>
        <v>#DIV/0!</v>
      </c>
    </row>
    <row r="362" spans="1:15">
      <c r="A362" s="99"/>
      <c r="B362" s="37" t="str">
        <f>'Gene Table'!D362</f>
        <v>NM_001160</v>
      </c>
      <c r="C362" s="159" t="s">
        <v>293</v>
      </c>
      <c r="D362" s="160"/>
      <c r="E362" s="160"/>
      <c r="F362" s="160"/>
      <c r="G362" s="160"/>
      <c r="H362" s="160"/>
      <c r="I362" s="160"/>
      <c r="J362" s="160"/>
      <c r="K362" s="160"/>
      <c r="L362" s="160"/>
      <c r="M362" s="160"/>
      <c r="N362" s="162" t="e">
        <f>AVERAGE(Calculations!D363:M363)</f>
        <v>#DIV/0!</v>
      </c>
      <c r="O362" s="162" t="e">
        <f>STDEV(Calculations!D363:M363)</f>
        <v>#DIV/0!</v>
      </c>
    </row>
    <row r="363" spans="1:15">
      <c r="A363" s="99"/>
      <c r="B363" s="37" t="str">
        <f>'Gene Table'!D363</f>
        <v>NM_000859</v>
      </c>
      <c r="C363" s="159" t="s">
        <v>297</v>
      </c>
      <c r="D363" s="160"/>
      <c r="E363" s="160"/>
      <c r="F363" s="160"/>
      <c r="G363" s="160"/>
      <c r="H363" s="160"/>
      <c r="I363" s="160"/>
      <c r="J363" s="160"/>
      <c r="K363" s="160"/>
      <c r="L363" s="160"/>
      <c r="M363" s="160"/>
      <c r="N363" s="162" t="e">
        <f>AVERAGE(Calculations!D364:M364)</f>
        <v>#DIV/0!</v>
      </c>
      <c r="O363" s="162" t="e">
        <f>STDEV(Calculations!D364:M364)</f>
        <v>#DIV/0!</v>
      </c>
    </row>
    <row r="364" spans="1:15">
      <c r="A364" s="99"/>
      <c r="B364" s="37" t="str">
        <f>'Gene Table'!D364</f>
        <v>NM_181054</v>
      </c>
      <c r="C364" s="159" t="s">
        <v>301</v>
      </c>
      <c r="D364" s="160"/>
      <c r="E364" s="160"/>
      <c r="F364" s="160"/>
      <c r="G364" s="160"/>
      <c r="H364" s="160"/>
      <c r="I364" s="160"/>
      <c r="J364" s="160"/>
      <c r="K364" s="160"/>
      <c r="L364" s="160"/>
      <c r="M364" s="160"/>
      <c r="N364" s="162" t="e">
        <f>AVERAGE(Calculations!D365:M365)</f>
        <v>#DIV/0!</v>
      </c>
      <c r="O364" s="162" t="e">
        <f>STDEV(Calculations!D365:M365)</f>
        <v>#DIV/0!</v>
      </c>
    </row>
    <row r="365" spans="1:15">
      <c r="A365" s="99"/>
      <c r="B365" s="37" t="str">
        <f>'Gene Table'!D365</f>
        <v>NM_000410</v>
      </c>
      <c r="C365" s="159" t="s">
        <v>305</v>
      </c>
      <c r="D365" s="160"/>
      <c r="E365" s="160"/>
      <c r="F365" s="160"/>
      <c r="G365" s="160"/>
      <c r="H365" s="160"/>
      <c r="I365" s="160"/>
      <c r="J365" s="160"/>
      <c r="K365" s="160"/>
      <c r="L365" s="160"/>
      <c r="M365" s="160"/>
      <c r="N365" s="162" t="e">
        <f>AVERAGE(Calculations!D366:M366)</f>
        <v>#DIV/0!</v>
      </c>
      <c r="O365" s="162" t="e">
        <f>STDEV(Calculations!D366:M366)</f>
        <v>#DIV/0!</v>
      </c>
    </row>
    <row r="366" spans="1:15">
      <c r="A366" s="99"/>
      <c r="B366" s="37" t="str">
        <f>'Gene Table'!D366</f>
        <v>NM_000182</v>
      </c>
      <c r="C366" s="159" t="s">
        <v>309</v>
      </c>
      <c r="D366" s="160"/>
      <c r="E366" s="160"/>
      <c r="F366" s="160"/>
      <c r="G366" s="160"/>
      <c r="H366" s="160"/>
      <c r="I366" s="160"/>
      <c r="J366" s="160"/>
      <c r="K366" s="160"/>
      <c r="L366" s="160"/>
      <c r="M366" s="160"/>
      <c r="N366" s="162" t="e">
        <f>AVERAGE(Calculations!D367:M367)</f>
        <v>#DIV/0!</v>
      </c>
      <c r="O366" s="162" t="e">
        <f>STDEV(Calculations!D367:M367)</f>
        <v>#DIV/0!</v>
      </c>
    </row>
    <row r="367" spans="1:15">
      <c r="A367" s="99"/>
      <c r="B367" s="37" t="str">
        <f>'Gene Table'!D367</f>
        <v>NM_014579</v>
      </c>
      <c r="C367" s="159" t="s">
        <v>313</v>
      </c>
      <c r="D367" s="160"/>
      <c r="E367" s="160"/>
      <c r="F367" s="160"/>
      <c r="G367" s="160"/>
      <c r="H367" s="160"/>
      <c r="I367" s="160"/>
      <c r="J367" s="160"/>
      <c r="K367" s="160"/>
      <c r="L367" s="160"/>
      <c r="M367" s="160"/>
      <c r="N367" s="162" t="e">
        <f>AVERAGE(Calculations!D368:M368)</f>
        <v>#DIV/0!</v>
      </c>
      <c r="O367" s="162" t="e">
        <f>STDEV(Calculations!D368:M368)</f>
        <v>#DIV/0!</v>
      </c>
    </row>
    <row r="368" spans="1:15">
      <c r="A368" s="99"/>
      <c r="B368" s="37" t="str">
        <f>'Gene Table'!D368</f>
        <v>NM_013347</v>
      </c>
      <c r="C368" s="159" t="s">
        <v>317</v>
      </c>
      <c r="D368" s="160"/>
      <c r="E368" s="160"/>
      <c r="F368" s="160"/>
      <c r="G368" s="160"/>
      <c r="H368" s="160"/>
      <c r="I368" s="160"/>
      <c r="J368" s="160"/>
      <c r="K368" s="160"/>
      <c r="L368" s="160"/>
      <c r="M368" s="160"/>
      <c r="N368" s="162" t="e">
        <f>AVERAGE(Calculations!D369:M369)</f>
        <v>#DIV/0!</v>
      </c>
      <c r="O368" s="162" t="e">
        <f>STDEV(Calculations!D369:M369)</f>
        <v>#DIV/0!</v>
      </c>
    </row>
    <row r="369" spans="1:15">
      <c r="A369" s="99"/>
      <c r="B369" s="37" t="str">
        <f>'Gene Table'!D369</f>
        <v>NM_001513</v>
      </c>
      <c r="C369" s="159" t="s">
        <v>321</v>
      </c>
      <c r="D369" s="160"/>
      <c r="E369" s="160"/>
      <c r="F369" s="160"/>
      <c r="G369" s="160"/>
      <c r="H369" s="160"/>
      <c r="I369" s="160"/>
      <c r="J369" s="160"/>
      <c r="K369" s="160"/>
      <c r="L369" s="160"/>
      <c r="M369" s="160"/>
      <c r="N369" s="162" t="e">
        <f>AVERAGE(Calculations!D370:M370)</f>
        <v>#DIV/0!</v>
      </c>
      <c r="O369" s="162" t="e">
        <f>STDEV(Calculations!D370:M370)</f>
        <v>#DIV/0!</v>
      </c>
    </row>
    <row r="370" spans="1:15">
      <c r="A370" s="99"/>
      <c r="B370" s="37" t="str">
        <f>'Gene Table'!D370</f>
        <v>NM_001512</v>
      </c>
      <c r="C370" s="159" t="s">
        <v>325</v>
      </c>
      <c r="D370" s="160"/>
      <c r="E370" s="160"/>
      <c r="F370" s="160"/>
      <c r="G370" s="160"/>
      <c r="H370" s="160"/>
      <c r="I370" s="160"/>
      <c r="J370" s="160"/>
      <c r="K370" s="160"/>
      <c r="L370" s="160"/>
      <c r="M370" s="160"/>
      <c r="N370" s="162" t="e">
        <f>AVERAGE(Calculations!D371:M371)</f>
        <v>#DIV/0!</v>
      </c>
      <c r="O370" s="162" t="e">
        <f>STDEV(Calculations!D371:M371)</f>
        <v>#DIV/0!</v>
      </c>
    </row>
    <row r="371" spans="1:15">
      <c r="A371" s="99"/>
      <c r="B371" s="37" t="str">
        <f>'Gene Table'!D371</f>
        <v>NM_002093</v>
      </c>
      <c r="C371" s="159" t="s">
        <v>329</v>
      </c>
      <c r="D371" s="160"/>
      <c r="E371" s="160"/>
      <c r="F371" s="160"/>
      <c r="G371" s="160"/>
      <c r="H371" s="160"/>
      <c r="I371" s="160"/>
      <c r="J371" s="160"/>
      <c r="K371" s="160"/>
      <c r="L371" s="160"/>
      <c r="M371" s="160"/>
      <c r="N371" s="162" t="e">
        <f>AVERAGE(Calculations!D372:M372)</f>
        <v>#DIV/0!</v>
      </c>
      <c r="O371" s="162" t="e">
        <f>STDEV(Calculations!D372:M372)</f>
        <v>#DIV/0!</v>
      </c>
    </row>
    <row r="372" spans="1:15">
      <c r="A372" s="99"/>
      <c r="B372" s="37" t="str">
        <f>'Gene Table'!D372</f>
        <v>NM_005314</v>
      </c>
      <c r="C372" s="159" t="s">
        <v>333</v>
      </c>
      <c r="D372" s="160"/>
      <c r="E372" s="160"/>
      <c r="F372" s="160"/>
      <c r="G372" s="160"/>
      <c r="H372" s="160"/>
      <c r="I372" s="160"/>
      <c r="J372" s="160"/>
      <c r="K372" s="160"/>
      <c r="L372" s="160"/>
      <c r="M372" s="160"/>
      <c r="N372" s="162" t="e">
        <f>AVERAGE(Calculations!D373:M373)</f>
        <v>#DIV/0!</v>
      </c>
      <c r="O372" s="162" t="e">
        <f>STDEV(Calculations!D373:M373)</f>
        <v>#DIV/0!</v>
      </c>
    </row>
    <row r="373" spans="1:15">
      <c r="A373" s="99"/>
      <c r="B373" s="37" t="str">
        <f>'Gene Table'!D373</f>
        <v>NM_002085</v>
      </c>
      <c r="C373" s="159" t="s">
        <v>337</v>
      </c>
      <c r="D373" s="160"/>
      <c r="E373" s="160"/>
      <c r="F373" s="160"/>
      <c r="G373" s="160"/>
      <c r="H373" s="160"/>
      <c r="I373" s="160"/>
      <c r="J373" s="160"/>
      <c r="K373" s="160"/>
      <c r="L373" s="160"/>
      <c r="M373" s="160"/>
      <c r="N373" s="162" t="e">
        <f>AVERAGE(Calculations!D374:M374)</f>
        <v>#DIV/0!</v>
      </c>
      <c r="O373" s="162" t="e">
        <f>STDEV(Calculations!D374:M374)</f>
        <v>#DIV/0!</v>
      </c>
    </row>
    <row r="374" spans="1:15">
      <c r="A374" s="99"/>
      <c r="B374" s="37" t="str">
        <f>'Gene Table'!D374</f>
        <v>NM_002084</v>
      </c>
      <c r="C374" s="159" t="s">
        <v>341</v>
      </c>
      <c r="D374" s="160"/>
      <c r="E374" s="160"/>
      <c r="F374" s="160"/>
      <c r="G374" s="160"/>
      <c r="H374" s="160"/>
      <c r="I374" s="160"/>
      <c r="J374" s="160"/>
      <c r="K374" s="160"/>
      <c r="L374" s="160"/>
      <c r="M374" s="160"/>
      <c r="N374" s="162" t="e">
        <f>AVERAGE(Calculations!D375:M375)</f>
        <v>#DIV/0!</v>
      </c>
      <c r="O374" s="162" t="e">
        <f>STDEV(Calculations!D375:M375)</f>
        <v>#DIV/0!</v>
      </c>
    </row>
    <row r="375" spans="1:15">
      <c r="A375" s="99"/>
      <c r="B375" s="37" t="str">
        <f>'Gene Table'!D375</f>
        <v>HGDC</v>
      </c>
      <c r="C375" s="159" t="s">
        <v>345</v>
      </c>
      <c r="D375" s="160"/>
      <c r="E375" s="160"/>
      <c r="F375" s="160"/>
      <c r="G375" s="160"/>
      <c r="H375" s="160"/>
      <c r="I375" s="160"/>
      <c r="J375" s="160"/>
      <c r="K375" s="160"/>
      <c r="L375" s="160"/>
      <c r="M375" s="160"/>
      <c r="N375" s="162" t="e">
        <f>AVERAGE(Calculations!D376:M376)</f>
        <v>#DIV/0!</v>
      </c>
      <c r="O375" s="162" t="e">
        <f>STDEV(Calculations!D376:M376)</f>
        <v>#DIV/0!</v>
      </c>
    </row>
    <row r="376" spans="1:15">
      <c r="A376" s="99"/>
      <c r="B376" s="37" t="str">
        <f>'Gene Table'!D376</f>
        <v>HGDC</v>
      </c>
      <c r="C376" s="159" t="s">
        <v>347</v>
      </c>
      <c r="D376" s="160"/>
      <c r="E376" s="160"/>
      <c r="F376" s="160"/>
      <c r="G376" s="160"/>
      <c r="H376" s="160"/>
      <c r="I376" s="160"/>
      <c r="J376" s="160"/>
      <c r="K376" s="160"/>
      <c r="L376" s="160"/>
      <c r="M376" s="160"/>
      <c r="N376" s="162" t="e">
        <f>AVERAGE(Calculations!D377:M377)</f>
        <v>#DIV/0!</v>
      </c>
      <c r="O376" s="162" t="e">
        <f>STDEV(Calculations!D377:M377)</f>
        <v>#DIV/0!</v>
      </c>
    </row>
    <row r="377" spans="1:15">
      <c r="A377" s="99"/>
      <c r="B377" s="37" t="str">
        <f>'Gene Table'!D377</f>
        <v>NM_002046</v>
      </c>
      <c r="C377" s="159" t="s">
        <v>348</v>
      </c>
      <c r="D377" s="160"/>
      <c r="E377" s="160"/>
      <c r="F377" s="160"/>
      <c r="G377" s="160"/>
      <c r="H377" s="160"/>
      <c r="I377" s="160"/>
      <c r="J377" s="160"/>
      <c r="K377" s="160"/>
      <c r="L377" s="160"/>
      <c r="M377" s="160"/>
      <c r="N377" s="162" t="e">
        <f>AVERAGE(Calculations!D378:M378)</f>
        <v>#DIV/0!</v>
      </c>
      <c r="O377" s="162" t="e">
        <f>STDEV(Calculations!D378:M378)</f>
        <v>#DIV/0!</v>
      </c>
    </row>
    <row r="378" spans="1:15">
      <c r="A378" s="99"/>
      <c r="B378" s="37" t="str">
        <f>'Gene Table'!D378</f>
        <v>NM_001101</v>
      </c>
      <c r="C378" s="159" t="s">
        <v>352</v>
      </c>
      <c r="D378" s="160"/>
      <c r="E378" s="160"/>
      <c r="F378" s="160"/>
      <c r="G378" s="160"/>
      <c r="H378" s="160"/>
      <c r="I378" s="160"/>
      <c r="J378" s="160"/>
      <c r="K378" s="160"/>
      <c r="L378" s="160"/>
      <c r="M378" s="160"/>
      <c r="N378" s="162" t="e">
        <f>AVERAGE(Calculations!D379:M379)</f>
        <v>#DIV/0!</v>
      </c>
      <c r="O378" s="162" t="e">
        <f>STDEV(Calculations!D379:M379)</f>
        <v>#DIV/0!</v>
      </c>
    </row>
    <row r="379" spans="1:15">
      <c r="A379" s="99"/>
      <c r="B379" s="37" t="str">
        <f>'Gene Table'!D379</f>
        <v>NM_004048</v>
      </c>
      <c r="C379" s="159" t="s">
        <v>356</v>
      </c>
      <c r="D379" s="160"/>
      <c r="E379" s="160"/>
      <c r="F379" s="160"/>
      <c r="G379" s="160"/>
      <c r="H379" s="160"/>
      <c r="I379" s="160"/>
      <c r="J379" s="160"/>
      <c r="K379" s="160"/>
      <c r="L379" s="160"/>
      <c r="M379" s="160"/>
      <c r="N379" s="162" t="e">
        <f>AVERAGE(Calculations!D380:M380)</f>
        <v>#DIV/0!</v>
      </c>
      <c r="O379" s="162" t="e">
        <f>STDEV(Calculations!D380:M380)</f>
        <v>#DIV/0!</v>
      </c>
    </row>
    <row r="380" spans="1:15">
      <c r="A380" s="99"/>
      <c r="B380" s="37" t="str">
        <f>'Gene Table'!D380</f>
        <v>NM_012423</v>
      </c>
      <c r="C380" s="159" t="s">
        <v>360</v>
      </c>
      <c r="D380" s="160"/>
      <c r="E380" s="160"/>
      <c r="F380" s="160"/>
      <c r="G380" s="160"/>
      <c r="H380" s="160"/>
      <c r="I380" s="160"/>
      <c r="J380" s="160"/>
      <c r="K380" s="160"/>
      <c r="L380" s="160"/>
      <c r="M380" s="160"/>
      <c r="N380" s="162" t="e">
        <f>AVERAGE(Calculations!D381:M381)</f>
        <v>#DIV/0!</v>
      </c>
      <c r="O380" s="162" t="e">
        <f>STDEV(Calculations!D381:M381)</f>
        <v>#DIV/0!</v>
      </c>
    </row>
    <row r="381" spans="1:15">
      <c r="A381" s="99"/>
      <c r="B381" s="37" t="str">
        <f>'Gene Table'!D381</f>
        <v>NM_000194</v>
      </c>
      <c r="C381" s="159" t="s">
        <v>364</v>
      </c>
      <c r="D381" s="160"/>
      <c r="E381" s="160"/>
      <c r="F381" s="160"/>
      <c r="G381" s="160"/>
      <c r="H381" s="160"/>
      <c r="I381" s="160"/>
      <c r="J381" s="160"/>
      <c r="K381" s="160"/>
      <c r="L381" s="160"/>
      <c r="M381" s="160"/>
      <c r="N381" s="162" t="e">
        <f>AVERAGE(Calculations!D382:M382)</f>
        <v>#DIV/0!</v>
      </c>
      <c r="O381" s="162" t="e">
        <f>STDEV(Calculations!D382:M382)</f>
        <v>#DIV/0!</v>
      </c>
    </row>
    <row r="382" spans="1:15">
      <c r="A382" s="99"/>
      <c r="B382" s="37" t="str">
        <f>'Gene Table'!D382</f>
        <v>NR_003286</v>
      </c>
      <c r="C382" s="159" t="s">
        <v>368</v>
      </c>
      <c r="D382" s="160"/>
      <c r="E382" s="160"/>
      <c r="F382" s="160"/>
      <c r="G382" s="160"/>
      <c r="H382" s="160"/>
      <c r="I382" s="160"/>
      <c r="J382" s="160"/>
      <c r="K382" s="160"/>
      <c r="L382" s="160"/>
      <c r="M382" s="160"/>
      <c r="N382" s="162" t="e">
        <f>AVERAGE(Calculations!D383:M383)</f>
        <v>#DIV/0!</v>
      </c>
      <c r="O382" s="162" t="e">
        <f>STDEV(Calculations!D383:M383)</f>
        <v>#DIV/0!</v>
      </c>
    </row>
    <row r="383" spans="1:15">
      <c r="A383" s="99"/>
      <c r="B383" s="37" t="str">
        <f>'Gene Table'!D383</f>
        <v>RT</v>
      </c>
      <c r="C383" s="159" t="s">
        <v>372</v>
      </c>
      <c r="D383" s="160"/>
      <c r="E383" s="160"/>
      <c r="F383" s="160"/>
      <c r="G383" s="160"/>
      <c r="H383" s="160"/>
      <c r="I383" s="160"/>
      <c r="J383" s="160"/>
      <c r="K383" s="160"/>
      <c r="L383" s="160"/>
      <c r="M383" s="160"/>
      <c r="N383" s="162" t="e">
        <f>AVERAGE(Calculations!D384:M384)</f>
        <v>#DIV/0!</v>
      </c>
      <c r="O383" s="162" t="e">
        <f>STDEV(Calculations!D384:M384)</f>
        <v>#DIV/0!</v>
      </c>
    </row>
    <row r="384" spans="1:15">
      <c r="A384" s="99"/>
      <c r="B384" s="37" t="str">
        <f>'Gene Table'!D384</f>
        <v>RT</v>
      </c>
      <c r="C384" s="159" t="s">
        <v>374</v>
      </c>
      <c r="D384" s="160"/>
      <c r="E384" s="160"/>
      <c r="F384" s="160"/>
      <c r="G384" s="160"/>
      <c r="H384" s="160"/>
      <c r="I384" s="160"/>
      <c r="J384" s="160"/>
      <c r="K384" s="160"/>
      <c r="L384" s="160"/>
      <c r="M384" s="160"/>
      <c r="N384" s="162" t="e">
        <f>AVERAGE(Calculations!D385:M385)</f>
        <v>#DIV/0!</v>
      </c>
      <c r="O384" s="162" t="e">
        <f>STDEV(Calculations!D385:M385)</f>
        <v>#DIV/0!</v>
      </c>
    </row>
    <row r="385" spans="1:15">
      <c r="A385" s="99"/>
      <c r="B385" s="37" t="str">
        <f>'Gene Table'!D385</f>
        <v>PCR</v>
      </c>
      <c r="C385" s="159" t="s">
        <v>375</v>
      </c>
      <c r="D385" s="160"/>
      <c r="E385" s="160"/>
      <c r="F385" s="160"/>
      <c r="G385" s="160"/>
      <c r="H385" s="160"/>
      <c r="I385" s="160"/>
      <c r="J385" s="160"/>
      <c r="K385" s="160"/>
      <c r="L385" s="160"/>
      <c r="M385" s="160"/>
      <c r="N385" s="162" t="e">
        <f>AVERAGE(Calculations!D386:M386)</f>
        <v>#DIV/0!</v>
      </c>
      <c r="O385" s="162" t="e">
        <f>STDEV(Calculations!D386:M386)</f>
        <v>#DIV/0!</v>
      </c>
    </row>
    <row r="386" spans="1:15">
      <c r="A386" s="99"/>
      <c r="B386" s="37" t="str">
        <f>'Gene Table'!D386</f>
        <v>PCR</v>
      </c>
      <c r="C386" s="159" t="s">
        <v>377</v>
      </c>
      <c r="D386" s="160"/>
      <c r="E386" s="160"/>
      <c r="F386" s="160"/>
      <c r="G386" s="160"/>
      <c r="H386" s="160"/>
      <c r="I386" s="160"/>
      <c r="J386" s="160"/>
      <c r="K386" s="160"/>
      <c r="L386" s="160"/>
      <c r="M386" s="160"/>
      <c r="N386" s="162" t="e">
        <f>AVERAGE(Calculations!D387:M387)</f>
        <v>#DIV/0!</v>
      </c>
      <c r="O386" s="162" t="e">
        <f>STDEV(Calculations!D387:M387)</f>
        <v>#DIV/0!</v>
      </c>
    </row>
    <row r="387" spans="1:15">
      <c r="A387" s="99" t="str">
        <f>'Gene Table'!A387:A482</f>
        <v>Plate 5</v>
      </c>
      <c r="B387" s="37" t="str">
        <f>'Gene Table'!D387</f>
        <v>NM_002083</v>
      </c>
      <c r="C387" s="159" t="s">
        <v>9</v>
      </c>
      <c r="D387" s="160"/>
      <c r="E387" s="160"/>
      <c r="F387" s="160"/>
      <c r="G387" s="160"/>
      <c r="H387" s="160"/>
      <c r="I387" s="160"/>
      <c r="J387" s="160"/>
      <c r="K387" s="160"/>
      <c r="L387" s="160"/>
      <c r="M387" s="160"/>
      <c r="N387" s="162" t="e">
        <f>AVERAGE(Calculations!D388:M388)</f>
        <v>#DIV/0!</v>
      </c>
      <c r="O387" s="162" t="e">
        <f>STDEV(Calculations!D388:M388)</f>
        <v>#DIV/0!</v>
      </c>
    </row>
    <row r="388" spans="1:15">
      <c r="A388" s="99"/>
      <c r="B388" s="37" t="str">
        <f>'Gene Table'!D388</f>
        <v>NM_002075</v>
      </c>
      <c r="C388" s="159" t="s">
        <v>13</v>
      </c>
      <c r="D388" s="160"/>
      <c r="E388" s="160"/>
      <c r="F388" s="160"/>
      <c r="G388" s="160"/>
      <c r="H388" s="160"/>
      <c r="I388" s="160"/>
      <c r="J388" s="160"/>
      <c r="K388" s="160"/>
      <c r="L388" s="160"/>
      <c r="M388" s="160"/>
      <c r="N388" s="162" t="e">
        <f>AVERAGE(Calculations!D389:M389)</f>
        <v>#DIV/0!</v>
      </c>
      <c r="O388" s="162" t="e">
        <f>STDEV(Calculations!D389:M389)</f>
        <v>#DIV/0!</v>
      </c>
    </row>
    <row r="389" spans="1:15">
      <c r="A389" s="99"/>
      <c r="B389" s="37" t="str">
        <f>'Gene Table'!D389</f>
        <v>NM_000516</v>
      </c>
      <c r="C389" s="159" t="s">
        <v>17</v>
      </c>
      <c r="D389" s="160"/>
      <c r="E389" s="160"/>
      <c r="F389" s="160"/>
      <c r="G389" s="160"/>
      <c r="H389" s="160"/>
      <c r="I389" s="160"/>
      <c r="J389" s="160"/>
      <c r="K389" s="160"/>
      <c r="L389" s="160"/>
      <c r="M389" s="160"/>
      <c r="N389" s="162" t="e">
        <f>AVERAGE(Calculations!D390:M390)</f>
        <v>#DIV/0!</v>
      </c>
      <c r="O389" s="162" t="e">
        <f>STDEV(Calculations!D390:M390)</f>
        <v>#DIV/0!</v>
      </c>
    </row>
    <row r="390" spans="1:15">
      <c r="A390" s="99"/>
      <c r="B390" s="37" t="str">
        <f>'Gene Table'!D390</f>
        <v>NM_013274</v>
      </c>
      <c r="C390" s="159" t="s">
        <v>21</v>
      </c>
      <c r="D390" s="160"/>
      <c r="E390" s="160"/>
      <c r="F390" s="160"/>
      <c r="G390" s="160"/>
      <c r="H390" s="160"/>
      <c r="I390" s="160"/>
      <c r="J390" s="160"/>
      <c r="K390" s="160"/>
      <c r="L390" s="160"/>
      <c r="M390" s="160"/>
      <c r="N390" s="162" t="e">
        <f>AVERAGE(Calculations!D391:M391)</f>
        <v>#DIV/0!</v>
      </c>
      <c r="O390" s="162" t="e">
        <f>STDEV(Calculations!D391:M391)</f>
        <v>#DIV/0!</v>
      </c>
    </row>
    <row r="391" spans="1:15">
      <c r="A391" s="99"/>
      <c r="B391" s="37" t="str">
        <f>'Gene Table'!D391</f>
        <v>NM_014475</v>
      </c>
      <c r="C391" s="159" t="s">
        <v>25</v>
      </c>
      <c r="D391" s="160"/>
      <c r="E391" s="160"/>
      <c r="F391" s="160"/>
      <c r="G391" s="160"/>
      <c r="H391" s="160"/>
      <c r="I391" s="160"/>
      <c r="J391" s="160"/>
      <c r="K391" s="160"/>
      <c r="L391" s="160"/>
      <c r="M391" s="160"/>
      <c r="N391" s="162" t="e">
        <f>AVERAGE(Calculations!D392:M392)</f>
        <v>#DIV/0!</v>
      </c>
      <c r="O391" s="162" t="e">
        <f>STDEV(Calculations!D392:M392)</f>
        <v>#DIV/0!</v>
      </c>
    </row>
    <row r="392" spans="1:15">
      <c r="A392" s="99"/>
      <c r="B392" s="37" t="str">
        <f>'Gene Table'!D392</f>
        <v>NM_012419</v>
      </c>
      <c r="C392" s="159" t="s">
        <v>29</v>
      </c>
      <c r="D392" s="160"/>
      <c r="E392" s="160"/>
      <c r="F392" s="160"/>
      <c r="G392" s="160"/>
      <c r="H392" s="160"/>
      <c r="I392" s="160"/>
      <c r="J392" s="160"/>
      <c r="K392" s="160"/>
      <c r="L392" s="160"/>
      <c r="M392" s="160"/>
      <c r="N392" s="162" t="e">
        <f>AVERAGE(Calculations!D393:M393)</f>
        <v>#DIV/0!</v>
      </c>
      <c r="O392" s="162" t="e">
        <f>STDEV(Calculations!D393:M393)</f>
        <v>#DIV/0!</v>
      </c>
    </row>
    <row r="393" spans="1:15">
      <c r="A393" s="99"/>
      <c r="B393" s="37" t="str">
        <f>'Gene Table'!D393</f>
        <v>NM_000583</v>
      </c>
      <c r="C393" s="159" t="s">
        <v>33</v>
      </c>
      <c r="D393" s="160"/>
      <c r="E393" s="160"/>
      <c r="F393" s="160"/>
      <c r="G393" s="160"/>
      <c r="H393" s="160"/>
      <c r="I393" s="160"/>
      <c r="J393" s="160"/>
      <c r="K393" s="160"/>
      <c r="L393" s="160"/>
      <c r="M393" s="160"/>
      <c r="N393" s="162" t="e">
        <f>AVERAGE(Calculations!D394:M394)</f>
        <v>#DIV/0!</v>
      </c>
      <c r="O393" s="162" t="e">
        <f>STDEV(Calculations!D394:M394)</f>
        <v>#DIV/0!</v>
      </c>
    </row>
    <row r="394" spans="1:15">
      <c r="A394" s="99"/>
      <c r="B394" s="37" t="str">
        <f>'Gene Table'!D394</f>
        <v>NM_014365</v>
      </c>
      <c r="C394" s="159" t="s">
        <v>37</v>
      </c>
      <c r="D394" s="160"/>
      <c r="E394" s="160"/>
      <c r="F394" s="160"/>
      <c r="G394" s="160"/>
      <c r="H394" s="160"/>
      <c r="I394" s="160"/>
      <c r="J394" s="160"/>
      <c r="K394" s="160"/>
      <c r="L394" s="160"/>
      <c r="M394" s="160"/>
      <c r="N394" s="162" t="e">
        <f>AVERAGE(Calculations!D395:M395)</f>
        <v>#DIV/0!</v>
      </c>
      <c r="O394" s="162" t="e">
        <f>STDEV(Calculations!D395:M395)</f>
        <v>#DIV/0!</v>
      </c>
    </row>
    <row r="395" spans="1:15">
      <c r="A395" s="99"/>
      <c r="B395" s="37" t="str">
        <f>'Gene Table'!D395</f>
        <v>NM_015515</v>
      </c>
      <c r="C395" s="159" t="s">
        <v>41</v>
      </c>
      <c r="D395" s="160"/>
      <c r="E395" s="160"/>
      <c r="F395" s="160"/>
      <c r="G395" s="160"/>
      <c r="H395" s="160"/>
      <c r="I395" s="160"/>
      <c r="J395" s="160"/>
      <c r="K395" s="160"/>
      <c r="L395" s="160"/>
      <c r="M395" s="160"/>
      <c r="N395" s="162" t="e">
        <f>AVERAGE(Calculations!D396:M396)</f>
        <v>#DIV/0!</v>
      </c>
      <c r="O395" s="162" t="e">
        <f>STDEV(Calculations!D396:M396)</f>
        <v>#DIV/0!</v>
      </c>
    </row>
    <row r="396" spans="1:15">
      <c r="A396" s="99"/>
      <c r="B396" s="37" t="str">
        <f>'Gene Table'!D396</f>
        <v>NM_001042594</v>
      </c>
      <c r="C396" s="159" t="s">
        <v>45</v>
      </c>
      <c r="D396" s="160"/>
      <c r="E396" s="160"/>
      <c r="F396" s="160"/>
      <c r="G396" s="160"/>
      <c r="H396" s="160"/>
      <c r="I396" s="160"/>
      <c r="J396" s="160"/>
      <c r="K396" s="160"/>
      <c r="L396" s="160"/>
      <c r="M396" s="160"/>
      <c r="N396" s="162" t="e">
        <f>AVERAGE(Calculations!D397:M397)</f>
        <v>#DIV/0!</v>
      </c>
      <c r="O396" s="162" t="e">
        <f>STDEV(Calculations!D397:M397)</f>
        <v>#DIV/0!</v>
      </c>
    </row>
    <row r="397" spans="1:15">
      <c r="A397" s="99"/>
      <c r="B397" s="37" t="str">
        <f>'Gene Table'!D397</f>
        <v>NM_012134</v>
      </c>
      <c r="C397" s="159" t="s">
        <v>49</v>
      </c>
      <c r="D397" s="160"/>
      <c r="E397" s="160"/>
      <c r="F397" s="160"/>
      <c r="G397" s="160"/>
      <c r="H397" s="160"/>
      <c r="I397" s="160"/>
      <c r="J397" s="160"/>
      <c r="K397" s="160"/>
      <c r="L397" s="160"/>
      <c r="M397" s="160"/>
      <c r="N397" s="162" t="e">
        <f>AVERAGE(Calculations!D398:M398)</f>
        <v>#DIV/0!</v>
      </c>
      <c r="O397" s="162" t="e">
        <f>STDEV(Calculations!D398:M398)</f>
        <v>#DIV/0!</v>
      </c>
    </row>
    <row r="398" spans="1:15">
      <c r="A398" s="99"/>
      <c r="B398" s="37" t="str">
        <f>'Gene Table'!D398</f>
        <v>NM_178510</v>
      </c>
      <c r="C398" s="159" t="s">
        <v>53</v>
      </c>
      <c r="D398" s="160"/>
      <c r="E398" s="160"/>
      <c r="F398" s="160"/>
      <c r="G398" s="160"/>
      <c r="H398" s="160"/>
      <c r="I398" s="160"/>
      <c r="J398" s="160"/>
      <c r="K398" s="160"/>
      <c r="L398" s="160"/>
      <c r="M398" s="160"/>
      <c r="N398" s="162" t="e">
        <f>AVERAGE(Calculations!D399:M399)</f>
        <v>#DIV/0!</v>
      </c>
      <c r="O398" s="162" t="e">
        <f>STDEV(Calculations!D399:M399)</f>
        <v>#DIV/0!</v>
      </c>
    </row>
    <row r="399" spans="1:15">
      <c r="A399" s="99"/>
      <c r="B399" s="37" t="str">
        <f>'Gene Table'!D399</f>
        <v>NM_001469</v>
      </c>
      <c r="C399" s="159" t="s">
        <v>57</v>
      </c>
      <c r="D399" s="160"/>
      <c r="E399" s="160"/>
      <c r="F399" s="160"/>
      <c r="G399" s="160"/>
      <c r="H399" s="160"/>
      <c r="I399" s="160"/>
      <c r="J399" s="160"/>
      <c r="K399" s="160"/>
      <c r="L399" s="160"/>
      <c r="M399" s="160"/>
      <c r="N399" s="162" t="e">
        <f>AVERAGE(Calculations!D400:M400)</f>
        <v>#DIV/0!</v>
      </c>
      <c r="O399" s="162" t="e">
        <f>STDEV(Calculations!D400:M400)</f>
        <v>#DIV/0!</v>
      </c>
    </row>
    <row r="400" spans="1:15">
      <c r="A400" s="99"/>
      <c r="B400" s="37" t="str">
        <f>'Gene Table'!D400</f>
        <v>NM_004479</v>
      </c>
      <c r="C400" s="159" t="s">
        <v>61</v>
      </c>
      <c r="D400" s="160"/>
      <c r="E400" s="160"/>
      <c r="F400" s="160"/>
      <c r="G400" s="160"/>
      <c r="H400" s="160"/>
      <c r="I400" s="160"/>
      <c r="J400" s="160"/>
      <c r="K400" s="160"/>
      <c r="L400" s="160"/>
      <c r="M400" s="160"/>
      <c r="N400" s="162" t="e">
        <f>AVERAGE(Calculations!D401:M401)</f>
        <v>#DIV/0!</v>
      </c>
      <c r="O400" s="162" t="e">
        <f>STDEV(Calculations!D401:M401)</f>
        <v>#DIV/0!</v>
      </c>
    </row>
    <row r="401" spans="1:15">
      <c r="A401" s="99"/>
      <c r="B401" s="37" t="str">
        <f>'Gene Table'!D401</f>
        <v>NM_001140</v>
      </c>
      <c r="C401" s="159" t="s">
        <v>65</v>
      </c>
      <c r="D401" s="160"/>
      <c r="E401" s="160"/>
      <c r="F401" s="160"/>
      <c r="G401" s="160"/>
      <c r="H401" s="160"/>
      <c r="I401" s="160"/>
      <c r="J401" s="160"/>
      <c r="K401" s="160"/>
      <c r="L401" s="160"/>
      <c r="M401" s="160"/>
      <c r="N401" s="162" t="e">
        <f>AVERAGE(Calculations!D402:M402)</f>
        <v>#DIV/0!</v>
      </c>
      <c r="O401" s="162" t="e">
        <f>STDEV(Calculations!D402:M402)</f>
        <v>#DIV/0!</v>
      </c>
    </row>
    <row r="402" spans="1:15">
      <c r="A402" s="99"/>
      <c r="B402" s="37" t="str">
        <f>'Gene Table'!D402</f>
        <v>NM_000698</v>
      </c>
      <c r="C402" s="159" t="s">
        <v>69</v>
      </c>
      <c r="D402" s="160"/>
      <c r="E402" s="160"/>
      <c r="F402" s="160"/>
      <c r="G402" s="160"/>
      <c r="H402" s="160"/>
      <c r="I402" s="160"/>
      <c r="J402" s="160"/>
      <c r="K402" s="160"/>
      <c r="L402" s="160"/>
      <c r="M402" s="160"/>
      <c r="N402" s="162" t="e">
        <f>AVERAGE(Calculations!D403:M403)</f>
        <v>#DIV/0!</v>
      </c>
      <c r="O402" s="162" t="e">
        <f>STDEV(Calculations!D403:M403)</f>
        <v>#DIV/0!</v>
      </c>
    </row>
    <row r="403" spans="1:15">
      <c r="A403" s="99"/>
      <c r="B403" s="37" t="str">
        <f>'Gene Table'!D403</f>
        <v>NM_000697</v>
      </c>
      <c r="C403" s="159" t="s">
        <v>73</v>
      </c>
      <c r="D403" s="160"/>
      <c r="E403" s="160"/>
      <c r="F403" s="160"/>
      <c r="G403" s="160"/>
      <c r="H403" s="160"/>
      <c r="I403" s="160"/>
      <c r="J403" s="160"/>
      <c r="K403" s="160"/>
      <c r="L403" s="160"/>
      <c r="M403" s="160"/>
      <c r="N403" s="162" t="e">
        <f>AVERAGE(Calculations!D404:M404)</f>
        <v>#DIV/0!</v>
      </c>
      <c r="O403" s="162" t="e">
        <f>STDEV(Calculations!D404:M404)</f>
        <v>#DIV/0!</v>
      </c>
    </row>
    <row r="404" spans="1:15">
      <c r="A404" s="99"/>
      <c r="B404" s="37" t="str">
        <f>'Gene Table'!D404</f>
        <v>NM_002689</v>
      </c>
      <c r="C404" s="159" t="s">
        <v>77</v>
      </c>
      <c r="D404" s="160"/>
      <c r="E404" s="160"/>
      <c r="F404" s="160"/>
      <c r="G404" s="160"/>
      <c r="H404" s="160"/>
      <c r="I404" s="160"/>
      <c r="J404" s="160"/>
      <c r="K404" s="160"/>
      <c r="L404" s="160"/>
      <c r="M404" s="160"/>
      <c r="N404" s="162" t="e">
        <f>AVERAGE(Calculations!D405:M405)</f>
        <v>#DIV/0!</v>
      </c>
      <c r="O404" s="162" t="e">
        <f>STDEV(Calculations!D405:M405)</f>
        <v>#DIV/0!</v>
      </c>
    </row>
    <row r="405" spans="1:15">
      <c r="A405" s="99"/>
      <c r="B405" s="37" t="str">
        <f>'Gene Table'!D405</f>
        <v>NM_014324</v>
      </c>
      <c r="C405" s="159" t="s">
        <v>81</v>
      </c>
      <c r="D405" s="160"/>
      <c r="E405" s="160"/>
      <c r="F405" s="160"/>
      <c r="G405" s="160"/>
      <c r="H405" s="160"/>
      <c r="I405" s="160"/>
      <c r="J405" s="160"/>
      <c r="K405" s="160"/>
      <c r="L405" s="160"/>
      <c r="M405" s="160"/>
      <c r="N405" s="162" t="e">
        <f>AVERAGE(Calculations!D406:M406)</f>
        <v>#DIV/0!</v>
      </c>
      <c r="O405" s="162" t="e">
        <f>STDEV(Calculations!D406:M406)</f>
        <v>#DIV/0!</v>
      </c>
    </row>
    <row r="406" spans="1:15">
      <c r="A406" s="99"/>
      <c r="B406" s="37" t="str">
        <f>'Gene Table'!D406</f>
        <v>NM_012429</v>
      </c>
      <c r="C406" s="159" t="s">
        <v>85</v>
      </c>
      <c r="D406" s="160"/>
      <c r="E406" s="160"/>
      <c r="F406" s="160"/>
      <c r="G406" s="160"/>
      <c r="H406" s="160"/>
      <c r="I406" s="160"/>
      <c r="J406" s="160"/>
      <c r="K406" s="160"/>
      <c r="L406" s="160"/>
      <c r="M406" s="160"/>
      <c r="N406" s="162" t="e">
        <f>AVERAGE(Calculations!D407:M407)</f>
        <v>#DIV/0!</v>
      </c>
      <c r="O406" s="162" t="e">
        <f>STDEV(Calculations!D407:M407)</f>
        <v>#DIV/0!</v>
      </c>
    </row>
    <row r="407" spans="1:15">
      <c r="A407" s="99"/>
      <c r="B407" s="37" t="str">
        <f>'Gene Table'!D407</f>
        <v>NM_005252</v>
      </c>
      <c r="C407" s="159" t="s">
        <v>89</v>
      </c>
      <c r="D407" s="160"/>
      <c r="E407" s="160"/>
      <c r="F407" s="160"/>
      <c r="G407" s="160"/>
      <c r="H407" s="160"/>
      <c r="I407" s="160"/>
      <c r="J407" s="160"/>
      <c r="K407" s="160"/>
      <c r="L407" s="160"/>
      <c r="M407" s="160"/>
      <c r="N407" s="162" t="e">
        <f>AVERAGE(Calculations!D408:M408)</f>
        <v>#DIV/0!</v>
      </c>
      <c r="O407" s="162" t="e">
        <f>STDEV(Calculations!D408:M408)</f>
        <v>#DIV/0!</v>
      </c>
    </row>
    <row r="408" spans="1:15">
      <c r="A408" s="99"/>
      <c r="B408" s="37" t="str">
        <f>'Gene Table'!D408</f>
        <v>NM_018672</v>
      </c>
      <c r="C408" s="159" t="s">
        <v>93</v>
      </c>
      <c r="D408" s="160"/>
      <c r="E408" s="160"/>
      <c r="F408" s="160"/>
      <c r="G408" s="160"/>
      <c r="H408" s="160"/>
      <c r="I408" s="160"/>
      <c r="J408" s="160"/>
      <c r="K408" s="160"/>
      <c r="L408" s="160"/>
      <c r="M408" s="160"/>
      <c r="N408" s="162" t="e">
        <f>AVERAGE(Calculations!D409:M409)</f>
        <v>#DIV/0!</v>
      </c>
      <c r="O408" s="162" t="e">
        <f>STDEV(Calculations!D409:M409)</f>
        <v>#DIV/0!</v>
      </c>
    </row>
    <row r="409" spans="1:15">
      <c r="A409" s="99"/>
      <c r="B409" s="37" t="str">
        <f>'Gene Table'!D409</f>
        <v>NM_080284</v>
      </c>
      <c r="C409" s="159" t="s">
        <v>97</v>
      </c>
      <c r="D409" s="160"/>
      <c r="E409" s="160"/>
      <c r="F409" s="160"/>
      <c r="G409" s="160"/>
      <c r="H409" s="160"/>
      <c r="I409" s="160"/>
      <c r="J409" s="160"/>
      <c r="K409" s="160"/>
      <c r="L409" s="160"/>
      <c r="M409" s="160"/>
      <c r="N409" s="162" t="e">
        <f>AVERAGE(Calculations!D410:M410)</f>
        <v>#DIV/0!</v>
      </c>
      <c r="O409" s="162" t="e">
        <f>STDEV(Calculations!D410:M410)</f>
        <v>#DIV/0!</v>
      </c>
    </row>
    <row r="410" spans="1:15">
      <c r="A410" s="99"/>
      <c r="B410" s="37" t="str">
        <f>'Gene Table'!D410</f>
        <v>NM_001453</v>
      </c>
      <c r="C410" s="159" t="s">
        <v>101</v>
      </c>
      <c r="D410" s="160"/>
      <c r="E410" s="160"/>
      <c r="F410" s="160"/>
      <c r="G410" s="160"/>
      <c r="H410" s="160"/>
      <c r="I410" s="160"/>
      <c r="J410" s="160"/>
      <c r="K410" s="160"/>
      <c r="L410" s="160"/>
      <c r="M410" s="160"/>
      <c r="N410" s="162" t="e">
        <f>AVERAGE(Calculations!D411:M411)</f>
        <v>#DIV/0!</v>
      </c>
      <c r="O410" s="162" t="e">
        <f>STDEV(Calculations!D411:M411)</f>
        <v>#DIV/0!</v>
      </c>
    </row>
    <row r="411" spans="1:15">
      <c r="A411" s="99"/>
      <c r="B411" s="37" t="str">
        <f>'Gene Table'!D411</f>
        <v>NM_022963</v>
      </c>
      <c r="C411" s="159" t="s">
        <v>105</v>
      </c>
      <c r="D411" s="160"/>
      <c r="E411" s="160"/>
      <c r="F411" s="160"/>
      <c r="G411" s="160"/>
      <c r="H411" s="160"/>
      <c r="I411" s="160"/>
      <c r="J411" s="160"/>
      <c r="K411" s="160"/>
      <c r="L411" s="160"/>
      <c r="M411" s="160"/>
      <c r="N411" s="162" t="e">
        <f>AVERAGE(Calculations!D412:M412)</f>
        <v>#DIV/0!</v>
      </c>
      <c r="O411" s="162" t="e">
        <f>STDEV(Calculations!D412:M412)</f>
        <v>#DIV/0!</v>
      </c>
    </row>
    <row r="412" spans="1:15">
      <c r="A412" s="99"/>
      <c r="B412" s="37" t="str">
        <f>'Gene Table'!D412</f>
        <v>NM_021642</v>
      </c>
      <c r="C412" s="159" t="s">
        <v>109</v>
      </c>
      <c r="D412" s="160"/>
      <c r="E412" s="160"/>
      <c r="F412" s="160"/>
      <c r="G412" s="160"/>
      <c r="H412" s="160"/>
      <c r="I412" s="160"/>
      <c r="J412" s="160"/>
      <c r="K412" s="160"/>
      <c r="L412" s="160"/>
      <c r="M412" s="160"/>
      <c r="N412" s="162" t="e">
        <f>AVERAGE(Calculations!D413:M413)</f>
        <v>#DIV/0!</v>
      </c>
      <c r="O412" s="162" t="e">
        <f>STDEV(Calculations!D413:M413)</f>
        <v>#DIV/0!</v>
      </c>
    </row>
    <row r="413" spans="1:15">
      <c r="A413" s="99"/>
      <c r="B413" s="37" t="str">
        <f>'Gene Table'!D413</f>
        <v>NM_000690</v>
      </c>
      <c r="C413" s="159" t="s">
        <v>113</v>
      </c>
      <c r="D413" s="160"/>
      <c r="E413" s="160"/>
      <c r="F413" s="160"/>
      <c r="G413" s="160"/>
      <c r="H413" s="160"/>
      <c r="I413" s="160"/>
      <c r="J413" s="160"/>
      <c r="K413" s="160"/>
      <c r="L413" s="160"/>
      <c r="M413" s="160"/>
      <c r="N413" s="162" t="e">
        <f>AVERAGE(Calculations!D414:M414)</f>
        <v>#DIV/0!</v>
      </c>
      <c r="O413" s="162" t="e">
        <f>STDEV(Calculations!D414:M414)</f>
        <v>#DIV/0!</v>
      </c>
    </row>
    <row r="414" spans="1:15">
      <c r="A414" s="99"/>
      <c r="B414" s="37" t="str">
        <f>'Gene Table'!D414</f>
        <v>NM_001018115</v>
      </c>
      <c r="C414" s="159" t="s">
        <v>117</v>
      </c>
      <c r="D414" s="160"/>
      <c r="E414" s="160"/>
      <c r="F414" s="160"/>
      <c r="G414" s="160"/>
      <c r="H414" s="160"/>
      <c r="I414" s="160"/>
      <c r="J414" s="160"/>
      <c r="K414" s="160"/>
      <c r="L414" s="160"/>
      <c r="M414" s="160"/>
      <c r="N414" s="162" t="e">
        <f>AVERAGE(Calculations!D415:M415)</f>
        <v>#DIV/0!</v>
      </c>
      <c r="O414" s="162" t="e">
        <f>STDEV(Calculations!D415:M415)</f>
        <v>#DIV/0!</v>
      </c>
    </row>
    <row r="415" spans="1:15">
      <c r="A415" s="99"/>
      <c r="B415" s="37" t="str">
        <f>'Gene Table'!D415</f>
        <v>NM_000136</v>
      </c>
      <c r="C415" s="159" t="s">
        <v>121</v>
      </c>
      <c r="D415" s="160"/>
      <c r="E415" s="160"/>
      <c r="F415" s="160"/>
      <c r="G415" s="160"/>
      <c r="H415" s="160"/>
      <c r="I415" s="160"/>
      <c r="J415" s="160"/>
      <c r="K415" s="160"/>
      <c r="L415" s="160"/>
      <c r="M415" s="160"/>
      <c r="N415" s="162" t="e">
        <f>AVERAGE(Calculations!D416:M416)</f>
        <v>#DIV/0!</v>
      </c>
      <c r="O415" s="162" t="e">
        <f>STDEV(Calculations!D416:M416)</f>
        <v>#DIV/0!</v>
      </c>
    </row>
    <row r="416" spans="1:15">
      <c r="A416" s="99"/>
      <c r="B416" s="37" t="str">
        <f>'Gene Table'!D416</f>
        <v>NM_001437</v>
      </c>
      <c r="C416" s="159" t="s">
        <v>125</v>
      </c>
      <c r="D416" s="160"/>
      <c r="E416" s="160"/>
      <c r="F416" s="160"/>
      <c r="G416" s="160"/>
      <c r="H416" s="160"/>
      <c r="I416" s="160"/>
      <c r="J416" s="160"/>
      <c r="K416" s="160"/>
      <c r="L416" s="160"/>
      <c r="M416" s="160"/>
      <c r="N416" s="162" t="e">
        <f>AVERAGE(Calculations!D417:M417)</f>
        <v>#DIV/0!</v>
      </c>
      <c r="O416" s="162" t="e">
        <f>STDEV(Calculations!D417:M417)</f>
        <v>#DIV/0!</v>
      </c>
    </row>
    <row r="417" spans="1:15">
      <c r="A417" s="99"/>
      <c r="B417" s="37" t="str">
        <f>'Gene Table'!D417</f>
        <v>NM_000125</v>
      </c>
      <c r="C417" s="159" t="s">
        <v>129</v>
      </c>
      <c r="D417" s="160"/>
      <c r="E417" s="160"/>
      <c r="F417" s="160"/>
      <c r="G417" s="160"/>
      <c r="H417" s="160"/>
      <c r="I417" s="160"/>
      <c r="J417" s="160"/>
      <c r="K417" s="160"/>
      <c r="L417" s="160"/>
      <c r="M417" s="160"/>
      <c r="N417" s="162" t="e">
        <f>AVERAGE(Calculations!D418:M418)</f>
        <v>#DIV/0!</v>
      </c>
      <c r="O417" s="162" t="e">
        <f>STDEV(Calculations!D418:M418)</f>
        <v>#DIV/0!</v>
      </c>
    </row>
    <row r="418" spans="1:15">
      <c r="A418" s="99"/>
      <c r="B418" s="37" t="str">
        <f>'Gene Table'!D418</f>
        <v>NM_001014431</v>
      </c>
      <c r="C418" s="159" t="s">
        <v>133</v>
      </c>
      <c r="D418" s="160"/>
      <c r="E418" s="160"/>
      <c r="F418" s="160"/>
      <c r="G418" s="160"/>
      <c r="H418" s="160"/>
      <c r="I418" s="160"/>
      <c r="J418" s="160"/>
      <c r="K418" s="160"/>
      <c r="L418" s="160"/>
      <c r="M418" s="160"/>
      <c r="N418" s="162" t="e">
        <f>AVERAGE(Calculations!D419:M419)</f>
        <v>#DIV/0!</v>
      </c>
      <c r="O418" s="162" t="e">
        <f>STDEV(Calculations!D419:M419)</f>
        <v>#DIV/0!</v>
      </c>
    </row>
    <row r="419" spans="1:15">
      <c r="A419" s="99"/>
      <c r="B419" s="37" t="str">
        <f>'Gene Table'!D419</f>
        <v>NM_152686</v>
      </c>
      <c r="C419" s="159" t="s">
        <v>137</v>
      </c>
      <c r="D419" s="160"/>
      <c r="E419" s="160"/>
      <c r="F419" s="160"/>
      <c r="G419" s="160"/>
      <c r="H419" s="160"/>
      <c r="I419" s="160"/>
      <c r="J419" s="160"/>
      <c r="K419" s="160"/>
      <c r="L419" s="160"/>
      <c r="M419" s="160"/>
      <c r="N419" s="162" t="e">
        <f>AVERAGE(Calculations!D420:M420)</f>
        <v>#DIV/0!</v>
      </c>
      <c r="O419" s="162" t="e">
        <f>STDEV(Calculations!D420:M420)</f>
        <v>#DIV/0!</v>
      </c>
    </row>
    <row r="420" spans="1:15">
      <c r="A420" s="99"/>
      <c r="B420" s="37" t="str">
        <f>'Gene Table'!D420</f>
        <v>NM_005502</v>
      </c>
      <c r="C420" s="159" t="s">
        <v>141</v>
      </c>
      <c r="D420" s="160"/>
      <c r="E420" s="160"/>
      <c r="F420" s="160"/>
      <c r="G420" s="160"/>
      <c r="H420" s="160"/>
      <c r="I420" s="160"/>
      <c r="J420" s="160"/>
      <c r="K420" s="160"/>
      <c r="L420" s="160"/>
      <c r="M420" s="160"/>
      <c r="N420" s="162" t="e">
        <f>AVERAGE(Calculations!D421:M421)</f>
        <v>#DIV/0!</v>
      </c>
      <c r="O420" s="162" t="e">
        <f>STDEV(Calculations!D421:M421)</f>
        <v>#DIV/0!</v>
      </c>
    </row>
    <row r="421" spans="1:15">
      <c r="A421" s="99"/>
      <c r="B421" s="37" t="str">
        <f>'Gene Table'!D421</f>
        <v>NM_001406</v>
      </c>
      <c r="C421" s="159" t="s">
        <v>145</v>
      </c>
      <c r="D421" s="160"/>
      <c r="E421" s="160"/>
      <c r="F421" s="160"/>
      <c r="G421" s="160"/>
      <c r="H421" s="160"/>
      <c r="I421" s="160"/>
      <c r="J421" s="160"/>
      <c r="K421" s="160"/>
      <c r="L421" s="160"/>
      <c r="M421" s="160"/>
      <c r="N421" s="162" t="e">
        <f>AVERAGE(Calculations!D422:M422)</f>
        <v>#DIV/0!</v>
      </c>
      <c r="O421" s="162" t="e">
        <f>STDEV(Calculations!D422:M422)</f>
        <v>#DIV/0!</v>
      </c>
    </row>
    <row r="422" spans="1:15">
      <c r="A422" s="99"/>
      <c r="B422" s="37" t="str">
        <f>'Gene Table'!D422</f>
        <v>NM_001955</v>
      </c>
      <c r="C422" s="159" t="s">
        <v>149</v>
      </c>
      <c r="D422" s="160"/>
      <c r="E422" s="160"/>
      <c r="F422" s="160"/>
      <c r="G422" s="160"/>
      <c r="H422" s="160"/>
      <c r="I422" s="160"/>
      <c r="J422" s="160"/>
      <c r="K422" s="160"/>
      <c r="L422" s="160"/>
      <c r="M422" s="160"/>
      <c r="N422" s="162" t="e">
        <f>AVERAGE(Calculations!D423:M423)</f>
        <v>#DIV/0!</v>
      </c>
      <c r="O422" s="162" t="e">
        <f>STDEV(Calculations!D423:M423)</f>
        <v>#DIV/0!</v>
      </c>
    </row>
    <row r="423" spans="1:15">
      <c r="A423" s="99"/>
      <c r="B423" s="37" t="str">
        <f>'Gene Table'!D423</f>
        <v>NM_000797</v>
      </c>
      <c r="C423" s="159" t="s">
        <v>153</v>
      </c>
      <c r="D423" s="160"/>
      <c r="E423" s="160"/>
      <c r="F423" s="160"/>
      <c r="G423" s="160"/>
      <c r="H423" s="160"/>
      <c r="I423" s="160"/>
      <c r="J423" s="160"/>
      <c r="K423" s="160"/>
      <c r="L423" s="160"/>
      <c r="M423" s="160"/>
      <c r="N423" s="162" t="e">
        <f>AVERAGE(Calculations!D424:M424)</f>
        <v>#DIV/0!</v>
      </c>
      <c r="O423" s="162" t="e">
        <f>STDEV(Calculations!D424:M424)</f>
        <v>#DIV/0!</v>
      </c>
    </row>
    <row r="424" spans="1:15">
      <c r="A424" s="99"/>
      <c r="B424" s="37" t="str">
        <f>'Gene Table'!D424</f>
        <v>NM_000794</v>
      </c>
      <c r="C424" s="159" t="s">
        <v>157</v>
      </c>
      <c r="D424" s="160"/>
      <c r="E424" s="160"/>
      <c r="F424" s="160"/>
      <c r="G424" s="160"/>
      <c r="H424" s="160"/>
      <c r="I424" s="160"/>
      <c r="J424" s="160"/>
      <c r="K424" s="160"/>
      <c r="L424" s="160"/>
      <c r="M424" s="160"/>
      <c r="N424" s="162" t="e">
        <f>AVERAGE(Calculations!D425:M425)</f>
        <v>#DIV/0!</v>
      </c>
      <c r="O424" s="162" t="e">
        <f>STDEV(Calculations!D425:M425)</f>
        <v>#DIV/0!</v>
      </c>
    </row>
    <row r="425" spans="1:15">
      <c r="A425" s="99"/>
      <c r="B425" s="37" t="str">
        <f>'Gene Table'!D425</f>
        <v>NM_000791</v>
      </c>
      <c r="C425" s="159" t="s">
        <v>161</v>
      </c>
      <c r="D425" s="160"/>
      <c r="E425" s="160"/>
      <c r="F425" s="160"/>
      <c r="G425" s="160"/>
      <c r="H425" s="160"/>
      <c r="I425" s="160"/>
      <c r="J425" s="160"/>
      <c r="K425" s="160"/>
      <c r="L425" s="160"/>
      <c r="M425" s="160"/>
      <c r="N425" s="162" t="e">
        <f>AVERAGE(Calculations!D426:M426)</f>
        <v>#DIV/0!</v>
      </c>
      <c r="O425" s="162" t="e">
        <f>STDEV(Calculations!D426:M426)</f>
        <v>#DIV/0!</v>
      </c>
    </row>
    <row r="426" spans="1:15">
      <c r="A426" s="99"/>
      <c r="B426" s="37" t="str">
        <f>'Gene Table'!D426</f>
        <v>NM_000107</v>
      </c>
      <c r="C426" s="159" t="s">
        <v>165</v>
      </c>
      <c r="D426" s="160"/>
      <c r="E426" s="160"/>
      <c r="F426" s="160"/>
      <c r="G426" s="160"/>
      <c r="H426" s="160"/>
      <c r="I426" s="160"/>
      <c r="J426" s="160"/>
      <c r="K426" s="160"/>
      <c r="L426" s="160"/>
      <c r="M426" s="160"/>
      <c r="N426" s="162" t="e">
        <f>AVERAGE(Calculations!D427:M427)</f>
        <v>#DIV/0!</v>
      </c>
      <c r="O426" s="162" t="e">
        <f>STDEV(Calculations!D427:M427)</f>
        <v>#DIV/0!</v>
      </c>
    </row>
    <row r="427" spans="1:15">
      <c r="A427" s="99"/>
      <c r="B427" s="37" t="str">
        <f>'Gene Table'!D427</f>
        <v>NM_000789</v>
      </c>
      <c r="C427" s="159" t="s">
        <v>169</v>
      </c>
      <c r="D427" s="160"/>
      <c r="E427" s="160"/>
      <c r="F427" s="160"/>
      <c r="G427" s="160"/>
      <c r="H427" s="160"/>
      <c r="I427" s="160"/>
      <c r="J427" s="160"/>
      <c r="K427" s="160"/>
      <c r="L427" s="160"/>
      <c r="M427" s="160"/>
      <c r="N427" s="162" t="e">
        <f>AVERAGE(Calculations!D428:M428)</f>
        <v>#DIV/0!</v>
      </c>
      <c r="O427" s="162" t="e">
        <f>STDEV(Calculations!D428:M428)</f>
        <v>#DIV/0!</v>
      </c>
    </row>
    <row r="428" spans="1:15">
      <c r="A428" s="99"/>
      <c r="B428" s="37" t="str">
        <f>'Gene Table'!D428</f>
        <v>NM_152587</v>
      </c>
      <c r="C428" s="159" t="s">
        <v>173</v>
      </c>
      <c r="D428" s="160"/>
      <c r="E428" s="160"/>
      <c r="F428" s="160"/>
      <c r="G428" s="160"/>
      <c r="H428" s="160"/>
      <c r="I428" s="160"/>
      <c r="J428" s="160"/>
      <c r="K428" s="160"/>
      <c r="L428" s="160"/>
      <c r="M428" s="160"/>
      <c r="N428" s="162" t="e">
        <f>AVERAGE(Calculations!D429:M429)</f>
        <v>#DIV/0!</v>
      </c>
      <c r="O428" s="162" t="e">
        <f>STDEV(Calculations!D429:M429)</f>
        <v>#DIV/0!</v>
      </c>
    </row>
    <row r="429" spans="1:15">
      <c r="A429" s="99"/>
      <c r="B429" s="37" t="str">
        <f>'Gene Table'!D429</f>
        <v>NM_000782</v>
      </c>
      <c r="C429" s="159" t="s">
        <v>177</v>
      </c>
      <c r="D429" s="160"/>
      <c r="E429" s="160"/>
      <c r="F429" s="160"/>
      <c r="G429" s="160"/>
      <c r="H429" s="160"/>
      <c r="I429" s="160"/>
      <c r="J429" s="160"/>
      <c r="K429" s="160"/>
      <c r="L429" s="160"/>
      <c r="M429" s="160"/>
      <c r="N429" s="162" t="e">
        <f>AVERAGE(Calculations!D430:M430)</f>
        <v>#DIV/0!</v>
      </c>
      <c r="O429" s="162" t="e">
        <f>STDEV(Calculations!D430:M430)</f>
        <v>#DIV/0!</v>
      </c>
    </row>
    <row r="430" spans="1:15">
      <c r="A430" s="99"/>
      <c r="B430" s="37" t="str">
        <f>'Gene Table'!D430</f>
        <v>NM_000103</v>
      </c>
      <c r="C430" s="159" t="s">
        <v>181</v>
      </c>
      <c r="D430" s="160"/>
      <c r="E430" s="160"/>
      <c r="F430" s="160"/>
      <c r="G430" s="160"/>
      <c r="H430" s="160"/>
      <c r="I430" s="160"/>
      <c r="J430" s="160"/>
      <c r="K430" s="160"/>
      <c r="L430" s="160"/>
      <c r="M430" s="160"/>
      <c r="N430" s="162" t="e">
        <f>AVERAGE(Calculations!D431:M431)</f>
        <v>#DIV/0!</v>
      </c>
      <c r="O430" s="162" t="e">
        <f>STDEV(Calculations!D431:M431)</f>
        <v>#DIV/0!</v>
      </c>
    </row>
    <row r="431" spans="1:15">
      <c r="A431" s="99"/>
      <c r="B431" s="37" t="str">
        <f>'Gene Table'!D431</f>
        <v>NM_000102</v>
      </c>
      <c r="C431" s="159" t="s">
        <v>185</v>
      </c>
      <c r="D431" s="160"/>
      <c r="E431" s="160"/>
      <c r="F431" s="160"/>
      <c r="G431" s="160"/>
      <c r="H431" s="160"/>
      <c r="I431" s="160"/>
      <c r="J431" s="160"/>
      <c r="K431" s="160"/>
      <c r="L431" s="160"/>
      <c r="M431" s="160"/>
      <c r="N431" s="162" t="e">
        <f>AVERAGE(Calculations!D432:M432)</f>
        <v>#DIV/0!</v>
      </c>
      <c r="O431" s="162" t="e">
        <f>STDEV(Calculations!D432:M432)</f>
        <v>#DIV/0!</v>
      </c>
    </row>
    <row r="432" spans="1:15">
      <c r="A432" s="99"/>
      <c r="B432" s="37" t="str">
        <f>'Gene Table'!D432</f>
        <v>NM_000777</v>
      </c>
      <c r="C432" s="159" t="s">
        <v>189</v>
      </c>
      <c r="D432" s="160"/>
      <c r="E432" s="160"/>
      <c r="F432" s="160"/>
      <c r="G432" s="160"/>
      <c r="H432" s="160"/>
      <c r="I432" s="160"/>
      <c r="J432" s="160"/>
      <c r="K432" s="160"/>
      <c r="L432" s="160"/>
      <c r="M432" s="160"/>
      <c r="N432" s="162" t="e">
        <f>AVERAGE(Calculations!D433:M433)</f>
        <v>#DIV/0!</v>
      </c>
      <c r="O432" s="162" t="e">
        <f>STDEV(Calculations!D433:M433)</f>
        <v>#DIV/0!</v>
      </c>
    </row>
    <row r="433" spans="1:15">
      <c r="A433" s="99"/>
      <c r="B433" s="37" t="str">
        <f>'Gene Table'!D433</f>
        <v>NM_000766</v>
      </c>
      <c r="C433" s="159" t="s">
        <v>193</v>
      </c>
      <c r="D433" s="160"/>
      <c r="E433" s="160"/>
      <c r="F433" s="160"/>
      <c r="G433" s="160"/>
      <c r="H433" s="160"/>
      <c r="I433" s="160"/>
      <c r="J433" s="160"/>
      <c r="K433" s="160"/>
      <c r="L433" s="160"/>
      <c r="M433" s="160"/>
      <c r="N433" s="162" t="e">
        <f>AVERAGE(Calculations!D434:M434)</f>
        <v>#DIV/0!</v>
      </c>
      <c r="O433" s="162" t="e">
        <f>STDEV(Calculations!D434:M434)</f>
        <v>#DIV/0!</v>
      </c>
    </row>
    <row r="434" spans="1:15">
      <c r="A434" s="99"/>
      <c r="B434" s="37" t="str">
        <f>'Gene Table'!D434</f>
        <v>NM_000397</v>
      </c>
      <c r="C434" s="159" t="s">
        <v>197</v>
      </c>
      <c r="D434" s="160"/>
      <c r="E434" s="160"/>
      <c r="F434" s="160"/>
      <c r="G434" s="160"/>
      <c r="H434" s="160"/>
      <c r="I434" s="160"/>
      <c r="J434" s="160"/>
      <c r="K434" s="160"/>
      <c r="L434" s="160"/>
      <c r="M434" s="160"/>
      <c r="N434" s="162" t="e">
        <f>AVERAGE(Calculations!D435:M435)</f>
        <v>#DIV/0!</v>
      </c>
      <c r="O434" s="162" t="e">
        <f>STDEV(Calculations!D435:M435)</f>
        <v>#DIV/0!</v>
      </c>
    </row>
    <row r="435" spans="1:15">
      <c r="A435" s="99"/>
      <c r="B435" s="37" t="str">
        <f>'Gene Table'!D435</f>
        <v>NM_001337</v>
      </c>
      <c r="C435" s="159" t="s">
        <v>201</v>
      </c>
      <c r="D435" s="160"/>
      <c r="E435" s="160"/>
      <c r="F435" s="160"/>
      <c r="G435" s="160"/>
      <c r="H435" s="160"/>
      <c r="I435" s="160"/>
      <c r="J435" s="160"/>
      <c r="K435" s="160"/>
      <c r="L435" s="160"/>
      <c r="M435" s="160"/>
      <c r="N435" s="162" t="e">
        <f>AVERAGE(Calculations!D436:M436)</f>
        <v>#DIV/0!</v>
      </c>
      <c r="O435" s="162" t="e">
        <f>STDEV(Calculations!D436:M436)</f>
        <v>#DIV/0!</v>
      </c>
    </row>
    <row r="436" spans="1:15">
      <c r="A436" s="99"/>
      <c r="B436" s="37" t="str">
        <f>'Gene Table'!D436</f>
        <v>NM_004390</v>
      </c>
      <c r="C436" s="159" t="s">
        <v>205</v>
      </c>
      <c r="D436" s="160"/>
      <c r="E436" s="160"/>
      <c r="F436" s="160"/>
      <c r="G436" s="160"/>
      <c r="H436" s="160"/>
      <c r="I436" s="160"/>
      <c r="J436" s="160"/>
      <c r="K436" s="160"/>
      <c r="L436" s="160"/>
      <c r="M436" s="160"/>
      <c r="N436" s="162" t="e">
        <f>AVERAGE(Calculations!D437:M437)</f>
        <v>#DIV/0!</v>
      </c>
      <c r="O436" s="162" t="e">
        <f>STDEV(Calculations!D437:M437)</f>
        <v>#DIV/0!</v>
      </c>
    </row>
    <row r="437" spans="1:15">
      <c r="A437" s="99"/>
      <c r="B437" s="37" t="str">
        <f>'Gene Table'!D437</f>
        <v>NM_001904</v>
      </c>
      <c r="C437" s="159" t="s">
        <v>209</v>
      </c>
      <c r="D437" s="160"/>
      <c r="E437" s="160"/>
      <c r="F437" s="160"/>
      <c r="G437" s="160"/>
      <c r="H437" s="160"/>
      <c r="I437" s="160"/>
      <c r="J437" s="160"/>
      <c r="K437" s="160"/>
      <c r="L437" s="160"/>
      <c r="M437" s="160"/>
      <c r="N437" s="162" t="e">
        <f>AVERAGE(Calculations!D438:M438)</f>
        <v>#DIV/0!</v>
      </c>
      <c r="O437" s="162" t="e">
        <f>STDEV(Calculations!D438:M438)</f>
        <v>#DIV/0!</v>
      </c>
    </row>
    <row r="438" spans="1:15">
      <c r="A438" s="99"/>
      <c r="B438" s="37" t="str">
        <f>'Gene Table'!D438</f>
        <v>NM_001037631</v>
      </c>
      <c r="C438" s="159" t="s">
        <v>213</v>
      </c>
      <c r="D438" s="160"/>
      <c r="E438" s="160"/>
      <c r="F438" s="160"/>
      <c r="G438" s="160"/>
      <c r="H438" s="160"/>
      <c r="I438" s="160"/>
      <c r="J438" s="160"/>
      <c r="K438" s="160"/>
      <c r="L438" s="160"/>
      <c r="M438" s="160"/>
      <c r="N438" s="162" t="e">
        <f>AVERAGE(Calculations!D439:M439)</f>
        <v>#DIV/0!</v>
      </c>
      <c r="O438" s="162" t="e">
        <f>STDEV(Calculations!D439:M439)</f>
        <v>#DIV/0!</v>
      </c>
    </row>
    <row r="439" spans="1:15">
      <c r="A439" s="99"/>
      <c r="B439" s="37" t="str">
        <f>'Gene Table'!D439</f>
        <v>NM_001033521</v>
      </c>
      <c r="C439" s="159" t="s">
        <v>217</v>
      </c>
      <c r="D439" s="160"/>
      <c r="E439" s="160"/>
      <c r="F439" s="160"/>
      <c r="G439" s="160"/>
      <c r="H439" s="160"/>
      <c r="I439" s="160"/>
      <c r="J439" s="160"/>
      <c r="K439" s="160"/>
      <c r="L439" s="160"/>
      <c r="M439" s="160"/>
      <c r="N439" s="162" t="e">
        <f>AVERAGE(Calculations!D440:M440)</f>
        <v>#DIV/0!</v>
      </c>
      <c r="O439" s="162" t="e">
        <f>STDEV(Calculations!D440:M440)</f>
        <v>#DIV/0!</v>
      </c>
    </row>
    <row r="440" spans="1:15">
      <c r="A440" s="99"/>
      <c r="B440" s="37" t="str">
        <f>'Gene Table'!D440</f>
        <v>NM_000759</v>
      </c>
      <c r="C440" s="159" t="s">
        <v>221</v>
      </c>
      <c r="D440" s="160"/>
      <c r="E440" s="160"/>
      <c r="F440" s="160"/>
      <c r="G440" s="160"/>
      <c r="H440" s="160"/>
      <c r="I440" s="160"/>
      <c r="J440" s="160"/>
      <c r="K440" s="160"/>
      <c r="L440" s="160"/>
      <c r="M440" s="160"/>
      <c r="N440" s="162" t="e">
        <f>AVERAGE(Calculations!D441:M441)</f>
        <v>#DIV/0!</v>
      </c>
      <c r="O440" s="162" t="e">
        <f>STDEV(Calculations!D441:M441)</f>
        <v>#DIV/0!</v>
      </c>
    </row>
    <row r="441" spans="1:15">
      <c r="A441" s="99"/>
      <c r="B441" s="37" t="str">
        <f>'Gene Table'!D441</f>
        <v>NM_000758</v>
      </c>
      <c r="C441" s="159" t="s">
        <v>225</v>
      </c>
      <c r="D441" s="160"/>
      <c r="E441" s="160"/>
      <c r="F441" s="160"/>
      <c r="G441" s="160"/>
      <c r="H441" s="160"/>
      <c r="I441" s="160"/>
      <c r="J441" s="160"/>
      <c r="K441" s="160"/>
      <c r="L441" s="160"/>
      <c r="M441" s="160"/>
      <c r="N441" s="162" t="e">
        <f>AVERAGE(Calculations!D442:M442)</f>
        <v>#DIV/0!</v>
      </c>
      <c r="O441" s="162" t="e">
        <f>STDEV(Calculations!D442:M442)</f>
        <v>#DIV/0!</v>
      </c>
    </row>
    <row r="442" spans="1:15">
      <c r="A442" s="99"/>
      <c r="B442" s="37" t="str">
        <f>'Gene Table'!D442</f>
        <v>NM_005211</v>
      </c>
      <c r="C442" s="159" t="s">
        <v>229</v>
      </c>
      <c r="D442" s="160"/>
      <c r="E442" s="160"/>
      <c r="F442" s="160"/>
      <c r="G442" s="160"/>
      <c r="H442" s="160"/>
      <c r="I442" s="160"/>
      <c r="J442" s="160"/>
      <c r="K442" s="160"/>
      <c r="L442" s="160"/>
      <c r="M442" s="160"/>
      <c r="N442" s="162" t="e">
        <f>AVERAGE(Calculations!D443:M443)</f>
        <v>#DIV/0!</v>
      </c>
      <c r="O442" s="162" t="e">
        <f>STDEV(Calculations!D443:M443)</f>
        <v>#DIV/0!</v>
      </c>
    </row>
    <row r="443" spans="1:15">
      <c r="A443" s="99"/>
      <c r="B443" s="37" t="str">
        <f>'Gene Table'!D443</f>
        <v>NM_000651</v>
      </c>
      <c r="C443" s="159" t="s">
        <v>233</v>
      </c>
      <c r="D443" s="160"/>
      <c r="E443" s="160"/>
      <c r="F443" s="160"/>
      <c r="G443" s="160"/>
      <c r="H443" s="160"/>
      <c r="I443" s="160"/>
      <c r="J443" s="160"/>
      <c r="K443" s="160"/>
      <c r="L443" s="160"/>
      <c r="M443" s="160"/>
      <c r="N443" s="162" t="e">
        <f>AVERAGE(Calculations!D444:M444)</f>
        <v>#DIV/0!</v>
      </c>
      <c r="O443" s="162" t="e">
        <f>STDEV(Calculations!D444:M444)</f>
        <v>#DIV/0!</v>
      </c>
    </row>
    <row r="444" spans="1:15">
      <c r="A444" s="99"/>
      <c r="B444" s="37" t="str">
        <f>'Gene Table'!D444</f>
        <v>NM_000579</v>
      </c>
      <c r="C444" s="159" t="s">
        <v>237</v>
      </c>
      <c r="D444" s="160"/>
      <c r="E444" s="160"/>
      <c r="F444" s="160"/>
      <c r="G444" s="160"/>
      <c r="H444" s="160"/>
      <c r="I444" s="160"/>
      <c r="J444" s="160"/>
      <c r="K444" s="160"/>
      <c r="L444" s="160"/>
      <c r="M444" s="160"/>
      <c r="N444" s="162" t="e">
        <f>AVERAGE(Calculations!D445:M445)</f>
        <v>#DIV/0!</v>
      </c>
      <c r="O444" s="162" t="e">
        <f>STDEV(Calculations!D445:M445)</f>
        <v>#DIV/0!</v>
      </c>
    </row>
    <row r="445" spans="1:15">
      <c r="A445" s="99"/>
      <c r="B445" s="37" t="str">
        <f>'Gene Table'!D445</f>
        <v>NM_000082</v>
      </c>
      <c r="C445" s="159" t="s">
        <v>241</v>
      </c>
      <c r="D445" s="160"/>
      <c r="E445" s="160"/>
      <c r="F445" s="160"/>
      <c r="G445" s="160"/>
      <c r="H445" s="160"/>
      <c r="I445" s="160"/>
      <c r="J445" s="160"/>
      <c r="K445" s="160"/>
      <c r="L445" s="160"/>
      <c r="M445" s="160"/>
      <c r="N445" s="162" t="e">
        <f>AVERAGE(Calculations!D446:M446)</f>
        <v>#DIV/0!</v>
      </c>
      <c r="O445" s="162" t="e">
        <f>STDEV(Calculations!D446:M446)</f>
        <v>#DIV/0!</v>
      </c>
    </row>
    <row r="446" spans="1:15">
      <c r="A446" s="99"/>
      <c r="B446" s="37" t="str">
        <f>'Gene Table'!D446</f>
        <v>NM_000743</v>
      </c>
      <c r="C446" s="159" t="s">
        <v>245</v>
      </c>
      <c r="D446" s="160"/>
      <c r="E446" s="160"/>
      <c r="F446" s="160"/>
      <c r="G446" s="160"/>
      <c r="H446" s="160"/>
      <c r="I446" s="160"/>
      <c r="J446" s="160"/>
      <c r="K446" s="160"/>
      <c r="L446" s="160"/>
      <c r="M446" s="160"/>
      <c r="N446" s="162" t="e">
        <f>AVERAGE(Calculations!D447:M447)</f>
        <v>#DIV/0!</v>
      </c>
      <c r="O446" s="162" t="e">
        <f>STDEV(Calculations!D447:M447)</f>
        <v>#DIV/0!</v>
      </c>
    </row>
    <row r="447" spans="1:15">
      <c r="A447" s="99"/>
      <c r="B447" s="37" t="str">
        <f>'Gene Table'!D447</f>
        <v>NM_133491</v>
      </c>
      <c r="C447" s="159" t="s">
        <v>249</v>
      </c>
      <c r="D447" s="160"/>
      <c r="E447" s="160"/>
      <c r="F447" s="160"/>
      <c r="G447" s="160"/>
      <c r="H447" s="160"/>
      <c r="I447" s="160"/>
      <c r="J447" s="160"/>
      <c r="K447" s="160"/>
      <c r="L447" s="160"/>
      <c r="M447" s="160"/>
      <c r="N447" s="162" t="e">
        <f>AVERAGE(Calculations!D448:M448)</f>
        <v>#DIV/0!</v>
      </c>
      <c r="O447" s="162" t="e">
        <f>STDEV(Calculations!D448:M448)</f>
        <v>#DIV/0!</v>
      </c>
    </row>
    <row r="448" spans="1:15">
      <c r="A448" s="99"/>
      <c r="B448" s="37" t="str">
        <f>'Gene Table'!D448</f>
        <v>NM_007204</v>
      </c>
      <c r="C448" s="159" t="s">
        <v>253</v>
      </c>
      <c r="D448" s="160"/>
      <c r="E448" s="160"/>
      <c r="F448" s="160"/>
      <c r="G448" s="160"/>
      <c r="H448" s="160"/>
      <c r="I448" s="160"/>
      <c r="J448" s="160"/>
      <c r="K448" s="160"/>
      <c r="L448" s="160"/>
      <c r="M448" s="160"/>
      <c r="N448" s="162" t="e">
        <f>AVERAGE(Calculations!D449:M449)</f>
        <v>#DIV/0!</v>
      </c>
      <c r="O448" s="162" t="e">
        <f>STDEV(Calculations!D449:M449)</f>
        <v>#DIV/0!</v>
      </c>
    </row>
    <row r="449" spans="1:15">
      <c r="A449" s="99"/>
      <c r="B449" s="37" t="str">
        <f>'Gene Table'!D449</f>
        <v>NM_007195</v>
      </c>
      <c r="C449" s="159" t="s">
        <v>257</v>
      </c>
      <c r="D449" s="160"/>
      <c r="E449" s="160"/>
      <c r="F449" s="160"/>
      <c r="G449" s="160"/>
      <c r="H449" s="160"/>
      <c r="I449" s="160"/>
      <c r="J449" s="160"/>
      <c r="K449" s="160"/>
      <c r="L449" s="160"/>
      <c r="M449" s="160"/>
      <c r="N449" s="162" t="e">
        <f>AVERAGE(Calculations!D450:M450)</f>
        <v>#DIV/0!</v>
      </c>
      <c r="O449" s="162" t="e">
        <f>STDEV(Calculations!D450:M450)</f>
        <v>#DIV/0!</v>
      </c>
    </row>
    <row r="450" spans="1:15">
      <c r="A450" s="99"/>
      <c r="B450" s="37" t="str">
        <f>'Gene Table'!D450</f>
        <v>NM_001005735</v>
      </c>
      <c r="C450" s="159" t="s">
        <v>261</v>
      </c>
      <c r="D450" s="160"/>
      <c r="E450" s="160"/>
      <c r="F450" s="160"/>
      <c r="G450" s="160"/>
      <c r="H450" s="160"/>
      <c r="I450" s="160"/>
      <c r="J450" s="160"/>
      <c r="K450" s="160"/>
      <c r="L450" s="160"/>
      <c r="M450" s="160"/>
      <c r="N450" s="162" t="e">
        <f>AVERAGE(Calculations!D451:M451)</f>
        <v>#DIV/0!</v>
      </c>
      <c r="O450" s="162" t="e">
        <f>STDEV(Calculations!D451:M451)</f>
        <v>#DIV/0!</v>
      </c>
    </row>
    <row r="451" spans="1:15">
      <c r="A451" s="99"/>
      <c r="B451" s="37" t="str">
        <f>'Gene Table'!D451</f>
        <v>NM_001274</v>
      </c>
      <c r="C451" s="159" t="s">
        <v>265</v>
      </c>
      <c r="D451" s="160"/>
      <c r="E451" s="160"/>
      <c r="F451" s="160"/>
      <c r="G451" s="160"/>
      <c r="H451" s="160"/>
      <c r="I451" s="160"/>
      <c r="J451" s="160"/>
      <c r="K451" s="160"/>
      <c r="L451" s="160"/>
      <c r="M451" s="160"/>
      <c r="N451" s="162" t="e">
        <f>AVERAGE(Calculations!D452:M452)</f>
        <v>#DIV/0!</v>
      </c>
      <c r="O451" s="162" t="e">
        <f>STDEV(Calculations!D452:M452)</f>
        <v>#DIV/0!</v>
      </c>
    </row>
    <row r="452" spans="1:15">
      <c r="A452" s="99"/>
      <c r="B452" s="37" t="str">
        <f>'Gene Table'!D452</f>
        <v>NM_001818</v>
      </c>
      <c r="C452" s="159" t="s">
        <v>269</v>
      </c>
      <c r="D452" s="160"/>
      <c r="E452" s="160"/>
      <c r="F452" s="160"/>
      <c r="G452" s="160"/>
      <c r="H452" s="160"/>
      <c r="I452" s="160"/>
      <c r="J452" s="160"/>
      <c r="K452" s="160"/>
      <c r="L452" s="160"/>
      <c r="M452" s="160"/>
      <c r="N452" s="162" t="e">
        <f>AVERAGE(Calculations!D453:M453)</f>
        <v>#DIV/0!</v>
      </c>
      <c r="O452" s="162" t="e">
        <f>STDEV(Calculations!D453:M453)</f>
        <v>#DIV/0!</v>
      </c>
    </row>
    <row r="453" spans="1:15">
      <c r="A453" s="99"/>
      <c r="B453" s="37" t="str">
        <f>'Gene Table'!D453</f>
        <v>NM_006663</v>
      </c>
      <c r="C453" s="159" t="s">
        <v>273</v>
      </c>
      <c r="D453" s="160"/>
      <c r="E453" s="160"/>
      <c r="F453" s="160"/>
      <c r="G453" s="160"/>
      <c r="H453" s="160"/>
      <c r="I453" s="160"/>
      <c r="J453" s="160"/>
      <c r="K453" s="160"/>
      <c r="L453" s="160"/>
      <c r="M453" s="160"/>
      <c r="N453" s="162" t="e">
        <f>AVERAGE(Calculations!D454:M454)</f>
        <v>#DIV/0!</v>
      </c>
      <c r="O453" s="162" t="e">
        <f>STDEV(Calculations!D454:M454)</f>
        <v>#DIV/0!</v>
      </c>
    </row>
    <row r="454" spans="1:15">
      <c r="A454" s="99"/>
      <c r="B454" s="37" t="str">
        <f>'Gene Table'!D454</f>
        <v>NM_012190</v>
      </c>
      <c r="C454" s="159" t="s">
        <v>277</v>
      </c>
      <c r="D454" s="160"/>
      <c r="E454" s="160"/>
      <c r="F454" s="160"/>
      <c r="G454" s="160"/>
      <c r="H454" s="160"/>
      <c r="I454" s="160"/>
      <c r="J454" s="160"/>
      <c r="K454" s="160"/>
      <c r="L454" s="160"/>
      <c r="M454" s="160"/>
      <c r="N454" s="162" t="e">
        <f>AVERAGE(Calculations!D455:M455)</f>
        <v>#DIV/0!</v>
      </c>
      <c r="O454" s="162" t="e">
        <f>STDEV(Calculations!D455:M455)</f>
        <v>#DIV/0!</v>
      </c>
    </row>
    <row r="455" spans="1:15">
      <c r="A455" s="99"/>
      <c r="B455" s="37" t="str">
        <f>'Gene Table'!D455</f>
        <v>NM_000735</v>
      </c>
      <c r="C455" s="159" t="s">
        <v>281</v>
      </c>
      <c r="D455" s="160"/>
      <c r="E455" s="160"/>
      <c r="F455" s="160"/>
      <c r="G455" s="160"/>
      <c r="H455" s="160"/>
      <c r="I455" s="160"/>
      <c r="J455" s="160"/>
      <c r="K455" s="160"/>
      <c r="L455" s="160"/>
      <c r="M455" s="160"/>
      <c r="N455" s="162" t="e">
        <f>AVERAGE(Calculations!D456:M456)</f>
        <v>#DIV/0!</v>
      </c>
      <c r="O455" s="162" t="e">
        <f>STDEV(Calculations!D456:M456)</f>
        <v>#DIV/0!</v>
      </c>
    </row>
    <row r="456" spans="1:15">
      <c r="A456" s="99"/>
      <c r="B456" s="37" t="str">
        <f>'Gene Table'!D456</f>
        <v>NM_006636</v>
      </c>
      <c r="C456" s="159" t="s">
        <v>285</v>
      </c>
      <c r="D456" s="160"/>
      <c r="E456" s="160"/>
      <c r="F456" s="160"/>
      <c r="G456" s="160"/>
      <c r="H456" s="160"/>
      <c r="I456" s="160"/>
      <c r="J456" s="160"/>
      <c r="K456" s="160"/>
      <c r="L456" s="160"/>
      <c r="M456" s="160"/>
      <c r="N456" s="162" t="e">
        <f>AVERAGE(Calculations!D457:M457)</f>
        <v>#DIV/0!</v>
      </c>
      <c r="O456" s="162" t="e">
        <f>STDEV(Calculations!D457:M457)</f>
        <v>#DIV/0!</v>
      </c>
    </row>
    <row r="457" spans="1:15">
      <c r="A457" s="99"/>
      <c r="B457" s="37" t="str">
        <f>'Gene Table'!D457</f>
        <v>NM_006591</v>
      </c>
      <c r="C457" s="159" t="s">
        <v>289</v>
      </c>
      <c r="D457" s="160"/>
      <c r="E457" s="160"/>
      <c r="F457" s="160"/>
      <c r="G457" s="160"/>
      <c r="H457" s="160"/>
      <c r="I457" s="160"/>
      <c r="J457" s="160"/>
      <c r="K457" s="160"/>
      <c r="L457" s="160"/>
      <c r="M457" s="160"/>
      <c r="N457" s="162" t="e">
        <f>AVERAGE(Calculations!D458:M458)</f>
        <v>#DIV/0!</v>
      </c>
      <c r="O457" s="162" t="e">
        <f>STDEV(Calculations!D458:M458)</f>
        <v>#DIV/0!</v>
      </c>
    </row>
    <row r="458" spans="1:15">
      <c r="A458" s="99"/>
      <c r="B458" s="37" t="str">
        <f>'Gene Table'!D458</f>
        <v>NM_006440</v>
      </c>
      <c r="C458" s="159" t="s">
        <v>293</v>
      </c>
      <c r="D458" s="160"/>
      <c r="E458" s="160"/>
      <c r="F458" s="160"/>
      <c r="G458" s="160"/>
      <c r="H458" s="160"/>
      <c r="I458" s="160"/>
      <c r="J458" s="160"/>
      <c r="K458" s="160"/>
      <c r="L458" s="160"/>
      <c r="M458" s="160"/>
      <c r="N458" s="162" t="e">
        <f>AVERAGE(Calculations!D459:M459)</f>
        <v>#DIV/0!</v>
      </c>
      <c r="O458" s="162" t="e">
        <f>STDEV(Calculations!D459:M459)</f>
        <v>#DIV/0!</v>
      </c>
    </row>
    <row r="459" spans="1:15">
      <c r="A459" s="99"/>
      <c r="B459" s="37" t="str">
        <f>'Gene Table'!D459</f>
        <v>NM_006342</v>
      </c>
      <c r="C459" s="159" t="s">
        <v>297</v>
      </c>
      <c r="D459" s="160"/>
      <c r="E459" s="160"/>
      <c r="F459" s="160"/>
      <c r="G459" s="160"/>
      <c r="H459" s="160"/>
      <c r="I459" s="160"/>
      <c r="J459" s="160"/>
      <c r="K459" s="160"/>
      <c r="L459" s="160"/>
      <c r="M459" s="160"/>
      <c r="N459" s="162" t="e">
        <f>AVERAGE(Calculations!D460:M460)</f>
        <v>#DIV/0!</v>
      </c>
      <c r="O459" s="162" t="e">
        <f>STDEV(Calculations!D460:M460)</f>
        <v>#DIV/0!</v>
      </c>
    </row>
    <row r="460" spans="1:15">
      <c r="A460" s="99"/>
      <c r="B460" s="37" t="str">
        <f>'Gene Table'!D460</f>
        <v>NM_006066</v>
      </c>
      <c r="C460" s="159" t="s">
        <v>301</v>
      </c>
      <c r="D460" s="160"/>
      <c r="E460" s="160"/>
      <c r="F460" s="160"/>
      <c r="G460" s="160"/>
      <c r="H460" s="160"/>
      <c r="I460" s="160"/>
      <c r="J460" s="160"/>
      <c r="K460" s="160"/>
      <c r="L460" s="160"/>
      <c r="M460" s="160"/>
      <c r="N460" s="162" t="e">
        <f>AVERAGE(Calculations!D461:M461)</f>
        <v>#DIV/0!</v>
      </c>
      <c r="O460" s="162" t="e">
        <f>STDEV(Calculations!D461:M461)</f>
        <v>#DIV/0!</v>
      </c>
    </row>
    <row r="461" spans="1:15">
      <c r="A461" s="99"/>
      <c r="B461" s="37" t="str">
        <f>'Gene Table'!D461</f>
        <v>NM_000076</v>
      </c>
      <c r="C461" s="159" t="s">
        <v>305</v>
      </c>
      <c r="D461" s="160"/>
      <c r="E461" s="160"/>
      <c r="F461" s="160"/>
      <c r="G461" s="160"/>
      <c r="H461" s="160"/>
      <c r="I461" s="160"/>
      <c r="J461" s="160"/>
      <c r="K461" s="160"/>
      <c r="L461" s="160"/>
      <c r="M461" s="160"/>
      <c r="N461" s="162" t="e">
        <f>AVERAGE(Calculations!D462:M462)</f>
        <v>#DIV/0!</v>
      </c>
      <c r="O461" s="162" t="e">
        <f>STDEV(Calculations!D462:M462)</f>
        <v>#DIV/0!</v>
      </c>
    </row>
    <row r="462" spans="1:15">
      <c r="A462" s="99"/>
      <c r="B462" s="37" t="str">
        <f>'Gene Table'!D462</f>
        <v>NM_001799</v>
      </c>
      <c r="C462" s="159" t="s">
        <v>309</v>
      </c>
      <c r="D462" s="160"/>
      <c r="E462" s="160"/>
      <c r="F462" s="160"/>
      <c r="G462" s="160"/>
      <c r="H462" s="160"/>
      <c r="I462" s="160"/>
      <c r="J462" s="160"/>
      <c r="K462" s="160"/>
      <c r="L462" s="160"/>
      <c r="M462" s="160"/>
      <c r="N462" s="162" t="e">
        <f>AVERAGE(Calculations!D463:M463)</f>
        <v>#DIV/0!</v>
      </c>
      <c r="O462" s="162" t="e">
        <f>STDEV(Calculations!D463:M463)</f>
        <v>#DIV/0!</v>
      </c>
    </row>
    <row r="463" spans="1:15">
      <c r="A463" s="99"/>
      <c r="B463" s="37" t="str">
        <f>'Gene Table'!D463</f>
        <v>NM_001259</v>
      </c>
      <c r="C463" s="159" t="s">
        <v>313</v>
      </c>
      <c r="D463" s="160"/>
      <c r="E463" s="160"/>
      <c r="F463" s="160"/>
      <c r="G463" s="160"/>
      <c r="H463" s="160"/>
      <c r="I463" s="160"/>
      <c r="J463" s="160"/>
      <c r="K463" s="160"/>
      <c r="L463" s="160"/>
      <c r="M463" s="160"/>
      <c r="N463" s="162" t="e">
        <f>AVERAGE(Calculations!D464:M464)</f>
        <v>#DIV/0!</v>
      </c>
      <c r="O463" s="162" t="e">
        <f>STDEV(Calculations!D464:M464)</f>
        <v>#DIV/0!</v>
      </c>
    </row>
    <row r="464" spans="1:15">
      <c r="A464" s="99"/>
      <c r="B464" s="37" t="str">
        <f>'Gene Table'!D464</f>
        <v>NM_004935</v>
      </c>
      <c r="C464" s="159" t="s">
        <v>317</v>
      </c>
      <c r="D464" s="160"/>
      <c r="E464" s="160"/>
      <c r="F464" s="160"/>
      <c r="G464" s="160"/>
      <c r="H464" s="160"/>
      <c r="I464" s="160"/>
      <c r="J464" s="160"/>
      <c r="K464" s="160"/>
      <c r="L464" s="160"/>
      <c r="M464" s="160"/>
      <c r="N464" s="162" t="e">
        <f>AVERAGE(Calculations!D465:M465)</f>
        <v>#DIV/0!</v>
      </c>
      <c r="O464" s="162" t="e">
        <f>STDEV(Calculations!D465:M465)</f>
        <v>#DIV/0!</v>
      </c>
    </row>
    <row r="465" spans="1:15">
      <c r="A465" s="99"/>
      <c r="B465" s="37" t="str">
        <f>'Gene Table'!D465</f>
        <v>NM_005732</v>
      </c>
      <c r="C465" s="159" t="s">
        <v>321</v>
      </c>
      <c r="D465" s="160"/>
      <c r="E465" s="160"/>
      <c r="F465" s="160"/>
      <c r="G465" s="160"/>
      <c r="H465" s="160"/>
      <c r="I465" s="160"/>
      <c r="J465" s="160"/>
      <c r="K465" s="160"/>
      <c r="L465" s="160"/>
      <c r="M465" s="160"/>
      <c r="N465" s="162" t="e">
        <f>AVERAGE(Calculations!D466:M466)</f>
        <v>#DIV/0!</v>
      </c>
      <c r="O465" s="162" t="e">
        <f>STDEV(Calculations!D466:M466)</f>
        <v>#DIV/0!</v>
      </c>
    </row>
    <row r="466" spans="1:15">
      <c r="A466" s="99"/>
      <c r="B466" s="37" t="str">
        <f>'Gene Table'!D466</f>
        <v>NM_012225</v>
      </c>
      <c r="C466" s="159" t="s">
        <v>325</v>
      </c>
      <c r="D466" s="160"/>
      <c r="E466" s="160"/>
      <c r="F466" s="160"/>
      <c r="G466" s="160"/>
      <c r="H466" s="160"/>
      <c r="I466" s="160"/>
      <c r="J466" s="160"/>
      <c r="K466" s="160"/>
      <c r="L466" s="160"/>
      <c r="M466" s="160"/>
      <c r="N466" s="162" t="e">
        <f>AVERAGE(Calculations!D467:M467)</f>
        <v>#DIV/0!</v>
      </c>
      <c r="O466" s="162" t="e">
        <f>STDEV(Calculations!D467:M467)</f>
        <v>#DIV/0!</v>
      </c>
    </row>
    <row r="467" spans="1:15">
      <c r="A467" s="99"/>
      <c r="B467" s="37" t="str">
        <f>'Gene Table'!D467</f>
        <v>NM_005465</v>
      </c>
      <c r="C467" s="159" t="s">
        <v>329</v>
      </c>
      <c r="D467" s="160"/>
      <c r="E467" s="160"/>
      <c r="F467" s="160"/>
      <c r="G467" s="160"/>
      <c r="H467" s="160"/>
      <c r="I467" s="160"/>
      <c r="J467" s="160"/>
      <c r="K467" s="160"/>
      <c r="L467" s="160"/>
      <c r="M467" s="160"/>
      <c r="N467" s="162" t="e">
        <f>AVERAGE(Calculations!D468:M468)</f>
        <v>#DIV/0!</v>
      </c>
      <c r="O467" s="162" t="e">
        <f>STDEV(Calculations!D468:M468)</f>
        <v>#DIV/0!</v>
      </c>
    </row>
    <row r="468" spans="1:15">
      <c r="A468" s="99"/>
      <c r="B468" s="37" t="str">
        <f>'Gene Table'!D468</f>
        <v>NM_020945</v>
      </c>
      <c r="C468" s="159" t="s">
        <v>333</v>
      </c>
      <c r="D468" s="160"/>
      <c r="E468" s="160"/>
      <c r="F468" s="160"/>
      <c r="G468" s="160"/>
      <c r="H468" s="160"/>
      <c r="I468" s="160"/>
      <c r="J468" s="160"/>
      <c r="K468" s="160"/>
      <c r="L468" s="160"/>
      <c r="M468" s="160"/>
      <c r="N468" s="162" t="e">
        <f>AVERAGE(Calculations!D469:M469)</f>
        <v>#DIV/0!</v>
      </c>
      <c r="O468" s="162" t="e">
        <f>STDEV(Calculations!D469:M469)</f>
        <v>#DIV/0!</v>
      </c>
    </row>
    <row r="469" spans="1:15">
      <c r="A469" s="99"/>
      <c r="B469" s="37" t="str">
        <f>'Gene Table'!D469</f>
        <v>NM_022171</v>
      </c>
      <c r="C469" s="159" t="s">
        <v>337</v>
      </c>
      <c r="D469" s="160"/>
      <c r="E469" s="160"/>
      <c r="F469" s="160"/>
      <c r="G469" s="160"/>
      <c r="H469" s="160"/>
      <c r="I469" s="160"/>
      <c r="J469" s="160"/>
      <c r="K469" s="160"/>
      <c r="L469" s="160"/>
      <c r="M469" s="160"/>
      <c r="N469" s="162" t="e">
        <f>AVERAGE(Calculations!D470:M470)</f>
        <v>#DIV/0!</v>
      </c>
      <c r="O469" s="162" t="e">
        <f>STDEV(Calculations!D470:M470)</f>
        <v>#DIV/0!</v>
      </c>
    </row>
    <row r="470" spans="1:15">
      <c r="A470" s="99"/>
      <c r="B470" s="37" t="str">
        <f>'Gene Table'!D470</f>
        <v>NM_003102</v>
      </c>
      <c r="C470" s="159" t="s">
        <v>341</v>
      </c>
      <c r="D470" s="160"/>
      <c r="E470" s="160"/>
      <c r="F470" s="160"/>
      <c r="G470" s="160"/>
      <c r="H470" s="160"/>
      <c r="I470" s="160"/>
      <c r="J470" s="160"/>
      <c r="K470" s="160"/>
      <c r="L470" s="160"/>
      <c r="M470" s="160"/>
      <c r="N470" s="162" t="e">
        <f>AVERAGE(Calculations!D471:M471)</f>
        <v>#DIV/0!</v>
      </c>
      <c r="O470" s="162" t="e">
        <f>STDEV(Calculations!D471:M471)</f>
        <v>#DIV/0!</v>
      </c>
    </row>
    <row r="471" spans="1:15">
      <c r="A471" s="99"/>
      <c r="B471" s="37" t="str">
        <f>'Gene Table'!D471</f>
        <v>HGDC</v>
      </c>
      <c r="C471" s="159" t="s">
        <v>345</v>
      </c>
      <c r="D471" s="160"/>
      <c r="E471" s="160"/>
      <c r="F471" s="160"/>
      <c r="G471" s="160"/>
      <c r="H471" s="160"/>
      <c r="I471" s="160"/>
      <c r="J471" s="160"/>
      <c r="K471" s="160"/>
      <c r="L471" s="160"/>
      <c r="M471" s="160"/>
      <c r="N471" s="162" t="e">
        <f>AVERAGE(Calculations!D472:M472)</f>
        <v>#DIV/0!</v>
      </c>
      <c r="O471" s="162" t="e">
        <f>STDEV(Calculations!D472:M472)</f>
        <v>#DIV/0!</v>
      </c>
    </row>
    <row r="472" spans="1:15">
      <c r="A472" s="99"/>
      <c r="B472" s="37" t="str">
        <f>'Gene Table'!D472</f>
        <v>HGDC</v>
      </c>
      <c r="C472" s="159" t="s">
        <v>347</v>
      </c>
      <c r="D472" s="160"/>
      <c r="E472" s="160"/>
      <c r="F472" s="160"/>
      <c r="G472" s="160"/>
      <c r="H472" s="160"/>
      <c r="I472" s="160"/>
      <c r="J472" s="160"/>
      <c r="K472" s="160"/>
      <c r="L472" s="160"/>
      <c r="M472" s="160"/>
      <c r="N472" s="162" t="e">
        <f>AVERAGE(Calculations!D473:M473)</f>
        <v>#DIV/0!</v>
      </c>
      <c r="O472" s="162" t="e">
        <f>STDEV(Calculations!D473:M473)</f>
        <v>#DIV/0!</v>
      </c>
    </row>
    <row r="473" spans="1:15">
      <c r="A473" s="99"/>
      <c r="B473" s="37" t="str">
        <f>'Gene Table'!D473</f>
        <v>NM_002046</v>
      </c>
      <c r="C473" s="159" t="s">
        <v>348</v>
      </c>
      <c r="D473" s="160"/>
      <c r="E473" s="160"/>
      <c r="F473" s="160"/>
      <c r="G473" s="160"/>
      <c r="H473" s="160"/>
      <c r="I473" s="160"/>
      <c r="J473" s="160"/>
      <c r="K473" s="160"/>
      <c r="L473" s="160"/>
      <c r="M473" s="160"/>
      <c r="N473" s="162" t="e">
        <f>AVERAGE(Calculations!D474:M474)</f>
        <v>#DIV/0!</v>
      </c>
      <c r="O473" s="162" t="e">
        <f>STDEV(Calculations!D474:M474)</f>
        <v>#DIV/0!</v>
      </c>
    </row>
    <row r="474" spans="1:15">
      <c r="A474" s="99"/>
      <c r="B474" s="37" t="str">
        <f>'Gene Table'!D474</f>
        <v>NM_001101</v>
      </c>
      <c r="C474" s="159" t="s">
        <v>352</v>
      </c>
      <c r="D474" s="160"/>
      <c r="E474" s="160"/>
      <c r="F474" s="160"/>
      <c r="G474" s="160"/>
      <c r="H474" s="160"/>
      <c r="I474" s="160"/>
      <c r="J474" s="160"/>
      <c r="K474" s="160"/>
      <c r="L474" s="160"/>
      <c r="M474" s="160"/>
      <c r="N474" s="162" t="e">
        <f>AVERAGE(Calculations!D475:M475)</f>
        <v>#DIV/0!</v>
      </c>
      <c r="O474" s="162" t="e">
        <f>STDEV(Calculations!D475:M475)</f>
        <v>#DIV/0!</v>
      </c>
    </row>
    <row r="475" spans="1:15">
      <c r="A475" s="99"/>
      <c r="B475" s="37" t="str">
        <f>'Gene Table'!D475</f>
        <v>NM_004048</v>
      </c>
      <c r="C475" s="159" t="s">
        <v>356</v>
      </c>
      <c r="D475" s="160"/>
      <c r="E475" s="160"/>
      <c r="F475" s="160"/>
      <c r="G475" s="160"/>
      <c r="H475" s="160"/>
      <c r="I475" s="160"/>
      <c r="J475" s="160"/>
      <c r="K475" s="160"/>
      <c r="L475" s="160"/>
      <c r="M475" s="160"/>
      <c r="N475" s="162" t="e">
        <f>AVERAGE(Calculations!D476:M476)</f>
        <v>#DIV/0!</v>
      </c>
      <c r="O475" s="162" t="e">
        <f>STDEV(Calculations!D476:M476)</f>
        <v>#DIV/0!</v>
      </c>
    </row>
    <row r="476" spans="1:15">
      <c r="A476" s="99"/>
      <c r="B476" s="37" t="str">
        <f>'Gene Table'!D476</f>
        <v>NM_012423</v>
      </c>
      <c r="C476" s="159" t="s">
        <v>360</v>
      </c>
      <c r="D476" s="160"/>
      <c r="E476" s="160"/>
      <c r="F476" s="160"/>
      <c r="G476" s="160"/>
      <c r="H476" s="160"/>
      <c r="I476" s="160"/>
      <c r="J476" s="160"/>
      <c r="K476" s="160"/>
      <c r="L476" s="160"/>
      <c r="M476" s="160"/>
      <c r="N476" s="162" t="e">
        <f>AVERAGE(Calculations!D477:M477)</f>
        <v>#DIV/0!</v>
      </c>
      <c r="O476" s="162" t="e">
        <f>STDEV(Calculations!D477:M477)</f>
        <v>#DIV/0!</v>
      </c>
    </row>
    <row r="477" spans="1:15">
      <c r="A477" s="99"/>
      <c r="B477" s="37" t="str">
        <f>'Gene Table'!D477</f>
        <v>NM_000194</v>
      </c>
      <c r="C477" s="159" t="s">
        <v>364</v>
      </c>
      <c r="D477" s="160"/>
      <c r="E477" s="160"/>
      <c r="F477" s="160"/>
      <c r="G477" s="160"/>
      <c r="H477" s="160"/>
      <c r="I477" s="160"/>
      <c r="J477" s="160"/>
      <c r="K477" s="160"/>
      <c r="L477" s="160"/>
      <c r="M477" s="160"/>
      <c r="N477" s="162" t="e">
        <f>AVERAGE(Calculations!D478:M478)</f>
        <v>#DIV/0!</v>
      </c>
      <c r="O477" s="162" t="e">
        <f>STDEV(Calculations!D478:M478)</f>
        <v>#DIV/0!</v>
      </c>
    </row>
    <row r="478" spans="1:15">
      <c r="A478" s="99"/>
      <c r="B478" s="37" t="str">
        <f>'Gene Table'!D478</f>
        <v>NR_003286</v>
      </c>
      <c r="C478" s="159" t="s">
        <v>368</v>
      </c>
      <c r="D478" s="160"/>
      <c r="E478" s="160"/>
      <c r="F478" s="160"/>
      <c r="G478" s="160"/>
      <c r="H478" s="160"/>
      <c r="I478" s="160"/>
      <c r="J478" s="160"/>
      <c r="K478" s="160"/>
      <c r="L478" s="160"/>
      <c r="M478" s="160"/>
      <c r="N478" s="162" t="e">
        <f>AVERAGE(Calculations!D479:M479)</f>
        <v>#DIV/0!</v>
      </c>
      <c r="O478" s="162" t="e">
        <f>STDEV(Calculations!D479:M479)</f>
        <v>#DIV/0!</v>
      </c>
    </row>
    <row r="479" spans="1:15">
      <c r="A479" s="99"/>
      <c r="B479" s="37" t="str">
        <f>'Gene Table'!D479</f>
        <v>RT</v>
      </c>
      <c r="C479" s="159" t="s">
        <v>372</v>
      </c>
      <c r="D479" s="160"/>
      <c r="E479" s="160"/>
      <c r="F479" s="160"/>
      <c r="G479" s="160"/>
      <c r="H479" s="160"/>
      <c r="I479" s="160"/>
      <c r="J479" s="160"/>
      <c r="K479" s="160"/>
      <c r="L479" s="160"/>
      <c r="M479" s="160"/>
      <c r="N479" s="162" t="e">
        <f>AVERAGE(Calculations!D480:M480)</f>
        <v>#DIV/0!</v>
      </c>
      <c r="O479" s="162" t="e">
        <f>STDEV(Calculations!D480:M480)</f>
        <v>#DIV/0!</v>
      </c>
    </row>
    <row r="480" spans="1:15">
      <c r="A480" s="99"/>
      <c r="B480" s="37" t="str">
        <f>'Gene Table'!D480</f>
        <v>RT</v>
      </c>
      <c r="C480" s="159" t="s">
        <v>374</v>
      </c>
      <c r="D480" s="160"/>
      <c r="E480" s="160"/>
      <c r="F480" s="160"/>
      <c r="G480" s="160"/>
      <c r="H480" s="160"/>
      <c r="I480" s="160"/>
      <c r="J480" s="160"/>
      <c r="K480" s="160"/>
      <c r="L480" s="160"/>
      <c r="M480" s="160"/>
      <c r="N480" s="162" t="e">
        <f>AVERAGE(Calculations!D481:M481)</f>
        <v>#DIV/0!</v>
      </c>
      <c r="O480" s="162" t="e">
        <f>STDEV(Calculations!D481:M481)</f>
        <v>#DIV/0!</v>
      </c>
    </row>
    <row r="481" spans="1:15">
      <c r="A481" s="99"/>
      <c r="B481" s="37" t="str">
        <f>'Gene Table'!D481</f>
        <v>PCR</v>
      </c>
      <c r="C481" s="159" t="s">
        <v>375</v>
      </c>
      <c r="D481" s="160"/>
      <c r="E481" s="160"/>
      <c r="F481" s="160"/>
      <c r="G481" s="160"/>
      <c r="H481" s="160"/>
      <c r="I481" s="160"/>
      <c r="J481" s="160"/>
      <c r="K481" s="160"/>
      <c r="L481" s="160"/>
      <c r="M481" s="160"/>
      <c r="N481" s="162" t="e">
        <f>AVERAGE(Calculations!D482:M482)</f>
        <v>#DIV/0!</v>
      </c>
      <c r="O481" s="162" t="e">
        <f>STDEV(Calculations!D482:M482)</f>
        <v>#DIV/0!</v>
      </c>
    </row>
    <row r="482" spans="1:15">
      <c r="A482" s="99"/>
      <c r="B482" s="37" t="str">
        <f>'Gene Table'!D482</f>
        <v>PCR</v>
      </c>
      <c r="C482" s="159" t="s">
        <v>377</v>
      </c>
      <c r="D482" s="160"/>
      <c r="E482" s="160"/>
      <c r="F482" s="160"/>
      <c r="G482" s="160"/>
      <c r="H482" s="160"/>
      <c r="I482" s="160"/>
      <c r="J482" s="160"/>
      <c r="K482" s="160"/>
      <c r="L482" s="160"/>
      <c r="M482" s="160"/>
      <c r="N482" s="162" t="e">
        <f>AVERAGE(Calculations!D483:M483)</f>
        <v>#DIV/0!</v>
      </c>
      <c r="O482" s="162" t="e">
        <f>STDEV(Calculations!D483:M483)</f>
        <v>#DIV/0!</v>
      </c>
    </row>
  </sheetData>
  <mergeCells count="14">
    <mergeCell ref="D1:O1"/>
    <mergeCell ref="R1:AA1"/>
    <mergeCell ref="Q7:AC7"/>
    <mergeCell ref="A1:A2"/>
    <mergeCell ref="A3:A98"/>
    <mergeCell ref="A99:A194"/>
    <mergeCell ref="A195:A290"/>
    <mergeCell ref="A291:A386"/>
    <mergeCell ref="A387:A482"/>
    <mergeCell ref="B1:B2"/>
    <mergeCell ref="C1:C2"/>
    <mergeCell ref="Q1:Q2"/>
    <mergeCell ref="AB1:AB2"/>
    <mergeCell ref="AC1:AC2"/>
  </mergeCells>
  <conditionalFormatting sqref="D3:M482">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482"/>
  <sheetViews>
    <sheetView workbookViewId="0">
      <pane ySplit="2" topLeftCell="A3" activePane="bottomLeft" state="frozen"/>
      <selection/>
      <selection pane="bottomLeft" activeCell="G483" sqref="G483"/>
    </sheetView>
  </sheetViews>
  <sheetFormatPr defaultColWidth="9" defaultRowHeight="12.75"/>
  <cols>
    <col min="1" max="1" width="7.42857142857143" customWidth="1"/>
    <col min="2" max="2" width="16.4285714285714" customWidth="1"/>
    <col min="3" max="3" width="5.14285714285714" style="158" customWidth="1"/>
    <col min="4" max="15" width="6.71428571428571" customWidth="1"/>
    <col min="16" max="16" width="8.71428571428571" customWidth="1"/>
    <col min="17" max="17" width="15.7142857142857" customWidth="1"/>
    <col min="18" max="27" width="5.71428571428571" customWidth="1"/>
    <col min="28" max="29" width="6.71428571428571" customWidth="1"/>
  </cols>
  <sheetData>
    <row r="1" ht="16.5" spans="1:29">
      <c r="A1" s="68" t="s">
        <v>3</v>
      </c>
      <c r="B1" s="79" t="s">
        <v>6</v>
      </c>
      <c r="C1" s="68" t="s">
        <v>1390</v>
      </c>
      <c r="D1" s="104" t="str">
        <f>Results!E2</f>
        <v>Control Sample</v>
      </c>
      <c r="E1" s="105"/>
      <c r="F1" s="105"/>
      <c r="G1" s="105"/>
      <c r="H1" s="105"/>
      <c r="I1" s="105"/>
      <c r="J1" s="105"/>
      <c r="K1" s="105"/>
      <c r="L1" s="105"/>
      <c r="M1" s="105"/>
      <c r="N1" s="45"/>
      <c r="O1" s="47"/>
      <c r="Q1" s="67" t="s">
        <v>1391</v>
      </c>
      <c r="R1" s="104" t="s">
        <v>1392</v>
      </c>
      <c r="S1" s="105"/>
      <c r="T1" s="105"/>
      <c r="U1" s="105"/>
      <c r="V1" s="105"/>
      <c r="W1" s="105"/>
      <c r="X1" s="105"/>
      <c r="Y1" s="105"/>
      <c r="Z1" s="105"/>
      <c r="AA1" s="132"/>
      <c r="AB1" s="67" t="s">
        <v>1393</v>
      </c>
      <c r="AC1" s="67" t="s">
        <v>1394</v>
      </c>
    </row>
    <row r="2" spans="1:29">
      <c r="A2" s="68"/>
      <c r="B2" s="81"/>
      <c r="C2" s="68"/>
      <c r="D2" s="33" t="s">
        <v>1395</v>
      </c>
      <c r="E2" s="33" t="s">
        <v>1396</v>
      </c>
      <c r="F2" s="33" t="s">
        <v>1397</v>
      </c>
      <c r="G2" s="33" t="s">
        <v>1398</v>
      </c>
      <c r="H2" s="33" t="s">
        <v>1399</v>
      </c>
      <c r="I2" s="33" t="s">
        <v>1400</v>
      </c>
      <c r="J2" s="33" t="s">
        <v>1401</v>
      </c>
      <c r="K2" s="33" t="s">
        <v>1402</v>
      </c>
      <c r="L2" s="33" t="s">
        <v>1403</v>
      </c>
      <c r="M2" s="33" t="s">
        <v>1404</v>
      </c>
      <c r="N2" s="104" t="s">
        <v>1393</v>
      </c>
      <c r="O2" s="29" t="s">
        <v>1405</v>
      </c>
      <c r="Q2" s="80"/>
      <c r="R2" s="33" t="s">
        <v>1395</v>
      </c>
      <c r="S2" s="33" t="s">
        <v>1396</v>
      </c>
      <c r="T2" s="33" t="s">
        <v>1397</v>
      </c>
      <c r="U2" s="33" t="s">
        <v>1398</v>
      </c>
      <c r="V2" s="33" t="s">
        <v>1399</v>
      </c>
      <c r="W2" s="33" t="s">
        <v>1400</v>
      </c>
      <c r="X2" s="33" t="s">
        <v>1401</v>
      </c>
      <c r="Y2" s="33" t="s">
        <v>1402</v>
      </c>
      <c r="Z2" s="33" t="s">
        <v>1403</v>
      </c>
      <c r="AA2" s="33" t="s">
        <v>1404</v>
      </c>
      <c r="AB2" s="80"/>
      <c r="AC2" s="80"/>
    </row>
    <row r="3" spans="1:29">
      <c r="A3" s="99" t="str">
        <f>'Gene Table'!A3</f>
        <v>Plate 1</v>
      </c>
      <c r="B3" s="37" t="str">
        <f>'Gene Table'!D3</f>
        <v>NM_000015</v>
      </c>
      <c r="C3" s="159" t="s">
        <v>9</v>
      </c>
      <c r="D3" s="160"/>
      <c r="E3" s="160"/>
      <c r="F3" s="160"/>
      <c r="G3" s="160"/>
      <c r="H3" s="160"/>
      <c r="I3" s="160"/>
      <c r="J3" s="160"/>
      <c r="K3" s="160"/>
      <c r="L3" s="160"/>
      <c r="M3" s="160"/>
      <c r="N3" s="161" t="e">
        <f>AVERAGE(Calculations!P4:Y4)</f>
        <v>#DIV/0!</v>
      </c>
      <c r="O3" s="162" t="e">
        <f>STDEV(Calculations!P4:Y4)</f>
        <v>#DIV/0!</v>
      </c>
      <c r="Q3" s="163" t="s">
        <v>1406</v>
      </c>
      <c r="R3" s="37" t="str">
        <f t="shared" ref="R3:AA3" si="0">IF(COUNTIF(D$3:D$482,"&lt;35")=0,"",COUNTIF(D$3:D$482,"&lt;25"))</f>
        <v/>
      </c>
      <c r="S3" s="37" t="str">
        <f t="shared" si="0"/>
        <v/>
      </c>
      <c r="T3" s="37" t="str">
        <f t="shared" si="0"/>
        <v/>
      </c>
      <c r="U3" s="37" t="str">
        <f t="shared" si="0"/>
        <v/>
      </c>
      <c r="V3" s="37" t="str">
        <f t="shared" si="0"/>
        <v/>
      </c>
      <c r="W3" s="37" t="str">
        <f t="shared" si="0"/>
        <v/>
      </c>
      <c r="X3" s="37" t="str">
        <f t="shared" si="0"/>
        <v/>
      </c>
      <c r="Y3" s="37" t="str">
        <f t="shared" si="0"/>
        <v/>
      </c>
      <c r="Z3" s="37" t="str">
        <f t="shared" si="0"/>
        <v/>
      </c>
      <c r="AA3" s="37" t="str">
        <f t="shared" si="0"/>
        <v/>
      </c>
      <c r="AB3" s="165" t="e">
        <f t="shared" ref="AB3:AB6" si="1">AVERAGE(R3:AA3)</f>
        <v>#DIV/0!</v>
      </c>
      <c r="AC3" s="166" t="e">
        <f t="shared" ref="AC3:AC6" si="2">STDEV(R3:AA3)</f>
        <v>#DIV/0!</v>
      </c>
    </row>
    <row r="4" spans="1:29">
      <c r="A4" s="99"/>
      <c r="B4" s="37" t="str">
        <f>'Gene Table'!D4</f>
        <v>NM_006297</v>
      </c>
      <c r="C4" s="159" t="s">
        <v>13</v>
      </c>
      <c r="D4" s="160"/>
      <c r="E4" s="160"/>
      <c r="F4" s="160"/>
      <c r="G4" s="160"/>
      <c r="H4" s="160"/>
      <c r="I4" s="160"/>
      <c r="J4" s="160"/>
      <c r="K4" s="160"/>
      <c r="L4" s="160"/>
      <c r="M4" s="160"/>
      <c r="N4" s="161" t="e">
        <f>AVERAGE(Calculations!P5:Y5)</f>
        <v>#DIV/0!</v>
      </c>
      <c r="O4" s="162" t="e">
        <f>STDEV(Calculations!P5:Y5)</f>
        <v>#DIV/0!</v>
      </c>
      <c r="Q4" s="163" t="s">
        <v>1407</v>
      </c>
      <c r="R4" s="37" t="str">
        <f t="shared" ref="R4:AA4" si="3">IF(COUNTIF(D$3:D$482,"&lt;35")=0,"",COUNTIF(D$3:D$482,"&lt;30")-R3)</f>
        <v/>
      </c>
      <c r="S4" s="37" t="str">
        <f t="shared" si="3"/>
        <v/>
      </c>
      <c r="T4" s="37" t="str">
        <f t="shared" si="3"/>
        <v/>
      </c>
      <c r="U4" s="37" t="str">
        <f t="shared" si="3"/>
        <v/>
      </c>
      <c r="V4" s="37" t="str">
        <f t="shared" si="3"/>
        <v/>
      </c>
      <c r="W4" s="37" t="str">
        <f t="shared" si="3"/>
        <v/>
      </c>
      <c r="X4" s="37" t="str">
        <f t="shared" si="3"/>
        <v/>
      </c>
      <c r="Y4" s="37" t="str">
        <f t="shared" si="3"/>
        <v/>
      </c>
      <c r="Z4" s="37" t="str">
        <f t="shared" si="3"/>
        <v/>
      </c>
      <c r="AA4" s="37" t="str">
        <f t="shared" si="3"/>
        <v/>
      </c>
      <c r="AB4" s="165" t="e">
        <f t="shared" si="1"/>
        <v>#DIV/0!</v>
      </c>
      <c r="AC4" s="166" t="e">
        <f t="shared" si="2"/>
        <v>#DIV/0!</v>
      </c>
    </row>
    <row r="5" spans="1:29">
      <c r="A5" s="99"/>
      <c r="B5" s="37" t="str">
        <f>'Gene Table'!D5</f>
        <v>NM_000546</v>
      </c>
      <c r="C5" s="159" t="s">
        <v>17</v>
      </c>
      <c r="D5" s="160"/>
      <c r="E5" s="160"/>
      <c r="F5" s="160"/>
      <c r="G5" s="160"/>
      <c r="H5" s="160"/>
      <c r="I5" s="160"/>
      <c r="J5" s="160"/>
      <c r="K5" s="160"/>
      <c r="L5" s="160"/>
      <c r="M5" s="160"/>
      <c r="N5" s="161" t="e">
        <f>AVERAGE(Calculations!P6:Y6)</f>
        <v>#DIV/0!</v>
      </c>
      <c r="O5" s="162" t="e">
        <f>STDEV(Calculations!P6:Y6)</f>
        <v>#DIV/0!</v>
      </c>
      <c r="Q5" s="163" t="s">
        <v>1408</v>
      </c>
      <c r="R5" s="37" t="str">
        <f t="shared" ref="R5:AA5" si="4">IF(COUNTIF(D$3:D$482,"&lt;35")=0,"",COUNTIF(D$3:D$482,"&lt;35")-SUM(R3:R4))</f>
        <v/>
      </c>
      <c r="S5" s="37" t="str">
        <f t="shared" si="4"/>
        <v/>
      </c>
      <c r="T5" s="37" t="str">
        <f t="shared" si="4"/>
        <v/>
      </c>
      <c r="U5" s="37" t="str">
        <f t="shared" si="4"/>
        <v/>
      </c>
      <c r="V5" s="37" t="str">
        <f t="shared" si="4"/>
        <v/>
      </c>
      <c r="W5" s="37" t="str">
        <f t="shared" si="4"/>
        <v/>
      </c>
      <c r="X5" s="37" t="str">
        <f t="shared" si="4"/>
        <v/>
      </c>
      <c r="Y5" s="37" t="str">
        <f t="shared" si="4"/>
        <v/>
      </c>
      <c r="Z5" s="37" t="str">
        <f t="shared" si="4"/>
        <v/>
      </c>
      <c r="AA5" s="37" t="str">
        <f t="shared" si="4"/>
        <v/>
      </c>
      <c r="AB5" s="165" t="e">
        <f t="shared" si="1"/>
        <v>#DIV/0!</v>
      </c>
      <c r="AC5" s="166" t="e">
        <f t="shared" si="2"/>
        <v>#DIV/0!</v>
      </c>
    </row>
    <row r="6" spans="1:29">
      <c r="A6" s="99"/>
      <c r="B6" s="37" t="str">
        <f>'Gene Table'!D6</f>
        <v>NM_000400</v>
      </c>
      <c r="C6" s="159" t="s">
        <v>21</v>
      </c>
      <c r="D6" s="160"/>
      <c r="E6" s="160"/>
      <c r="F6" s="160"/>
      <c r="G6" s="160"/>
      <c r="H6" s="160"/>
      <c r="I6" s="160"/>
      <c r="J6" s="160"/>
      <c r="K6" s="160"/>
      <c r="L6" s="160"/>
      <c r="M6" s="160"/>
      <c r="N6" s="161" t="e">
        <f>AVERAGE(Calculations!P7:Y7)</f>
        <v>#DIV/0!</v>
      </c>
      <c r="O6" s="162" t="e">
        <f>STDEV(Calculations!P7:Y7)</f>
        <v>#DIV/0!</v>
      </c>
      <c r="Q6" s="163" t="s">
        <v>1409</v>
      </c>
      <c r="R6" s="37" t="str">
        <f t="shared" ref="R6:AA6" si="5">IF(COUNTIF(D$3:D$482,"&lt;40")=0,"",COUNTIF(D$3:D$482,"N/A")+COUNTBLANK(D$3:D$482)+COUNTIF(D$3:D$482,"&gt;=35")+COUNTIF(D$3:D$482,"=0")+COUNTIF(D$3:D$482,"Undetermined"))</f>
        <v/>
      </c>
      <c r="S6" s="37" t="str">
        <f t="shared" si="5"/>
        <v/>
      </c>
      <c r="T6" s="37" t="str">
        <f t="shared" si="5"/>
        <v/>
      </c>
      <c r="U6" s="37" t="str">
        <f t="shared" si="5"/>
        <v/>
      </c>
      <c r="V6" s="37" t="str">
        <f t="shared" si="5"/>
        <v/>
      </c>
      <c r="W6" s="37" t="str">
        <f t="shared" si="5"/>
        <v/>
      </c>
      <c r="X6" s="37" t="str">
        <f t="shared" si="5"/>
        <v/>
      </c>
      <c r="Y6" s="37" t="str">
        <f t="shared" si="5"/>
        <v/>
      </c>
      <c r="Z6" s="37" t="str">
        <f t="shared" si="5"/>
        <v/>
      </c>
      <c r="AA6" s="37" t="str">
        <f t="shared" si="5"/>
        <v/>
      </c>
      <c r="AB6" s="165" t="e">
        <f t="shared" si="1"/>
        <v>#DIV/0!</v>
      </c>
      <c r="AC6" s="166" t="e">
        <f t="shared" si="2"/>
        <v>#DIV/0!</v>
      </c>
    </row>
    <row r="7" ht="16.5" spans="1:29">
      <c r="A7" s="99"/>
      <c r="B7" s="37" t="str">
        <f>'Gene Table'!D7</f>
        <v>NM_005432</v>
      </c>
      <c r="C7" s="159" t="s">
        <v>25</v>
      </c>
      <c r="D7" s="160"/>
      <c r="E7" s="160"/>
      <c r="F7" s="160"/>
      <c r="G7" s="160"/>
      <c r="H7" s="160"/>
      <c r="I7" s="160"/>
      <c r="J7" s="160"/>
      <c r="K7" s="160"/>
      <c r="L7" s="160"/>
      <c r="M7" s="160"/>
      <c r="N7" s="161" t="e">
        <f>AVERAGE(Calculations!P8:Y8)</f>
        <v>#DIV/0!</v>
      </c>
      <c r="O7" s="162" t="e">
        <f>STDEV(Calculations!P8:Y8)</f>
        <v>#DIV/0!</v>
      </c>
      <c r="Q7" s="104" t="s">
        <v>1410</v>
      </c>
      <c r="R7" s="105"/>
      <c r="S7" s="105"/>
      <c r="T7" s="105"/>
      <c r="U7" s="105"/>
      <c r="V7" s="105"/>
      <c r="W7" s="105"/>
      <c r="X7" s="105"/>
      <c r="Y7" s="105"/>
      <c r="Z7" s="105"/>
      <c r="AA7" s="105"/>
      <c r="AB7" s="105"/>
      <c r="AC7" s="132"/>
    </row>
    <row r="8" spans="1:29">
      <c r="A8" s="99"/>
      <c r="B8" s="37" t="str">
        <f>'Gene Table'!D8</f>
        <v>NM_000662</v>
      </c>
      <c r="C8" s="159" t="s">
        <v>29</v>
      </c>
      <c r="D8" s="160"/>
      <c r="E8" s="160"/>
      <c r="F8" s="160"/>
      <c r="G8" s="160"/>
      <c r="H8" s="160"/>
      <c r="I8" s="160"/>
      <c r="J8" s="160"/>
      <c r="K8" s="160"/>
      <c r="L8" s="160"/>
      <c r="M8" s="160"/>
      <c r="N8" s="161" t="e">
        <f>AVERAGE(Calculations!P9:Y9)</f>
        <v>#DIV/0!</v>
      </c>
      <c r="O8" s="162" t="e">
        <f>STDEV(Calculations!P9:Y9)</f>
        <v>#DIV/0!</v>
      </c>
      <c r="Q8" s="163" t="s">
        <v>1406</v>
      </c>
      <c r="R8" s="164" t="str">
        <f t="shared" ref="R8:AB8" si="6">IF(R3="","",R3/SUM(R$3:R$6))</f>
        <v/>
      </c>
      <c r="S8" s="164" t="str">
        <f t="shared" si="6"/>
        <v/>
      </c>
      <c r="T8" s="164" t="str">
        <f t="shared" si="6"/>
        <v/>
      </c>
      <c r="U8" s="164" t="str">
        <f t="shared" si="6"/>
        <v/>
      </c>
      <c r="V8" s="164" t="str">
        <f t="shared" si="6"/>
        <v/>
      </c>
      <c r="W8" s="164" t="str">
        <f t="shared" si="6"/>
        <v/>
      </c>
      <c r="X8" s="164" t="str">
        <f t="shared" si="6"/>
        <v/>
      </c>
      <c r="Y8" s="164" t="str">
        <f t="shared" si="6"/>
        <v/>
      </c>
      <c r="Z8" s="164" t="str">
        <f t="shared" si="6"/>
        <v/>
      </c>
      <c r="AA8" s="167" t="str">
        <f t="shared" si="6"/>
        <v/>
      </c>
      <c r="AB8" s="168" t="e">
        <f t="shared" si="6"/>
        <v>#DIV/0!</v>
      </c>
      <c r="AC8" s="168" t="e">
        <f t="shared" ref="AC8:AC11" si="7">STDEV(R8:AA8)</f>
        <v>#DIV/0!</v>
      </c>
    </row>
    <row r="9" spans="1:29">
      <c r="A9" s="99"/>
      <c r="B9" s="37" t="str">
        <f>'Gene Table'!D9</f>
        <v>NM_005957</v>
      </c>
      <c r="C9" s="159" t="s">
        <v>33</v>
      </c>
      <c r="D9" s="160"/>
      <c r="E9" s="160"/>
      <c r="F9" s="160"/>
      <c r="G9" s="160"/>
      <c r="H9" s="160"/>
      <c r="I9" s="160"/>
      <c r="J9" s="160"/>
      <c r="K9" s="160"/>
      <c r="L9" s="160"/>
      <c r="M9" s="160"/>
      <c r="N9" s="161" t="e">
        <f>AVERAGE(Calculations!P10:Y10)</f>
        <v>#DIV/0!</v>
      </c>
      <c r="O9" s="162" t="e">
        <f>STDEV(Calculations!P10:Y10)</f>
        <v>#DIV/0!</v>
      </c>
      <c r="Q9" s="163" t="s">
        <v>1407</v>
      </c>
      <c r="R9" s="164" t="str">
        <f t="shared" ref="R9:AB9" si="8">IF(R4="","",R4/SUM(R$3:R$6))</f>
        <v/>
      </c>
      <c r="S9" s="164" t="str">
        <f t="shared" si="8"/>
        <v/>
      </c>
      <c r="T9" s="164" t="str">
        <f t="shared" si="8"/>
        <v/>
      </c>
      <c r="U9" s="164" t="str">
        <f t="shared" si="8"/>
        <v/>
      </c>
      <c r="V9" s="164" t="str">
        <f t="shared" si="8"/>
        <v/>
      </c>
      <c r="W9" s="164" t="str">
        <f t="shared" si="8"/>
        <v/>
      </c>
      <c r="X9" s="164" t="str">
        <f t="shared" si="8"/>
        <v/>
      </c>
      <c r="Y9" s="164" t="str">
        <f t="shared" si="8"/>
        <v/>
      </c>
      <c r="Z9" s="164" t="str">
        <f t="shared" si="8"/>
        <v/>
      </c>
      <c r="AA9" s="167" t="str">
        <f t="shared" si="8"/>
        <v/>
      </c>
      <c r="AB9" s="168" t="e">
        <f t="shared" si="8"/>
        <v>#DIV/0!</v>
      </c>
      <c r="AC9" s="168" t="e">
        <f t="shared" si="7"/>
        <v>#DIV/0!</v>
      </c>
    </row>
    <row r="10" spans="1:29">
      <c r="A10" s="99"/>
      <c r="B10" s="37" t="str">
        <f>'Gene Table'!D10</f>
        <v>NM_000499</v>
      </c>
      <c r="C10" s="159" t="s">
        <v>37</v>
      </c>
      <c r="D10" s="160"/>
      <c r="E10" s="160"/>
      <c r="F10" s="160"/>
      <c r="G10" s="160"/>
      <c r="H10" s="160"/>
      <c r="I10" s="160"/>
      <c r="J10" s="160"/>
      <c r="K10" s="160"/>
      <c r="L10" s="160"/>
      <c r="M10" s="160"/>
      <c r="N10" s="161" t="e">
        <f>AVERAGE(Calculations!P11:Y11)</f>
        <v>#DIV/0!</v>
      </c>
      <c r="O10" s="162" t="e">
        <f>STDEV(Calculations!P11:Y11)</f>
        <v>#DIV/0!</v>
      </c>
      <c r="Q10" s="163" t="s">
        <v>1408</v>
      </c>
      <c r="R10" s="164" t="str">
        <f t="shared" ref="R10:AB10" si="9">IF(R5="","",R5/SUM(R$3:R$6))</f>
        <v/>
      </c>
      <c r="S10" s="164" t="str">
        <f t="shared" si="9"/>
        <v/>
      </c>
      <c r="T10" s="164" t="str">
        <f t="shared" si="9"/>
        <v/>
      </c>
      <c r="U10" s="164" t="str">
        <f t="shared" si="9"/>
        <v/>
      </c>
      <c r="V10" s="164" t="str">
        <f t="shared" si="9"/>
        <v/>
      </c>
      <c r="W10" s="164" t="str">
        <f t="shared" si="9"/>
        <v/>
      </c>
      <c r="X10" s="164" t="str">
        <f t="shared" si="9"/>
        <v/>
      </c>
      <c r="Y10" s="164" t="str">
        <f t="shared" si="9"/>
        <v/>
      </c>
      <c r="Z10" s="164" t="str">
        <f t="shared" si="9"/>
        <v/>
      </c>
      <c r="AA10" s="167" t="str">
        <f t="shared" si="9"/>
        <v/>
      </c>
      <c r="AB10" s="168" t="e">
        <f t="shared" si="9"/>
        <v>#DIV/0!</v>
      </c>
      <c r="AC10" s="168" t="e">
        <f t="shared" si="7"/>
        <v>#DIV/0!</v>
      </c>
    </row>
    <row r="11" spans="1:29">
      <c r="A11" s="99"/>
      <c r="B11" s="37" t="str">
        <f>'Gene Table'!D11</f>
        <v>NM_004628</v>
      </c>
      <c r="C11" s="159" t="s">
        <v>41</v>
      </c>
      <c r="D11" s="160"/>
      <c r="E11" s="160"/>
      <c r="F11" s="160"/>
      <c r="G11" s="160"/>
      <c r="H11" s="160"/>
      <c r="I11" s="160"/>
      <c r="J11" s="160"/>
      <c r="K11" s="160"/>
      <c r="L11" s="160"/>
      <c r="M11" s="160"/>
      <c r="N11" s="161" t="e">
        <f>AVERAGE(Calculations!P12:Y12)</f>
        <v>#DIV/0!</v>
      </c>
      <c r="O11" s="162" t="e">
        <f>STDEV(Calculations!P12:Y12)</f>
        <v>#DIV/0!</v>
      </c>
      <c r="Q11" s="163" t="s">
        <v>1409</v>
      </c>
      <c r="R11" s="164" t="str">
        <f t="shared" ref="R11:AB11" si="10">IF(R6="","",R6/SUM(R$3:R$6))</f>
        <v/>
      </c>
      <c r="S11" s="164" t="str">
        <f t="shared" si="10"/>
        <v/>
      </c>
      <c r="T11" s="164" t="str">
        <f t="shared" si="10"/>
        <v/>
      </c>
      <c r="U11" s="164" t="str">
        <f t="shared" si="10"/>
        <v/>
      </c>
      <c r="V11" s="164" t="str">
        <f t="shared" si="10"/>
        <v/>
      </c>
      <c r="W11" s="164" t="str">
        <f t="shared" si="10"/>
        <v/>
      </c>
      <c r="X11" s="164" t="str">
        <f t="shared" si="10"/>
        <v/>
      </c>
      <c r="Y11" s="164" t="str">
        <f t="shared" si="10"/>
        <v/>
      </c>
      <c r="Z11" s="164" t="str">
        <f t="shared" si="10"/>
        <v/>
      </c>
      <c r="AA11" s="167" t="str">
        <f t="shared" si="10"/>
        <v/>
      </c>
      <c r="AB11" s="168" t="e">
        <f t="shared" si="10"/>
        <v>#DIV/0!</v>
      </c>
      <c r="AC11" s="168" t="e">
        <f t="shared" si="7"/>
        <v>#DIV/0!</v>
      </c>
    </row>
    <row r="12" spans="1:15">
      <c r="A12" s="99"/>
      <c r="B12" s="37" t="str">
        <f>'Gene Table'!D12</f>
        <v>NM_000142</v>
      </c>
      <c r="C12" s="159" t="s">
        <v>45</v>
      </c>
      <c r="D12" s="160"/>
      <c r="E12" s="160"/>
      <c r="F12" s="160"/>
      <c r="G12" s="160"/>
      <c r="H12" s="160"/>
      <c r="I12" s="160"/>
      <c r="J12" s="160"/>
      <c r="K12" s="160"/>
      <c r="L12" s="160"/>
      <c r="M12" s="160"/>
      <c r="N12" s="161" t="e">
        <f>AVERAGE(Calculations!P13:Y13)</f>
        <v>#DIV/0!</v>
      </c>
      <c r="O12" s="162" t="e">
        <f>STDEV(Calculations!P13:Y13)</f>
        <v>#DIV/0!</v>
      </c>
    </row>
    <row r="13" spans="1:15">
      <c r="A13" s="99"/>
      <c r="B13" s="37" t="str">
        <f>'Gene Table'!D13</f>
        <v>NM_002542</v>
      </c>
      <c r="C13" s="159" t="s">
        <v>49</v>
      </c>
      <c r="D13" s="160"/>
      <c r="E13" s="160"/>
      <c r="F13" s="160"/>
      <c r="G13" s="160"/>
      <c r="H13" s="160"/>
      <c r="I13" s="160"/>
      <c r="J13" s="160"/>
      <c r="K13" s="160"/>
      <c r="L13" s="160"/>
      <c r="M13" s="160"/>
      <c r="N13" s="161" t="e">
        <f>AVERAGE(Calculations!P14:Y14)</f>
        <v>#DIV/0!</v>
      </c>
      <c r="O13" s="162" t="e">
        <f>STDEV(Calculations!P14:Y14)</f>
        <v>#DIV/0!</v>
      </c>
    </row>
    <row r="14" spans="1:15">
      <c r="A14" s="99"/>
      <c r="B14" s="37" t="str">
        <f>'Gene Table'!D14</f>
        <v>NM_000903</v>
      </c>
      <c r="C14" s="159" t="s">
        <v>53</v>
      </c>
      <c r="D14" s="160"/>
      <c r="E14" s="160"/>
      <c r="F14" s="160"/>
      <c r="G14" s="160"/>
      <c r="H14" s="160"/>
      <c r="I14" s="160"/>
      <c r="J14" s="160"/>
      <c r="K14" s="160"/>
      <c r="L14" s="160"/>
      <c r="M14" s="160"/>
      <c r="N14" s="161" t="e">
        <f>AVERAGE(Calculations!P15:Y15)</f>
        <v>#DIV/0!</v>
      </c>
      <c r="O14" s="162" t="e">
        <f>STDEV(Calculations!P15:Y15)</f>
        <v>#DIV/0!</v>
      </c>
    </row>
    <row r="15" spans="1:15">
      <c r="A15" s="99"/>
      <c r="B15" s="37" t="str">
        <f>'Gene Table'!D15</f>
        <v>NM_001641</v>
      </c>
      <c r="C15" s="159" t="s">
        <v>57</v>
      </c>
      <c r="D15" s="160"/>
      <c r="E15" s="160"/>
      <c r="F15" s="160"/>
      <c r="G15" s="160"/>
      <c r="H15" s="160"/>
      <c r="I15" s="160"/>
      <c r="J15" s="160"/>
      <c r="K15" s="160"/>
      <c r="L15" s="160"/>
      <c r="M15" s="160"/>
      <c r="N15" s="161" t="e">
        <f>AVERAGE(Calculations!P16:Y16)</f>
        <v>#DIV/0!</v>
      </c>
      <c r="O15" s="162" t="e">
        <f>STDEV(Calculations!P16:Y16)</f>
        <v>#DIV/0!</v>
      </c>
    </row>
    <row r="16" spans="1:15">
      <c r="A16" s="99"/>
      <c r="B16" s="37" t="str">
        <f>'Gene Table'!D16</f>
        <v>NM_000594</v>
      </c>
      <c r="C16" s="159" t="s">
        <v>61</v>
      </c>
      <c r="D16" s="160"/>
      <c r="E16" s="160"/>
      <c r="F16" s="160"/>
      <c r="G16" s="160"/>
      <c r="H16" s="160"/>
      <c r="I16" s="160"/>
      <c r="J16" s="160"/>
      <c r="K16" s="160"/>
      <c r="L16" s="160"/>
      <c r="M16" s="160"/>
      <c r="N16" s="161" t="e">
        <f>AVERAGE(Calculations!P17:Y17)</f>
        <v>#DIV/0!</v>
      </c>
      <c r="O16" s="162" t="e">
        <f>STDEV(Calculations!P17:Y17)</f>
        <v>#DIV/0!</v>
      </c>
    </row>
    <row r="17" spans="1:15">
      <c r="A17" s="99"/>
      <c r="B17" s="37" t="str">
        <f>'Gene Table'!D17</f>
        <v>NM_053056</v>
      </c>
      <c r="C17" s="159" t="s">
        <v>65</v>
      </c>
      <c r="D17" s="160"/>
      <c r="E17" s="160"/>
      <c r="F17" s="160"/>
      <c r="G17" s="160"/>
      <c r="H17" s="160"/>
      <c r="I17" s="160"/>
      <c r="J17" s="160"/>
      <c r="K17" s="160"/>
      <c r="L17" s="160"/>
      <c r="M17" s="160"/>
      <c r="N17" s="161" t="e">
        <f>AVERAGE(Calculations!P18:Y18)</f>
        <v>#DIV/0!</v>
      </c>
      <c r="O17" s="162" t="e">
        <f>STDEV(Calculations!P18:Y18)</f>
        <v>#DIV/0!</v>
      </c>
    </row>
    <row r="18" spans="1:15">
      <c r="A18" s="99"/>
      <c r="B18" s="37" t="str">
        <f>'Gene Table'!D18</f>
        <v>NM_000123</v>
      </c>
      <c r="C18" s="159" t="s">
        <v>69</v>
      </c>
      <c r="D18" s="160"/>
      <c r="E18" s="160"/>
      <c r="F18" s="160"/>
      <c r="G18" s="160"/>
      <c r="H18" s="160"/>
      <c r="I18" s="160"/>
      <c r="J18" s="160"/>
      <c r="K18" s="160"/>
      <c r="L18" s="160"/>
      <c r="M18" s="160"/>
      <c r="N18" s="161" t="e">
        <f>AVERAGE(Calculations!P19:Y19)</f>
        <v>#DIV/0!</v>
      </c>
      <c r="O18" s="162" t="e">
        <f>STDEV(Calculations!P19:Y19)</f>
        <v>#DIV/0!</v>
      </c>
    </row>
    <row r="19" spans="1:15">
      <c r="A19" s="99"/>
      <c r="B19" s="37" t="str">
        <f>'Gene Table'!D19</f>
        <v>NM_177536</v>
      </c>
      <c r="C19" s="159" t="s">
        <v>73</v>
      </c>
      <c r="D19" s="160"/>
      <c r="E19" s="160"/>
      <c r="F19" s="160"/>
      <c r="G19" s="160"/>
      <c r="H19" s="160"/>
      <c r="I19" s="160"/>
      <c r="J19" s="160"/>
      <c r="K19" s="160"/>
      <c r="L19" s="160"/>
      <c r="M19" s="160"/>
      <c r="N19" s="161" t="e">
        <f>AVERAGE(Calculations!P20:Y20)</f>
        <v>#DIV/0!</v>
      </c>
      <c r="O19" s="162" t="e">
        <f>STDEV(Calculations!P20:Y20)</f>
        <v>#DIV/0!</v>
      </c>
    </row>
    <row r="20" spans="1:15">
      <c r="A20" s="99"/>
      <c r="B20" s="37" t="str">
        <f>'Gene Table'!D20</f>
        <v>NM_000636</v>
      </c>
      <c r="C20" s="159" t="s">
        <v>77</v>
      </c>
      <c r="D20" s="160"/>
      <c r="E20" s="160"/>
      <c r="F20" s="160"/>
      <c r="G20" s="160"/>
      <c r="H20" s="160"/>
      <c r="I20" s="160"/>
      <c r="J20" s="160"/>
      <c r="K20" s="160"/>
      <c r="L20" s="160"/>
      <c r="M20" s="160"/>
      <c r="N20" s="161" t="e">
        <f>AVERAGE(Calculations!P21:Y21)</f>
        <v>#DIV/0!</v>
      </c>
      <c r="O20" s="162" t="e">
        <f>STDEV(Calculations!P21:Y21)</f>
        <v>#DIV/0!</v>
      </c>
    </row>
    <row r="21" spans="1:15">
      <c r="A21" s="99"/>
      <c r="B21" s="37" t="str">
        <f>'Gene Table'!D21</f>
        <v>NM_002485</v>
      </c>
      <c r="C21" s="159" t="s">
        <v>81</v>
      </c>
      <c r="D21" s="160"/>
      <c r="E21" s="160"/>
      <c r="F21" s="160"/>
      <c r="G21" s="160"/>
      <c r="H21" s="160"/>
      <c r="I21" s="160"/>
      <c r="J21" s="160"/>
      <c r="K21" s="160"/>
      <c r="L21" s="160"/>
      <c r="M21" s="160"/>
      <c r="N21" s="161" t="e">
        <f>AVERAGE(Calculations!P22:Y22)</f>
        <v>#DIV/0!</v>
      </c>
      <c r="O21" s="162" t="e">
        <f>STDEV(Calculations!P22:Y22)</f>
        <v>#DIV/0!</v>
      </c>
    </row>
    <row r="22" spans="1:15">
      <c r="A22" s="99"/>
      <c r="B22" s="37" t="str">
        <f>'Gene Table'!D22</f>
        <v>NM_000254</v>
      </c>
      <c r="C22" s="159" t="s">
        <v>85</v>
      </c>
      <c r="D22" s="160"/>
      <c r="E22" s="160"/>
      <c r="F22" s="160"/>
      <c r="G22" s="160"/>
      <c r="H22" s="160"/>
      <c r="I22" s="160"/>
      <c r="J22" s="160"/>
      <c r="K22" s="160"/>
      <c r="L22" s="160"/>
      <c r="M22" s="160"/>
      <c r="N22" s="161" t="e">
        <f>AVERAGE(Calculations!P23:Y23)</f>
        <v>#DIV/0!</v>
      </c>
      <c r="O22" s="162" t="e">
        <f>STDEV(Calculations!P23:Y23)</f>
        <v>#DIV/0!</v>
      </c>
    </row>
    <row r="23" spans="1:15">
      <c r="A23" s="99"/>
      <c r="B23" s="37" t="str">
        <f>'Gene Table'!D23</f>
        <v>NM_002392</v>
      </c>
      <c r="C23" s="159" t="s">
        <v>89</v>
      </c>
      <c r="D23" s="160"/>
      <c r="E23" s="160"/>
      <c r="F23" s="160"/>
      <c r="G23" s="160"/>
      <c r="H23" s="160"/>
      <c r="I23" s="160"/>
      <c r="J23" s="160"/>
      <c r="K23" s="160"/>
      <c r="L23" s="160"/>
      <c r="M23" s="160"/>
      <c r="N23" s="161" t="e">
        <f>AVERAGE(Calculations!P24:Y24)</f>
        <v>#DIV/0!</v>
      </c>
      <c r="O23" s="162" t="e">
        <f>STDEV(Calculations!P24:Y24)</f>
        <v>#DIV/0!</v>
      </c>
    </row>
    <row r="24" spans="1:15">
      <c r="A24" s="99"/>
      <c r="B24" s="37" t="str">
        <f>'Gene Table'!D24</f>
        <v>NM_000124</v>
      </c>
      <c r="C24" s="159" t="s">
        <v>93</v>
      </c>
      <c r="D24" s="160"/>
      <c r="E24" s="160"/>
      <c r="F24" s="160"/>
      <c r="G24" s="160"/>
      <c r="H24" s="160"/>
      <c r="I24" s="160"/>
      <c r="J24" s="160"/>
      <c r="K24" s="160"/>
      <c r="L24" s="160"/>
      <c r="M24" s="160"/>
      <c r="N24" s="161" t="e">
        <f>AVERAGE(Calculations!P25:Y25)</f>
        <v>#DIV/0!</v>
      </c>
      <c r="O24" s="162" t="e">
        <f>STDEV(Calculations!P25:Y25)</f>
        <v>#DIV/0!</v>
      </c>
    </row>
    <row r="25" spans="1:15">
      <c r="A25" s="99"/>
      <c r="B25" s="37" t="str">
        <f>'Gene Table'!D25</f>
        <v>NM_202001</v>
      </c>
      <c r="C25" s="159" t="s">
        <v>97</v>
      </c>
      <c r="D25" s="160"/>
      <c r="E25" s="160"/>
      <c r="F25" s="160"/>
      <c r="G25" s="160"/>
      <c r="H25" s="160"/>
      <c r="I25" s="160"/>
      <c r="J25" s="160"/>
      <c r="K25" s="160"/>
      <c r="L25" s="160"/>
      <c r="M25" s="160"/>
      <c r="N25" s="161" t="e">
        <f>AVERAGE(Calculations!P26:Y26)</f>
        <v>#DIV/0!</v>
      </c>
      <c r="O25" s="162" t="e">
        <f>STDEV(Calculations!P26:Y26)</f>
        <v>#DIV/0!</v>
      </c>
    </row>
    <row r="26" spans="1:15">
      <c r="A26" s="99"/>
      <c r="B26" s="37" t="str">
        <f>'Gene Table'!D26</f>
        <v>NM_000773</v>
      </c>
      <c r="C26" s="159" t="s">
        <v>101</v>
      </c>
      <c r="D26" s="160"/>
      <c r="E26" s="160"/>
      <c r="F26" s="160"/>
      <c r="G26" s="160"/>
      <c r="H26" s="160"/>
      <c r="I26" s="160"/>
      <c r="J26" s="160"/>
      <c r="K26" s="160"/>
      <c r="L26" s="160"/>
      <c r="M26" s="160"/>
      <c r="N26" s="161" t="e">
        <f>AVERAGE(Calculations!P27:Y27)</f>
        <v>#DIV/0!</v>
      </c>
      <c r="O26" s="162" t="e">
        <f>STDEV(Calculations!P27:Y27)</f>
        <v>#DIV/0!</v>
      </c>
    </row>
    <row r="27" spans="1:15">
      <c r="A27" s="99"/>
      <c r="B27" s="37" t="str">
        <f>'Gene Table'!D27</f>
        <v>NM_004360</v>
      </c>
      <c r="C27" s="159" t="s">
        <v>105</v>
      </c>
      <c r="D27" s="160"/>
      <c r="E27" s="160"/>
      <c r="F27" s="160"/>
      <c r="G27" s="160"/>
      <c r="H27" s="160"/>
      <c r="I27" s="160"/>
      <c r="J27" s="160"/>
      <c r="K27" s="160"/>
      <c r="L27" s="160"/>
      <c r="M27" s="160"/>
      <c r="N27" s="161" t="e">
        <f>AVERAGE(Calculations!P28:Y28)</f>
        <v>#DIV/0!</v>
      </c>
      <c r="O27" s="162" t="e">
        <f>STDEV(Calculations!P28:Y28)</f>
        <v>#DIV/0!</v>
      </c>
    </row>
    <row r="28" spans="1:15">
      <c r="A28" s="99"/>
      <c r="B28" s="37" t="str">
        <f>'Gene Table'!D28</f>
        <v>NM_003401</v>
      </c>
      <c r="C28" s="159" t="s">
        <v>109</v>
      </c>
      <c r="D28" s="160"/>
      <c r="E28" s="160"/>
      <c r="F28" s="160"/>
      <c r="G28" s="160"/>
      <c r="H28" s="160"/>
      <c r="I28" s="160"/>
      <c r="J28" s="160"/>
      <c r="K28" s="160"/>
      <c r="L28" s="160"/>
      <c r="M28" s="160"/>
      <c r="N28" s="161" t="e">
        <f>AVERAGE(Calculations!P29:Y29)</f>
        <v>#DIV/0!</v>
      </c>
      <c r="O28" s="162" t="e">
        <f>STDEV(Calculations!P29:Y29)</f>
        <v>#DIV/0!</v>
      </c>
    </row>
    <row r="29" spans="1:15">
      <c r="A29" s="99"/>
      <c r="B29" s="37" t="str">
        <f>'Gene Table'!D29</f>
        <v>NM_000660</v>
      </c>
      <c r="C29" s="159" t="s">
        <v>113</v>
      </c>
      <c r="D29" s="160"/>
      <c r="E29" s="160"/>
      <c r="F29" s="160"/>
      <c r="G29" s="160"/>
      <c r="H29" s="160"/>
      <c r="I29" s="160"/>
      <c r="J29" s="160"/>
      <c r="K29" s="160"/>
      <c r="L29" s="160"/>
      <c r="M29" s="160"/>
      <c r="N29" s="161" t="e">
        <f>AVERAGE(Calculations!P30:Y30)</f>
        <v>#DIV/0!</v>
      </c>
      <c r="O29" s="162" t="e">
        <f>STDEV(Calculations!P30:Y30)</f>
        <v>#DIV/0!</v>
      </c>
    </row>
    <row r="30" spans="1:15">
      <c r="A30" s="99"/>
      <c r="B30" s="37" t="str">
        <f>'Gene Table'!D30</f>
        <v>NM_000250</v>
      </c>
      <c r="C30" s="159" t="s">
        <v>117</v>
      </c>
      <c r="D30" s="160"/>
      <c r="E30" s="160"/>
      <c r="F30" s="160"/>
      <c r="G30" s="160"/>
      <c r="H30" s="160"/>
      <c r="I30" s="160"/>
      <c r="J30" s="160"/>
      <c r="K30" s="160"/>
      <c r="L30" s="160"/>
      <c r="M30" s="160"/>
      <c r="N30" s="161" t="e">
        <f>AVERAGE(Calculations!P31:Y31)</f>
        <v>#DIV/0!</v>
      </c>
      <c r="O30" s="162" t="e">
        <f>STDEV(Calculations!P31:Y31)</f>
        <v>#DIV/0!</v>
      </c>
    </row>
    <row r="31" spans="1:15">
      <c r="A31" s="99"/>
      <c r="B31" s="37" t="str">
        <f>'Gene Table'!D31</f>
        <v>NM_002421</v>
      </c>
      <c r="C31" s="159" t="s">
        <v>121</v>
      </c>
      <c r="D31" s="160"/>
      <c r="E31" s="160"/>
      <c r="F31" s="160"/>
      <c r="G31" s="160"/>
      <c r="H31" s="160"/>
      <c r="I31" s="160"/>
      <c r="J31" s="160"/>
      <c r="K31" s="160"/>
      <c r="L31" s="160"/>
      <c r="M31" s="160"/>
      <c r="N31" s="161" t="e">
        <f>AVERAGE(Calculations!P32:Y32)</f>
        <v>#DIV/0!</v>
      </c>
      <c r="O31" s="162" t="e">
        <f>STDEV(Calculations!P32:Y32)</f>
        <v>#DIV/0!</v>
      </c>
    </row>
    <row r="32" spans="1:15">
      <c r="A32" s="99"/>
      <c r="B32" s="37" t="str">
        <f>'Gene Table'!D32</f>
        <v>NM_000600</v>
      </c>
      <c r="C32" s="159" t="s">
        <v>125</v>
      </c>
      <c r="D32" s="160"/>
      <c r="E32" s="160"/>
      <c r="F32" s="160"/>
      <c r="G32" s="160"/>
      <c r="H32" s="160"/>
      <c r="I32" s="160"/>
      <c r="J32" s="160"/>
      <c r="K32" s="160"/>
      <c r="L32" s="160"/>
      <c r="M32" s="160"/>
      <c r="N32" s="161" t="e">
        <f>AVERAGE(Calculations!P33:Y33)</f>
        <v>#DIV/0!</v>
      </c>
      <c r="O32" s="162" t="e">
        <f>STDEV(Calculations!P33:Y33)</f>
        <v>#DIV/0!</v>
      </c>
    </row>
    <row r="33" spans="1:15">
      <c r="A33" s="99"/>
      <c r="B33" s="37" t="str">
        <f>'Gene Table'!D33</f>
        <v>NM_000577</v>
      </c>
      <c r="C33" s="159" t="s">
        <v>129</v>
      </c>
      <c r="D33" s="160"/>
      <c r="E33" s="160"/>
      <c r="F33" s="160"/>
      <c r="G33" s="160"/>
      <c r="H33" s="160"/>
      <c r="I33" s="160"/>
      <c r="J33" s="160"/>
      <c r="K33" s="160"/>
      <c r="L33" s="160"/>
      <c r="M33" s="160"/>
      <c r="N33" s="161" t="e">
        <f>AVERAGE(Calculations!P34:Y34)</f>
        <v>#DIV/0!</v>
      </c>
      <c r="O33" s="162" t="e">
        <f>STDEV(Calculations!P34:Y34)</f>
        <v>#DIV/0!</v>
      </c>
    </row>
    <row r="34" spans="1:15">
      <c r="A34" s="99"/>
      <c r="B34" s="37" t="str">
        <f>'Gene Table'!D34</f>
        <v>NM_000576</v>
      </c>
      <c r="C34" s="159" t="s">
        <v>133</v>
      </c>
      <c r="D34" s="160"/>
      <c r="E34" s="160"/>
      <c r="F34" s="160"/>
      <c r="G34" s="160"/>
      <c r="H34" s="160"/>
      <c r="I34" s="160"/>
      <c r="J34" s="160"/>
      <c r="K34" s="160"/>
      <c r="L34" s="160"/>
      <c r="M34" s="160"/>
      <c r="N34" s="161" t="e">
        <f>AVERAGE(Calculations!P35:Y35)</f>
        <v>#DIV/0!</v>
      </c>
      <c r="O34" s="162" t="e">
        <f>STDEV(Calculations!P35:Y35)</f>
        <v>#DIV/0!</v>
      </c>
    </row>
    <row r="35" spans="1:15">
      <c r="A35" s="99"/>
      <c r="B35" s="37" t="str">
        <f>'Gene Table'!D35</f>
        <v>NM_005236</v>
      </c>
      <c r="C35" s="159" t="s">
        <v>137</v>
      </c>
      <c r="D35" s="160"/>
      <c r="E35" s="160"/>
      <c r="F35" s="160"/>
      <c r="G35" s="160"/>
      <c r="H35" s="160"/>
      <c r="I35" s="160"/>
      <c r="J35" s="160"/>
      <c r="K35" s="160"/>
      <c r="L35" s="160"/>
      <c r="M35" s="160"/>
      <c r="N35" s="161" t="e">
        <f>AVERAGE(Calculations!P36:Y36)</f>
        <v>#DIV/0!</v>
      </c>
      <c r="O35" s="162" t="e">
        <f>STDEV(Calculations!P36:Y36)</f>
        <v>#DIV/0!</v>
      </c>
    </row>
    <row r="36" spans="1:15">
      <c r="A36" s="99"/>
      <c r="B36" s="37" t="str">
        <f>'Gene Table'!D36</f>
        <v>NM_000106</v>
      </c>
      <c r="C36" s="159" t="s">
        <v>141</v>
      </c>
      <c r="D36" s="160"/>
      <c r="E36" s="160"/>
      <c r="F36" s="160"/>
      <c r="G36" s="160"/>
      <c r="H36" s="160"/>
      <c r="I36" s="160"/>
      <c r="J36" s="160"/>
      <c r="K36" s="160"/>
      <c r="L36" s="160"/>
      <c r="M36" s="160"/>
      <c r="N36" s="161" t="e">
        <f>AVERAGE(Calculations!P37:Y37)</f>
        <v>#DIV/0!</v>
      </c>
      <c r="O36" s="162" t="e">
        <f>STDEV(Calculations!P37:Y37)</f>
        <v>#DIV/0!</v>
      </c>
    </row>
    <row r="37" spans="1:15">
      <c r="A37" s="99"/>
      <c r="B37" s="37" t="str">
        <f>'Gene Table'!D37</f>
        <v>NM_000104</v>
      </c>
      <c r="C37" s="159" t="s">
        <v>145</v>
      </c>
      <c r="D37" s="160"/>
      <c r="E37" s="160"/>
      <c r="F37" s="160"/>
      <c r="G37" s="160"/>
      <c r="H37" s="160"/>
      <c r="I37" s="160"/>
      <c r="J37" s="160"/>
      <c r="K37" s="160"/>
      <c r="L37" s="160"/>
      <c r="M37" s="160"/>
      <c r="N37" s="161" t="e">
        <f>AVERAGE(Calculations!P38:Y38)</f>
        <v>#DIV/0!</v>
      </c>
      <c r="O37" s="162" t="e">
        <f>STDEV(Calculations!P38:Y38)</f>
        <v>#DIV/0!</v>
      </c>
    </row>
    <row r="38" spans="1:15">
      <c r="A38" s="99"/>
      <c r="B38" s="37" t="str">
        <f>'Gene Table'!D38</f>
        <v>NM_001080124</v>
      </c>
      <c r="C38" s="159" t="s">
        <v>149</v>
      </c>
      <c r="D38" s="160"/>
      <c r="E38" s="160"/>
      <c r="F38" s="160"/>
      <c r="G38" s="160"/>
      <c r="H38" s="160"/>
      <c r="I38" s="160"/>
      <c r="J38" s="160"/>
      <c r="K38" s="160"/>
      <c r="L38" s="160"/>
      <c r="M38" s="160"/>
      <c r="N38" s="161" t="e">
        <f>AVERAGE(Calculations!P39:Y39)</f>
        <v>#DIV/0!</v>
      </c>
      <c r="O38" s="162" t="e">
        <f>STDEV(Calculations!P39:Y39)</f>
        <v>#DIV/0!</v>
      </c>
    </row>
    <row r="39" spans="1:15">
      <c r="A39" s="99"/>
      <c r="B39" s="37" t="str">
        <f>'Gene Table'!D39</f>
        <v>NM_021141</v>
      </c>
      <c r="C39" s="159" t="s">
        <v>153</v>
      </c>
      <c r="D39" s="160"/>
      <c r="E39" s="160"/>
      <c r="F39" s="160"/>
      <c r="G39" s="160"/>
      <c r="H39" s="160"/>
      <c r="I39" s="160"/>
      <c r="J39" s="160"/>
      <c r="K39" s="160"/>
      <c r="L39" s="160"/>
      <c r="M39" s="160"/>
      <c r="N39" s="161" t="e">
        <f>AVERAGE(Calculations!P40:Y40)</f>
        <v>#DIV/0!</v>
      </c>
      <c r="O39" s="162" t="e">
        <f>STDEV(Calculations!P40:Y40)</f>
        <v>#DIV/0!</v>
      </c>
    </row>
    <row r="40" spans="1:15">
      <c r="A40" s="99"/>
      <c r="B40" s="37" t="str">
        <f>'Gene Table'!D40</f>
        <v>NM_005431</v>
      </c>
      <c r="C40" s="159" t="s">
        <v>157</v>
      </c>
      <c r="D40" s="160"/>
      <c r="E40" s="160"/>
      <c r="F40" s="160"/>
      <c r="G40" s="160"/>
      <c r="H40" s="160"/>
      <c r="I40" s="160"/>
      <c r="J40" s="160"/>
      <c r="K40" s="160"/>
      <c r="L40" s="160"/>
      <c r="M40" s="160"/>
      <c r="N40" s="161" t="e">
        <f>AVERAGE(Calculations!P41:Y41)</f>
        <v>#DIV/0!</v>
      </c>
      <c r="O40" s="162" t="e">
        <f>STDEV(Calculations!P41:Y41)</f>
        <v>#DIV/0!</v>
      </c>
    </row>
    <row r="41" spans="1:15">
      <c r="A41" s="99"/>
      <c r="B41" s="37" t="str">
        <f>'Gene Table'!D41</f>
        <v>NM_002874</v>
      </c>
      <c r="C41" s="159" t="s">
        <v>161</v>
      </c>
      <c r="D41" s="160"/>
      <c r="E41" s="160"/>
      <c r="F41" s="160"/>
      <c r="G41" s="160"/>
      <c r="H41" s="160"/>
      <c r="I41" s="160"/>
      <c r="J41" s="160"/>
      <c r="K41" s="160"/>
      <c r="L41" s="160"/>
      <c r="M41" s="160"/>
      <c r="N41" s="161" t="e">
        <f>AVERAGE(Calculations!P42:Y42)</f>
        <v>#DIV/0!</v>
      </c>
      <c r="O41" s="162" t="e">
        <f>STDEV(Calculations!P42:Y42)</f>
        <v>#DIV/0!</v>
      </c>
    </row>
    <row r="42" spans="1:15">
      <c r="A42" s="99"/>
      <c r="B42" s="37" t="str">
        <f>'Gene Table'!D42</f>
        <v>NM_000963</v>
      </c>
      <c r="C42" s="159" t="s">
        <v>165</v>
      </c>
      <c r="D42" s="160"/>
      <c r="E42" s="160"/>
      <c r="F42" s="160"/>
      <c r="G42" s="160"/>
      <c r="H42" s="160"/>
      <c r="I42" s="160"/>
      <c r="J42" s="160"/>
      <c r="K42" s="160"/>
      <c r="L42" s="160"/>
      <c r="M42" s="160"/>
      <c r="N42" s="161" t="e">
        <f>AVERAGE(Calculations!P43:Y43)</f>
        <v>#DIV/0!</v>
      </c>
      <c r="O42" s="162" t="e">
        <f>STDEV(Calculations!P43:Y43)</f>
        <v>#DIV/0!</v>
      </c>
    </row>
    <row r="43" spans="1:15">
      <c r="A43" s="99"/>
      <c r="B43" s="37" t="str">
        <f>'Gene Table'!D43</f>
        <v>NM_003998</v>
      </c>
      <c r="C43" s="159" t="s">
        <v>169</v>
      </c>
      <c r="D43" s="160"/>
      <c r="E43" s="160"/>
      <c r="F43" s="160"/>
      <c r="G43" s="160"/>
      <c r="H43" s="160"/>
      <c r="I43" s="160"/>
      <c r="J43" s="160"/>
      <c r="K43" s="160"/>
      <c r="L43" s="160"/>
      <c r="M43" s="160"/>
      <c r="N43" s="161" t="e">
        <f>AVERAGE(Calculations!P44:Y44)</f>
        <v>#DIV/0!</v>
      </c>
      <c r="O43" s="162" t="e">
        <f>STDEV(Calculations!P44:Y44)</f>
        <v>#DIV/0!</v>
      </c>
    </row>
    <row r="44" spans="1:15">
      <c r="A44" s="99"/>
      <c r="B44" s="37" t="str">
        <f>'Gene Table'!D44</f>
        <v>NM_000251</v>
      </c>
      <c r="C44" s="159" t="s">
        <v>173</v>
      </c>
      <c r="D44" s="160"/>
      <c r="E44" s="160"/>
      <c r="F44" s="160"/>
      <c r="G44" s="160"/>
      <c r="H44" s="160"/>
      <c r="I44" s="160"/>
      <c r="J44" s="160"/>
      <c r="K44" s="160"/>
      <c r="L44" s="160"/>
      <c r="M44" s="160"/>
      <c r="N44" s="161" t="e">
        <f>AVERAGE(Calculations!P45:Y45)</f>
        <v>#DIV/0!</v>
      </c>
      <c r="O44" s="162" t="e">
        <f>STDEV(Calculations!P45:Y45)</f>
        <v>#DIV/0!</v>
      </c>
    </row>
    <row r="45" spans="1:15">
      <c r="A45" s="99"/>
      <c r="B45" s="37" t="str">
        <f>'Gene Table'!D45</f>
        <v>NM_004985</v>
      </c>
      <c r="C45" s="159" t="s">
        <v>177</v>
      </c>
      <c r="D45" s="160"/>
      <c r="E45" s="160"/>
      <c r="F45" s="160"/>
      <c r="G45" s="160"/>
      <c r="H45" s="160"/>
      <c r="I45" s="160"/>
      <c r="J45" s="160"/>
      <c r="K45" s="160"/>
      <c r="L45" s="160"/>
      <c r="M45" s="160"/>
      <c r="N45" s="161" t="e">
        <f>AVERAGE(Calculations!P46:Y46)</f>
        <v>#DIV/0!</v>
      </c>
      <c r="O45" s="162" t="e">
        <f>STDEV(Calculations!P46:Y46)</f>
        <v>#DIV/0!</v>
      </c>
    </row>
    <row r="46" spans="1:15">
      <c r="A46" s="99"/>
      <c r="B46" s="37" t="str">
        <f>'Gene Table'!D46</f>
        <v>NM_000589</v>
      </c>
      <c r="C46" s="159" t="s">
        <v>181</v>
      </c>
      <c r="D46" s="160"/>
      <c r="E46" s="160"/>
      <c r="F46" s="160"/>
      <c r="G46" s="160"/>
      <c r="H46" s="160"/>
      <c r="I46" s="160"/>
      <c r="J46" s="160"/>
      <c r="K46" s="160"/>
      <c r="L46" s="160"/>
      <c r="M46" s="160"/>
      <c r="N46" s="161" t="e">
        <f>AVERAGE(Calculations!P47:Y47)</f>
        <v>#DIV/0!</v>
      </c>
      <c r="O46" s="162" t="e">
        <f>STDEV(Calculations!P47:Y47)</f>
        <v>#DIV/0!</v>
      </c>
    </row>
    <row r="47" spans="1:15">
      <c r="A47" s="99"/>
      <c r="B47" s="37" t="str">
        <f>'Gene Table'!D47</f>
        <v>NM_005343</v>
      </c>
      <c r="C47" s="159" t="s">
        <v>185</v>
      </c>
      <c r="D47" s="160"/>
      <c r="E47" s="160"/>
      <c r="F47" s="160"/>
      <c r="G47" s="160"/>
      <c r="H47" s="160"/>
      <c r="I47" s="160"/>
      <c r="J47" s="160"/>
      <c r="K47" s="160"/>
      <c r="L47" s="160"/>
      <c r="M47" s="160"/>
      <c r="N47" s="161" t="e">
        <f>AVERAGE(Calculations!P48:Y48)</f>
        <v>#DIV/0!</v>
      </c>
      <c r="O47" s="162" t="e">
        <f>STDEV(Calculations!P48:Y48)</f>
        <v>#DIV/0!</v>
      </c>
    </row>
    <row r="48" spans="1:15">
      <c r="A48" s="99"/>
      <c r="B48" s="37" t="str">
        <f>'Gene Table'!D48</f>
        <v>NM_000179</v>
      </c>
      <c r="C48" s="159" t="s">
        <v>189</v>
      </c>
      <c r="D48" s="160"/>
      <c r="E48" s="160"/>
      <c r="F48" s="160"/>
      <c r="G48" s="160"/>
      <c r="H48" s="160"/>
      <c r="I48" s="160"/>
      <c r="J48" s="160"/>
      <c r="K48" s="160"/>
      <c r="L48" s="160"/>
      <c r="M48" s="160"/>
      <c r="N48" s="161" t="e">
        <f>AVERAGE(Calculations!P49:Y49)</f>
        <v>#DIV/0!</v>
      </c>
      <c r="O48" s="162" t="e">
        <f>STDEV(Calculations!P49:Y49)</f>
        <v>#DIV/0!</v>
      </c>
    </row>
    <row r="49" spans="1:15">
      <c r="A49" s="99"/>
      <c r="B49" s="37" t="str">
        <f>'Gene Table'!D49</f>
        <v>NM_000849</v>
      </c>
      <c r="C49" s="159" t="s">
        <v>193</v>
      </c>
      <c r="D49" s="160"/>
      <c r="E49" s="160"/>
      <c r="F49" s="160"/>
      <c r="G49" s="160"/>
      <c r="H49" s="160"/>
      <c r="I49" s="160"/>
      <c r="J49" s="160"/>
      <c r="K49" s="160"/>
      <c r="L49" s="160"/>
      <c r="M49" s="160"/>
      <c r="N49" s="161" t="e">
        <f>AVERAGE(Calculations!P50:Y50)</f>
        <v>#DIV/0!</v>
      </c>
      <c r="O49" s="162" t="e">
        <f>STDEV(Calculations!P50:Y50)</f>
        <v>#DIV/0!</v>
      </c>
    </row>
    <row r="50" spans="1:15">
      <c r="A50" s="99"/>
      <c r="B50" s="37" t="str">
        <f>'Gene Table'!D50</f>
        <v>NM_000754</v>
      </c>
      <c r="C50" s="159" t="s">
        <v>197</v>
      </c>
      <c r="D50" s="160"/>
      <c r="E50" s="160"/>
      <c r="F50" s="160"/>
      <c r="G50" s="160"/>
      <c r="H50" s="160"/>
      <c r="I50" s="160"/>
      <c r="J50" s="160"/>
      <c r="K50" s="160"/>
      <c r="L50" s="160"/>
      <c r="M50" s="160"/>
      <c r="N50" s="161" t="e">
        <f>AVERAGE(Calculations!P51:Y51)</f>
        <v>#DIV/0!</v>
      </c>
      <c r="O50" s="162" t="e">
        <f>STDEV(Calculations!P51:Y51)</f>
        <v>#DIV/0!</v>
      </c>
    </row>
    <row r="51" spans="1:15">
      <c r="A51" s="99"/>
      <c r="B51" s="37" t="str">
        <f>'Gene Table'!D51</f>
        <v>NM_001025366</v>
      </c>
      <c r="C51" s="159" t="s">
        <v>201</v>
      </c>
      <c r="D51" s="160"/>
      <c r="E51" s="160"/>
      <c r="F51" s="160"/>
      <c r="G51" s="160"/>
      <c r="H51" s="160"/>
      <c r="I51" s="160"/>
      <c r="J51" s="160"/>
      <c r="K51" s="160"/>
      <c r="L51" s="160"/>
      <c r="M51" s="160"/>
      <c r="N51" s="161" t="e">
        <f>AVERAGE(Calculations!P52:Y52)</f>
        <v>#DIV/0!</v>
      </c>
      <c r="O51" s="162" t="e">
        <f>STDEV(Calculations!P52:Y52)</f>
        <v>#DIV/0!</v>
      </c>
    </row>
    <row r="52" spans="1:15">
      <c r="A52" s="99"/>
      <c r="B52" s="37" t="str">
        <f>'Gene Table'!D52</f>
        <v>NM_001074</v>
      </c>
      <c r="C52" s="159" t="s">
        <v>205</v>
      </c>
      <c r="D52" s="160"/>
      <c r="E52" s="160"/>
      <c r="F52" s="160"/>
      <c r="G52" s="160"/>
      <c r="H52" s="160"/>
      <c r="I52" s="160"/>
      <c r="J52" s="160"/>
      <c r="K52" s="160"/>
      <c r="L52" s="160"/>
      <c r="M52" s="160"/>
      <c r="N52" s="161" t="e">
        <f>AVERAGE(Calculations!P53:Y53)</f>
        <v>#DIV/0!</v>
      </c>
      <c r="O52" s="162" t="e">
        <f>STDEV(Calculations!P53:Y53)</f>
        <v>#DIV/0!</v>
      </c>
    </row>
    <row r="53" spans="1:15">
      <c r="A53" s="99"/>
      <c r="B53" s="37" t="str">
        <f>'Gene Table'!D53</f>
        <v>NM_001071</v>
      </c>
      <c r="C53" s="159" t="s">
        <v>209</v>
      </c>
      <c r="D53" s="160"/>
      <c r="E53" s="160"/>
      <c r="F53" s="160"/>
      <c r="G53" s="160"/>
      <c r="H53" s="160"/>
      <c r="I53" s="160"/>
      <c r="J53" s="160"/>
      <c r="K53" s="160"/>
      <c r="L53" s="160"/>
      <c r="M53" s="160"/>
      <c r="N53" s="161" t="e">
        <f>AVERAGE(Calculations!P54:Y54)</f>
        <v>#DIV/0!</v>
      </c>
      <c r="O53" s="162" t="e">
        <f>STDEV(Calculations!P54:Y54)</f>
        <v>#DIV/0!</v>
      </c>
    </row>
    <row r="54" spans="1:15">
      <c r="A54" s="99"/>
      <c r="B54" s="37" t="str">
        <f>'Gene Table'!D54</f>
        <v>NM_000059</v>
      </c>
      <c r="C54" s="159" t="s">
        <v>213</v>
      </c>
      <c r="D54" s="160"/>
      <c r="E54" s="160"/>
      <c r="F54" s="160"/>
      <c r="G54" s="160"/>
      <c r="H54" s="160"/>
      <c r="I54" s="160"/>
      <c r="J54" s="160"/>
      <c r="K54" s="160"/>
      <c r="L54" s="160"/>
      <c r="M54" s="160"/>
      <c r="N54" s="161" t="e">
        <f>AVERAGE(Calculations!P55:Y55)</f>
        <v>#DIV/0!</v>
      </c>
      <c r="O54" s="162" t="e">
        <f>STDEV(Calculations!P55:Y55)</f>
        <v>#DIV/0!</v>
      </c>
    </row>
    <row r="55" spans="1:15">
      <c r="A55" s="99"/>
      <c r="B55" s="37" t="str">
        <f>'Gene Table'!D55</f>
        <v>NM_134424</v>
      </c>
      <c r="C55" s="159" t="s">
        <v>217</v>
      </c>
      <c r="D55" s="160"/>
      <c r="E55" s="160"/>
      <c r="F55" s="160"/>
      <c r="G55" s="160"/>
      <c r="H55" s="160"/>
      <c r="I55" s="160"/>
      <c r="J55" s="160"/>
      <c r="K55" s="160"/>
      <c r="L55" s="160"/>
      <c r="M55" s="160"/>
      <c r="N55" s="161" t="e">
        <f>AVERAGE(Calculations!P56:Y56)</f>
        <v>#DIV/0!</v>
      </c>
      <c r="O55" s="162" t="e">
        <f>STDEV(Calculations!P56:Y56)</f>
        <v>#DIV/0!</v>
      </c>
    </row>
    <row r="56" spans="1:15">
      <c r="A56" s="99"/>
      <c r="B56" s="37" t="str">
        <f>'Gene Table'!D56</f>
        <v>NM_002691</v>
      </c>
      <c r="C56" s="159" t="s">
        <v>221</v>
      </c>
      <c r="D56" s="160"/>
      <c r="E56" s="160"/>
      <c r="F56" s="160"/>
      <c r="G56" s="160"/>
      <c r="H56" s="160"/>
      <c r="I56" s="160"/>
      <c r="J56" s="160"/>
      <c r="K56" s="160"/>
      <c r="L56" s="160"/>
      <c r="M56" s="160"/>
      <c r="N56" s="161" t="e">
        <f>AVERAGE(Calculations!P57:Y57)</f>
        <v>#DIV/0!</v>
      </c>
      <c r="O56" s="162" t="e">
        <f>STDEV(Calculations!P57:Y57)</f>
        <v>#DIV/0!</v>
      </c>
    </row>
    <row r="57" spans="1:15">
      <c r="A57" s="99"/>
      <c r="B57" s="37" t="str">
        <f>'Gene Table'!D57</f>
        <v>NM_002690</v>
      </c>
      <c r="C57" s="159" t="s">
        <v>225</v>
      </c>
      <c r="D57" s="160"/>
      <c r="E57" s="160"/>
      <c r="F57" s="160"/>
      <c r="G57" s="160"/>
      <c r="H57" s="160"/>
      <c r="I57" s="160"/>
      <c r="J57" s="160"/>
      <c r="K57" s="160"/>
      <c r="L57" s="160"/>
      <c r="M57" s="160"/>
      <c r="N57" s="161" t="e">
        <f>AVERAGE(Calculations!P58:Y58)</f>
        <v>#DIV/0!</v>
      </c>
      <c r="O57" s="162" t="e">
        <f>STDEV(Calculations!P58:Y58)</f>
        <v>#DIV/0!</v>
      </c>
    </row>
    <row r="58" spans="1:15">
      <c r="A58" s="99"/>
      <c r="B58" s="37" t="str">
        <f>'Gene Table'!D58</f>
        <v>NM_002592</v>
      </c>
      <c r="C58" s="159" t="s">
        <v>229</v>
      </c>
      <c r="D58" s="160"/>
      <c r="E58" s="160"/>
      <c r="F58" s="160"/>
      <c r="G58" s="160"/>
      <c r="H58" s="160"/>
      <c r="I58" s="160"/>
      <c r="J58" s="160"/>
      <c r="K58" s="160"/>
      <c r="L58" s="160"/>
      <c r="M58" s="160"/>
      <c r="N58" s="161" t="e">
        <f>AVERAGE(Calculations!P59:Y59)</f>
        <v>#DIV/0!</v>
      </c>
      <c r="O58" s="162" t="e">
        <f>STDEV(Calculations!P59:Y59)</f>
        <v>#DIV/0!</v>
      </c>
    </row>
    <row r="59" spans="1:15">
      <c r="A59" s="99"/>
      <c r="B59" s="37" t="str">
        <f>'Gene Table'!D59</f>
        <v>NM_000625</v>
      </c>
      <c r="C59" s="159" t="s">
        <v>233</v>
      </c>
      <c r="D59" s="160"/>
      <c r="E59" s="160"/>
      <c r="F59" s="160"/>
      <c r="G59" s="160"/>
      <c r="H59" s="160"/>
      <c r="I59" s="160"/>
      <c r="J59" s="160"/>
      <c r="K59" s="160"/>
      <c r="L59" s="160"/>
      <c r="M59" s="160"/>
      <c r="N59" s="161" t="e">
        <f>AVERAGE(Calculations!P60:Y60)</f>
        <v>#DIV/0!</v>
      </c>
      <c r="O59" s="162" t="e">
        <f>STDEV(Calculations!P60:Y60)</f>
        <v>#DIV/0!</v>
      </c>
    </row>
    <row r="60" spans="1:15">
      <c r="A60" s="99"/>
      <c r="B60" s="37" t="str">
        <f>'Gene Table'!D60</f>
        <v>NM_002454</v>
      </c>
      <c r="C60" s="159" t="s">
        <v>237</v>
      </c>
      <c r="D60" s="160"/>
      <c r="E60" s="160"/>
      <c r="F60" s="160"/>
      <c r="G60" s="160"/>
      <c r="H60" s="160"/>
      <c r="I60" s="160"/>
      <c r="J60" s="160"/>
      <c r="K60" s="160"/>
      <c r="L60" s="160"/>
      <c r="M60" s="160"/>
      <c r="N60" s="161" t="e">
        <f>AVERAGE(Calculations!P61:Y61)</f>
        <v>#DIV/0!</v>
      </c>
      <c r="O60" s="162" t="e">
        <f>STDEV(Calculations!P61:Y61)</f>
        <v>#DIV/0!</v>
      </c>
    </row>
    <row r="61" spans="1:15">
      <c r="A61" s="99"/>
      <c r="B61" s="37" t="str">
        <f>'Gene Table'!D61</f>
        <v>NM_004994</v>
      </c>
      <c r="C61" s="159" t="s">
        <v>241</v>
      </c>
      <c r="D61" s="160"/>
      <c r="E61" s="160"/>
      <c r="F61" s="160"/>
      <c r="G61" s="160"/>
      <c r="H61" s="160"/>
      <c r="I61" s="160"/>
      <c r="J61" s="160"/>
      <c r="K61" s="160"/>
      <c r="L61" s="160"/>
      <c r="M61" s="160"/>
      <c r="N61" s="161" t="e">
        <f>AVERAGE(Calculations!P62:Y62)</f>
        <v>#DIV/0!</v>
      </c>
      <c r="O61" s="162" t="e">
        <f>STDEV(Calculations!P62:Y62)</f>
        <v>#DIV/0!</v>
      </c>
    </row>
    <row r="62" spans="1:15">
      <c r="A62" s="99"/>
      <c r="B62" s="37" t="str">
        <f>'Gene Table'!D62</f>
        <v>NM_002422</v>
      </c>
      <c r="C62" s="159" t="s">
        <v>245</v>
      </c>
      <c r="D62" s="160"/>
      <c r="E62" s="160"/>
      <c r="F62" s="160"/>
      <c r="G62" s="160"/>
      <c r="H62" s="160"/>
      <c r="I62" s="160"/>
      <c r="J62" s="160"/>
      <c r="K62" s="160"/>
      <c r="L62" s="160"/>
      <c r="M62" s="160"/>
      <c r="N62" s="161" t="e">
        <f>AVERAGE(Calculations!P63:Y63)</f>
        <v>#DIV/0!</v>
      </c>
      <c r="O62" s="162" t="e">
        <f>STDEV(Calculations!P63:Y63)</f>
        <v>#DIV/0!</v>
      </c>
    </row>
    <row r="63" spans="1:15">
      <c r="A63" s="99"/>
      <c r="B63" s="37" t="str">
        <f>'Gene Table'!D63</f>
        <v>NM_000249</v>
      </c>
      <c r="C63" s="159" t="s">
        <v>249</v>
      </c>
      <c r="D63" s="160"/>
      <c r="E63" s="160"/>
      <c r="F63" s="160"/>
      <c r="G63" s="160"/>
      <c r="H63" s="160"/>
      <c r="I63" s="160"/>
      <c r="J63" s="160"/>
      <c r="K63" s="160"/>
      <c r="L63" s="160"/>
      <c r="M63" s="160"/>
      <c r="N63" s="161" t="e">
        <f>AVERAGE(Calculations!P64:Y64)</f>
        <v>#DIV/0!</v>
      </c>
      <c r="O63" s="162" t="e">
        <f>STDEV(Calculations!P64:Y64)</f>
        <v>#DIV/0!</v>
      </c>
    </row>
    <row r="64" spans="1:15">
      <c r="A64" s="99"/>
      <c r="B64" s="37" t="str">
        <f>'Gene Table'!D64</f>
        <v>NM_000234</v>
      </c>
      <c r="C64" s="159" t="s">
        <v>253</v>
      </c>
      <c r="D64" s="160"/>
      <c r="E64" s="160"/>
      <c r="F64" s="160"/>
      <c r="G64" s="160"/>
      <c r="H64" s="160"/>
      <c r="I64" s="160"/>
      <c r="J64" s="160"/>
      <c r="K64" s="160"/>
      <c r="L64" s="160"/>
      <c r="M64" s="160"/>
      <c r="N64" s="161" t="e">
        <f>AVERAGE(Calculations!P65:Y65)</f>
        <v>#DIV/0!</v>
      </c>
      <c r="O64" s="162" t="e">
        <f>STDEV(Calculations!P65:Y65)</f>
        <v>#DIV/0!</v>
      </c>
    </row>
    <row r="65" spans="1:15">
      <c r="A65" s="99"/>
      <c r="B65" s="37" t="str">
        <f>'Gene Table'!D65</f>
        <v>NM_000572</v>
      </c>
      <c r="C65" s="159" t="s">
        <v>257</v>
      </c>
      <c r="D65" s="160"/>
      <c r="E65" s="160"/>
      <c r="F65" s="160"/>
      <c r="G65" s="160"/>
      <c r="H65" s="160"/>
      <c r="I65" s="160"/>
      <c r="J65" s="160"/>
      <c r="K65" s="160"/>
      <c r="L65" s="160"/>
      <c r="M65" s="160"/>
      <c r="N65" s="161" t="e">
        <f>AVERAGE(Calculations!P66:Y66)</f>
        <v>#DIV/0!</v>
      </c>
      <c r="O65" s="162" t="e">
        <f>STDEV(Calculations!P66:Y66)</f>
        <v>#DIV/0!</v>
      </c>
    </row>
    <row r="66" spans="1:15">
      <c r="A66" s="99"/>
      <c r="B66" s="37" t="str">
        <f>'Gene Table'!D66</f>
        <v>NM_000584</v>
      </c>
      <c r="C66" s="159" t="s">
        <v>261</v>
      </c>
      <c r="D66" s="160"/>
      <c r="E66" s="160"/>
      <c r="F66" s="160"/>
      <c r="G66" s="160"/>
      <c r="H66" s="160"/>
      <c r="I66" s="160"/>
      <c r="J66" s="160"/>
      <c r="K66" s="160"/>
      <c r="L66" s="160"/>
      <c r="M66" s="160"/>
      <c r="N66" s="161" t="e">
        <f>AVERAGE(Calculations!P67:Y67)</f>
        <v>#DIV/0!</v>
      </c>
      <c r="O66" s="162" t="e">
        <f>STDEV(Calculations!P67:Y67)</f>
        <v>#DIV/0!</v>
      </c>
    </row>
    <row r="67" spans="1:15">
      <c r="A67" s="99"/>
      <c r="B67" s="37" t="str">
        <f>'Gene Table'!D67</f>
        <v>NM_000384</v>
      </c>
      <c r="C67" s="159" t="s">
        <v>265</v>
      </c>
      <c r="D67" s="160"/>
      <c r="E67" s="160"/>
      <c r="F67" s="160"/>
      <c r="G67" s="160"/>
      <c r="H67" s="160"/>
      <c r="I67" s="160"/>
      <c r="J67" s="160"/>
      <c r="K67" s="160"/>
      <c r="L67" s="160"/>
      <c r="M67" s="160"/>
      <c r="N67" s="161" t="e">
        <f>AVERAGE(Calculations!P68:Y68)</f>
        <v>#DIV/0!</v>
      </c>
      <c r="O67" s="162" t="e">
        <f>STDEV(Calculations!P68:Y68)</f>
        <v>#DIV/0!</v>
      </c>
    </row>
    <row r="68" spans="1:15">
      <c r="A68" s="99"/>
      <c r="B68" s="37" t="str">
        <f>'Gene Table'!D68</f>
        <v>NM_000120</v>
      </c>
      <c r="C68" s="159" t="s">
        <v>269</v>
      </c>
      <c r="D68" s="160"/>
      <c r="E68" s="160"/>
      <c r="F68" s="160"/>
      <c r="G68" s="160"/>
      <c r="H68" s="160"/>
      <c r="I68" s="160"/>
      <c r="J68" s="160"/>
      <c r="K68" s="160"/>
      <c r="L68" s="160"/>
      <c r="M68" s="160"/>
      <c r="N68" s="161" t="e">
        <f>AVERAGE(Calculations!P69:Y69)</f>
        <v>#DIV/0!</v>
      </c>
      <c r="O68" s="162" t="e">
        <f>STDEV(Calculations!P69:Y69)</f>
        <v>#DIV/0!</v>
      </c>
    </row>
    <row r="69" spans="1:15">
      <c r="A69" s="99"/>
      <c r="B69" s="37" t="str">
        <f>'Gene Table'!D69</f>
        <v>NM_001621</v>
      </c>
      <c r="C69" s="159" t="s">
        <v>273</v>
      </c>
      <c r="D69" s="160"/>
      <c r="E69" s="160"/>
      <c r="F69" s="160"/>
      <c r="G69" s="160"/>
      <c r="H69" s="160"/>
      <c r="I69" s="160"/>
      <c r="J69" s="160"/>
      <c r="K69" s="160"/>
      <c r="L69" s="160"/>
      <c r="M69" s="160"/>
      <c r="N69" s="161" t="e">
        <f>AVERAGE(Calculations!P70:Y70)</f>
        <v>#DIV/0!</v>
      </c>
      <c r="O69" s="162" t="e">
        <f>STDEV(Calculations!P70:Y70)</f>
        <v>#DIV/0!</v>
      </c>
    </row>
    <row r="70" spans="1:15">
      <c r="A70" s="99"/>
      <c r="B70" s="37" t="str">
        <f>'Gene Table'!D70</f>
        <v>NM_005228</v>
      </c>
      <c r="C70" s="159" t="s">
        <v>277</v>
      </c>
      <c r="D70" s="160"/>
      <c r="E70" s="160"/>
      <c r="F70" s="160"/>
      <c r="G70" s="160"/>
      <c r="H70" s="160"/>
      <c r="I70" s="160"/>
      <c r="J70" s="160"/>
      <c r="K70" s="160"/>
      <c r="L70" s="160"/>
      <c r="M70" s="160"/>
      <c r="N70" s="161" t="e">
        <f>AVERAGE(Calculations!P71:Y71)</f>
        <v>#DIV/0!</v>
      </c>
      <c r="O70" s="162" t="e">
        <f>STDEV(Calculations!P71:Y71)</f>
        <v>#DIV/0!</v>
      </c>
    </row>
    <row r="71" spans="1:15">
      <c r="A71" s="99"/>
      <c r="B71" s="37" t="str">
        <f>'Gene Table'!D71</f>
        <v>NM_001618</v>
      </c>
      <c r="C71" s="159" t="s">
        <v>281</v>
      </c>
      <c r="D71" s="160"/>
      <c r="E71" s="160"/>
      <c r="F71" s="160"/>
      <c r="G71" s="160"/>
      <c r="H71" s="160"/>
      <c r="I71" s="160"/>
      <c r="J71" s="160"/>
      <c r="K71" s="160"/>
      <c r="L71" s="160"/>
      <c r="M71" s="160"/>
      <c r="N71" s="161" t="e">
        <f>AVERAGE(Calculations!P72:Y72)</f>
        <v>#DIV/0!</v>
      </c>
      <c r="O71" s="162" t="e">
        <f>STDEV(Calculations!P72:Y72)</f>
        <v>#DIV/0!</v>
      </c>
    </row>
    <row r="72" spans="1:15">
      <c r="A72" s="99"/>
      <c r="B72" s="37" t="str">
        <f>'Gene Table'!D72</f>
        <v>NM_058195</v>
      </c>
      <c r="C72" s="159" t="s">
        <v>285</v>
      </c>
      <c r="D72" s="160"/>
      <c r="E72" s="160"/>
      <c r="F72" s="160"/>
      <c r="G72" s="160"/>
      <c r="H72" s="160"/>
      <c r="I72" s="160"/>
      <c r="J72" s="160"/>
      <c r="K72" s="160"/>
      <c r="L72" s="160"/>
      <c r="M72" s="160"/>
      <c r="N72" s="161" t="e">
        <f>AVERAGE(Calculations!P73:Y73)</f>
        <v>#DIV/0!</v>
      </c>
      <c r="O72" s="162" t="e">
        <f>STDEV(Calculations!P73:Y73)</f>
        <v>#DIV/0!</v>
      </c>
    </row>
    <row r="73" spans="1:15">
      <c r="A73" s="99"/>
      <c r="B73" s="37" t="str">
        <f>'Gene Table'!D73</f>
        <v>BC071181</v>
      </c>
      <c r="C73" s="159" t="s">
        <v>289</v>
      </c>
      <c r="D73" s="160"/>
      <c r="E73" s="160"/>
      <c r="F73" s="160"/>
      <c r="G73" s="160"/>
      <c r="H73" s="160"/>
      <c r="I73" s="160"/>
      <c r="J73" s="160"/>
      <c r="K73" s="160"/>
      <c r="L73" s="160"/>
      <c r="M73" s="160"/>
      <c r="N73" s="161" t="e">
        <f>AVERAGE(Calculations!P74:Y74)</f>
        <v>#DIV/0!</v>
      </c>
      <c r="O73" s="162" t="e">
        <f>STDEV(Calculations!P74:Y74)</f>
        <v>#DIV/0!</v>
      </c>
    </row>
    <row r="74" spans="1:15">
      <c r="A74" s="99"/>
      <c r="B74" s="37" t="str">
        <f>'Gene Table'!D74</f>
        <v>NM_004296</v>
      </c>
      <c r="C74" s="159" t="s">
        <v>293</v>
      </c>
      <c r="D74" s="160"/>
      <c r="E74" s="160"/>
      <c r="F74" s="160"/>
      <c r="G74" s="160"/>
      <c r="H74" s="160"/>
      <c r="I74" s="160"/>
      <c r="J74" s="160"/>
      <c r="K74" s="160"/>
      <c r="L74" s="160"/>
      <c r="M74" s="160"/>
      <c r="N74" s="161" t="e">
        <f>AVERAGE(Calculations!P75:Y75)</f>
        <v>#DIV/0!</v>
      </c>
      <c r="O74" s="162" t="e">
        <f>STDEV(Calculations!P75:Y75)</f>
        <v>#DIV/0!</v>
      </c>
    </row>
    <row r="75" spans="1:15">
      <c r="A75" s="99"/>
      <c r="B75" s="37" t="str">
        <f>'Gene Table'!D75</f>
        <v>NM_001239</v>
      </c>
      <c r="C75" s="159" t="s">
        <v>297</v>
      </c>
      <c r="D75" s="160"/>
      <c r="E75" s="160"/>
      <c r="F75" s="160"/>
      <c r="G75" s="160"/>
      <c r="H75" s="160"/>
      <c r="I75" s="160"/>
      <c r="J75" s="160"/>
      <c r="K75" s="160"/>
      <c r="L75" s="160"/>
      <c r="M75" s="160"/>
      <c r="N75" s="161" t="e">
        <f>AVERAGE(Calculations!P76:Y76)</f>
        <v>#DIV/0!</v>
      </c>
      <c r="O75" s="162" t="e">
        <f>STDEV(Calculations!P76:Y76)</f>
        <v>#DIV/0!</v>
      </c>
    </row>
    <row r="76" spans="1:15">
      <c r="A76" s="99"/>
      <c r="B76" s="37" t="str">
        <f>'Gene Table'!D76</f>
        <v>NM_003844</v>
      </c>
      <c r="C76" s="159" t="s">
        <v>301</v>
      </c>
      <c r="D76" s="160"/>
      <c r="E76" s="160"/>
      <c r="F76" s="160"/>
      <c r="G76" s="160"/>
      <c r="H76" s="160"/>
      <c r="I76" s="160"/>
      <c r="J76" s="160"/>
      <c r="K76" s="160"/>
      <c r="L76" s="160"/>
      <c r="M76" s="160"/>
      <c r="N76" s="161" t="e">
        <f>AVERAGE(Calculations!P77:Y77)</f>
        <v>#DIV/0!</v>
      </c>
      <c r="O76" s="162" t="e">
        <f>STDEV(Calculations!P77:Y77)</f>
        <v>#DIV/0!</v>
      </c>
    </row>
    <row r="77" spans="1:15">
      <c r="A77" s="99"/>
      <c r="B77" s="37" t="str">
        <f>'Gene Table'!D77</f>
        <v>NM_000071</v>
      </c>
      <c r="C77" s="159" t="s">
        <v>305</v>
      </c>
      <c r="D77" s="160"/>
      <c r="E77" s="160"/>
      <c r="F77" s="160"/>
      <c r="G77" s="160"/>
      <c r="H77" s="160"/>
      <c r="I77" s="160"/>
      <c r="J77" s="160"/>
      <c r="K77" s="160"/>
      <c r="L77" s="160"/>
      <c r="M77" s="160"/>
      <c r="N77" s="161" t="e">
        <f>AVERAGE(Calculations!P78:Y78)</f>
        <v>#DIV/0!</v>
      </c>
      <c r="O77" s="162" t="e">
        <f>STDEV(Calculations!P78:Y78)</f>
        <v>#DIV/0!</v>
      </c>
    </row>
    <row r="78" spans="1:15">
      <c r="A78" s="99"/>
      <c r="B78" s="37" t="str">
        <f>'Gene Table'!D78</f>
        <v>NM_003739</v>
      </c>
      <c r="C78" s="159" t="s">
        <v>309</v>
      </c>
      <c r="D78" s="160"/>
      <c r="E78" s="160"/>
      <c r="F78" s="160"/>
      <c r="G78" s="160"/>
      <c r="H78" s="160"/>
      <c r="I78" s="160"/>
      <c r="J78" s="160"/>
      <c r="K78" s="160"/>
      <c r="L78" s="160"/>
      <c r="M78" s="160"/>
      <c r="N78" s="161" t="e">
        <f>AVERAGE(Calculations!P79:Y79)</f>
        <v>#DIV/0!</v>
      </c>
      <c r="O78" s="162" t="e">
        <f>STDEV(Calculations!P79:Y79)</f>
        <v>#DIV/0!</v>
      </c>
    </row>
    <row r="79" spans="1:15">
      <c r="A79" s="99"/>
      <c r="B79" s="37" t="str">
        <f>'Gene Table'!D79</f>
        <v>NM_000376</v>
      </c>
      <c r="C79" s="159" t="s">
        <v>313</v>
      </c>
      <c r="D79" s="160"/>
      <c r="E79" s="160"/>
      <c r="F79" s="160"/>
      <c r="G79" s="160"/>
      <c r="H79" s="160"/>
      <c r="I79" s="160"/>
      <c r="J79" s="160"/>
      <c r="K79" s="160"/>
      <c r="L79" s="160"/>
      <c r="M79" s="160"/>
      <c r="N79" s="161" t="e">
        <f>AVERAGE(Calculations!P80:Y80)</f>
        <v>#DIV/0!</v>
      </c>
      <c r="O79" s="162" t="e">
        <f>STDEV(Calculations!P80:Y80)</f>
        <v>#DIV/0!</v>
      </c>
    </row>
    <row r="80" spans="1:15">
      <c r="A80" s="99"/>
      <c r="B80" s="37" t="str">
        <f>'Gene Table'!D80</f>
        <v>NM_004333</v>
      </c>
      <c r="C80" s="159" t="s">
        <v>317</v>
      </c>
      <c r="D80" s="160"/>
      <c r="E80" s="160"/>
      <c r="F80" s="160"/>
      <c r="G80" s="160"/>
      <c r="H80" s="160"/>
      <c r="I80" s="160"/>
      <c r="J80" s="160"/>
      <c r="K80" s="160"/>
      <c r="L80" s="160"/>
      <c r="M80" s="160"/>
      <c r="N80" s="161" t="e">
        <f>AVERAGE(Calculations!P81:Y81)</f>
        <v>#DIV/0!</v>
      </c>
      <c r="O80" s="162" t="e">
        <f>STDEV(Calculations!P81:Y81)</f>
        <v>#DIV/0!</v>
      </c>
    </row>
    <row r="81" spans="1:15">
      <c r="A81" s="99"/>
      <c r="B81" s="37" t="str">
        <f>'Gene Table'!D81</f>
        <v>NM_194255</v>
      </c>
      <c r="C81" s="159" t="s">
        <v>321</v>
      </c>
      <c r="D81" s="160"/>
      <c r="E81" s="160"/>
      <c r="F81" s="160"/>
      <c r="G81" s="160"/>
      <c r="H81" s="160"/>
      <c r="I81" s="160"/>
      <c r="J81" s="160"/>
      <c r="K81" s="160"/>
      <c r="L81" s="160"/>
      <c r="M81" s="160"/>
      <c r="N81" s="161" t="e">
        <f>AVERAGE(Calculations!P82:Y82)</f>
        <v>#DIV/0!</v>
      </c>
      <c r="O81" s="162" t="e">
        <f>STDEV(Calculations!P82:Y82)</f>
        <v>#DIV/0!</v>
      </c>
    </row>
    <row r="82" spans="1:15">
      <c r="A82" s="99"/>
      <c r="B82" s="37" t="str">
        <f>'Gene Table'!D82</f>
        <v>NM_022437</v>
      </c>
      <c r="C82" s="159" t="s">
        <v>325</v>
      </c>
      <c r="D82" s="160"/>
      <c r="E82" s="160"/>
      <c r="F82" s="160"/>
      <c r="G82" s="160"/>
      <c r="H82" s="160"/>
      <c r="I82" s="160"/>
      <c r="J82" s="160"/>
      <c r="K82" s="160"/>
      <c r="L82" s="160"/>
      <c r="M82" s="160"/>
      <c r="N82" s="161" t="e">
        <f>AVERAGE(Calculations!P83:Y83)</f>
        <v>#DIV/0!</v>
      </c>
      <c r="O82" s="162" t="e">
        <f>STDEV(Calculations!P83:Y83)</f>
        <v>#DIV/0!</v>
      </c>
    </row>
    <row r="83" spans="1:15">
      <c r="A83" s="99"/>
      <c r="B83" s="37" t="str">
        <f>'Gene Table'!D83</f>
        <v>NM_000057</v>
      </c>
      <c r="C83" s="159" t="s">
        <v>329</v>
      </c>
      <c r="D83" s="160"/>
      <c r="E83" s="160"/>
      <c r="F83" s="160"/>
      <c r="G83" s="160"/>
      <c r="H83" s="160"/>
      <c r="I83" s="160"/>
      <c r="J83" s="160"/>
      <c r="K83" s="160"/>
      <c r="L83" s="160"/>
      <c r="M83" s="160"/>
      <c r="N83" s="161" t="e">
        <f>AVERAGE(Calculations!P84:Y84)</f>
        <v>#DIV/0!</v>
      </c>
      <c r="O83" s="162" t="e">
        <f>STDEV(Calculations!P84:Y84)</f>
        <v>#DIV/0!</v>
      </c>
    </row>
    <row r="84" spans="1:15">
      <c r="A84" s="99"/>
      <c r="B84" s="37" t="str">
        <f>'Gene Table'!D84</f>
        <v>NM_002982</v>
      </c>
      <c r="C84" s="159" t="s">
        <v>333</v>
      </c>
      <c r="D84" s="160"/>
      <c r="E84" s="160"/>
      <c r="F84" s="160"/>
      <c r="G84" s="160"/>
      <c r="H84" s="160"/>
      <c r="I84" s="160"/>
      <c r="J84" s="160"/>
      <c r="K84" s="160"/>
      <c r="L84" s="160"/>
      <c r="M84" s="160"/>
      <c r="N84" s="161" t="e">
        <f>AVERAGE(Calculations!P85:Y85)</f>
        <v>#DIV/0!</v>
      </c>
      <c r="O84" s="162" t="e">
        <f>STDEV(Calculations!P85:Y85)</f>
        <v>#DIV/0!</v>
      </c>
    </row>
    <row r="85" spans="1:15">
      <c r="A85" s="99"/>
      <c r="B85" s="37" t="str">
        <f>'Gene Table'!D85</f>
        <v>NM_021632</v>
      </c>
      <c r="C85" s="159" t="s">
        <v>337</v>
      </c>
      <c r="D85" s="160"/>
      <c r="E85" s="160"/>
      <c r="F85" s="160"/>
      <c r="G85" s="160"/>
      <c r="H85" s="160"/>
      <c r="I85" s="160"/>
      <c r="J85" s="160"/>
      <c r="K85" s="160"/>
      <c r="L85" s="160"/>
      <c r="M85" s="160"/>
      <c r="N85" s="161" t="e">
        <f>AVERAGE(Calculations!P86:Y86)</f>
        <v>#DIV/0!</v>
      </c>
      <c r="O85" s="162" t="e">
        <f>STDEV(Calculations!P86:Y86)</f>
        <v>#DIV/0!</v>
      </c>
    </row>
    <row r="86" spans="1:15">
      <c r="A86" s="99"/>
      <c r="B86" s="37" t="str">
        <f>'Gene Table'!D86</f>
        <v>NM_005037</v>
      </c>
      <c r="C86" s="159" t="s">
        <v>341</v>
      </c>
      <c r="D86" s="160"/>
      <c r="E86" s="160"/>
      <c r="F86" s="160"/>
      <c r="G86" s="160"/>
      <c r="H86" s="160"/>
      <c r="I86" s="160"/>
      <c r="J86" s="160"/>
      <c r="K86" s="160"/>
      <c r="L86" s="160"/>
      <c r="M86" s="160"/>
      <c r="N86" s="161" t="e">
        <f>AVERAGE(Calculations!P87:Y87)</f>
        <v>#DIV/0!</v>
      </c>
      <c r="O86" s="162" t="e">
        <f>STDEV(Calculations!P87:Y87)</f>
        <v>#DIV/0!</v>
      </c>
    </row>
    <row r="87" spans="1:15">
      <c r="A87" s="99"/>
      <c r="B87" s="37" t="str">
        <f>'Gene Table'!D87</f>
        <v>HGDC</v>
      </c>
      <c r="C87" s="159" t="s">
        <v>345</v>
      </c>
      <c r="D87" s="160"/>
      <c r="E87" s="160"/>
      <c r="F87" s="160"/>
      <c r="G87" s="160"/>
      <c r="H87" s="160"/>
      <c r="I87" s="160"/>
      <c r="J87" s="160"/>
      <c r="K87" s="160"/>
      <c r="L87" s="160"/>
      <c r="M87" s="160"/>
      <c r="N87" s="161" t="e">
        <f>AVERAGE(Calculations!P88:Y88)</f>
        <v>#DIV/0!</v>
      </c>
      <c r="O87" s="162" t="e">
        <f>STDEV(Calculations!P88:Y88)</f>
        <v>#DIV/0!</v>
      </c>
    </row>
    <row r="88" spans="1:15">
      <c r="A88" s="99"/>
      <c r="B88" s="37" t="str">
        <f>'Gene Table'!D88</f>
        <v>HGDC</v>
      </c>
      <c r="C88" s="159" t="s">
        <v>347</v>
      </c>
      <c r="D88" s="160"/>
      <c r="E88" s="160"/>
      <c r="F88" s="160"/>
      <c r="G88" s="160"/>
      <c r="H88" s="160"/>
      <c r="I88" s="160"/>
      <c r="J88" s="160"/>
      <c r="K88" s="160"/>
      <c r="L88" s="160"/>
      <c r="M88" s="160"/>
      <c r="N88" s="161" t="e">
        <f>AVERAGE(Calculations!P89:Y89)</f>
        <v>#DIV/0!</v>
      </c>
      <c r="O88" s="162" t="e">
        <f>STDEV(Calculations!P89:Y89)</f>
        <v>#DIV/0!</v>
      </c>
    </row>
    <row r="89" spans="1:15">
      <c r="A89" s="99"/>
      <c r="B89" s="37" t="str">
        <f>'Gene Table'!D89</f>
        <v>NM_002046</v>
      </c>
      <c r="C89" s="159" t="s">
        <v>348</v>
      </c>
      <c r="D89" s="160"/>
      <c r="E89" s="160"/>
      <c r="F89" s="160"/>
      <c r="G89" s="160"/>
      <c r="H89" s="160"/>
      <c r="I89" s="160"/>
      <c r="J89" s="160"/>
      <c r="K89" s="160"/>
      <c r="L89" s="160"/>
      <c r="M89" s="160"/>
      <c r="N89" s="161" t="e">
        <f>AVERAGE(Calculations!P90:Y90)</f>
        <v>#DIV/0!</v>
      </c>
      <c r="O89" s="162" t="e">
        <f>STDEV(Calculations!P90:Y90)</f>
        <v>#DIV/0!</v>
      </c>
    </row>
    <row r="90" spans="1:15">
      <c r="A90" s="99"/>
      <c r="B90" s="37" t="str">
        <f>'Gene Table'!D90</f>
        <v>NM_001101</v>
      </c>
      <c r="C90" s="159" t="s">
        <v>352</v>
      </c>
      <c r="D90" s="160"/>
      <c r="E90" s="160"/>
      <c r="F90" s="160"/>
      <c r="G90" s="160"/>
      <c r="H90" s="160"/>
      <c r="I90" s="160"/>
      <c r="J90" s="160"/>
      <c r="K90" s="160"/>
      <c r="L90" s="160"/>
      <c r="M90" s="160"/>
      <c r="N90" s="161" t="e">
        <f>AVERAGE(Calculations!P91:Y91)</f>
        <v>#DIV/0!</v>
      </c>
      <c r="O90" s="162" t="e">
        <f>STDEV(Calculations!P91:Y91)</f>
        <v>#DIV/0!</v>
      </c>
    </row>
    <row r="91" spans="1:15">
      <c r="A91" s="99"/>
      <c r="B91" s="37" t="str">
        <f>'Gene Table'!D91</f>
        <v>NM_004048</v>
      </c>
      <c r="C91" s="159" t="s">
        <v>356</v>
      </c>
      <c r="D91" s="160"/>
      <c r="E91" s="160"/>
      <c r="F91" s="160"/>
      <c r="G91" s="160"/>
      <c r="H91" s="160"/>
      <c r="I91" s="160"/>
      <c r="J91" s="160"/>
      <c r="K91" s="160"/>
      <c r="L91" s="160"/>
      <c r="M91" s="160"/>
      <c r="N91" s="161" t="e">
        <f>AVERAGE(Calculations!P92:Y92)</f>
        <v>#DIV/0!</v>
      </c>
      <c r="O91" s="162" t="e">
        <f>STDEV(Calculations!P92:Y92)</f>
        <v>#DIV/0!</v>
      </c>
    </row>
    <row r="92" spans="1:15">
      <c r="A92" s="99"/>
      <c r="B92" s="37" t="str">
        <f>'Gene Table'!D92</f>
        <v>NM_012423</v>
      </c>
      <c r="C92" s="159" t="s">
        <v>360</v>
      </c>
      <c r="D92" s="160"/>
      <c r="E92" s="160"/>
      <c r="F92" s="160"/>
      <c r="G92" s="160"/>
      <c r="H92" s="160"/>
      <c r="I92" s="160"/>
      <c r="J92" s="160"/>
      <c r="K92" s="160"/>
      <c r="L92" s="160"/>
      <c r="M92" s="160"/>
      <c r="N92" s="161" t="e">
        <f>AVERAGE(Calculations!P93:Y93)</f>
        <v>#DIV/0!</v>
      </c>
      <c r="O92" s="162" t="e">
        <f>STDEV(Calculations!P93:Y93)</f>
        <v>#DIV/0!</v>
      </c>
    </row>
    <row r="93" spans="1:15">
      <c r="A93" s="99"/>
      <c r="B93" s="37" t="str">
        <f>'Gene Table'!D93</f>
        <v>NM_000194</v>
      </c>
      <c r="C93" s="159" t="s">
        <v>364</v>
      </c>
      <c r="D93" s="160"/>
      <c r="E93" s="160"/>
      <c r="F93" s="160"/>
      <c r="G93" s="160"/>
      <c r="H93" s="160"/>
      <c r="I93" s="160"/>
      <c r="J93" s="160"/>
      <c r="K93" s="160"/>
      <c r="L93" s="160"/>
      <c r="M93" s="160"/>
      <c r="N93" s="161" t="e">
        <f>AVERAGE(Calculations!P94:Y94)</f>
        <v>#DIV/0!</v>
      </c>
      <c r="O93" s="162" t="e">
        <f>STDEV(Calculations!P94:Y94)</f>
        <v>#DIV/0!</v>
      </c>
    </row>
    <row r="94" spans="1:15">
      <c r="A94" s="99"/>
      <c r="B94" s="37" t="str">
        <f>'Gene Table'!D94</f>
        <v>NR_003286</v>
      </c>
      <c r="C94" s="159" t="s">
        <v>368</v>
      </c>
      <c r="D94" s="160"/>
      <c r="E94" s="160"/>
      <c r="F94" s="160"/>
      <c r="G94" s="160"/>
      <c r="H94" s="160"/>
      <c r="I94" s="160"/>
      <c r="J94" s="160"/>
      <c r="K94" s="160"/>
      <c r="L94" s="160"/>
      <c r="M94" s="160"/>
      <c r="N94" s="161" t="e">
        <f>AVERAGE(Calculations!P95:Y95)</f>
        <v>#DIV/0!</v>
      </c>
      <c r="O94" s="162" t="e">
        <f>STDEV(Calculations!P95:Y95)</f>
        <v>#DIV/0!</v>
      </c>
    </row>
    <row r="95" spans="1:15">
      <c r="A95" s="99"/>
      <c r="B95" s="37" t="str">
        <f>'Gene Table'!D95</f>
        <v>RT</v>
      </c>
      <c r="C95" s="159" t="s">
        <v>372</v>
      </c>
      <c r="D95" s="160"/>
      <c r="E95" s="160"/>
      <c r="F95" s="160"/>
      <c r="G95" s="160"/>
      <c r="H95" s="160"/>
      <c r="I95" s="160"/>
      <c r="J95" s="160"/>
      <c r="K95" s="160"/>
      <c r="L95" s="160"/>
      <c r="M95" s="160"/>
      <c r="N95" s="161" t="e">
        <f>AVERAGE(Calculations!P96:Y96)</f>
        <v>#DIV/0!</v>
      </c>
      <c r="O95" s="162" t="e">
        <f>STDEV(Calculations!P96:Y96)</f>
        <v>#DIV/0!</v>
      </c>
    </row>
    <row r="96" spans="1:15">
      <c r="A96" s="99"/>
      <c r="B96" s="37" t="str">
        <f>'Gene Table'!D96</f>
        <v>RT</v>
      </c>
      <c r="C96" s="159" t="s">
        <v>374</v>
      </c>
      <c r="D96" s="160"/>
      <c r="E96" s="160"/>
      <c r="F96" s="160"/>
      <c r="G96" s="160"/>
      <c r="H96" s="160"/>
      <c r="I96" s="160"/>
      <c r="J96" s="160"/>
      <c r="K96" s="160"/>
      <c r="L96" s="160"/>
      <c r="M96" s="160"/>
      <c r="N96" s="161" t="e">
        <f>AVERAGE(Calculations!P97:Y97)</f>
        <v>#DIV/0!</v>
      </c>
      <c r="O96" s="162" t="e">
        <f>STDEV(Calculations!P97:Y97)</f>
        <v>#DIV/0!</v>
      </c>
    </row>
    <row r="97" spans="1:15">
      <c r="A97" s="99"/>
      <c r="B97" s="37" t="str">
        <f>'Gene Table'!D97</f>
        <v>PCR</v>
      </c>
      <c r="C97" s="159" t="s">
        <v>375</v>
      </c>
      <c r="D97" s="160"/>
      <c r="E97" s="160"/>
      <c r="F97" s="160"/>
      <c r="G97" s="160"/>
      <c r="H97" s="160"/>
      <c r="I97" s="160"/>
      <c r="J97" s="160"/>
      <c r="K97" s="160"/>
      <c r="L97" s="160"/>
      <c r="M97" s="160"/>
      <c r="N97" s="161" t="e">
        <f>AVERAGE(Calculations!P98:Y98)</f>
        <v>#DIV/0!</v>
      </c>
      <c r="O97" s="162" t="e">
        <f>STDEV(Calculations!P98:Y98)</f>
        <v>#DIV/0!</v>
      </c>
    </row>
    <row r="98" spans="1:15">
      <c r="A98" s="99"/>
      <c r="B98" s="37" t="str">
        <f>'Gene Table'!D98</f>
        <v>PCR</v>
      </c>
      <c r="C98" s="159" t="s">
        <v>377</v>
      </c>
      <c r="D98" s="160"/>
      <c r="E98" s="160"/>
      <c r="F98" s="160"/>
      <c r="G98" s="160"/>
      <c r="H98" s="160"/>
      <c r="I98" s="160"/>
      <c r="J98" s="160"/>
      <c r="K98" s="160"/>
      <c r="L98" s="160"/>
      <c r="M98" s="160"/>
      <c r="N98" s="161" t="e">
        <f>AVERAGE(Calculations!P99:Y99)</f>
        <v>#DIV/0!</v>
      </c>
      <c r="O98" s="162" t="e">
        <f>STDEV(Calculations!P99:Y99)</f>
        <v>#DIV/0!</v>
      </c>
    </row>
    <row r="99" spans="1:15">
      <c r="A99" s="99" t="str">
        <f>'Gene Table'!A99</f>
        <v>Plate 2</v>
      </c>
      <c r="B99" s="37" t="str">
        <f>'Gene Table'!D99</f>
        <v>NM_007120</v>
      </c>
      <c r="C99" s="159" t="s">
        <v>9</v>
      </c>
      <c r="D99" s="160"/>
      <c r="E99" s="160"/>
      <c r="F99" s="160"/>
      <c r="G99" s="160"/>
      <c r="H99" s="160"/>
      <c r="I99" s="160"/>
      <c r="J99" s="160"/>
      <c r="K99" s="160"/>
      <c r="L99" s="160"/>
      <c r="M99" s="160"/>
      <c r="N99" s="161" t="e">
        <f>AVERAGE(Calculations!P100:Y100)</f>
        <v>#DIV/0!</v>
      </c>
      <c r="O99" s="162" t="e">
        <f>STDEV(Calculations!P100:Y100)</f>
        <v>#DIV/0!</v>
      </c>
    </row>
    <row r="100" spans="1:15">
      <c r="A100" s="99"/>
      <c r="B100" s="37" t="str">
        <f>'Gene Table'!D100</f>
        <v>NM_000535</v>
      </c>
      <c r="C100" s="159" t="s">
        <v>13</v>
      </c>
      <c r="D100" s="160"/>
      <c r="E100" s="160"/>
      <c r="F100" s="160"/>
      <c r="G100" s="160"/>
      <c r="H100" s="160"/>
      <c r="I100" s="160"/>
      <c r="J100" s="160"/>
      <c r="K100" s="160"/>
      <c r="L100" s="160"/>
      <c r="M100" s="160"/>
      <c r="N100" s="161" t="e">
        <f>AVERAGE(Calculations!P101:Y101)</f>
        <v>#DIV/0!</v>
      </c>
      <c r="O100" s="162" t="e">
        <f>STDEV(Calculations!P101:Y101)</f>
        <v>#DIV/0!</v>
      </c>
    </row>
    <row r="101" spans="1:15">
      <c r="A101" s="99"/>
      <c r="B101" s="37" t="str">
        <f>'Gene Table'!D101</f>
        <v>NM_000534</v>
      </c>
      <c r="C101" s="159" t="s">
        <v>17</v>
      </c>
      <c r="D101" s="160"/>
      <c r="E101" s="160"/>
      <c r="F101" s="160"/>
      <c r="G101" s="160"/>
      <c r="H101" s="160"/>
      <c r="I101" s="160"/>
      <c r="J101" s="160"/>
      <c r="K101" s="160"/>
      <c r="L101" s="160"/>
      <c r="M101" s="160"/>
      <c r="N101" s="161" t="e">
        <f>AVERAGE(Calculations!P102:Y102)</f>
        <v>#DIV/0!</v>
      </c>
      <c r="O101" s="162" t="e">
        <f>STDEV(Calculations!P102:Y102)</f>
        <v>#DIV/0!</v>
      </c>
    </row>
    <row r="102" spans="1:15">
      <c r="A102" s="99"/>
      <c r="B102" s="37" t="str">
        <f>'Gene Table'!D102</f>
        <v>NM_002467</v>
      </c>
      <c r="C102" s="159" t="s">
        <v>21</v>
      </c>
      <c r="D102" s="160"/>
      <c r="E102" s="160"/>
      <c r="F102" s="160"/>
      <c r="G102" s="160"/>
      <c r="H102" s="160"/>
      <c r="I102" s="160"/>
      <c r="J102" s="160"/>
      <c r="K102" s="160"/>
      <c r="L102" s="160"/>
      <c r="M102" s="160"/>
      <c r="N102" s="161" t="e">
        <f>AVERAGE(Calculations!P103:Y103)</f>
        <v>#DIV/0!</v>
      </c>
      <c r="O102" s="162" t="e">
        <f>STDEV(Calculations!P103:Y103)</f>
        <v>#DIV/0!</v>
      </c>
    </row>
    <row r="103" spans="1:15">
      <c r="A103" s="99"/>
      <c r="B103" s="37" t="str">
        <f>'Gene Table'!D103</f>
        <v>NM_002439</v>
      </c>
      <c r="C103" s="159" t="s">
        <v>25</v>
      </c>
      <c r="D103" s="160"/>
      <c r="E103" s="160"/>
      <c r="F103" s="160"/>
      <c r="G103" s="160"/>
      <c r="H103" s="160"/>
      <c r="I103" s="160"/>
      <c r="J103" s="160"/>
      <c r="K103" s="160"/>
      <c r="L103" s="160"/>
      <c r="M103" s="160"/>
      <c r="N103" s="161" t="e">
        <f>AVERAGE(Calculations!P104:Y104)</f>
        <v>#DIV/0!</v>
      </c>
      <c r="O103" s="162" t="e">
        <f>STDEV(Calculations!P104:Y104)</f>
        <v>#DIV/0!</v>
      </c>
    </row>
    <row r="104" spans="1:15">
      <c r="A104" s="99"/>
      <c r="B104" s="37" t="str">
        <f>'Gene Table'!D104</f>
        <v>NM_002426</v>
      </c>
      <c r="C104" s="159" t="s">
        <v>29</v>
      </c>
      <c r="D104" s="160"/>
      <c r="E104" s="160"/>
      <c r="F104" s="160"/>
      <c r="G104" s="160"/>
      <c r="H104" s="160"/>
      <c r="I104" s="160"/>
      <c r="J104" s="160"/>
      <c r="K104" s="160"/>
      <c r="L104" s="160"/>
      <c r="M104" s="160"/>
      <c r="N104" s="161" t="e">
        <f>AVERAGE(Calculations!P105:Y105)</f>
        <v>#DIV/0!</v>
      </c>
      <c r="O104" s="162" t="e">
        <f>STDEV(Calculations!P105:Y105)</f>
        <v>#DIV/0!</v>
      </c>
    </row>
    <row r="105" spans="1:15">
      <c r="A105" s="99"/>
      <c r="B105" s="37" t="str">
        <f>'Gene Table'!D105</f>
        <v>NM_002424</v>
      </c>
      <c r="C105" s="159" t="s">
        <v>33</v>
      </c>
      <c r="D105" s="160"/>
      <c r="E105" s="160"/>
      <c r="F105" s="160"/>
      <c r="G105" s="160"/>
      <c r="H105" s="160"/>
      <c r="I105" s="160"/>
      <c r="J105" s="160"/>
      <c r="K105" s="160"/>
      <c r="L105" s="160"/>
      <c r="M105" s="160"/>
      <c r="N105" s="161" t="e">
        <f>AVERAGE(Calculations!P106:Y106)</f>
        <v>#DIV/0!</v>
      </c>
      <c r="O105" s="162" t="e">
        <f>STDEV(Calculations!P106:Y106)</f>
        <v>#DIV/0!</v>
      </c>
    </row>
    <row r="106" spans="1:15">
      <c r="A106" s="99"/>
      <c r="B106" s="37" t="str">
        <f>'Gene Table'!D106</f>
        <v>NM_004530</v>
      </c>
      <c r="C106" s="159" t="s">
        <v>37</v>
      </c>
      <c r="D106" s="160"/>
      <c r="E106" s="160"/>
      <c r="F106" s="160"/>
      <c r="G106" s="160"/>
      <c r="H106" s="160"/>
      <c r="I106" s="160"/>
      <c r="J106" s="160"/>
      <c r="K106" s="160"/>
      <c r="L106" s="160"/>
      <c r="M106" s="160"/>
      <c r="N106" s="161" t="e">
        <f>AVERAGE(Calculations!P107:Y107)</f>
        <v>#DIV/0!</v>
      </c>
      <c r="O106" s="162" t="e">
        <f>STDEV(Calculations!P107:Y107)</f>
        <v>#DIV/0!</v>
      </c>
    </row>
    <row r="107" spans="1:15">
      <c r="A107" s="99"/>
      <c r="B107" s="37" t="str">
        <f>'Gene Table'!D107</f>
        <v>NM_001668</v>
      </c>
      <c r="C107" s="159" t="s">
        <v>41</v>
      </c>
      <c r="D107" s="160"/>
      <c r="E107" s="160"/>
      <c r="F107" s="160"/>
      <c r="G107" s="160"/>
      <c r="H107" s="160"/>
      <c r="I107" s="160"/>
      <c r="J107" s="160"/>
      <c r="K107" s="160"/>
      <c r="L107" s="160"/>
      <c r="M107" s="160"/>
      <c r="N107" s="161" t="e">
        <f>AVERAGE(Calculations!P108:Y108)</f>
        <v>#DIV/0!</v>
      </c>
      <c r="O107" s="162" t="e">
        <f>STDEV(Calculations!P108:Y108)</f>
        <v>#DIV/0!</v>
      </c>
    </row>
    <row r="108" spans="1:15">
      <c r="A108" s="99"/>
      <c r="B108" s="37" t="str">
        <f>'Gene Table'!D108</f>
        <v>NM_013975</v>
      </c>
      <c r="C108" s="159" t="s">
        <v>45</v>
      </c>
      <c r="D108" s="160"/>
      <c r="E108" s="160"/>
      <c r="F108" s="160"/>
      <c r="G108" s="160"/>
      <c r="H108" s="160"/>
      <c r="I108" s="160"/>
      <c r="J108" s="160"/>
      <c r="K108" s="160"/>
      <c r="L108" s="160"/>
      <c r="M108" s="160"/>
      <c r="N108" s="161" t="e">
        <f>AVERAGE(Calculations!P109:Y109)</f>
        <v>#DIV/0!</v>
      </c>
      <c r="O108" s="162" t="e">
        <f>STDEV(Calculations!P109:Y109)</f>
        <v>#DIV/0!</v>
      </c>
    </row>
    <row r="109" spans="1:15">
      <c r="A109" s="99"/>
      <c r="B109" s="37" t="str">
        <f>'Gene Table'!D109</f>
        <v>NM_000044</v>
      </c>
      <c r="C109" s="159" t="s">
        <v>49</v>
      </c>
      <c r="D109" s="160"/>
      <c r="E109" s="160"/>
      <c r="F109" s="160"/>
      <c r="G109" s="160"/>
      <c r="H109" s="160"/>
      <c r="I109" s="160"/>
      <c r="J109" s="160"/>
      <c r="K109" s="160"/>
      <c r="L109" s="160"/>
      <c r="M109" s="160"/>
      <c r="N109" s="161" t="e">
        <f>AVERAGE(Calculations!P110:Y110)</f>
        <v>#DIV/0!</v>
      </c>
      <c r="O109" s="162" t="e">
        <f>STDEV(Calculations!P110:Y110)</f>
        <v>#DIV/0!</v>
      </c>
    </row>
    <row r="110" spans="1:15">
      <c r="A110" s="99"/>
      <c r="B110" s="37" t="str">
        <f>'Gene Table'!D110</f>
        <v>NM_000882</v>
      </c>
      <c r="C110" s="159" t="s">
        <v>53</v>
      </c>
      <c r="D110" s="160"/>
      <c r="E110" s="160"/>
      <c r="F110" s="160"/>
      <c r="G110" s="160"/>
      <c r="H110" s="160"/>
      <c r="I110" s="160"/>
      <c r="J110" s="160"/>
      <c r="K110" s="160"/>
      <c r="L110" s="160"/>
      <c r="M110" s="160"/>
      <c r="N110" s="161" t="e">
        <f>AVERAGE(Calculations!P111:Y111)</f>
        <v>#DIV/0!</v>
      </c>
      <c r="O110" s="162" t="e">
        <f>STDEV(Calculations!P111:Y111)</f>
        <v>#DIV/0!</v>
      </c>
    </row>
    <row r="111" spans="1:15">
      <c r="A111" s="99"/>
      <c r="B111" s="37" t="str">
        <f>'Gene Table'!D111</f>
        <v>NM_000639</v>
      </c>
      <c r="C111" s="159" t="s">
        <v>57</v>
      </c>
      <c r="D111" s="160"/>
      <c r="E111" s="160"/>
      <c r="F111" s="160"/>
      <c r="G111" s="160"/>
      <c r="H111" s="160"/>
      <c r="I111" s="160"/>
      <c r="J111" s="160"/>
      <c r="K111" s="160"/>
      <c r="L111" s="160"/>
      <c r="M111" s="160"/>
      <c r="N111" s="161" t="e">
        <f>AVERAGE(Calculations!P112:Y112)</f>
        <v>#DIV/0!</v>
      </c>
      <c r="O111" s="162" t="e">
        <f>STDEV(Calculations!P112:Y112)</f>
        <v>#DIV/0!</v>
      </c>
    </row>
    <row r="112" spans="1:15">
      <c r="A112" s="99"/>
      <c r="B112" s="37" t="str">
        <f>'Gene Table'!D112</f>
        <v>NM_000418</v>
      </c>
      <c r="C112" s="159" t="s">
        <v>61</v>
      </c>
      <c r="D112" s="160"/>
      <c r="E112" s="160"/>
      <c r="F112" s="160"/>
      <c r="G112" s="160"/>
      <c r="H112" s="160"/>
      <c r="I112" s="160"/>
      <c r="J112" s="160"/>
      <c r="K112" s="160"/>
      <c r="L112" s="160"/>
      <c r="M112" s="160"/>
      <c r="N112" s="161" t="e">
        <f>AVERAGE(Calculations!P113:Y113)</f>
        <v>#DIV/0!</v>
      </c>
      <c r="O112" s="162" t="e">
        <f>STDEV(Calculations!P113:Y113)</f>
        <v>#DIV/0!</v>
      </c>
    </row>
    <row r="113" spans="1:15">
      <c r="A113" s="99"/>
      <c r="B113" s="37" t="str">
        <f>'Gene Table'!D113</f>
        <v>NM_000586</v>
      </c>
      <c r="C113" s="159" t="s">
        <v>65</v>
      </c>
      <c r="D113" s="160"/>
      <c r="E113" s="160"/>
      <c r="F113" s="160"/>
      <c r="G113" s="160"/>
      <c r="H113" s="160"/>
      <c r="I113" s="160"/>
      <c r="J113" s="160"/>
      <c r="K113" s="160"/>
      <c r="L113" s="160"/>
      <c r="M113" s="160"/>
      <c r="N113" s="161" t="e">
        <f>AVERAGE(Calculations!P114:Y114)</f>
        <v>#DIV/0!</v>
      </c>
      <c r="O113" s="162" t="e">
        <f>STDEV(Calculations!P114:Y114)</f>
        <v>#DIV/0!</v>
      </c>
    </row>
    <row r="114" spans="1:15">
      <c r="A114" s="99"/>
      <c r="B114" s="37" t="str">
        <f>'Gene Table'!D114</f>
        <v>NM_000575</v>
      </c>
      <c r="C114" s="159" t="s">
        <v>69</v>
      </c>
      <c r="D114" s="160"/>
      <c r="E114" s="160"/>
      <c r="F114" s="160"/>
      <c r="G114" s="160"/>
      <c r="H114" s="160"/>
      <c r="I114" s="160"/>
      <c r="J114" s="160"/>
      <c r="K114" s="160"/>
      <c r="L114" s="160"/>
      <c r="M114" s="160"/>
      <c r="N114" s="161" t="e">
        <f>AVERAGE(Calculations!P115:Y115)</f>
        <v>#DIV/0!</v>
      </c>
      <c r="O114" s="162" t="e">
        <f>STDEV(Calculations!P115:Y115)</f>
        <v>#DIV/0!</v>
      </c>
    </row>
    <row r="115" spans="1:15">
      <c r="A115" s="99"/>
      <c r="B115" s="37" t="str">
        <f>'Gene Table'!D115</f>
        <v>NM_000038</v>
      </c>
      <c r="C115" s="159" t="s">
        <v>73</v>
      </c>
      <c r="D115" s="160"/>
      <c r="E115" s="160"/>
      <c r="F115" s="160"/>
      <c r="G115" s="160"/>
      <c r="H115" s="160"/>
      <c r="I115" s="160"/>
      <c r="J115" s="160"/>
      <c r="K115" s="160"/>
      <c r="L115" s="160"/>
      <c r="M115" s="160"/>
      <c r="N115" s="161" t="e">
        <f>AVERAGE(Calculations!P116:Y116)</f>
        <v>#DIV/0!</v>
      </c>
      <c r="O115" s="162" t="e">
        <f>STDEV(Calculations!P116:Y116)</f>
        <v>#DIV/0!</v>
      </c>
    </row>
    <row r="116" spans="1:15">
      <c r="A116" s="99"/>
      <c r="B116" s="37" t="str">
        <f>'Gene Table'!D116</f>
        <v>NM_000135</v>
      </c>
      <c r="C116" s="159" t="s">
        <v>77</v>
      </c>
      <c r="D116" s="160"/>
      <c r="E116" s="160"/>
      <c r="F116" s="160"/>
      <c r="G116" s="160"/>
      <c r="H116" s="160"/>
      <c r="I116" s="160"/>
      <c r="J116" s="160"/>
      <c r="K116" s="160"/>
      <c r="L116" s="160"/>
      <c r="M116" s="160"/>
      <c r="N116" s="161" t="e">
        <f>AVERAGE(Calculations!P117:Y117)</f>
        <v>#DIV/0!</v>
      </c>
      <c r="O116" s="162" t="e">
        <f>STDEV(Calculations!P117:Y117)</f>
        <v>#DIV/0!</v>
      </c>
    </row>
    <row r="117" spans="1:15">
      <c r="A117" s="99"/>
      <c r="B117" s="37" t="str">
        <f>'Gene Table'!D117</f>
        <v>NM_000122</v>
      </c>
      <c r="C117" s="159" t="s">
        <v>81</v>
      </c>
      <c r="D117" s="160"/>
      <c r="E117" s="160"/>
      <c r="F117" s="160"/>
      <c r="G117" s="160"/>
      <c r="H117" s="160"/>
      <c r="I117" s="160"/>
      <c r="J117" s="160"/>
      <c r="K117" s="160"/>
      <c r="L117" s="160"/>
      <c r="M117" s="160"/>
      <c r="N117" s="161" t="e">
        <f>AVERAGE(Calculations!P118:Y118)</f>
        <v>#DIV/0!</v>
      </c>
      <c r="O117" s="162" t="e">
        <f>STDEV(Calculations!P118:Y118)</f>
        <v>#DIV/0!</v>
      </c>
    </row>
    <row r="118" spans="1:15">
      <c r="A118" s="99"/>
      <c r="B118" s="37" t="str">
        <f>'Gene Table'!D118</f>
        <v>NM_001979</v>
      </c>
      <c r="C118" s="159" t="s">
        <v>85</v>
      </c>
      <c r="D118" s="160"/>
      <c r="E118" s="160"/>
      <c r="F118" s="160"/>
      <c r="G118" s="160"/>
      <c r="H118" s="160"/>
      <c r="I118" s="160"/>
      <c r="J118" s="160"/>
      <c r="K118" s="160"/>
      <c r="L118" s="160"/>
      <c r="M118" s="160"/>
      <c r="N118" s="161" t="e">
        <f>AVERAGE(Calculations!P119:Y119)</f>
        <v>#DIV/0!</v>
      </c>
      <c r="O118" s="162" t="e">
        <f>STDEV(Calculations!P119:Y119)</f>
        <v>#DIV/0!</v>
      </c>
    </row>
    <row r="119" spans="1:15">
      <c r="A119" s="99"/>
      <c r="B119" s="37" t="str">
        <f>'Gene Table'!D119</f>
        <v>NM_001963</v>
      </c>
      <c r="C119" s="159" t="s">
        <v>89</v>
      </c>
      <c r="D119" s="160"/>
      <c r="E119" s="160"/>
      <c r="F119" s="160"/>
      <c r="G119" s="160"/>
      <c r="H119" s="160"/>
      <c r="I119" s="160"/>
      <c r="J119" s="160"/>
      <c r="K119" s="160"/>
      <c r="L119" s="160"/>
      <c r="M119" s="160"/>
      <c r="N119" s="161" t="e">
        <f>AVERAGE(Calculations!P120:Y120)</f>
        <v>#DIV/0!</v>
      </c>
      <c r="O119" s="162" t="e">
        <f>STDEV(Calculations!P120:Y120)</f>
        <v>#DIV/0!</v>
      </c>
    </row>
    <row r="120" spans="1:15">
      <c r="A120" s="99"/>
      <c r="B120" s="37" t="str">
        <f>'Gene Table'!D120</f>
        <v>NM_000795</v>
      </c>
      <c r="C120" s="159" t="s">
        <v>93</v>
      </c>
      <c r="D120" s="160"/>
      <c r="E120" s="160"/>
      <c r="F120" s="160"/>
      <c r="G120" s="160"/>
      <c r="H120" s="160"/>
      <c r="I120" s="160"/>
      <c r="J120" s="160"/>
      <c r="K120" s="160"/>
      <c r="L120" s="160"/>
      <c r="M120" s="160"/>
      <c r="N120" s="161" t="e">
        <f>AVERAGE(Calculations!P121:Y121)</f>
        <v>#DIV/0!</v>
      </c>
      <c r="O120" s="162" t="e">
        <f>STDEV(Calculations!P121:Y121)</f>
        <v>#DIV/0!</v>
      </c>
    </row>
    <row r="121" spans="1:15">
      <c r="A121" s="99"/>
      <c r="B121" s="37" t="str">
        <f>'Gene Table'!D121</f>
        <v>NM_000771</v>
      </c>
      <c r="C121" s="159" t="s">
        <v>97</v>
      </c>
      <c r="D121" s="160"/>
      <c r="E121" s="160"/>
      <c r="F121" s="160"/>
      <c r="G121" s="160"/>
      <c r="H121" s="160"/>
      <c r="I121" s="160"/>
      <c r="J121" s="160"/>
      <c r="K121" s="160"/>
      <c r="L121" s="160"/>
      <c r="M121" s="160"/>
      <c r="N121" s="161" t="e">
        <f>AVERAGE(Calculations!P122:Y122)</f>
        <v>#DIV/0!</v>
      </c>
      <c r="O121" s="162" t="e">
        <f>STDEV(Calculations!P122:Y122)</f>
        <v>#DIV/0!</v>
      </c>
    </row>
    <row r="122" spans="1:15">
      <c r="A122" s="99"/>
      <c r="B122" s="37" t="str">
        <f>'Gene Table'!D122</f>
        <v>NM_000769</v>
      </c>
      <c r="C122" s="159" t="s">
        <v>101</v>
      </c>
      <c r="D122" s="160"/>
      <c r="E122" s="160"/>
      <c r="F122" s="160"/>
      <c r="G122" s="160"/>
      <c r="H122" s="160"/>
      <c r="I122" s="160"/>
      <c r="J122" s="160"/>
      <c r="K122" s="160"/>
      <c r="L122" s="160"/>
      <c r="M122" s="160"/>
      <c r="N122" s="161" t="e">
        <f>AVERAGE(Calculations!P123:Y123)</f>
        <v>#DIV/0!</v>
      </c>
      <c r="O122" s="162" t="e">
        <f>STDEV(Calculations!P123:Y123)</f>
        <v>#DIV/0!</v>
      </c>
    </row>
    <row r="123" spans="1:15">
      <c r="A123" s="99"/>
      <c r="B123" s="37" t="str">
        <f>'Gene Table'!D123</f>
        <v>NM_001902</v>
      </c>
      <c r="C123" s="159" t="s">
        <v>105</v>
      </c>
      <c r="D123" s="160"/>
      <c r="E123" s="160"/>
      <c r="F123" s="160"/>
      <c r="G123" s="160"/>
      <c r="H123" s="160"/>
      <c r="I123" s="160"/>
      <c r="J123" s="160"/>
      <c r="K123" s="160"/>
      <c r="L123" s="160"/>
      <c r="M123" s="160"/>
      <c r="N123" s="161" t="e">
        <f>AVERAGE(Calculations!P124:Y124)</f>
        <v>#DIV/0!</v>
      </c>
      <c r="O123" s="162" t="e">
        <f>STDEV(Calculations!P124:Y124)</f>
        <v>#DIV/0!</v>
      </c>
    </row>
    <row r="124" spans="1:15">
      <c r="A124" s="99"/>
      <c r="B124" s="37" t="str">
        <f>'Gene Table'!D124</f>
        <v>NM_006437</v>
      </c>
      <c r="C124" s="159" t="s">
        <v>109</v>
      </c>
      <c r="D124" s="160"/>
      <c r="E124" s="160"/>
      <c r="F124" s="160"/>
      <c r="G124" s="160"/>
      <c r="H124" s="160"/>
      <c r="I124" s="160"/>
      <c r="J124" s="160"/>
      <c r="K124" s="160"/>
      <c r="L124" s="160"/>
      <c r="M124" s="160"/>
      <c r="N124" s="161" t="e">
        <f>AVERAGE(Calculations!P125:Y125)</f>
        <v>#DIV/0!</v>
      </c>
      <c r="O124" s="162" t="e">
        <f>STDEV(Calculations!P125:Y125)</f>
        <v>#DIV/0!</v>
      </c>
    </row>
    <row r="125" spans="1:15">
      <c r="A125" s="99"/>
      <c r="B125" s="37" t="str">
        <f>'Gene Table'!D125</f>
        <v>NM_000669</v>
      </c>
      <c r="C125" s="159" t="s">
        <v>113</v>
      </c>
      <c r="D125" s="160"/>
      <c r="E125" s="160"/>
      <c r="F125" s="160"/>
      <c r="G125" s="160"/>
      <c r="H125" s="160"/>
      <c r="I125" s="160"/>
      <c r="J125" s="160"/>
      <c r="K125" s="160"/>
      <c r="L125" s="160"/>
      <c r="M125" s="160"/>
      <c r="N125" s="161" t="e">
        <f>AVERAGE(Calculations!P126:Y126)</f>
        <v>#DIV/0!</v>
      </c>
      <c r="O125" s="162" t="e">
        <f>STDEV(Calculations!P126:Y126)</f>
        <v>#DIV/0!</v>
      </c>
    </row>
    <row r="126" spans="1:15">
      <c r="A126" s="99"/>
      <c r="B126" s="37" t="str">
        <f>'Gene Table'!D126</f>
        <v>NM_000078</v>
      </c>
      <c r="C126" s="159" t="s">
        <v>117</v>
      </c>
      <c r="D126" s="160"/>
      <c r="E126" s="160"/>
      <c r="F126" s="160"/>
      <c r="G126" s="160"/>
      <c r="H126" s="160"/>
      <c r="I126" s="160"/>
      <c r="J126" s="160"/>
      <c r="K126" s="160"/>
      <c r="L126" s="160"/>
      <c r="M126" s="160"/>
      <c r="N126" s="161" t="e">
        <f>AVERAGE(Calculations!P127:Y127)</f>
        <v>#DIV/0!</v>
      </c>
      <c r="O126" s="162" t="e">
        <f>STDEV(Calculations!P127:Y127)</f>
        <v>#DIV/0!</v>
      </c>
    </row>
    <row r="127" spans="1:15">
      <c r="A127" s="99"/>
      <c r="B127" s="37" t="str">
        <f>'Gene Table'!D127</f>
        <v>NM_006407</v>
      </c>
      <c r="C127" s="159" t="s">
        <v>121</v>
      </c>
      <c r="D127" s="160"/>
      <c r="E127" s="160"/>
      <c r="F127" s="160"/>
      <c r="G127" s="160"/>
      <c r="H127" s="160"/>
      <c r="I127" s="160"/>
      <c r="J127" s="160"/>
      <c r="K127" s="160"/>
      <c r="L127" s="160"/>
      <c r="M127" s="160"/>
      <c r="N127" s="161" t="e">
        <f>AVERAGE(Calculations!P128:Y128)</f>
        <v>#DIV/0!</v>
      </c>
      <c r="O127" s="162" t="e">
        <f>STDEV(Calculations!P128:Y128)</f>
        <v>#DIV/0!</v>
      </c>
    </row>
    <row r="128" spans="1:15">
      <c r="A128" s="99"/>
      <c r="B128" s="37" t="str">
        <f>'Gene Table'!D128</f>
        <v>NM_000075</v>
      </c>
      <c r="C128" s="159" t="s">
        <v>125</v>
      </c>
      <c r="D128" s="160"/>
      <c r="E128" s="160"/>
      <c r="F128" s="160"/>
      <c r="G128" s="160"/>
      <c r="H128" s="160"/>
      <c r="I128" s="160"/>
      <c r="J128" s="160"/>
      <c r="K128" s="160"/>
      <c r="L128" s="160"/>
      <c r="M128" s="160"/>
      <c r="N128" s="161" t="e">
        <f>AVERAGE(Calculations!P129:Y129)</f>
        <v>#DIV/0!</v>
      </c>
      <c r="O128" s="162" t="e">
        <f>STDEV(Calculations!P129:Y129)</f>
        <v>#DIV/0!</v>
      </c>
    </row>
    <row r="129" spans="1:15">
      <c r="A129" s="99"/>
      <c r="B129" s="37" t="str">
        <f>'Gene Table'!D129</f>
        <v>NM_001003931</v>
      </c>
      <c r="C129" s="159" t="s">
        <v>129</v>
      </c>
      <c r="D129" s="160"/>
      <c r="E129" s="160"/>
      <c r="F129" s="160"/>
      <c r="G129" s="160"/>
      <c r="H129" s="160"/>
      <c r="I129" s="160"/>
      <c r="J129" s="160"/>
      <c r="K129" s="160"/>
      <c r="L129" s="160"/>
      <c r="M129" s="160"/>
      <c r="N129" s="161" t="e">
        <f>AVERAGE(Calculations!P130:Y130)</f>
        <v>#DIV/0!</v>
      </c>
      <c r="O129" s="162" t="e">
        <f>STDEV(Calculations!P130:Y130)</f>
        <v>#DIV/0!</v>
      </c>
    </row>
    <row r="130" spans="1:15">
      <c r="A130" s="99"/>
      <c r="B130" s="37" t="str">
        <f>'Gene Table'!D130</f>
        <v>NM_000780</v>
      </c>
      <c r="C130" s="159" t="s">
        <v>133</v>
      </c>
      <c r="D130" s="160"/>
      <c r="E130" s="160"/>
      <c r="F130" s="160"/>
      <c r="G130" s="160"/>
      <c r="H130" s="160"/>
      <c r="I130" s="160"/>
      <c r="J130" s="160"/>
      <c r="K130" s="160"/>
      <c r="L130" s="160"/>
      <c r="M130" s="160"/>
      <c r="N130" s="161" t="e">
        <f>AVERAGE(Calculations!P131:Y131)</f>
        <v>#DIV/0!</v>
      </c>
      <c r="O130" s="162" t="e">
        <f>STDEV(Calculations!P131:Y131)</f>
        <v>#DIV/0!</v>
      </c>
    </row>
    <row r="131" spans="1:15">
      <c r="A131" s="99"/>
      <c r="B131" s="37" t="str">
        <f>'Gene Table'!D131</f>
        <v>NM_001123396</v>
      </c>
      <c r="C131" s="159" t="s">
        <v>137</v>
      </c>
      <c r="D131" s="160"/>
      <c r="E131" s="160"/>
      <c r="F131" s="160"/>
      <c r="G131" s="160"/>
      <c r="H131" s="160"/>
      <c r="I131" s="160"/>
      <c r="J131" s="160"/>
      <c r="K131" s="160"/>
      <c r="L131" s="160"/>
      <c r="M131" s="160"/>
      <c r="N131" s="161" t="e">
        <f>AVERAGE(Calculations!P132:Y132)</f>
        <v>#DIV/0!</v>
      </c>
      <c r="O131" s="162" t="e">
        <f>STDEV(Calculations!P132:Y132)</f>
        <v>#DIV/0!</v>
      </c>
    </row>
    <row r="132" spans="1:15">
      <c r="A132" s="99"/>
      <c r="B132" s="37" t="str">
        <f>'Gene Table'!D132</f>
        <v>NM_002458</v>
      </c>
      <c r="C132" s="159" t="s">
        <v>141</v>
      </c>
      <c r="D132" s="160"/>
      <c r="E132" s="160"/>
      <c r="F132" s="160"/>
      <c r="G132" s="160"/>
      <c r="H132" s="160"/>
      <c r="I132" s="160"/>
      <c r="J132" s="160"/>
      <c r="K132" s="160"/>
      <c r="L132" s="160"/>
      <c r="M132" s="160"/>
      <c r="N132" s="161" t="e">
        <f>AVERAGE(Calculations!P133:Y133)</f>
        <v>#DIV/0!</v>
      </c>
      <c r="O132" s="162" t="e">
        <f>STDEV(Calculations!P133:Y133)</f>
        <v>#DIV/0!</v>
      </c>
    </row>
    <row r="133" spans="1:15">
      <c r="A133" s="99"/>
      <c r="B133" s="37" t="str">
        <f>'Gene Table'!D133</f>
        <v>BC004257</v>
      </c>
      <c r="C133" s="159" t="s">
        <v>145</v>
      </c>
      <c r="D133" s="160"/>
      <c r="E133" s="160"/>
      <c r="F133" s="160"/>
      <c r="G133" s="160"/>
      <c r="H133" s="160"/>
      <c r="I133" s="160"/>
      <c r="J133" s="160"/>
      <c r="K133" s="160"/>
      <c r="L133" s="160"/>
      <c r="M133" s="160"/>
      <c r="N133" s="161" t="e">
        <f>AVERAGE(Calculations!P134:Y134)</f>
        <v>#DIV/0!</v>
      </c>
      <c r="O133" s="162" t="e">
        <f>STDEV(Calculations!P134:Y134)</f>
        <v>#DIV/0!</v>
      </c>
    </row>
    <row r="134" spans="1:15">
      <c r="A134" s="99"/>
      <c r="B134" s="37" t="str">
        <f>'Gene Table'!D134</f>
        <v>NM_130398</v>
      </c>
      <c r="C134" s="159" t="s">
        <v>149</v>
      </c>
      <c r="D134" s="160"/>
      <c r="E134" s="160"/>
      <c r="F134" s="160"/>
      <c r="G134" s="160"/>
      <c r="H134" s="160"/>
      <c r="I134" s="160"/>
      <c r="J134" s="160"/>
      <c r="K134" s="160"/>
      <c r="L134" s="160"/>
      <c r="M134" s="160"/>
      <c r="N134" s="161" t="e">
        <f>AVERAGE(Calculations!P135:Y135)</f>
        <v>#DIV/0!</v>
      </c>
      <c r="O134" s="162" t="e">
        <f>STDEV(Calculations!P135:Y135)</f>
        <v>#DIV/0!</v>
      </c>
    </row>
    <row r="135" spans="1:15">
      <c r="A135" s="99"/>
      <c r="B135" s="37" t="str">
        <f>'Gene Table'!D135</f>
        <v>NM_001042</v>
      </c>
      <c r="C135" s="159" t="s">
        <v>153</v>
      </c>
      <c r="D135" s="160"/>
      <c r="E135" s="160"/>
      <c r="F135" s="160"/>
      <c r="G135" s="160"/>
      <c r="H135" s="160"/>
      <c r="I135" s="160"/>
      <c r="J135" s="160"/>
      <c r="K135" s="160"/>
      <c r="L135" s="160"/>
      <c r="M135" s="160"/>
      <c r="N135" s="161" t="e">
        <f>AVERAGE(Calculations!P136:Y136)</f>
        <v>#DIV/0!</v>
      </c>
      <c r="O135" s="162" t="e">
        <f>STDEV(Calculations!P136:Y136)</f>
        <v>#DIV/0!</v>
      </c>
    </row>
    <row r="136" spans="1:15">
      <c r="A136" s="99"/>
      <c r="B136" s="37" t="str">
        <f>'Gene Table'!D136</f>
        <v>NM_001040</v>
      </c>
      <c r="C136" s="159" t="s">
        <v>157</v>
      </c>
      <c r="D136" s="160"/>
      <c r="E136" s="160"/>
      <c r="F136" s="160"/>
      <c r="G136" s="160"/>
      <c r="H136" s="160"/>
      <c r="I136" s="160"/>
      <c r="J136" s="160"/>
      <c r="K136" s="160"/>
      <c r="L136" s="160"/>
      <c r="M136" s="160"/>
      <c r="N136" s="161" t="e">
        <f>AVERAGE(Calculations!P137:Y137)</f>
        <v>#DIV/0!</v>
      </c>
      <c r="O136" s="162" t="e">
        <f>STDEV(Calculations!P137:Y137)</f>
        <v>#DIV/0!</v>
      </c>
    </row>
    <row r="137" spans="1:15">
      <c r="A137" s="99"/>
      <c r="B137" s="37" t="str">
        <f>'Gene Table'!D137</f>
        <v>NM_005123</v>
      </c>
      <c r="C137" s="159" t="s">
        <v>161</v>
      </c>
      <c r="D137" s="160"/>
      <c r="E137" s="160"/>
      <c r="F137" s="160"/>
      <c r="G137" s="160"/>
      <c r="H137" s="160"/>
      <c r="I137" s="160"/>
      <c r="J137" s="160"/>
      <c r="K137" s="160"/>
      <c r="L137" s="160"/>
      <c r="M137" s="160"/>
      <c r="N137" s="161" t="e">
        <f>AVERAGE(Calculations!P138:Y138)</f>
        <v>#DIV/0!</v>
      </c>
      <c r="O137" s="162" t="e">
        <f>STDEV(Calculations!P138:Y138)</f>
        <v>#DIV/0!</v>
      </c>
    </row>
    <row r="138" spans="1:15">
      <c r="A138" s="99"/>
      <c r="B138" s="37" t="str">
        <f>'Gene Table'!D138</f>
        <v>NM_005847</v>
      </c>
      <c r="C138" s="159" t="s">
        <v>165</v>
      </c>
      <c r="D138" s="160"/>
      <c r="E138" s="160"/>
      <c r="F138" s="160"/>
      <c r="G138" s="160"/>
      <c r="H138" s="160"/>
      <c r="I138" s="160"/>
      <c r="J138" s="160"/>
      <c r="K138" s="160"/>
      <c r="L138" s="160"/>
      <c r="M138" s="160"/>
      <c r="N138" s="161" t="e">
        <f>AVERAGE(Calculations!P139:Y139)</f>
        <v>#DIV/0!</v>
      </c>
      <c r="O138" s="162" t="e">
        <f>STDEV(Calculations!P139:Y139)</f>
        <v>#DIV/0!</v>
      </c>
    </row>
    <row r="139" spans="1:15">
      <c r="A139" s="99"/>
      <c r="B139" s="37" t="str">
        <f>'Gene Table'!D139</f>
        <v>NM_001790</v>
      </c>
      <c r="C139" s="159" t="s">
        <v>169</v>
      </c>
      <c r="D139" s="160"/>
      <c r="E139" s="160"/>
      <c r="F139" s="160"/>
      <c r="G139" s="160"/>
      <c r="H139" s="160"/>
      <c r="I139" s="160"/>
      <c r="J139" s="160"/>
      <c r="K139" s="160"/>
      <c r="L139" s="160"/>
      <c r="M139" s="160"/>
      <c r="N139" s="161" t="e">
        <f>AVERAGE(Calculations!P140:Y140)</f>
        <v>#DIV/0!</v>
      </c>
      <c r="O139" s="162" t="e">
        <f>STDEV(Calculations!P140:Y140)</f>
        <v>#DIV/0!</v>
      </c>
    </row>
    <row r="140" spans="1:15">
      <c r="A140" s="99"/>
      <c r="B140" s="37" t="str">
        <f>'Gene Table'!D140</f>
        <v>NM_004358</v>
      </c>
      <c r="C140" s="159" t="s">
        <v>173</v>
      </c>
      <c r="D140" s="160"/>
      <c r="E140" s="160"/>
      <c r="F140" s="160"/>
      <c r="G140" s="160"/>
      <c r="H140" s="160"/>
      <c r="I140" s="160"/>
      <c r="J140" s="160"/>
      <c r="K140" s="160"/>
      <c r="L140" s="160"/>
      <c r="M140" s="160"/>
      <c r="N140" s="161" t="e">
        <f>AVERAGE(Calculations!P141:Y141)</f>
        <v>#DIV/0!</v>
      </c>
      <c r="O140" s="162" t="e">
        <f>STDEV(Calculations!P141:Y141)</f>
        <v>#DIV/0!</v>
      </c>
    </row>
    <row r="141" spans="1:15">
      <c r="A141" s="99"/>
      <c r="B141" s="37" t="str">
        <f>'Gene Table'!D141</f>
        <v>NM_001789</v>
      </c>
      <c r="C141" s="159" t="s">
        <v>177</v>
      </c>
      <c r="D141" s="160"/>
      <c r="E141" s="160"/>
      <c r="F141" s="160"/>
      <c r="G141" s="160"/>
      <c r="H141" s="160"/>
      <c r="I141" s="160"/>
      <c r="J141" s="160"/>
      <c r="K141" s="160"/>
      <c r="L141" s="160"/>
      <c r="M141" s="160"/>
      <c r="N141" s="161" t="e">
        <f>AVERAGE(Calculations!P142:Y142)</f>
        <v>#DIV/0!</v>
      </c>
      <c r="O141" s="162" t="e">
        <f>STDEV(Calculations!P142:Y142)</f>
        <v>#DIV/0!</v>
      </c>
    </row>
    <row r="142" spans="1:15">
      <c r="A142" s="99"/>
      <c r="B142" s="37" t="str">
        <f>'Gene Table'!D142</f>
        <v>NM_014781</v>
      </c>
      <c r="C142" s="159" t="s">
        <v>181</v>
      </c>
      <c r="D142" s="160"/>
      <c r="E142" s="160"/>
      <c r="F142" s="160"/>
      <c r="G142" s="160"/>
      <c r="H142" s="160"/>
      <c r="I142" s="160"/>
      <c r="J142" s="160"/>
      <c r="K142" s="160"/>
      <c r="L142" s="160"/>
      <c r="M142" s="160"/>
      <c r="N142" s="161" t="e">
        <f>AVERAGE(Calculations!P143:Y143)</f>
        <v>#DIV/0!</v>
      </c>
      <c r="O142" s="162" t="e">
        <f>STDEV(Calculations!P143:Y143)</f>
        <v>#DIV/0!</v>
      </c>
    </row>
    <row r="143" spans="1:15">
      <c r="A143" s="99"/>
      <c r="B143" s="37" t="str">
        <f>'Gene Table'!D143</f>
        <v>NM_018834</v>
      </c>
      <c r="C143" s="159" t="s">
        <v>185</v>
      </c>
      <c r="D143" s="160"/>
      <c r="E143" s="160"/>
      <c r="F143" s="160"/>
      <c r="G143" s="160"/>
      <c r="H143" s="160"/>
      <c r="I143" s="160"/>
      <c r="J143" s="160"/>
      <c r="K143" s="160"/>
      <c r="L143" s="160"/>
      <c r="M143" s="160"/>
      <c r="N143" s="161" t="e">
        <f>AVERAGE(Calculations!P144:Y144)</f>
        <v>#DIV/0!</v>
      </c>
      <c r="O143" s="162" t="e">
        <f>STDEV(Calculations!P144:Y144)</f>
        <v>#DIV/0!</v>
      </c>
    </row>
    <row r="144" spans="1:15">
      <c r="A144" s="99"/>
      <c r="B144" s="37" t="str">
        <f>'Gene Table'!D144</f>
        <v>NM_004356</v>
      </c>
      <c r="C144" s="159" t="s">
        <v>189</v>
      </c>
      <c r="D144" s="160"/>
      <c r="E144" s="160"/>
      <c r="F144" s="160"/>
      <c r="G144" s="160"/>
      <c r="H144" s="160"/>
      <c r="I144" s="160"/>
      <c r="J144" s="160"/>
      <c r="K144" s="160"/>
      <c r="L144" s="160"/>
      <c r="M144" s="160"/>
      <c r="N144" s="161" t="e">
        <f>AVERAGE(Calculations!P145:Y145)</f>
        <v>#DIV/0!</v>
      </c>
      <c r="O144" s="162" t="e">
        <f>STDEV(Calculations!P145:Y145)</f>
        <v>#DIV/0!</v>
      </c>
    </row>
    <row r="145" spans="1:15">
      <c r="A145" s="99"/>
      <c r="B145" s="37" t="str">
        <f>'Gene Table'!D145</f>
        <v>NM_001250</v>
      </c>
      <c r="C145" s="159" t="s">
        <v>193</v>
      </c>
      <c r="D145" s="160"/>
      <c r="E145" s="160"/>
      <c r="F145" s="160"/>
      <c r="G145" s="160"/>
      <c r="H145" s="160"/>
      <c r="I145" s="160"/>
      <c r="J145" s="160"/>
      <c r="K145" s="160"/>
      <c r="L145" s="160"/>
      <c r="M145" s="160"/>
      <c r="N145" s="161" t="e">
        <f>AVERAGE(Calculations!P146:Y146)</f>
        <v>#DIV/0!</v>
      </c>
      <c r="O145" s="162" t="e">
        <f>STDEV(Calculations!P146:Y146)</f>
        <v>#DIV/0!</v>
      </c>
    </row>
    <row r="146" spans="1:15">
      <c r="A146" s="99"/>
      <c r="B146" s="37" t="str">
        <f>'Gene Table'!D146</f>
        <v>NM_001035260</v>
      </c>
      <c r="C146" s="159" t="s">
        <v>197</v>
      </c>
      <c r="D146" s="160"/>
      <c r="E146" s="160"/>
      <c r="F146" s="160"/>
      <c r="G146" s="160"/>
      <c r="H146" s="160"/>
      <c r="I146" s="160"/>
      <c r="J146" s="160"/>
      <c r="K146" s="160"/>
      <c r="L146" s="160"/>
      <c r="M146" s="160"/>
      <c r="N146" s="161" t="e">
        <f>AVERAGE(Calculations!P147:Y147)</f>
        <v>#DIV/0!</v>
      </c>
      <c r="O146" s="162" t="e">
        <f>STDEV(Calculations!P147:Y147)</f>
        <v>#DIV/0!</v>
      </c>
    </row>
    <row r="147" spans="1:15">
      <c r="A147" s="99"/>
      <c r="B147" s="37" t="str">
        <f>'Gene Table'!D147</f>
        <v>NM_004881</v>
      </c>
      <c r="C147" s="159" t="s">
        <v>201</v>
      </c>
      <c r="D147" s="160"/>
      <c r="E147" s="160"/>
      <c r="F147" s="160"/>
      <c r="G147" s="160"/>
      <c r="H147" s="160"/>
      <c r="I147" s="160"/>
      <c r="J147" s="160"/>
      <c r="K147" s="160"/>
      <c r="L147" s="160"/>
      <c r="M147" s="160"/>
      <c r="N147" s="161" t="e">
        <f>AVERAGE(Calculations!P148:Y148)</f>
        <v>#DIV/0!</v>
      </c>
      <c r="O147" s="162" t="e">
        <f>STDEV(Calculations!P148:Y148)</f>
        <v>#DIV/0!</v>
      </c>
    </row>
    <row r="148" spans="1:15">
      <c r="A148" s="99"/>
      <c r="B148" s="37" t="str">
        <f>'Gene Table'!D148</f>
        <v>NM_004870</v>
      </c>
      <c r="C148" s="159" t="s">
        <v>205</v>
      </c>
      <c r="D148" s="160"/>
      <c r="E148" s="160"/>
      <c r="F148" s="160"/>
      <c r="G148" s="160"/>
      <c r="H148" s="160"/>
      <c r="I148" s="160"/>
      <c r="J148" s="160"/>
      <c r="K148" s="160"/>
      <c r="L148" s="160"/>
      <c r="M148" s="160"/>
      <c r="N148" s="161" t="e">
        <f>AVERAGE(Calculations!P149:Y149)</f>
        <v>#DIV/0!</v>
      </c>
      <c r="O148" s="162" t="e">
        <f>STDEV(Calculations!P149:Y149)</f>
        <v>#DIV/0!</v>
      </c>
    </row>
    <row r="149" spans="1:15">
      <c r="A149" s="99"/>
      <c r="B149" s="37" t="str">
        <f>'Gene Table'!D149</f>
        <v>NM_004864</v>
      </c>
      <c r="C149" s="159" t="s">
        <v>209</v>
      </c>
      <c r="D149" s="160"/>
      <c r="E149" s="160"/>
      <c r="F149" s="160"/>
      <c r="G149" s="160"/>
      <c r="H149" s="160"/>
      <c r="I149" s="160"/>
      <c r="J149" s="160"/>
      <c r="K149" s="160"/>
      <c r="L149" s="160"/>
      <c r="M149" s="160"/>
      <c r="N149" s="161" t="e">
        <f>AVERAGE(Calculations!P150:Y150)</f>
        <v>#DIV/0!</v>
      </c>
      <c r="O149" s="162" t="e">
        <f>STDEV(Calculations!P150:Y150)</f>
        <v>#DIV/0!</v>
      </c>
    </row>
    <row r="150" spans="1:15">
      <c r="A150" s="99"/>
      <c r="B150" s="37" t="str">
        <f>'Gene Table'!D150</f>
        <v>NM_004862</v>
      </c>
      <c r="C150" s="159" t="s">
        <v>213</v>
      </c>
      <c r="D150" s="160"/>
      <c r="E150" s="160"/>
      <c r="F150" s="160"/>
      <c r="G150" s="160"/>
      <c r="H150" s="160"/>
      <c r="I150" s="160"/>
      <c r="J150" s="160"/>
      <c r="K150" s="160"/>
      <c r="L150" s="160"/>
      <c r="M150" s="160"/>
      <c r="N150" s="161" t="e">
        <f>AVERAGE(Calculations!P151:Y151)</f>
        <v>#DIV/0!</v>
      </c>
      <c r="O150" s="162" t="e">
        <f>STDEV(Calculations!P151:Y151)</f>
        <v>#DIV/0!</v>
      </c>
    </row>
    <row r="151" spans="1:15">
      <c r="A151" s="99"/>
      <c r="B151" s="37" t="str">
        <f>'Gene Table'!D151</f>
        <v>NM_005505</v>
      </c>
      <c r="C151" s="159" t="s">
        <v>217</v>
      </c>
      <c r="D151" s="160"/>
      <c r="E151" s="160"/>
      <c r="F151" s="160"/>
      <c r="G151" s="160"/>
      <c r="H151" s="160"/>
      <c r="I151" s="160"/>
      <c r="J151" s="160"/>
      <c r="K151" s="160"/>
      <c r="L151" s="160"/>
      <c r="M151" s="160"/>
      <c r="N151" s="161" t="e">
        <f>AVERAGE(Calculations!P152:Y152)</f>
        <v>#DIV/0!</v>
      </c>
      <c r="O151" s="162" t="e">
        <f>STDEV(Calculations!P152:Y152)</f>
        <v>#DIV/0!</v>
      </c>
    </row>
    <row r="152" spans="1:15">
      <c r="A152" s="99"/>
      <c r="B152" s="37" t="str">
        <f>'Gene Table'!D152</f>
        <v>NM_004832</v>
      </c>
      <c r="C152" s="159" t="s">
        <v>221</v>
      </c>
      <c r="D152" s="160"/>
      <c r="E152" s="160"/>
      <c r="F152" s="160"/>
      <c r="G152" s="160"/>
      <c r="H152" s="160"/>
      <c r="I152" s="160"/>
      <c r="J152" s="160"/>
      <c r="K152" s="160"/>
      <c r="L152" s="160"/>
      <c r="M152" s="160"/>
      <c r="N152" s="161" t="e">
        <f>AVERAGE(Calculations!P153:Y153)</f>
        <v>#DIV/0!</v>
      </c>
      <c r="O152" s="162" t="e">
        <f>STDEV(Calculations!P153:Y153)</f>
        <v>#DIV/0!</v>
      </c>
    </row>
    <row r="153" spans="1:15">
      <c r="A153" s="99"/>
      <c r="B153" s="37" t="str">
        <f>'Gene Table'!D153</f>
        <v>NM_175862</v>
      </c>
      <c r="C153" s="159" t="s">
        <v>225</v>
      </c>
      <c r="D153" s="160"/>
      <c r="E153" s="160"/>
      <c r="F153" s="160"/>
      <c r="G153" s="160"/>
      <c r="H153" s="160"/>
      <c r="I153" s="160"/>
      <c r="J153" s="160"/>
      <c r="K153" s="160"/>
      <c r="L153" s="160"/>
      <c r="M153" s="160"/>
      <c r="N153" s="161" t="e">
        <f>AVERAGE(Calculations!P154:Y154)</f>
        <v>#DIV/0!</v>
      </c>
      <c r="O153" s="162" t="e">
        <f>STDEV(Calculations!P154:Y154)</f>
        <v>#DIV/0!</v>
      </c>
    </row>
    <row r="154" spans="1:15">
      <c r="A154" s="99"/>
      <c r="B154" s="37" t="str">
        <f>'Gene Table'!D154</f>
        <v>NM_004820</v>
      </c>
      <c r="C154" s="159" t="s">
        <v>229</v>
      </c>
      <c r="D154" s="160"/>
      <c r="E154" s="160"/>
      <c r="F154" s="160"/>
      <c r="G154" s="160"/>
      <c r="H154" s="160"/>
      <c r="I154" s="160"/>
      <c r="J154" s="160"/>
      <c r="K154" s="160"/>
      <c r="L154" s="160"/>
      <c r="M154" s="160"/>
      <c r="N154" s="161" t="e">
        <f>AVERAGE(Calculations!P155:Y155)</f>
        <v>#DIV/0!</v>
      </c>
      <c r="O154" s="162" t="e">
        <f>STDEV(Calculations!P155:Y155)</f>
        <v>#DIV/0!</v>
      </c>
    </row>
    <row r="155" spans="1:15">
      <c r="A155" s="99"/>
      <c r="B155" s="37" t="str">
        <f>'Gene Table'!D155</f>
        <v>NM_005191</v>
      </c>
      <c r="C155" s="159" t="s">
        <v>233</v>
      </c>
      <c r="D155" s="160"/>
      <c r="E155" s="160"/>
      <c r="F155" s="160"/>
      <c r="G155" s="160"/>
      <c r="H155" s="160"/>
      <c r="I155" s="160"/>
      <c r="J155" s="160"/>
      <c r="K155" s="160"/>
      <c r="L155" s="160"/>
      <c r="M155" s="160"/>
      <c r="N155" s="161" t="e">
        <f>AVERAGE(Calculations!P156:Y156)</f>
        <v>#DIV/0!</v>
      </c>
      <c r="O155" s="162" t="e">
        <f>STDEV(Calculations!P156:Y156)</f>
        <v>#DIV/0!</v>
      </c>
    </row>
    <row r="156" spans="1:15">
      <c r="A156" s="99"/>
      <c r="B156" s="37" t="str">
        <f>'Gene Table'!D156</f>
        <v>NM_004261</v>
      </c>
      <c r="C156" s="159" t="s">
        <v>237</v>
      </c>
      <c r="D156" s="160"/>
      <c r="E156" s="160"/>
      <c r="F156" s="160"/>
      <c r="G156" s="160"/>
      <c r="H156" s="160"/>
      <c r="I156" s="160"/>
      <c r="J156" s="160"/>
      <c r="K156" s="160"/>
      <c r="L156" s="160"/>
      <c r="M156" s="160"/>
      <c r="N156" s="161" t="e">
        <f>AVERAGE(Calculations!P157:Y157)</f>
        <v>#DIV/0!</v>
      </c>
      <c r="O156" s="162" t="e">
        <f>STDEV(Calculations!P157:Y157)</f>
        <v>#DIV/0!</v>
      </c>
    </row>
    <row r="157" spans="1:15">
      <c r="A157" s="99"/>
      <c r="B157" s="37" t="str">
        <f>'Gene Table'!D157</f>
        <v>NM_004260</v>
      </c>
      <c r="C157" s="159" t="s">
        <v>241</v>
      </c>
      <c r="D157" s="160"/>
      <c r="E157" s="160"/>
      <c r="F157" s="160"/>
      <c r="G157" s="160"/>
      <c r="H157" s="160"/>
      <c r="I157" s="160"/>
      <c r="J157" s="160"/>
      <c r="K157" s="160"/>
      <c r="L157" s="160"/>
      <c r="M157" s="160"/>
      <c r="N157" s="161" t="e">
        <f>AVERAGE(Calculations!P158:Y158)</f>
        <v>#DIV/0!</v>
      </c>
      <c r="O157" s="162" t="e">
        <f>STDEV(Calculations!P158:Y158)</f>
        <v>#DIV/0!</v>
      </c>
    </row>
    <row r="158" spans="1:15">
      <c r="A158" s="99"/>
      <c r="B158" s="37" t="str">
        <f>'Gene Table'!D158</f>
        <v>NM_000591</v>
      </c>
      <c r="C158" s="159" t="s">
        <v>245</v>
      </c>
      <c r="D158" s="160"/>
      <c r="E158" s="160"/>
      <c r="F158" s="160"/>
      <c r="G158" s="160"/>
      <c r="H158" s="160"/>
      <c r="I158" s="160"/>
      <c r="J158" s="160"/>
      <c r="K158" s="160"/>
      <c r="L158" s="160"/>
      <c r="M158" s="160"/>
      <c r="N158" s="161" t="e">
        <f>AVERAGE(Calculations!P159:Y159)</f>
        <v>#DIV/0!</v>
      </c>
      <c r="O158" s="162" t="e">
        <f>STDEV(Calculations!P159:Y159)</f>
        <v>#DIV/0!</v>
      </c>
    </row>
    <row r="159" spans="1:15">
      <c r="A159" s="99"/>
      <c r="B159" s="37" t="str">
        <f>'Gene Table'!D159</f>
        <v>NM_000616</v>
      </c>
      <c r="C159" s="159" t="s">
        <v>249</v>
      </c>
      <c r="D159" s="160"/>
      <c r="E159" s="160"/>
      <c r="F159" s="160"/>
      <c r="G159" s="160"/>
      <c r="H159" s="160"/>
      <c r="I159" s="160"/>
      <c r="J159" s="160"/>
      <c r="K159" s="160"/>
      <c r="L159" s="160"/>
      <c r="M159" s="160"/>
      <c r="N159" s="161" t="e">
        <f>AVERAGE(Calculations!P160:Y160)</f>
        <v>#DIV/0!</v>
      </c>
      <c r="O159" s="162" t="e">
        <f>STDEV(Calculations!P160:Y160)</f>
        <v>#DIV/0!</v>
      </c>
    </row>
    <row r="160" spans="1:15">
      <c r="A160" s="99"/>
      <c r="B160" s="37" t="str">
        <f>'Gene Table'!D160</f>
        <v>NM_001079691</v>
      </c>
      <c r="C160" s="159" t="s">
        <v>253</v>
      </c>
      <c r="D160" s="160"/>
      <c r="E160" s="160"/>
      <c r="F160" s="160"/>
      <c r="G160" s="160"/>
      <c r="H160" s="160"/>
      <c r="I160" s="160"/>
      <c r="J160" s="160"/>
      <c r="K160" s="160"/>
      <c r="L160" s="160"/>
      <c r="M160" s="160"/>
      <c r="N160" s="161" t="e">
        <f>AVERAGE(Calculations!P161:Y161)</f>
        <v>#DIV/0!</v>
      </c>
      <c r="O160" s="162" t="e">
        <f>STDEV(Calculations!P161:Y161)</f>
        <v>#DIV/0!</v>
      </c>
    </row>
    <row r="161" spans="1:15">
      <c r="A161" s="99"/>
      <c r="B161" s="37" t="str">
        <f>'Gene Table'!D161</f>
        <v>NM_052848</v>
      </c>
      <c r="C161" s="159" t="s">
        <v>257</v>
      </c>
      <c r="D161" s="160"/>
      <c r="E161" s="160"/>
      <c r="F161" s="160"/>
      <c r="G161" s="160"/>
      <c r="H161" s="160"/>
      <c r="I161" s="160"/>
      <c r="J161" s="160"/>
      <c r="K161" s="160"/>
      <c r="L161" s="160"/>
      <c r="M161" s="160"/>
      <c r="N161" s="161" t="e">
        <f>AVERAGE(Calculations!P162:Y162)</f>
        <v>#DIV/0!</v>
      </c>
      <c r="O161" s="162" t="e">
        <f>STDEV(Calculations!P162:Y162)</f>
        <v>#DIV/0!</v>
      </c>
    </row>
    <row r="162" spans="1:15">
      <c r="A162" s="99"/>
      <c r="B162" s="37" t="str">
        <f>'Gene Table'!D162</f>
        <v>NM_001238</v>
      </c>
      <c r="C162" s="159" t="s">
        <v>261</v>
      </c>
      <c r="D162" s="160"/>
      <c r="E162" s="160"/>
      <c r="F162" s="160"/>
      <c r="G162" s="160"/>
      <c r="H162" s="160"/>
      <c r="I162" s="160"/>
      <c r="J162" s="160"/>
      <c r="K162" s="160"/>
      <c r="L162" s="160"/>
      <c r="M162" s="160"/>
      <c r="N162" s="161" t="e">
        <f>AVERAGE(Calculations!P163:Y163)</f>
        <v>#DIV/0!</v>
      </c>
      <c r="O162" s="162" t="e">
        <f>STDEV(Calculations!P163:Y163)</f>
        <v>#DIV/0!</v>
      </c>
    </row>
    <row r="163" spans="1:15">
      <c r="A163" s="99"/>
      <c r="B163" s="37" t="str">
        <f>'Gene Table'!D163</f>
        <v>NM_003927</v>
      </c>
      <c r="C163" s="159" t="s">
        <v>265</v>
      </c>
      <c r="D163" s="160"/>
      <c r="E163" s="160"/>
      <c r="F163" s="160"/>
      <c r="G163" s="160"/>
      <c r="H163" s="160"/>
      <c r="I163" s="160"/>
      <c r="J163" s="160"/>
      <c r="K163" s="160"/>
      <c r="L163" s="160"/>
      <c r="M163" s="160"/>
      <c r="N163" s="161" t="e">
        <f>AVERAGE(Calculations!P164:Y164)</f>
        <v>#DIV/0!</v>
      </c>
      <c r="O163" s="162" t="e">
        <f>STDEV(Calculations!P164:Y164)</f>
        <v>#DIV/0!</v>
      </c>
    </row>
    <row r="164" spans="1:15">
      <c r="A164" s="99"/>
      <c r="B164" s="37" t="str">
        <f>'Gene Table'!D164</f>
        <v>NM_003925</v>
      </c>
      <c r="C164" s="159" t="s">
        <v>269</v>
      </c>
      <c r="D164" s="160"/>
      <c r="E164" s="160"/>
      <c r="F164" s="160"/>
      <c r="G164" s="160"/>
      <c r="H164" s="160"/>
      <c r="I164" s="160"/>
      <c r="J164" s="160"/>
      <c r="K164" s="160"/>
      <c r="L164" s="160"/>
      <c r="M164" s="160"/>
      <c r="N164" s="161" t="e">
        <f>AVERAGE(Calculations!P165:Y165)</f>
        <v>#DIV/0!</v>
      </c>
      <c r="O164" s="162" t="e">
        <f>STDEV(Calculations!P165:Y165)</f>
        <v>#DIV/0!</v>
      </c>
    </row>
    <row r="165" spans="1:15">
      <c r="A165" s="99"/>
      <c r="B165" s="37" t="str">
        <f>'Gene Table'!D165</f>
        <v>NM_000730</v>
      </c>
      <c r="C165" s="159" t="s">
        <v>273</v>
      </c>
      <c r="D165" s="160"/>
      <c r="E165" s="160"/>
      <c r="F165" s="160"/>
      <c r="G165" s="160"/>
      <c r="H165" s="160"/>
      <c r="I165" s="160"/>
      <c r="J165" s="160"/>
      <c r="K165" s="160"/>
      <c r="L165" s="160"/>
      <c r="M165" s="160"/>
      <c r="N165" s="161" t="e">
        <f>AVERAGE(Calculations!P166:Y166)</f>
        <v>#DIV/0!</v>
      </c>
      <c r="O165" s="162" t="e">
        <f>STDEV(Calculations!P166:Y166)</f>
        <v>#DIV/0!</v>
      </c>
    </row>
    <row r="166" spans="1:15">
      <c r="A166" s="99"/>
      <c r="B166" s="37" t="str">
        <f>'Gene Table'!D166</f>
        <v>NM_003878</v>
      </c>
      <c r="C166" s="159" t="s">
        <v>277</v>
      </c>
      <c r="D166" s="160"/>
      <c r="E166" s="160"/>
      <c r="F166" s="160"/>
      <c r="G166" s="160"/>
      <c r="H166" s="160"/>
      <c r="I166" s="160"/>
      <c r="J166" s="160"/>
      <c r="K166" s="160"/>
      <c r="L166" s="160"/>
      <c r="M166" s="160"/>
      <c r="N166" s="161" t="e">
        <f>AVERAGE(Calculations!P167:Y167)</f>
        <v>#DIV/0!</v>
      </c>
      <c r="O166" s="162" t="e">
        <f>STDEV(Calculations!P167:Y167)</f>
        <v>#DIV/0!</v>
      </c>
    </row>
    <row r="167" spans="1:15">
      <c r="A167" s="99"/>
      <c r="B167" s="37" t="str">
        <f>'Gene Table'!D167</f>
        <v>NM_001236</v>
      </c>
      <c r="C167" s="159" t="s">
        <v>281</v>
      </c>
      <c r="D167" s="160"/>
      <c r="E167" s="160"/>
      <c r="F167" s="160"/>
      <c r="G167" s="160"/>
      <c r="H167" s="160"/>
      <c r="I167" s="160"/>
      <c r="J167" s="160"/>
      <c r="K167" s="160"/>
      <c r="L167" s="160"/>
      <c r="M167" s="160"/>
      <c r="N167" s="161" t="e">
        <f>AVERAGE(Calculations!P168:Y168)</f>
        <v>#DIV/0!</v>
      </c>
      <c r="O167" s="162" t="e">
        <f>STDEV(Calculations!P168:Y168)</f>
        <v>#DIV/0!</v>
      </c>
    </row>
    <row r="168" spans="1:15">
      <c r="A168" s="99"/>
      <c r="B168" s="37" t="str">
        <f>'Gene Table'!D168</f>
        <v>NM_001757</v>
      </c>
      <c r="C168" s="159" t="s">
        <v>285</v>
      </c>
      <c r="D168" s="160"/>
      <c r="E168" s="160"/>
      <c r="F168" s="160"/>
      <c r="G168" s="160"/>
      <c r="H168" s="160"/>
      <c r="I168" s="160"/>
      <c r="J168" s="160"/>
      <c r="K168" s="160"/>
      <c r="L168" s="160"/>
      <c r="M168" s="160"/>
      <c r="N168" s="161" t="e">
        <f>AVERAGE(Calculations!P169:Y169)</f>
        <v>#DIV/0!</v>
      </c>
      <c r="O168" s="162" t="e">
        <f>STDEV(Calculations!P169:Y169)</f>
        <v>#DIV/0!</v>
      </c>
    </row>
    <row r="169" spans="1:15">
      <c r="A169" s="99"/>
      <c r="B169" s="37" t="str">
        <f>'Gene Table'!D169</f>
        <v>NM_003747</v>
      </c>
      <c r="C169" s="159" t="s">
        <v>289</v>
      </c>
      <c r="D169" s="160"/>
      <c r="E169" s="160"/>
      <c r="F169" s="160"/>
      <c r="G169" s="160"/>
      <c r="H169" s="160"/>
      <c r="I169" s="160"/>
      <c r="J169" s="160"/>
      <c r="K169" s="160"/>
      <c r="L169" s="160"/>
      <c r="M169" s="160"/>
      <c r="N169" s="161" t="e">
        <f>AVERAGE(Calculations!P170:Y170)</f>
        <v>#DIV/0!</v>
      </c>
      <c r="O169" s="162" t="e">
        <f>STDEV(Calculations!P170:Y170)</f>
        <v>#DIV/0!</v>
      </c>
    </row>
    <row r="170" spans="1:15">
      <c r="A170" s="99"/>
      <c r="B170" s="37" t="str">
        <f>'Gene Table'!D170</f>
        <v>NM_003742</v>
      </c>
      <c r="C170" s="159" t="s">
        <v>293</v>
      </c>
      <c r="D170" s="160"/>
      <c r="E170" s="160"/>
      <c r="F170" s="160"/>
      <c r="G170" s="160"/>
      <c r="H170" s="160"/>
      <c r="I170" s="160"/>
      <c r="J170" s="160"/>
      <c r="K170" s="160"/>
      <c r="L170" s="160"/>
      <c r="M170" s="160"/>
      <c r="N170" s="161" t="e">
        <f>AVERAGE(Calculations!P171:Y171)</f>
        <v>#DIV/0!</v>
      </c>
      <c r="O170" s="162" t="e">
        <f>STDEV(Calculations!P171:Y171)</f>
        <v>#DIV/0!</v>
      </c>
    </row>
    <row r="171" spans="1:15">
      <c r="A171" s="99"/>
      <c r="B171" s="37" t="str">
        <f>'Gene Table'!D171</f>
        <v>NM_003738</v>
      </c>
      <c r="C171" s="159" t="s">
        <v>297</v>
      </c>
      <c r="D171" s="160"/>
      <c r="E171" s="160"/>
      <c r="F171" s="160"/>
      <c r="G171" s="160"/>
      <c r="H171" s="160"/>
      <c r="I171" s="160"/>
      <c r="J171" s="160"/>
      <c r="K171" s="160"/>
      <c r="L171" s="160"/>
      <c r="M171" s="160"/>
      <c r="N171" s="161" t="e">
        <f>AVERAGE(Calculations!P172:Y172)</f>
        <v>#DIV/0!</v>
      </c>
      <c r="O171" s="162" t="e">
        <f>STDEV(Calculations!P172:Y172)</f>
        <v>#DIV/0!</v>
      </c>
    </row>
    <row r="172" spans="1:15">
      <c r="A172" s="99"/>
      <c r="B172" s="37" t="str">
        <f>'Gene Table'!D172</f>
        <v>NM_001753</v>
      </c>
      <c r="C172" s="159" t="s">
        <v>301</v>
      </c>
      <c r="D172" s="160"/>
      <c r="E172" s="160"/>
      <c r="F172" s="160"/>
      <c r="G172" s="160"/>
      <c r="H172" s="160"/>
      <c r="I172" s="160"/>
      <c r="J172" s="160"/>
      <c r="K172" s="160"/>
      <c r="L172" s="160"/>
      <c r="M172" s="160"/>
      <c r="N172" s="161" t="e">
        <f>AVERAGE(Calculations!P173:Y173)</f>
        <v>#DIV/0!</v>
      </c>
      <c r="O172" s="162" t="e">
        <f>STDEV(Calculations!P173:Y173)</f>
        <v>#DIV/0!</v>
      </c>
    </row>
    <row r="173" spans="1:15">
      <c r="A173" s="99"/>
      <c r="B173" s="37" t="str">
        <f>'Gene Table'!D173</f>
        <v>NM_003617</v>
      </c>
      <c r="C173" s="159" t="s">
        <v>305</v>
      </c>
      <c r="D173" s="160"/>
      <c r="E173" s="160"/>
      <c r="F173" s="160"/>
      <c r="G173" s="160"/>
      <c r="H173" s="160"/>
      <c r="I173" s="160"/>
      <c r="J173" s="160"/>
      <c r="K173" s="160"/>
      <c r="L173" s="160"/>
      <c r="M173" s="160"/>
      <c r="N173" s="161" t="e">
        <f>AVERAGE(Calculations!P174:Y174)</f>
        <v>#DIV/0!</v>
      </c>
      <c r="O173" s="162" t="e">
        <f>STDEV(Calculations!P174:Y174)</f>
        <v>#DIV/0!</v>
      </c>
    </row>
    <row r="174" spans="1:15">
      <c r="A174" s="99"/>
      <c r="B174" s="37" t="str">
        <f>'Gene Table'!D174</f>
        <v>NM_000388</v>
      </c>
      <c r="C174" s="159" t="s">
        <v>309</v>
      </c>
      <c r="D174" s="160"/>
      <c r="E174" s="160"/>
      <c r="F174" s="160"/>
      <c r="G174" s="160"/>
      <c r="H174" s="160"/>
      <c r="I174" s="160"/>
      <c r="J174" s="160"/>
      <c r="K174" s="160"/>
      <c r="L174" s="160"/>
      <c r="M174" s="160"/>
      <c r="N174" s="161" t="e">
        <f>AVERAGE(Calculations!P175:Y175)</f>
        <v>#DIV/0!</v>
      </c>
      <c r="O174" s="162" t="e">
        <f>STDEV(Calculations!P175:Y175)</f>
        <v>#DIV/0!</v>
      </c>
    </row>
    <row r="175" spans="1:15">
      <c r="A175" s="99"/>
      <c r="B175" s="37" t="str">
        <f>'Gene Table'!D175</f>
        <v>NM_003579</v>
      </c>
      <c r="C175" s="159" t="s">
        <v>313</v>
      </c>
      <c r="D175" s="160"/>
      <c r="E175" s="160"/>
      <c r="F175" s="160"/>
      <c r="G175" s="160"/>
      <c r="H175" s="160"/>
      <c r="I175" s="160"/>
      <c r="J175" s="160"/>
      <c r="K175" s="160"/>
      <c r="L175" s="160"/>
      <c r="M175" s="160"/>
      <c r="N175" s="161" t="e">
        <f>AVERAGE(Calculations!P176:Y176)</f>
        <v>#DIV/0!</v>
      </c>
      <c r="O175" s="162" t="e">
        <f>STDEV(Calculations!P176:Y176)</f>
        <v>#DIV/0!</v>
      </c>
    </row>
    <row r="176" spans="1:15">
      <c r="A176" s="99"/>
      <c r="B176" s="37" t="str">
        <f>'Gene Table'!D176</f>
        <v>NM_032316</v>
      </c>
      <c r="C176" s="159" t="s">
        <v>317</v>
      </c>
      <c r="D176" s="160"/>
      <c r="E176" s="160"/>
      <c r="F176" s="160"/>
      <c r="G176" s="160"/>
      <c r="H176" s="160"/>
      <c r="I176" s="160"/>
      <c r="J176" s="160"/>
      <c r="K176" s="160"/>
      <c r="L176" s="160"/>
      <c r="M176" s="160"/>
      <c r="N176" s="161" t="e">
        <f>AVERAGE(Calculations!P177:Y177)</f>
        <v>#DIV/0!</v>
      </c>
      <c r="O176" s="162" t="e">
        <f>STDEV(Calculations!P177:Y177)</f>
        <v>#DIV/0!</v>
      </c>
    </row>
    <row r="177" spans="1:15">
      <c r="A177" s="99"/>
      <c r="B177" s="37" t="str">
        <f>'Gene Table'!D177</f>
        <v>NM_001004426</v>
      </c>
      <c r="C177" s="159" t="s">
        <v>321</v>
      </c>
      <c r="D177" s="160"/>
      <c r="E177" s="160"/>
      <c r="F177" s="160"/>
      <c r="G177" s="160"/>
      <c r="H177" s="160"/>
      <c r="I177" s="160"/>
      <c r="J177" s="160"/>
      <c r="K177" s="160"/>
      <c r="L177" s="160"/>
      <c r="M177" s="160"/>
      <c r="N177" s="161" t="e">
        <f>AVERAGE(Calculations!P178:Y178)</f>
        <v>#DIV/0!</v>
      </c>
      <c r="O177" s="162" t="e">
        <f>STDEV(Calculations!P178:Y178)</f>
        <v>#DIV/0!</v>
      </c>
    </row>
    <row r="178" spans="1:15">
      <c r="A178" s="99"/>
      <c r="B178" s="37" t="str">
        <f>'Gene Table'!D178</f>
        <v>NM_004346</v>
      </c>
      <c r="C178" s="159" t="s">
        <v>325</v>
      </c>
      <c r="D178" s="160"/>
      <c r="E178" s="160"/>
      <c r="F178" s="160"/>
      <c r="G178" s="160"/>
      <c r="H178" s="160"/>
      <c r="I178" s="160"/>
      <c r="J178" s="160"/>
      <c r="K178" s="160"/>
      <c r="L178" s="160"/>
      <c r="M178" s="160"/>
      <c r="N178" s="161" t="e">
        <f>AVERAGE(Calculations!P179:Y179)</f>
        <v>#DIV/0!</v>
      </c>
      <c r="O178" s="162" t="e">
        <f>STDEV(Calculations!P179:Y179)</f>
        <v>#DIV/0!</v>
      </c>
    </row>
    <row r="179" spans="1:15">
      <c r="A179" s="99"/>
      <c r="B179" s="37" t="str">
        <f>'Gene Table'!D179</f>
        <v>NM_003507</v>
      </c>
      <c r="C179" s="159" t="s">
        <v>329</v>
      </c>
      <c r="D179" s="160"/>
      <c r="E179" s="160"/>
      <c r="F179" s="160"/>
      <c r="G179" s="160"/>
      <c r="H179" s="160"/>
      <c r="I179" s="160"/>
      <c r="J179" s="160"/>
      <c r="K179" s="160"/>
      <c r="L179" s="160"/>
      <c r="M179" s="160"/>
      <c r="N179" s="161" t="e">
        <f>AVERAGE(Calculations!P180:Y180)</f>
        <v>#DIV/0!</v>
      </c>
      <c r="O179" s="162" t="e">
        <f>STDEV(Calculations!P180:Y180)</f>
        <v>#DIV/0!</v>
      </c>
    </row>
    <row r="180" spans="1:15">
      <c r="A180" s="99"/>
      <c r="B180" s="37" t="str">
        <f>'Gene Table'!D180</f>
        <v>NM_004655</v>
      </c>
      <c r="C180" s="159" t="s">
        <v>333</v>
      </c>
      <c r="D180" s="160"/>
      <c r="E180" s="160"/>
      <c r="F180" s="160"/>
      <c r="G180" s="160"/>
      <c r="H180" s="160"/>
      <c r="I180" s="160"/>
      <c r="J180" s="160"/>
      <c r="K180" s="160"/>
      <c r="L180" s="160"/>
      <c r="M180" s="160"/>
      <c r="N180" s="161" t="e">
        <f>AVERAGE(Calculations!P181:Y181)</f>
        <v>#DIV/0!</v>
      </c>
      <c r="O180" s="162" t="e">
        <f>STDEV(Calculations!P181:Y181)</f>
        <v>#DIV/0!</v>
      </c>
    </row>
    <row r="181" spans="1:15">
      <c r="A181" s="99"/>
      <c r="B181" s="37" t="str">
        <f>'Gene Table'!D181</f>
        <v>NM_006534</v>
      </c>
      <c r="C181" s="159" t="s">
        <v>337</v>
      </c>
      <c r="D181" s="160"/>
      <c r="E181" s="160"/>
      <c r="F181" s="160"/>
      <c r="G181" s="160"/>
      <c r="H181" s="160"/>
      <c r="I181" s="160"/>
      <c r="J181" s="160"/>
      <c r="K181" s="160"/>
      <c r="L181" s="160"/>
      <c r="M181" s="160"/>
      <c r="N181" s="161" t="e">
        <f>AVERAGE(Calculations!P182:Y182)</f>
        <v>#DIV/0!</v>
      </c>
      <c r="O181" s="162" t="e">
        <f>STDEV(Calculations!P182:Y182)</f>
        <v>#DIV/0!</v>
      </c>
    </row>
    <row r="182" spans="1:15">
      <c r="A182" s="99"/>
      <c r="B182" s="37" t="str">
        <f>'Gene Table'!D182</f>
        <v>NM_030782</v>
      </c>
      <c r="C182" s="159" t="s">
        <v>341</v>
      </c>
      <c r="D182" s="160"/>
      <c r="E182" s="160"/>
      <c r="F182" s="160"/>
      <c r="G182" s="160"/>
      <c r="H182" s="160"/>
      <c r="I182" s="160"/>
      <c r="J182" s="160"/>
      <c r="K182" s="160"/>
      <c r="L182" s="160"/>
      <c r="M182" s="160"/>
      <c r="N182" s="161" t="e">
        <f>AVERAGE(Calculations!P183:Y183)</f>
        <v>#DIV/0!</v>
      </c>
      <c r="O182" s="162" t="e">
        <f>STDEV(Calculations!P183:Y183)</f>
        <v>#DIV/0!</v>
      </c>
    </row>
    <row r="183" spans="1:15">
      <c r="A183" s="99"/>
      <c r="B183" s="37" t="str">
        <f>'Gene Table'!D183</f>
        <v>HGDC</v>
      </c>
      <c r="C183" s="159" t="s">
        <v>345</v>
      </c>
      <c r="D183" s="160"/>
      <c r="E183" s="160"/>
      <c r="F183" s="160"/>
      <c r="G183" s="160"/>
      <c r="H183" s="160"/>
      <c r="I183" s="160"/>
      <c r="J183" s="160"/>
      <c r="K183" s="160"/>
      <c r="L183" s="160"/>
      <c r="M183" s="160"/>
      <c r="N183" s="161" t="e">
        <f>AVERAGE(Calculations!P184:Y184)</f>
        <v>#DIV/0!</v>
      </c>
      <c r="O183" s="162" t="e">
        <f>STDEV(Calculations!P184:Y184)</f>
        <v>#DIV/0!</v>
      </c>
    </row>
    <row r="184" spans="1:15">
      <c r="A184" s="99"/>
      <c r="B184" s="37" t="str">
        <f>'Gene Table'!D184</f>
        <v>HGDC</v>
      </c>
      <c r="C184" s="159" t="s">
        <v>347</v>
      </c>
      <c r="D184" s="160"/>
      <c r="E184" s="160"/>
      <c r="F184" s="160"/>
      <c r="G184" s="160"/>
      <c r="H184" s="160"/>
      <c r="I184" s="160"/>
      <c r="J184" s="160"/>
      <c r="K184" s="160"/>
      <c r="L184" s="160"/>
      <c r="M184" s="160"/>
      <c r="N184" s="161" t="e">
        <f>AVERAGE(Calculations!P185:Y185)</f>
        <v>#DIV/0!</v>
      </c>
      <c r="O184" s="162" t="e">
        <f>STDEV(Calculations!P185:Y185)</f>
        <v>#DIV/0!</v>
      </c>
    </row>
    <row r="185" spans="1:15">
      <c r="A185" s="99"/>
      <c r="B185" s="37" t="str">
        <f>'Gene Table'!D185</f>
        <v>NM_002046</v>
      </c>
      <c r="C185" s="159" t="s">
        <v>348</v>
      </c>
      <c r="D185" s="160"/>
      <c r="E185" s="160"/>
      <c r="F185" s="160"/>
      <c r="G185" s="160"/>
      <c r="H185" s="160"/>
      <c r="I185" s="160"/>
      <c r="J185" s="160"/>
      <c r="K185" s="160"/>
      <c r="L185" s="160"/>
      <c r="M185" s="160"/>
      <c r="N185" s="161" t="e">
        <f>AVERAGE(Calculations!P186:Y186)</f>
        <v>#DIV/0!</v>
      </c>
      <c r="O185" s="162" t="e">
        <f>STDEV(Calculations!P186:Y186)</f>
        <v>#DIV/0!</v>
      </c>
    </row>
    <row r="186" spans="1:15">
      <c r="A186" s="99"/>
      <c r="B186" s="37" t="str">
        <f>'Gene Table'!D186</f>
        <v>NM_001101</v>
      </c>
      <c r="C186" s="159" t="s">
        <v>352</v>
      </c>
      <c r="D186" s="160"/>
      <c r="E186" s="160"/>
      <c r="F186" s="160"/>
      <c r="G186" s="160"/>
      <c r="H186" s="160"/>
      <c r="I186" s="160"/>
      <c r="J186" s="160"/>
      <c r="K186" s="160"/>
      <c r="L186" s="160"/>
      <c r="M186" s="160"/>
      <c r="N186" s="161" t="e">
        <f>AVERAGE(Calculations!P187:Y187)</f>
        <v>#DIV/0!</v>
      </c>
      <c r="O186" s="162" t="e">
        <f>STDEV(Calculations!P187:Y187)</f>
        <v>#DIV/0!</v>
      </c>
    </row>
    <row r="187" spans="1:15">
      <c r="A187" s="99"/>
      <c r="B187" s="37" t="str">
        <f>'Gene Table'!D187</f>
        <v>NM_004048</v>
      </c>
      <c r="C187" s="159" t="s">
        <v>356</v>
      </c>
      <c r="D187" s="160"/>
      <c r="E187" s="160"/>
      <c r="F187" s="160"/>
      <c r="G187" s="160"/>
      <c r="H187" s="160"/>
      <c r="I187" s="160"/>
      <c r="J187" s="160"/>
      <c r="K187" s="160"/>
      <c r="L187" s="160"/>
      <c r="M187" s="160"/>
      <c r="N187" s="161" t="e">
        <f>AVERAGE(Calculations!P188:Y188)</f>
        <v>#DIV/0!</v>
      </c>
      <c r="O187" s="162" t="e">
        <f>STDEV(Calculations!P188:Y188)</f>
        <v>#DIV/0!</v>
      </c>
    </row>
    <row r="188" spans="1:15">
      <c r="A188" s="99"/>
      <c r="B188" s="37" t="str">
        <f>'Gene Table'!D188</f>
        <v>NM_012423</v>
      </c>
      <c r="C188" s="159" t="s">
        <v>360</v>
      </c>
      <c r="D188" s="160"/>
      <c r="E188" s="160"/>
      <c r="F188" s="160"/>
      <c r="G188" s="160"/>
      <c r="H188" s="160"/>
      <c r="I188" s="160"/>
      <c r="J188" s="160"/>
      <c r="K188" s="160"/>
      <c r="L188" s="160"/>
      <c r="M188" s="160"/>
      <c r="N188" s="161" t="e">
        <f>AVERAGE(Calculations!P189:Y189)</f>
        <v>#DIV/0!</v>
      </c>
      <c r="O188" s="162" t="e">
        <f>STDEV(Calculations!P189:Y189)</f>
        <v>#DIV/0!</v>
      </c>
    </row>
    <row r="189" spans="1:15">
      <c r="A189" s="99"/>
      <c r="B189" s="37" t="str">
        <f>'Gene Table'!D189</f>
        <v>NM_000194</v>
      </c>
      <c r="C189" s="159" t="s">
        <v>364</v>
      </c>
      <c r="D189" s="160"/>
      <c r="E189" s="160"/>
      <c r="F189" s="160"/>
      <c r="G189" s="160"/>
      <c r="H189" s="160"/>
      <c r="I189" s="160"/>
      <c r="J189" s="160"/>
      <c r="K189" s="160"/>
      <c r="L189" s="160"/>
      <c r="M189" s="160"/>
      <c r="N189" s="161" t="e">
        <f>AVERAGE(Calculations!P190:Y190)</f>
        <v>#DIV/0!</v>
      </c>
      <c r="O189" s="162" t="e">
        <f>STDEV(Calculations!P190:Y190)</f>
        <v>#DIV/0!</v>
      </c>
    </row>
    <row r="190" spans="1:15">
      <c r="A190" s="99"/>
      <c r="B190" s="37" t="str">
        <f>'Gene Table'!D190</f>
        <v>NR_003286</v>
      </c>
      <c r="C190" s="159" t="s">
        <v>368</v>
      </c>
      <c r="D190" s="160"/>
      <c r="E190" s="160"/>
      <c r="F190" s="160"/>
      <c r="G190" s="160"/>
      <c r="H190" s="160"/>
      <c r="I190" s="160"/>
      <c r="J190" s="160"/>
      <c r="K190" s="160"/>
      <c r="L190" s="160"/>
      <c r="M190" s="160"/>
      <c r="N190" s="161" t="e">
        <f>AVERAGE(Calculations!P191:Y191)</f>
        <v>#DIV/0!</v>
      </c>
      <c r="O190" s="162" t="e">
        <f>STDEV(Calculations!P191:Y191)</f>
        <v>#DIV/0!</v>
      </c>
    </row>
    <row r="191" spans="1:15">
      <c r="A191" s="99"/>
      <c r="B191" s="37" t="str">
        <f>'Gene Table'!D191</f>
        <v>RT</v>
      </c>
      <c r="C191" s="159" t="s">
        <v>372</v>
      </c>
      <c r="D191" s="160"/>
      <c r="E191" s="160"/>
      <c r="F191" s="160"/>
      <c r="G191" s="160"/>
      <c r="H191" s="160"/>
      <c r="I191" s="160"/>
      <c r="J191" s="160"/>
      <c r="K191" s="160"/>
      <c r="L191" s="160"/>
      <c r="M191" s="160"/>
      <c r="N191" s="161" t="e">
        <f>AVERAGE(Calculations!P192:Y192)</f>
        <v>#DIV/0!</v>
      </c>
      <c r="O191" s="162" t="e">
        <f>STDEV(Calculations!P192:Y192)</f>
        <v>#DIV/0!</v>
      </c>
    </row>
    <row r="192" spans="1:15">
      <c r="A192" s="99"/>
      <c r="B192" s="37" t="str">
        <f>'Gene Table'!D192</f>
        <v>RT</v>
      </c>
      <c r="C192" s="159" t="s">
        <v>374</v>
      </c>
      <c r="D192" s="160"/>
      <c r="E192" s="160"/>
      <c r="F192" s="160"/>
      <c r="G192" s="160"/>
      <c r="H192" s="160"/>
      <c r="I192" s="160"/>
      <c r="J192" s="160"/>
      <c r="K192" s="160"/>
      <c r="L192" s="160"/>
      <c r="M192" s="160"/>
      <c r="N192" s="161" t="e">
        <f>AVERAGE(Calculations!P193:Y193)</f>
        <v>#DIV/0!</v>
      </c>
      <c r="O192" s="162" t="e">
        <f>STDEV(Calculations!P193:Y193)</f>
        <v>#DIV/0!</v>
      </c>
    </row>
    <row r="193" spans="1:15">
      <c r="A193" s="99"/>
      <c r="B193" s="37" t="str">
        <f>'Gene Table'!D193</f>
        <v>PCR</v>
      </c>
      <c r="C193" s="159" t="s">
        <v>375</v>
      </c>
      <c r="D193" s="160"/>
      <c r="E193" s="160"/>
      <c r="F193" s="160"/>
      <c r="G193" s="160"/>
      <c r="H193" s="160"/>
      <c r="I193" s="160"/>
      <c r="J193" s="160"/>
      <c r="K193" s="160"/>
      <c r="L193" s="160"/>
      <c r="M193" s="160"/>
      <c r="N193" s="161" t="e">
        <f>AVERAGE(Calculations!P194:Y194)</f>
        <v>#DIV/0!</v>
      </c>
      <c r="O193" s="162" t="e">
        <f>STDEV(Calculations!P194:Y194)</f>
        <v>#DIV/0!</v>
      </c>
    </row>
    <row r="194" spans="1:15">
      <c r="A194" s="99"/>
      <c r="B194" s="37" t="str">
        <f>'Gene Table'!D194</f>
        <v>PCR</v>
      </c>
      <c r="C194" s="159" t="s">
        <v>377</v>
      </c>
      <c r="D194" s="160"/>
      <c r="E194" s="160"/>
      <c r="F194" s="160"/>
      <c r="G194" s="160"/>
      <c r="H194" s="160"/>
      <c r="I194" s="160"/>
      <c r="J194" s="160"/>
      <c r="K194" s="160"/>
      <c r="L194" s="160"/>
      <c r="M194" s="160"/>
      <c r="N194" s="161" t="e">
        <f>AVERAGE(Calculations!P195:Y195)</f>
        <v>#DIV/0!</v>
      </c>
      <c r="O194" s="162" t="e">
        <f>STDEV(Calculations!P195:Y195)</f>
        <v>#DIV/0!</v>
      </c>
    </row>
    <row r="195" spans="1:15">
      <c r="A195" s="99" t="str">
        <f>'Gene Table'!A195</f>
        <v>Plate 3</v>
      </c>
      <c r="B195" s="37" t="str">
        <f>'Gene Table'!D195</f>
        <v>NM_130445</v>
      </c>
      <c r="C195" s="159" t="s">
        <v>9</v>
      </c>
      <c r="D195" s="160"/>
      <c r="E195" s="160"/>
      <c r="F195" s="160"/>
      <c r="G195" s="160"/>
      <c r="H195" s="160"/>
      <c r="I195" s="160"/>
      <c r="J195" s="160"/>
      <c r="K195" s="160"/>
      <c r="L195" s="160"/>
      <c r="M195" s="160"/>
      <c r="N195" s="161" t="e">
        <f>AVERAGE(Calculations!P196:Y196)</f>
        <v>#DIV/0!</v>
      </c>
      <c r="O195" s="162" t="e">
        <f>STDEV(Calculations!P196:Y196)</f>
        <v>#DIV/0!</v>
      </c>
    </row>
    <row r="196" spans="1:15">
      <c r="A196" s="99"/>
      <c r="B196" s="37" t="str">
        <f>'Gene Table'!D196</f>
        <v>NM_030578</v>
      </c>
      <c r="C196" s="159" t="s">
        <v>13</v>
      </c>
      <c r="D196" s="160"/>
      <c r="E196" s="160"/>
      <c r="F196" s="160"/>
      <c r="G196" s="160"/>
      <c r="H196" s="160"/>
      <c r="I196" s="160"/>
      <c r="J196" s="160"/>
      <c r="K196" s="160"/>
      <c r="L196" s="160"/>
      <c r="M196" s="160"/>
      <c r="N196" s="161" t="e">
        <f>AVERAGE(Calculations!P197:Y197)</f>
        <v>#DIV/0!</v>
      </c>
      <c r="O196" s="162" t="e">
        <f>STDEV(Calculations!P197:Y197)</f>
        <v>#DIV/0!</v>
      </c>
    </row>
    <row r="197" spans="1:15">
      <c r="A197" s="99"/>
      <c r="B197" s="37" t="str">
        <f>'Gene Table'!D197</f>
        <v>NM_001042529</v>
      </c>
      <c r="C197" s="159" t="s">
        <v>17</v>
      </c>
      <c r="D197" s="160"/>
      <c r="E197" s="160"/>
      <c r="F197" s="160"/>
      <c r="G197" s="160"/>
      <c r="H197" s="160"/>
      <c r="I197" s="160"/>
      <c r="J197" s="160"/>
      <c r="K197" s="160"/>
      <c r="L197" s="160"/>
      <c r="M197" s="160"/>
      <c r="N197" s="161" t="e">
        <f>AVERAGE(Calculations!P198:Y198)</f>
        <v>#DIV/0!</v>
      </c>
      <c r="O197" s="162" t="e">
        <f>STDEV(Calculations!P198:Y198)</f>
        <v>#DIV/0!</v>
      </c>
    </row>
    <row r="198" spans="1:15">
      <c r="A198" s="99"/>
      <c r="B198" s="37" t="str">
        <f>'Gene Table'!D198</f>
        <v>NM_001742</v>
      </c>
      <c r="C198" s="159" t="s">
        <v>21</v>
      </c>
      <c r="D198" s="160"/>
      <c r="E198" s="160"/>
      <c r="F198" s="160"/>
      <c r="G198" s="160"/>
      <c r="H198" s="160"/>
      <c r="I198" s="160"/>
      <c r="J198" s="160"/>
      <c r="K198" s="160"/>
      <c r="L198" s="160"/>
      <c r="M198" s="160"/>
      <c r="N198" s="161" t="e">
        <f>AVERAGE(Calculations!P199:Y199)</f>
        <v>#DIV/0!</v>
      </c>
      <c r="O198" s="162" t="e">
        <f>STDEV(Calculations!P199:Y199)</f>
        <v>#DIV/0!</v>
      </c>
    </row>
    <row r="199" spans="1:15">
      <c r="A199" s="99"/>
      <c r="B199" s="37" t="str">
        <f>'Gene Table'!D199</f>
        <v>NM_013309</v>
      </c>
      <c r="C199" s="159" t="s">
        <v>25</v>
      </c>
      <c r="D199" s="160"/>
      <c r="E199" s="160"/>
      <c r="F199" s="160"/>
      <c r="G199" s="160"/>
      <c r="H199" s="160"/>
      <c r="I199" s="160"/>
      <c r="J199" s="160"/>
      <c r="K199" s="160"/>
      <c r="L199" s="160"/>
      <c r="M199" s="160"/>
      <c r="N199" s="161" t="e">
        <f>AVERAGE(Calculations!P200:Y200)</f>
        <v>#DIV/0!</v>
      </c>
      <c r="O199" s="162" t="e">
        <f>STDEV(Calculations!P200:Y200)</f>
        <v>#DIV/0!</v>
      </c>
    </row>
    <row r="200" spans="1:15">
      <c r="A200" s="99"/>
      <c r="B200" s="37" t="str">
        <f>'Gene Table'!D200</f>
        <v>NM_006300</v>
      </c>
      <c r="C200" s="159" t="s">
        <v>29</v>
      </c>
      <c r="D200" s="160"/>
      <c r="E200" s="160"/>
      <c r="F200" s="160"/>
      <c r="G200" s="160"/>
      <c r="H200" s="160"/>
      <c r="I200" s="160"/>
      <c r="J200" s="160"/>
      <c r="K200" s="160"/>
      <c r="L200" s="160"/>
      <c r="M200" s="160"/>
      <c r="N200" s="161" t="e">
        <f>AVERAGE(Calculations!P201:Y201)</f>
        <v>#DIV/0!</v>
      </c>
      <c r="O200" s="162" t="e">
        <f>STDEV(Calculations!P201:Y201)</f>
        <v>#DIV/0!</v>
      </c>
    </row>
    <row r="201" spans="1:15">
      <c r="A201" s="99"/>
      <c r="B201" s="37" t="str">
        <f>'Gene Table'!D201</f>
        <v>NM_001079539</v>
      </c>
      <c r="C201" s="159" t="s">
        <v>33</v>
      </c>
      <c r="D201" s="160"/>
      <c r="E201" s="160"/>
      <c r="F201" s="160"/>
      <c r="G201" s="160"/>
      <c r="H201" s="160"/>
      <c r="I201" s="160"/>
      <c r="J201" s="160"/>
      <c r="K201" s="160"/>
      <c r="L201" s="160"/>
      <c r="M201" s="160"/>
      <c r="N201" s="161" t="e">
        <f>AVERAGE(Calculations!P202:Y202)</f>
        <v>#DIV/0!</v>
      </c>
      <c r="O201" s="162" t="e">
        <f>STDEV(Calculations!P202:Y202)</f>
        <v>#DIV/0!</v>
      </c>
    </row>
    <row r="202" spans="1:15">
      <c r="A202" s="99"/>
      <c r="B202" s="37" t="str">
        <f>'Gene Table'!D202</f>
        <v>NM_000553</v>
      </c>
      <c r="C202" s="159" t="s">
        <v>37</v>
      </c>
      <c r="D202" s="160"/>
      <c r="E202" s="160"/>
      <c r="F202" s="160"/>
      <c r="G202" s="160"/>
      <c r="H202" s="160"/>
      <c r="I202" s="160"/>
      <c r="J202" s="160"/>
      <c r="K202" s="160"/>
      <c r="L202" s="160"/>
      <c r="M202" s="160"/>
      <c r="N202" s="161" t="e">
        <f>AVERAGE(Calculations!P203:Y203)</f>
        <v>#DIV/0!</v>
      </c>
      <c r="O202" s="162" t="e">
        <f>STDEV(Calculations!P203:Y203)</f>
        <v>#DIV/0!</v>
      </c>
    </row>
    <row r="203" spans="1:15">
      <c r="A203" s="99"/>
      <c r="B203" s="37" t="str">
        <f>'Gene Table'!D203</f>
        <v>NM_003379</v>
      </c>
      <c r="C203" s="159" t="s">
        <v>41</v>
      </c>
      <c r="D203" s="160"/>
      <c r="E203" s="160"/>
      <c r="F203" s="160"/>
      <c r="G203" s="160"/>
      <c r="H203" s="160"/>
      <c r="I203" s="160"/>
      <c r="J203" s="160"/>
      <c r="K203" s="160"/>
      <c r="L203" s="160"/>
      <c r="M203" s="160"/>
      <c r="N203" s="161" t="e">
        <f>AVERAGE(Calculations!P204:Y204)</f>
        <v>#DIV/0!</v>
      </c>
      <c r="O203" s="162" t="e">
        <f>STDEV(Calculations!P204:Y204)</f>
        <v>#DIV/0!</v>
      </c>
    </row>
    <row r="204" spans="1:15">
      <c r="A204" s="99"/>
      <c r="B204" s="37" t="str">
        <f>'Gene Table'!D204</f>
        <v>NM_080682</v>
      </c>
      <c r="C204" s="159" t="s">
        <v>45</v>
      </c>
      <c r="D204" s="160"/>
      <c r="E204" s="160"/>
      <c r="F204" s="160"/>
      <c r="G204" s="160"/>
      <c r="H204" s="160"/>
      <c r="I204" s="160"/>
      <c r="J204" s="160"/>
      <c r="K204" s="160"/>
      <c r="L204" s="160"/>
      <c r="M204" s="160"/>
      <c r="N204" s="161" t="e">
        <f>AVERAGE(Calculations!P205:Y205)</f>
        <v>#DIV/0!</v>
      </c>
      <c r="O204" s="162" t="e">
        <f>STDEV(Calculations!P205:Y205)</f>
        <v>#DIV/0!</v>
      </c>
    </row>
    <row r="205" spans="1:15">
      <c r="A205" s="99"/>
      <c r="B205" s="37" t="str">
        <f>'Gene Table'!D205</f>
        <v>NM_003356</v>
      </c>
      <c r="C205" s="159" t="s">
        <v>49</v>
      </c>
      <c r="D205" s="160"/>
      <c r="E205" s="160"/>
      <c r="F205" s="160"/>
      <c r="G205" s="160"/>
      <c r="H205" s="160"/>
      <c r="I205" s="160"/>
      <c r="J205" s="160"/>
      <c r="K205" s="160"/>
      <c r="L205" s="160"/>
      <c r="M205" s="160"/>
      <c r="N205" s="161" t="e">
        <f>AVERAGE(Calculations!P206:Y206)</f>
        <v>#DIV/0!</v>
      </c>
      <c r="O205" s="162" t="e">
        <f>STDEV(Calculations!P206:Y206)</f>
        <v>#DIV/0!</v>
      </c>
    </row>
    <row r="206" spans="1:15">
      <c r="A206" s="99"/>
      <c r="B206" s="37" t="str">
        <f>'Gene Table'!D206</f>
        <v>NM_000372</v>
      </c>
      <c r="C206" s="159" t="s">
        <v>53</v>
      </c>
      <c r="D206" s="160"/>
      <c r="E206" s="160"/>
      <c r="F206" s="160"/>
      <c r="G206" s="160"/>
      <c r="H206" s="160"/>
      <c r="I206" s="160"/>
      <c r="J206" s="160"/>
      <c r="K206" s="160"/>
      <c r="L206" s="160"/>
      <c r="M206" s="160"/>
      <c r="N206" s="161" t="e">
        <f>AVERAGE(Calculations!P207:Y207)</f>
        <v>#DIV/0!</v>
      </c>
      <c r="O206" s="162" t="e">
        <f>STDEV(Calculations!P207:Y207)</f>
        <v>#DIV/0!</v>
      </c>
    </row>
    <row r="207" spans="1:15">
      <c r="A207" s="99"/>
      <c r="B207" s="37" t="str">
        <f>'Gene Table'!D207</f>
        <v>NM_006292</v>
      </c>
      <c r="C207" s="159" t="s">
        <v>57</v>
      </c>
      <c r="D207" s="160"/>
      <c r="E207" s="160"/>
      <c r="F207" s="160"/>
      <c r="G207" s="160"/>
      <c r="H207" s="160"/>
      <c r="I207" s="160"/>
      <c r="J207" s="160"/>
      <c r="K207" s="160"/>
      <c r="L207" s="160"/>
      <c r="M207" s="160"/>
      <c r="N207" s="161" t="e">
        <f>AVERAGE(Calculations!P208:Y208)</f>
        <v>#DIV/0!</v>
      </c>
      <c r="O207" s="162" t="e">
        <f>STDEV(Calculations!P208:Y208)</f>
        <v>#DIV/0!</v>
      </c>
    </row>
    <row r="208" spans="1:15">
      <c r="A208" s="99"/>
      <c r="B208" s="37" t="str">
        <f>'Gene Table'!D208</f>
        <v>NM_000548</v>
      </c>
      <c r="C208" s="159" t="s">
        <v>61</v>
      </c>
      <c r="D208" s="160"/>
      <c r="E208" s="160"/>
      <c r="F208" s="160"/>
      <c r="G208" s="160"/>
      <c r="H208" s="160"/>
      <c r="I208" s="160"/>
      <c r="J208" s="160"/>
      <c r="K208" s="160"/>
      <c r="L208" s="160"/>
      <c r="M208" s="160"/>
      <c r="N208" s="161" t="e">
        <f>AVERAGE(Calculations!P209:Y209)</f>
        <v>#DIV/0!</v>
      </c>
      <c r="O208" s="162" t="e">
        <f>STDEV(Calculations!P209:Y209)</f>
        <v>#DIV/0!</v>
      </c>
    </row>
    <row r="209" spans="1:15">
      <c r="A209" s="99"/>
      <c r="B209" s="37" t="str">
        <f>'Gene Table'!D209</f>
        <v>NM_000359</v>
      </c>
      <c r="C209" s="159" t="s">
        <v>65</v>
      </c>
      <c r="D209" s="160"/>
      <c r="E209" s="160"/>
      <c r="F209" s="160"/>
      <c r="G209" s="160"/>
      <c r="H209" s="160"/>
      <c r="I209" s="160"/>
      <c r="J209" s="160"/>
      <c r="K209" s="160"/>
      <c r="L209" s="160"/>
      <c r="M209" s="160"/>
      <c r="N209" s="161" t="e">
        <f>AVERAGE(Calculations!P210:Y210)</f>
        <v>#DIV/0!</v>
      </c>
      <c r="O209" s="162" t="e">
        <f>STDEV(Calculations!P210:Y210)</f>
        <v>#DIV/0!</v>
      </c>
    </row>
    <row r="210" spans="1:15">
      <c r="A210" s="99"/>
      <c r="B210" s="37" t="str">
        <f>'Gene Table'!D210</f>
        <v>NM_003225</v>
      </c>
      <c r="C210" s="159" t="s">
        <v>69</v>
      </c>
      <c r="D210" s="160"/>
      <c r="E210" s="160"/>
      <c r="F210" s="160"/>
      <c r="G210" s="160"/>
      <c r="H210" s="160"/>
      <c r="I210" s="160"/>
      <c r="J210" s="160"/>
      <c r="K210" s="160"/>
      <c r="L210" s="160"/>
      <c r="M210" s="160"/>
      <c r="N210" s="161" t="e">
        <f>AVERAGE(Calculations!P211:Y211)</f>
        <v>#DIV/0!</v>
      </c>
      <c r="O210" s="162" t="e">
        <f>STDEV(Calculations!P211:Y211)</f>
        <v>#DIV/0!</v>
      </c>
    </row>
    <row r="211" spans="1:15">
      <c r="A211" s="99"/>
      <c r="B211" s="37" t="str">
        <f>'Gene Table'!D211</f>
        <v>NM_005652</v>
      </c>
      <c r="C211" s="159" t="s">
        <v>73</v>
      </c>
      <c r="D211" s="160"/>
      <c r="E211" s="160"/>
      <c r="F211" s="160"/>
      <c r="G211" s="160"/>
      <c r="H211" s="160"/>
      <c r="I211" s="160"/>
      <c r="J211" s="160"/>
      <c r="K211" s="160"/>
      <c r="L211" s="160"/>
      <c r="M211" s="160"/>
      <c r="N211" s="161" t="e">
        <f>AVERAGE(Calculations!P212:Y212)</f>
        <v>#DIV/0!</v>
      </c>
      <c r="O211" s="162" t="e">
        <f>STDEV(Calculations!P212:Y212)</f>
        <v>#DIV/0!</v>
      </c>
    </row>
    <row r="212" spans="1:15">
      <c r="A212" s="99"/>
      <c r="B212" s="37" t="str">
        <f>'Gene Table'!D212</f>
        <v>NM_003218</v>
      </c>
      <c r="C212" s="159" t="s">
        <v>77</v>
      </c>
      <c r="D212" s="160"/>
      <c r="E212" s="160"/>
      <c r="F212" s="160"/>
      <c r="G212" s="160"/>
      <c r="H212" s="160"/>
      <c r="I212" s="160"/>
      <c r="J212" s="160"/>
      <c r="K212" s="160"/>
      <c r="L212" s="160"/>
      <c r="M212" s="160"/>
      <c r="N212" s="161" t="e">
        <f>AVERAGE(Calculations!P213:Y213)</f>
        <v>#DIV/0!</v>
      </c>
      <c r="O212" s="162" t="e">
        <f>STDEV(Calculations!P213:Y213)</f>
        <v>#DIV/0!</v>
      </c>
    </row>
    <row r="213" spans="1:15">
      <c r="A213" s="99"/>
      <c r="B213" s="37" t="str">
        <f>'Gene Table'!D213</f>
        <v>NM_007110</v>
      </c>
      <c r="C213" s="159" t="s">
        <v>81</v>
      </c>
      <c r="D213" s="160"/>
      <c r="E213" s="160"/>
      <c r="F213" s="160"/>
      <c r="G213" s="160"/>
      <c r="H213" s="160"/>
      <c r="I213" s="160"/>
      <c r="J213" s="160"/>
      <c r="K213" s="160"/>
      <c r="L213" s="160"/>
      <c r="M213" s="160"/>
      <c r="N213" s="161" t="e">
        <f>AVERAGE(Calculations!P214:Y214)</f>
        <v>#DIV/0!</v>
      </c>
      <c r="O213" s="162" t="e">
        <f>STDEV(Calculations!P214:Y214)</f>
        <v>#DIV/0!</v>
      </c>
    </row>
    <row r="214" spans="1:15">
      <c r="A214" s="99"/>
      <c r="B214" s="37" t="str">
        <f>'Gene Table'!D214</f>
        <v>NM_003211</v>
      </c>
      <c r="C214" s="159" t="s">
        <v>85</v>
      </c>
      <c r="D214" s="160"/>
      <c r="E214" s="160"/>
      <c r="F214" s="160"/>
      <c r="G214" s="160"/>
      <c r="H214" s="160"/>
      <c r="I214" s="160"/>
      <c r="J214" s="160"/>
      <c r="K214" s="160"/>
      <c r="L214" s="160"/>
      <c r="M214" s="160"/>
      <c r="N214" s="161" t="e">
        <f>AVERAGE(Calculations!P215:Y215)</f>
        <v>#DIV/0!</v>
      </c>
      <c r="O214" s="162" t="e">
        <f>STDEV(Calculations!P215:Y215)</f>
        <v>#DIV/0!</v>
      </c>
    </row>
    <row r="215" spans="1:15">
      <c r="A215" s="99"/>
      <c r="B215" s="37" t="str">
        <f>'Gene Table'!D215</f>
        <v>NM_000455</v>
      </c>
      <c r="C215" s="159" t="s">
        <v>89</v>
      </c>
      <c r="D215" s="160"/>
      <c r="E215" s="160"/>
      <c r="F215" s="160"/>
      <c r="G215" s="160"/>
      <c r="H215" s="160"/>
      <c r="I215" s="160"/>
      <c r="J215" s="160"/>
      <c r="K215" s="160"/>
      <c r="L215" s="160"/>
      <c r="M215" s="160"/>
      <c r="N215" s="161" t="e">
        <f>AVERAGE(Calculations!P216:Y216)</f>
        <v>#DIV/0!</v>
      </c>
      <c r="O215" s="162" t="e">
        <f>STDEV(Calculations!P216:Y216)</f>
        <v>#DIV/0!</v>
      </c>
    </row>
    <row r="216" spans="1:15">
      <c r="A216" s="99"/>
      <c r="B216" s="37" t="str">
        <f>'Gene Table'!D216</f>
        <v>NM_007315</v>
      </c>
      <c r="C216" s="159" t="s">
        <v>93</v>
      </c>
      <c r="D216" s="160"/>
      <c r="E216" s="160"/>
      <c r="F216" s="160"/>
      <c r="G216" s="160"/>
      <c r="H216" s="160"/>
      <c r="I216" s="160"/>
      <c r="J216" s="160"/>
      <c r="K216" s="160"/>
      <c r="L216" s="160"/>
      <c r="M216" s="160"/>
      <c r="N216" s="161" t="e">
        <f>AVERAGE(Calculations!P217:Y217)</f>
        <v>#DIV/0!</v>
      </c>
      <c r="O216" s="162" t="e">
        <f>STDEV(Calculations!P217:Y217)</f>
        <v>#DIV/0!</v>
      </c>
    </row>
    <row r="217" spans="1:15">
      <c r="A217" s="99"/>
      <c r="B217" s="37" t="str">
        <f>'Gene Table'!D217</f>
        <v>NM_001051</v>
      </c>
      <c r="C217" s="159" t="s">
        <v>97</v>
      </c>
      <c r="D217" s="160"/>
      <c r="E217" s="160"/>
      <c r="F217" s="160"/>
      <c r="G217" s="160"/>
      <c r="H217" s="160"/>
      <c r="I217" s="160"/>
      <c r="J217" s="160"/>
      <c r="K217" s="160"/>
      <c r="L217" s="160"/>
      <c r="M217" s="160"/>
      <c r="N217" s="161" t="e">
        <f>AVERAGE(Calculations!P218:Y218)</f>
        <v>#DIV/0!</v>
      </c>
      <c r="O217" s="162" t="e">
        <f>STDEV(Calculations!P218:Y218)</f>
        <v>#DIV/0!</v>
      </c>
    </row>
    <row r="218" spans="1:15">
      <c r="A218" s="99"/>
      <c r="B218" s="37" t="str">
        <f>'Gene Table'!D218</f>
        <v>NM_001725</v>
      </c>
      <c r="C218" s="159" t="s">
        <v>101</v>
      </c>
      <c r="D218" s="160"/>
      <c r="E218" s="160"/>
      <c r="F218" s="160"/>
      <c r="G218" s="160"/>
      <c r="H218" s="160"/>
      <c r="I218" s="160"/>
      <c r="J218" s="160"/>
      <c r="K218" s="160"/>
      <c r="L218" s="160"/>
      <c r="M218" s="160"/>
      <c r="N218" s="161" t="e">
        <f>AVERAGE(Calculations!P219:Y219)</f>
        <v>#DIV/0!</v>
      </c>
      <c r="O218" s="162" t="e">
        <f>STDEV(Calculations!P219:Y219)</f>
        <v>#DIV/0!</v>
      </c>
    </row>
    <row r="219" spans="1:15">
      <c r="A219" s="99"/>
      <c r="B219" s="37" t="str">
        <f>'Gene Table'!D219</f>
        <v>NM_000454</v>
      </c>
      <c r="C219" s="159" t="s">
        <v>105</v>
      </c>
      <c r="D219" s="160"/>
      <c r="E219" s="160"/>
      <c r="F219" s="160"/>
      <c r="G219" s="160"/>
      <c r="H219" s="160"/>
      <c r="I219" s="160"/>
      <c r="J219" s="160"/>
      <c r="K219" s="160"/>
      <c r="L219" s="160"/>
      <c r="M219" s="160"/>
      <c r="N219" s="161" t="e">
        <f>AVERAGE(Calculations!P220:Y220)</f>
        <v>#DIV/0!</v>
      </c>
      <c r="O219" s="162" t="e">
        <f>STDEV(Calculations!P220:Y220)</f>
        <v>#DIV/0!</v>
      </c>
    </row>
    <row r="220" spans="1:15">
      <c r="A220" s="99"/>
      <c r="B220" s="37" t="str">
        <f>'Gene Table'!D220</f>
        <v>NM_005631</v>
      </c>
      <c r="C220" s="159" t="s">
        <v>109</v>
      </c>
      <c r="D220" s="160"/>
      <c r="E220" s="160"/>
      <c r="F220" s="160"/>
      <c r="G220" s="160"/>
      <c r="H220" s="160"/>
      <c r="I220" s="160"/>
      <c r="J220" s="160"/>
      <c r="K220" s="160"/>
      <c r="L220" s="160"/>
      <c r="M220" s="160"/>
      <c r="N220" s="161" t="e">
        <f>AVERAGE(Calculations!P221:Y221)</f>
        <v>#DIV/0!</v>
      </c>
      <c r="O220" s="162" t="e">
        <f>STDEV(Calculations!P221:Y221)</f>
        <v>#DIV/0!</v>
      </c>
    </row>
    <row r="221" spans="1:15">
      <c r="A221" s="99"/>
      <c r="B221" s="37" t="str">
        <f>'Gene Table'!D221</f>
        <v>NM_003040</v>
      </c>
      <c r="C221" s="159" t="s">
        <v>113</v>
      </c>
      <c r="D221" s="160"/>
      <c r="E221" s="160"/>
      <c r="F221" s="160"/>
      <c r="G221" s="160"/>
      <c r="H221" s="160"/>
      <c r="I221" s="160"/>
      <c r="J221" s="160"/>
      <c r="K221" s="160"/>
      <c r="L221" s="160"/>
      <c r="M221" s="160"/>
      <c r="N221" s="161" t="e">
        <f>AVERAGE(Calculations!P222:Y222)</f>
        <v>#DIV/0!</v>
      </c>
      <c r="O221" s="162" t="e">
        <f>STDEV(Calculations!P222:Y222)</f>
        <v>#DIV/0!</v>
      </c>
    </row>
    <row r="222" spans="1:15">
      <c r="A222" s="99"/>
      <c r="B222" s="37" t="str">
        <f>'Gene Table'!D222</f>
        <v>NM_003037</v>
      </c>
      <c r="C222" s="159" t="s">
        <v>117</v>
      </c>
      <c r="D222" s="160"/>
      <c r="E222" s="160"/>
      <c r="F222" s="160"/>
      <c r="G222" s="160"/>
      <c r="H222" s="160"/>
      <c r="I222" s="160"/>
      <c r="J222" s="160"/>
      <c r="K222" s="160"/>
      <c r="L222" s="160"/>
      <c r="M222" s="160"/>
      <c r="N222" s="161" t="e">
        <f>AVERAGE(Calculations!P223:Y223)</f>
        <v>#DIV/0!</v>
      </c>
      <c r="O222" s="162" t="e">
        <f>STDEV(Calculations!P223:Y223)</f>
        <v>#DIV/0!</v>
      </c>
    </row>
    <row r="223" spans="1:15">
      <c r="A223" s="99"/>
      <c r="B223" s="37" t="str">
        <f>'Gene Table'!D223</f>
        <v>NM_003019</v>
      </c>
      <c r="C223" s="159" t="s">
        <v>121</v>
      </c>
      <c r="D223" s="160"/>
      <c r="E223" s="160"/>
      <c r="F223" s="160"/>
      <c r="G223" s="160"/>
      <c r="H223" s="160"/>
      <c r="I223" s="160"/>
      <c r="J223" s="160"/>
      <c r="K223" s="160"/>
      <c r="L223" s="160"/>
      <c r="M223" s="160"/>
      <c r="N223" s="161" t="e">
        <f>AVERAGE(Calculations!P224:Y224)</f>
        <v>#DIV/0!</v>
      </c>
      <c r="O223" s="162" t="e">
        <f>STDEV(Calculations!P224:Y224)</f>
        <v>#DIV/0!</v>
      </c>
    </row>
    <row r="224" spans="1:15">
      <c r="A224" s="99"/>
      <c r="B224" s="37" t="str">
        <f>'Gene Table'!D224</f>
        <v>NM_005410</v>
      </c>
      <c r="C224" s="159" t="s">
        <v>125</v>
      </c>
      <c r="D224" s="160"/>
      <c r="E224" s="160"/>
      <c r="F224" s="160"/>
      <c r="G224" s="160"/>
      <c r="H224" s="160"/>
      <c r="I224" s="160"/>
      <c r="J224" s="160"/>
      <c r="K224" s="160"/>
      <c r="L224" s="160"/>
      <c r="M224" s="160"/>
      <c r="N224" s="161" t="e">
        <f>AVERAGE(Calculations!P225:Y225)</f>
        <v>#DIV/0!</v>
      </c>
      <c r="O224" s="162" t="e">
        <f>STDEV(Calculations!P225:Y225)</f>
        <v>#DIV/0!</v>
      </c>
    </row>
    <row r="225" spans="1:15">
      <c r="A225" s="99"/>
      <c r="B225" s="37" t="str">
        <f>'Gene Table'!D225</f>
        <v>NM_022162</v>
      </c>
      <c r="C225" s="159" t="s">
        <v>129</v>
      </c>
      <c r="D225" s="160"/>
      <c r="E225" s="160"/>
      <c r="F225" s="160"/>
      <c r="G225" s="160"/>
      <c r="H225" s="160"/>
      <c r="I225" s="160"/>
      <c r="J225" s="160"/>
      <c r="K225" s="160"/>
      <c r="L225" s="160"/>
      <c r="M225" s="160"/>
      <c r="N225" s="161" t="e">
        <f>AVERAGE(Calculations!P226:Y226)</f>
        <v>#DIV/0!</v>
      </c>
      <c r="O225" s="162" t="e">
        <f>STDEV(Calculations!P226:Y226)</f>
        <v>#DIV/0!</v>
      </c>
    </row>
    <row r="226" spans="1:15">
      <c r="A226" s="99"/>
      <c r="B226" s="37" t="str">
        <f>'Gene Table'!D226</f>
        <v>NM_000450</v>
      </c>
      <c r="C226" s="159" t="s">
        <v>133</v>
      </c>
      <c r="D226" s="160"/>
      <c r="E226" s="160"/>
      <c r="F226" s="160"/>
      <c r="G226" s="160"/>
      <c r="H226" s="160"/>
      <c r="I226" s="160"/>
      <c r="J226" s="160"/>
      <c r="K226" s="160"/>
      <c r="L226" s="160"/>
      <c r="M226" s="160"/>
      <c r="N226" s="161" t="e">
        <f>AVERAGE(Calculations!P227:Y227)</f>
        <v>#DIV/0!</v>
      </c>
      <c r="O226" s="162" t="e">
        <f>STDEV(Calculations!P227:Y227)</f>
        <v>#DIV/0!</v>
      </c>
    </row>
    <row r="227" spans="1:15">
      <c r="A227" s="99"/>
      <c r="B227" s="37" t="str">
        <f>'Gene Table'!D227</f>
        <v>NM_001033886</v>
      </c>
      <c r="C227" s="159" t="s">
        <v>137</v>
      </c>
      <c r="D227" s="160"/>
      <c r="E227" s="160"/>
      <c r="F227" s="160"/>
      <c r="G227" s="160"/>
      <c r="H227" s="160"/>
      <c r="I227" s="160"/>
      <c r="J227" s="160"/>
      <c r="K227" s="160"/>
      <c r="L227" s="160"/>
      <c r="M227" s="160"/>
      <c r="N227" s="161" t="e">
        <f>AVERAGE(Calculations!P228:Y228)</f>
        <v>#DIV/0!</v>
      </c>
      <c r="O227" s="162" t="e">
        <f>STDEV(Calculations!P228:Y228)</f>
        <v>#DIV/0!</v>
      </c>
    </row>
    <row r="228" spans="1:15">
      <c r="A228" s="99"/>
      <c r="B228" s="37" t="str">
        <f>'Gene Table'!D228</f>
        <v>NM_001713</v>
      </c>
      <c r="C228" s="159" t="s">
        <v>141</v>
      </c>
      <c r="D228" s="160"/>
      <c r="E228" s="160"/>
      <c r="F228" s="160"/>
      <c r="G228" s="160"/>
      <c r="H228" s="160"/>
      <c r="I228" s="160"/>
      <c r="J228" s="160"/>
      <c r="K228" s="160"/>
      <c r="L228" s="160"/>
      <c r="M228" s="160"/>
      <c r="N228" s="161" t="e">
        <f>AVERAGE(Calculations!P229:Y229)</f>
        <v>#DIV/0!</v>
      </c>
      <c r="O228" s="162" t="e">
        <f>STDEV(Calculations!P229:Y229)</f>
        <v>#DIV/0!</v>
      </c>
    </row>
    <row r="229" spans="1:15">
      <c r="A229" s="99"/>
      <c r="B229" s="37" t="str">
        <f>'Gene Table'!D229</f>
        <v>NM_002985</v>
      </c>
      <c r="C229" s="159" t="s">
        <v>145</v>
      </c>
      <c r="D229" s="160"/>
      <c r="E229" s="160"/>
      <c r="F229" s="160"/>
      <c r="G229" s="160"/>
      <c r="H229" s="160"/>
      <c r="I229" s="160"/>
      <c r="J229" s="160"/>
      <c r="K229" s="160"/>
      <c r="L229" s="160"/>
      <c r="M229" s="160"/>
      <c r="N229" s="161" t="e">
        <f>AVERAGE(Calculations!P230:Y230)</f>
        <v>#DIV/0!</v>
      </c>
      <c r="O229" s="162" t="e">
        <f>STDEV(Calculations!P230:Y230)</f>
        <v>#DIV/0!</v>
      </c>
    </row>
    <row r="230" spans="1:15">
      <c r="A230" s="99"/>
      <c r="B230" s="37" t="str">
        <f>'Gene Table'!D230</f>
        <v>NM_021976</v>
      </c>
      <c r="C230" s="159" t="s">
        <v>149</v>
      </c>
      <c r="D230" s="160"/>
      <c r="E230" s="160"/>
      <c r="F230" s="160"/>
      <c r="G230" s="160"/>
      <c r="H230" s="160"/>
      <c r="I230" s="160"/>
      <c r="J230" s="160"/>
      <c r="K230" s="160"/>
      <c r="L230" s="160"/>
      <c r="M230" s="160"/>
      <c r="N230" s="161" t="e">
        <f>AVERAGE(Calculations!P231:Y231)</f>
        <v>#DIV/0!</v>
      </c>
      <c r="O230" s="162" t="e">
        <f>STDEV(Calculations!P231:Y231)</f>
        <v>#DIV/0!</v>
      </c>
    </row>
    <row r="231" spans="1:15">
      <c r="A231" s="99"/>
      <c r="B231" s="37" t="str">
        <f>'Gene Table'!D231</f>
        <v>NM_002957</v>
      </c>
      <c r="C231" s="159" t="s">
        <v>153</v>
      </c>
      <c r="D231" s="160"/>
      <c r="E231" s="160"/>
      <c r="F231" s="160"/>
      <c r="G231" s="160"/>
      <c r="H231" s="160"/>
      <c r="I231" s="160"/>
      <c r="J231" s="160"/>
      <c r="K231" s="160"/>
      <c r="L231" s="160"/>
      <c r="M231" s="160"/>
      <c r="N231" s="161" t="e">
        <f>AVERAGE(Calculations!P232:Y232)</f>
        <v>#DIV/0!</v>
      </c>
      <c r="O231" s="162" t="e">
        <f>STDEV(Calculations!P232:Y232)</f>
        <v>#DIV/0!</v>
      </c>
    </row>
    <row r="232" spans="1:15">
      <c r="A232" s="99"/>
      <c r="B232" s="37" t="str">
        <f>'Gene Table'!D232</f>
        <v>NM_004327</v>
      </c>
      <c r="C232" s="159" t="s">
        <v>157</v>
      </c>
      <c r="D232" s="160"/>
      <c r="E232" s="160"/>
      <c r="F232" s="160"/>
      <c r="G232" s="160"/>
      <c r="H232" s="160"/>
      <c r="I232" s="160"/>
      <c r="J232" s="160"/>
      <c r="K232" s="160"/>
      <c r="L232" s="160"/>
      <c r="M232" s="160"/>
      <c r="N232" s="161" t="e">
        <f>AVERAGE(Calculations!P233:Y233)</f>
        <v>#DIV/0!</v>
      </c>
      <c r="O232" s="162" t="e">
        <f>STDEV(Calculations!P233:Y233)</f>
        <v>#DIV/0!</v>
      </c>
    </row>
    <row r="233" spans="1:15">
      <c r="A233" s="99"/>
      <c r="B233" s="37" t="str">
        <f>'Gene Table'!D233</f>
        <v>NM_002947</v>
      </c>
      <c r="C233" s="159" t="s">
        <v>161</v>
      </c>
      <c r="D233" s="160"/>
      <c r="E233" s="160"/>
      <c r="F233" s="160"/>
      <c r="G233" s="160"/>
      <c r="H233" s="160"/>
      <c r="I233" s="160"/>
      <c r="J233" s="160"/>
      <c r="K233" s="160"/>
      <c r="L233" s="160"/>
      <c r="M233" s="160"/>
      <c r="N233" s="161" t="e">
        <f>AVERAGE(Calculations!P234:Y234)</f>
        <v>#DIV/0!</v>
      </c>
      <c r="O233" s="162" t="e">
        <f>STDEV(Calculations!P234:Y234)</f>
        <v>#DIV/0!</v>
      </c>
    </row>
    <row r="234" spans="1:15">
      <c r="A234" s="99"/>
      <c r="B234" s="37" t="str">
        <f>'Gene Table'!D234</f>
        <v>NM_002946</v>
      </c>
      <c r="C234" s="159" t="s">
        <v>165</v>
      </c>
      <c r="D234" s="160"/>
      <c r="E234" s="160"/>
      <c r="F234" s="160"/>
      <c r="G234" s="160"/>
      <c r="H234" s="160"/>
      <c r="I234" s="160"/>
      <c r="J234" s="160"/>
      <c r="K234" s="160"/>
      <c r="L234" s="160"/>
      <c r="M234" s="160"/>
      <c r="N234" s="161" t="e">
        <f>AVERAGE(Calculations!P235:Y235)</f>
        <v>#DIV/0!</v>
      </c>
      <c r="O234" s="162" t="e">
        <f>STDEV(Calculations!P235:Y235)</f>
        <v>#DIV/0!</v>
      </c>
    </row>
    <row r="235" spans="1:15">
      <c r="A235" s="99"/>
      <c r="B235" s="37" t="str">
        <f>'Gene Table'!D235</f>
        <v>NM_002945</v>
      </c>
      <c r="C235" s="159" t="s">
        <v>169</v>
      </c>
      <c r="D235" s="160"/>
      <c r="E235" s="160"/>
      <c r="F235" s="160"/>
      <c r="G235" s="160"/>
      <c r="H235" s="160"/>
      <c r="I235" s="160"/>
      <c r="J235" s="160"/>
      <c r="K235" s="160"/>
      <c r="L235" s="160"/>
      <c r="M235" s="160"/>
      <c r="N235" s="161" t="e">
        <f>AVERAGE(Calculations!P236:Y236)</f>
        <v>#DIV/0!</v>
      </c>
      <c r="O235" s="162" t="e">
        <f>STDEV(Calculations!P236:Y236)</f>
        <v>#DIV/0!</v>
      </c>
    </row>
    <row r="236" spans="1:15">
      <c r="A236" s="99"/>
      <c r="B236" s="37" t="str">
        <f>'Gene Table'!D236</f>
        <v>NM_002944</v>
      </c>
      <c r="C236" s="159" t="s">
        <v>173</v>
      </c>
      <c r="D236" s="160"/>
      <c r="E236" s="160"/>
      <c r="F236" s="160"/>
      <c r="G236" s="160"/>
      <c r="H236" s="160"/>
      <c r="I236" s="160"/>
      <c r="J236" s="160"/>
      <c r="K236" s="160"/>
      <c r="L236" s="160"/>
      <c r="M236" s="160"/>
      <c r="N236" s="161" t="e">
        <f>AVERAGE(Calculations!P237:Y237)</f>
        <v>#DIV/0!</v>
      </c>
      <c r="O236" s="162" t="e">
        <f>STDEV(Calculations!P237:Y237)</f>
        <v>#DIV/0!</v>
      </c>
    </row>
    <row r="237" spans="1:15">
      <c r="A237" s="99"/>
      <c r="B237" s="37" t="str">
        <f>'Gene Table'!D237</f>
        <v>NM_021133</v>
      </c>
      <c r="C237" s="159" t="s">
        <v>177</v>
      </c>
      <c r="D237" s="160"/>
      <c r="E237" s="160"/>
      <c r="F237" s="160"/>
      <c r="G237" s="160"/>
      <c r="H237" s="160"/>
      <c r="I237" s="160"/>
      <c r="J237" s="160"/>
      <c r="K237" s="160"/>
      <c r="L237" s="160"/>
      <c r="M237" s="160"/>
      <c r="N237" s="161" t="e">
        <f>AVERAGE(Calculations!P238:Y238)</f>
        <v>#DIV/0!</v>
      </c>
      <c r="O237" s="162" t="e">
        <f>STDEV(Calculations!P238:Y238)</f>
        <v>#DIV/0!</v>
      </c>
    </row>
    <row r="238" spans="1:15">
      <c r="A238" s="99"/>
      <c r="B238" s="37" t="str">
        <f>'Gene Table'!D238</f>
        <v>NM_005614</v>
      </c>
      <c r="C238" s="159" t="s">
        <v>181</v>
      </c>
      <c r="D238" s="160"/>
      <c r="E238" s="160"/>
      <c r="F238" s="160"/>
      <c r="G238" s="160"/>
      <c r="H238" s="160"/>
      <c r="I238" s="160"/>
      <c r="J238" s="160"/>
      <c r="K238" s="160"/>
      <c r="L238" s="160"/>
      <c r="M238" s="160"/>
      <c r="N238" s="161" t="e">
        <f>AVERAGE(Calculations!P239:Y239)</f>
        <v>#DIV/0!</v>
      </c>
      <c r="O238" s="162" t="e">
        <f>STDEV(Calculations!P239:Y239)</f>
        <v>#DIV/0!</v>
      </c>
    </row>
    <row r="239" spans="1:15">
      <c r="A239" s="99"/>
      <c r="B239" s="37" t="str">
        <f>'Gene Table'!D239</f>
        <v>NM_002923</v>
      </c>
      <c r="C239" s="159" t="s">
        <v>185</v>
      </c>
      <c r="D239" s="160"/>
      <c r="E239" s="160"/>
      <c r="F239" s="160"/>
      <c r="G239" s="160"/>
      <c r="H239" s="160"/>
      <c r="I239" s="160"/>
      <c r="J239" s="160"/>
      <c r="K239" s="160"/>
      <c r="L239" s="160"/>
      <c r="M239" s="160"/>
      <c r="N239" s="161" t="e">
        <f>AVERAGE(Calculations!P240:Y240)</f>
        <v>#DIV/0!</v>
      </c>
      <c r="O239" s="162" t="e">
        <f>STDEV(Calculations!P240:Y240)</f>
        <v>#DIV/0!</v>
      </c>
    </row>
    <row r="240" spans="1:15">
      <c r="A240" s="99"/>
      <c r="B240" s="37" t="str">
        <f>'Gene Table'!D240</f>
        <v>NM_181578</v>
      </c>
      <c r="C240" s="159" t="s">
        <v>189</v>
      </c>
      <c r="D240" s="160"/>
      <c r="E240" s="160"/>
      <c r="F240" s="160"/>
      <c r="G240" s="160"/>
      <c r="H240" s="160"/>
      <c r="I240" s="160"/>
      <c r="J240" s="160"/>
      <c r="K240" s="160"/>
      <c r="L240" s="160"/>
      <c r="M240" s="160"/>
      <c r="N240" s="161" t="e">
        <f>AVERAGE(Calculations!P241:Y241)</f>
        <v>#DIV/0!</v>
      </c>
      <c r="O240" s="162" t="e">
        <f>STDEV(Calculations!P241:Y241)</f>
        <v>#DIV/0!</v>
      </c>
    </row>
    <row r="241" spans="1:15">
      <c r="A241" s="99"/>
      <c r="B241" s="37" t="str">
        <f>'Gene Table'!D241</f>
        <v>NM_002915</v>
      </c>
      <c r="C241" s="159" t="s">
        <v>193</v>
      </c>
      <c r="D241" s="160"/>
      <c r="E241" s="160"/>
      <c r="F241" s="160"/>
      <c r="G241" s="160"/>
      <c r="H241" s="160"/>
      <c r="I241" s="160"/>
      <c r="J241" s="160"/>
      <c r="K241" s="160"/>
      <c r="L241" s="160"/>
      <c r="M241" s="160"/>
      <c r="N241" s="161" t="e">
        <f>AVERAGE(Calculations!P242:Y242)</f>
        <v>#DIV/0!</v>
      </c>
      <c r="O241" s="162" t="e">
        <f>STDEV(Calculations!P242:Y242)</f>
        <v>#DIV/0!</v>
      </c>
    </row>
    <row r="242" spans="1:15">
      <c r="A242" s="99"/>
      <c r="B242" s="37" t="str">
        <f>'Gene Table'!D242</f>
        <v>NM_002914</v>
      </c>
      <c r="C242" s="159" t="s">
        <v>197</v>
      </c>
      <c r="D242" s="160"/>
      <c r="E242" s="160"/>
      <c r="F242" s="160"/>
      <c r="G242" s="160"/>
      <c r="H242" s="160"/>
      <c r="I242" s="160"/>
      <c r="J242" s="160"/>
      <c r="K242" s="160"/>
      <c r="L242" s="160"/>
      <c r="M242" s="160"/>
      <c r="N242" s="161" t="e">
        <f>AVERAGE(Calculations!P243:Y243)</f>
        <v>#DIV/0!</v>
      </c>
      <c r="O242" s="162" t="e">
        <f>STDEV(Calculations!P243:Y243)</f>
        <v>#DIV/0!</v>
      </c>
    </row>
    <row r="243" spans="1:15">
      <c r="A243" s="99"/>
      <c r="B243" s="37" t="str">
        <f>'Gene Table'!D243</f>
        <v>NM_002913</v>
      </c>
      <c r="C243" s="159" t="s">
        <v>201</v>
      </c>
      <c r="D243" s="160"/>
      <c r="E243" s="160"/>
      <c r="F243" s="160"/>
      <c r="G243" s="160"/>
      <c r="H243" s="160"/>
      <c r="I243" s="160"/>
      <c r="J243" s="160"/>
      <c r="K243" s="160"/>
      <c r="L243" s="160"/>
      <c r="M243" s="160"/>
      <c r="N243" s="161" t="e">
        <f>AVERAGE(Calculations!P244:Y244)</f>
        <v>#DIV/0!</v>
      </c>
      <c r="O243" s="162" t="e">
        <f>STDEV(Calculations!P244:Y244)</f>
        <v>#DIV/0!</v>
      </c>
    </row>
    <row r="244" spans="1:15">
      <c r="A244" s="99"/>
      <c r="B244" s="37" t="str">
        <f>'Gene Table'!D244</f>
        <v>NM_002912</v>
      </c>
      <c r="C244" s="159" t="s">
        <v>205</v>
      </c>
      <c r="D244" s="160"/>
      <c r="E244" s="160"/>
      <c r="F244" s="160"/>
      <c r="G244" s="160"/>
      <c r="H244" s="160"/>
      <c r="I244" s="160"/>
      <c r="J244" s="160"/>
      <c r="K244" s="160"/>
      <c r="L244" s="160"/>
      <c r="M244" s="160"/>
      <c r="N244" s="161" t="e">
        <f>AVERAGE(Calculations!P245:Y245)</f>
        <v>#DIV/0!</v>
      </c>
      <c r="O244" s="162" t="e">
        <f>STDEV(Calculations!P245:Y245)</f>
        <v>#DIV/0!</v>
      </c>
    </row>
    <row r="245" spans="1:15">
      <c r="A245" s="99"/>
      <c r="B245" s="37" t="str">
        <f>'Gene Table'!D245</f>
        <v>NM_021629</v>
      </c>
      <c r="C245" s="159" t="s">
        <v>209</v>
      </c>
      <c r="D245" s="160"/>
      <c r="E245" s="160"/>
      <c r="F245" s="160"/>
      <c r="G245" s="160"/>
      <c r="H245" s="160"/>
      <c r="I245" s="160"/>
      <c r="J245" s="160"/>
      <c r="K245" s="160"/>
      <c r="L245" s="160"/>
      <c r="M245" s="160"/>
      <c r="N245" s="161" t="e">
        <f>AVERAGE(Calculations!P246:Y246)</f>
        <v>#DIV/0!</v>
      </c>
      <c r="O245" s="162" t="e">
        <f>STDEV(Calculations!P246:Y246)</f>
        <v>#DIV/0!</v>
      </c>
    </row>
    <row r="246" spans="1:15">
      <c r="A246" s="99"/>
      <c r="B246" s="37" t="str">
        <f>'Gene Table'!D246</f>
        <v>NM_002876</v>
      </c>
      <c r="C246" s="159" t="s">
        <v>213</v>
      </c>
      <c r="D246" s="160"/>
      <c r="E246" s="160"/>
      <c r="F246" s="160"/>
      <c r="G246" s="160"/>
      <c r="H246" s="160"/>
      <c r="I246" s="160"/>
      <c r="J246" s="160"/>
      <c r="K246" s="160"/>
      <c r="L246" s="160"/>
      <c r="M246" s="160"/>
      <c r="N246" s="161" t="e">
        <f>AVERAGE(Calculations!P247:Y247)</f>
        <v>#DIV/0!</v>
      </c>
      <c r="O246" s="162" t="e">
        <f>STDEV(Calculations!P247:Y247)</f>
        <v>#DIV/0!</v>
      </c>
    </row>
    <row r="247" spans="1:15">
      <c r="A247" s="99"/>
      <c r="B247" s="37" t="str">
        <f>'Gene Table'!D247</f>
        <v>NM_018890</v>
      </c>
      <c r="C247" s="159" t="s">
        <v>217</v>
      </c>
      <c r="D247" s="160"/>
      <c r="E247" s="160"/>
      <c r="F247" s="160"/>
      <c r="G247" s="160"/>
      <c r="H247" s="160"/>
      <c r="I247" s="160"/>
      <c r="J247" s="160"/>
      <c r="K247" s="160"/>
      <c r="L247" s="160"/>
      <c r="M247" s="160"/>
      <c r="N247" s="161" t="e">
        <f>AVERAGE(Calculations!P248:Y248)</f>
        <v>#DIV/0!</v>
      </c>
      <c r="O247" s="162" t="e">
        <f>STDEV(Calculations!P248:Y248)</f>
        <v>#DIV/0!</v>
      </c>
    </row>
    <row r="248" spans="1:15">
      <c r="A248" s="99"/>
      <c r="B248" s="37" t="str">
        <f>'Gene Table'!D248</f>
        <v>NM_021213</v>
      </c>
      <c r="C248" s="159" t="s">
        <v>221</v>
      </c>
      <c r="D248" s="160"/>
      <c r="E248" s="160"/>
      <c r="F248" s="160"/>
      <c r="G248" s="160"/>
      <c r="H248" s="160"/>
      <c r="I248" s="160"/>
      <c r="J248" s="160"/>
      <c r="K248" s="160"/>
      <c r="L248" s="160"/>
      <c r="M248" s="160"/>
      <c r="N248" s="161" t="e">
        <f>AVERAGE(Calculations!P249:Y249)</f>
        <v>#DIV/0!</v>
      </c>
      <c r="O248" s="162" t="e">
        <f>STDEV(Calculations!P249:Y249)</f>
        <v>#DIV/0!</v>
      </c>
    </row>
    <row r="249" spans="1:15">
      <c r="A249" s="99"/>
      <c r="B249" s="37" t="str">
        <f>'Gene Table'!D249</f>
        <v>NM_000465</v>
      </c>
      <c r="C249" s="159" t="s">
        <v>225</v>
      </c>
      <c r="D249" s="160"/>
      <c r="E249" s="160"/>
      <c r="F249" s="160"/>
      <c r="G249" s="160"/>
      <c r="H249" s="160"/>
      <c r="I249" s="160"/>
      <c r="J249" s="160"/>
      <c r="K249" s="160"/>
      <c r="L249" s="160"/>
      <c r="M249" s="160"/>
      <c r="N249" s="161" t="e">
        <f>AVERAGE(Calculations!P250:Y250)</f>
        <v>#DIV/0!</v>
      </c>
      <c r="O249" s="162" t="e">
        <f>STDEV(Calculations!P250:Y250)</f>
        <v>#DIV/0!</v>
      </c>
    </row>
    <row r="250" spans="1:15">
      <c r="A250" s="99"/>
      <c r="B250" s="37" t="str">
        <f>'Gene Table'!D250</f>
        <v>NM_001188</v>
      </c>
      <c r="C250" s="159" t="s">
        <v>229</v>
      </c>
      <c r="D250" s="160"/>
      <c r="E250" s="160"/>
      <c r="F250" s="160"/>
      <c r="G250" s="160"/>
      <c r="H250" s="160"/>
      <c r="I250" s="160"/>
      <c r="J250" s="160"/>
      <c r="K250" s="160"/>
      <c r="L250" s="160"/>
      <c r="M250" s="160"/>
      <c r="N250" s="161" t="e">
        <f>AVERAGE(Calculations!P251:Y251)</f>
        <v>#DIV/0!</v>
      </c>
      <c r="O250" s="162" t="e">
        <f>STDEV(Calculations!P251:Y251)</f>
        <v>#DIV/0!</v>
      </c>
    </row>
    <row r="251" spans="1:15">
      <c r="A251" s="99"/>
      <c r="B251" s="37" t="str">
        <f>'Gene Table'!D251</f>
        <v>NM_020884</v>
      </c>
      <c r="C251" s="159" t="s">
        <v>233</v>
      </c>
      <c r="D251" s="160"/>
      <c r="E251" s="160"/>
      <c r="F251" s="160"/>
      <c r="G251" s="160"/>
      <c r="H251" s="160"/>
      <c r="I251" s="160"/>
      <c r="J251" s="160"/>
      <c r="K251" s="160"/>
      <c r="L251" s="160"/>
      <c r="M251" s="160"/>
      <c r="N251" s="161" t="e">
        <f>AVERAGE(Calculations!P252:Y252)</f>
        <v>#DIV/0!</v>
      </c>
      <c r="O251" s="162" t="e">
        <f>STDEV(Calculations!P252:Y252)</f>
        <v>#DIV/0!</v>
      </c>
    </row>
    <row r="252" spans="1:15">
      <c r="A252" s="99"/>
      <c r="B252" s="37" t="str">
        <f>'Gene Table'!D252</f>
        <v>NM_000962</v>
      </c>
      <c r="C252" s="159" t="s">
        <v>237</v>
      </c>
      <c r="D252" s="160"/>
      <c r="E252" s="160"/>
      <c r="F252" s="160"/>
      <c r="G252" s="160"/>
      <c r="H252" s="160"/>
      <c r="I252" s="160"/>
      <c r="J252" s="160"/>
      <c r="K252" s="160"/>
      <c r="L252" s="160"/>
      <c r="M252" s="160"/>
      <c r="N252" s="161" t="e">
        <f>AVERAGE(Calculations!P253:Y253)</f>
        <v>#DIV/0!</v>
      </c>
      <c r="O252" s="162" t="e">
        <f>STDEV(Calculations!P253:Y253)</f>
        <v>#DIV/0!</v>
      </c>
    </row>
    <row r="253" spans="1:15">
      <c r="A253" s="99"/>
      <c r="B253" s="37" t="str">
        <f>'Gene Table'!D253</f>
        <v>NM_000314</v>
      </c>
      <c r="C253" s="159" t="s">
        <v>241</v>
      </c>
      <c r="D253" s="160"/>
      <c r="E253" s="160"/>
      <c r="F253" s="160"/>
      <c r="G253" s="160"/>
      <c r="H253" s="160"/>
      <c r="I253" s="160"/>
      <c r="J253" s="160"/>
      <c r="K253" s="160"/>
      <c r="L253" s="160"/>
      <c r="M253" s="160"/>
      <c r="N253" s="161" t="e">
        <f>AVERAGE(Calculations!P254:Y254)</f>
        <v>#DIV/0!</v>
      </c>
      <c r="O253" s="162" t="e">
        <f>STDEV(Calculations!P254:Y254)</f>
        <v>#DIV/0!</v>
      </c>
    </row>
    <row r="254" spans="1:15">
      <c r="A254" s="99"/>
      <c r="B254" s="37" t="str">
        <f>'Gene Table'!D254</f>
        <v>NM_018657</v>
      </c>
      <c r="C254" s="159" t="s">
        <v>245</v>
      </c>
      <c r="D254" s="160"/>
      <c r="E254" s="160"/>
      <c r="F254" s="160"/>
      <c r="G254" s="160"/>
      <c r="H254" s="160"/>
      <c r="I254" s="160"/>
      <c r="J254" s="160"/>
      <c r="K254" s="160"/>
      <c r="L254" s="160"/>
      <c r="M254" s="160"/>
      <c r="N254" s="161" t="e">
        <f>AVERAGE(Calculations!P255:Y255)</f>
        <v>#DIV/0!</v>
      </c>
      <c r="O254" s="162" t="e">
        <f>STDEV(Calculations!P255:Y255)</f>
        <v>#DIV/0!</v>
      </c>
    </row>
    <row r="255" spans="1:15">
      <c r="A255" s="99"/>
      <c r="B255" s="37" t="str">
        <f>'Gene Table'!D255</f>
        <v>NM_017902</v>
      </c>
      <c r="C255" s="159" t="s">
        <v>249</v>
      </c>
      <c r="D255" s="160"/>
      <c r="E255" s="160"/>
      <c r="F255" s="160"/>
      <c r="G255" s="160"/>
      <c r="H255" s="160"/>
      <c r="I255" s="160"/>
      <c r="J255" s="160"/>
      <c r="K255" s="160"/>
      <c r="L255" s="160"/>
      <c r="M255" s="160"/>
      <c r="N255" s="161" t="e">
        <f>AVERAGE(Calculations!P256:Y256)</f>
        <v>#DIV/0!</v>
      </c>
      <c r="O255" s="162" t="e">
        <f>STDEV(Calculations!P256:Y256)</f>
        <v>#DIV/0!</v>
      </c>
    </row>
    <row r="256" spans="1:15">
      <c r="A256" s="99"/>
      <c r="B256" s="37" t="str">
        <f>'Gene Table'!D256</f>
        <v>NM_018315</v>
      </c>
      <c r="C256" s="159" t="s">
        <v>253</v>
      </c>
      <c r="D256" s="160"/>
      <c r="E256" s="160"/>
      <c r="F256" s="160"/>
      <c r="G256" s="160"/>
      <c r="H256" s="160"/>
      <c r="I256" s="160"/>
      <c r="J256" s="160"/>
      <c r="K256" s="160"/>
      <c r="L256" s="160"/>
      <c r="M256" s="160"/>
      <c r="N256" s="161" t="e">
        <f>AVERAGE(Calculations!P257:Y257)</f>
        <v>#DIV/0!</v>
      </c>
      <c r="O256" s="162" t="e">
        <f>STDEV(Calculations!P257:Y257)</f>
        <v>#DIV/0!</v>
      </c>
    </row>
    <row r="257" spans="1:15">
      <c r="A257" s="99"/>
      <c r="B257" s="37" t="str">
        <f>'Gene Table'!D257</f>
        <v>NM_018081</v>
      </c>
      <c r="C257" s="159" t="s">
        <v>257</v>
      </c>
      <c r="D257" s="160"/>
      <c r="E257" s="160"/>
      <c r="F257" s="160"/>
      <c r="G257" s="160"/>
      <c r="H257" s="160"/>
      <c r="I257" s="160"/>
      <c r="J257" s="160"/>
      <c r="K257" s="160"/>
      <c r="L257" s="160"/>
      <c r="M257" s="160"/>
      <c r="N257" s="161" t="e">
        <f>AVERAGE(Calculations!P258:Y258)</f>
        <v>#DIV/0!</v>
      </c>
      <c r="O257" s="162" t="e">
        <f>STDEV(Calculations!P258:Y258)</f>
        <v>#DIV/0!</v>
      </c>
    </row>
    <row r="258" spans="1:15">
      <c r="A258" s="99"/>
      <c r="B258" s="37" t="str">
        <f>'Gene Table'!D258</f>
        <v>NM_019077</v>
      </c>
      <c r="C258" s="159" t="s">
        <v>261</v>
      </c>
      <c r="D258" s="160"/>
      <c r="E258" s="160"/>
      <c r="F258" s="160"/>
      <c r="G258" s="160"/>
      <c r="H258" s="160"/>
      <c r="I258" s="160"/>
      <c r="J258" s="160"/>
      <c r="K258" s="160"/>
      <c r="L258" s="160"/>
      <c r="M258" s="160"/>
      <c r="N258" s="161" t="e">
        <f>AVERAGE(Calculations!P259:Y259)</f>
        <v>#DIV/0!</v>
      </c>
      <c r="O258" s="162" t="e">
        <f>STDEV(Calculations!P259:Y259)</f>
        <v>#DIV/0!</v>
      </c>
    </row>
    <row r="259" spans="1:15">
      <c r="A259" s="99"/>
      <c r="B259" s="37" t="str">
        <f>'Gene Table'!D259</f>
        <v>NM_000446</v>
      </c>
      <c r="C259" s="159" t="s">
        <v>265</v>
      </c>
      <c r="D259" s="160"/>
      <c r="E259" s="160"/>
      <c r="F259" s="160"/>
      <c r="G259" s="160"/>
      <c r="H259" s="160"/>
      <c r="I259" s="160"/>
      <c r="J259" s="160"/>
      <c r="K259" s="160"/>
      <c r="L259" s="160"/>
      <c r="M259" s="160"/>
      <c r="N259" s="161" t="e">
        <f>AVERAGE(Calculations!P260:Y260)</f>
        <v>#DIV/0!</v>
      </c>
      <c r="O259" s="162" t="e">
        <f>STDEV(Calculations!P260:Y260)</f>
        <v>#DIV/0!</v>
      </c>
    </row>
    <row r="260" spans="1:15">
      <c r="A260" s="99"/>
      <c r="B260" s="37" t="str">
        <f>'Gene Table'!D260</f>
        <v>NM_005035</v>
      </c>
      <c r="C260" s="159" t="s">
        <v>269</v>
      </c>
      <c r="D260" s="160"/>
      <c r="E260" s="160"/>
      <c r="F260" s="160"/>
      <c r="G260" s="160"/>
      <c r="H260" s="160"/>
      <c r="I260" s="160"/>
      <c r="J260" s="160"/>
      <c r="K260" s="160"/>
      <c r="L260" s="160"/>
      <c r="M260" s="160"/>
      <c r="N260" s="161" t="e">
        <f>AVERAGE(Calculations!P261:Y261)</f>
        <v>#DIV/0!</v>
      </c>
      <c r="O260" s="162" t="e">
        <f>STDEV(Calculations!P261:Y261)</f>
        <v>#DIV/0!</v>
      </c>
    </row>
    <row r="261" spans="1:15">
      <c r="A261" s="99"/>
      <c r="B261" s="37" t="str">
        <f>'Gene Table'!D261</f>
        <v>NM_005034</v>
      </c>
      <c r="C261" s="159" t="s">
        <v>273</v>
      </c>
      <c r="D261" s="160"/>
      <c r="E261" s="160"/>
      <c r="F261" s="160"/>
      <c r="G261" s="160"/>
      <c r="H261" s="160"/>
      <c r="I261" s="160"/>
      <c r="J261" s="160"/>
      <c r="K261" s="160"/>
      <c r="L261" s="160"/>
      <c r="M261" s="160"/>
      <c r="N261" s="161" t="e">
        <f>AVERAGE(Calculations!P262:Y262)</f>
        <v>#DIV/0!</v>
      </c>
      <c r="O261" s="162" t="e">
        <f>STDEV(Calculations!P262:Y262)</f>
        <v>#DIV/0!</v>
      </c>
    </row>
    <row r="262" spans="1:15">
      <c r="A262" s="99"/>
      <c r="B262" s="37" t="str">
        <f>'Gene Table'!D262</f>
        <v>NM_006234</v>
      </c>
      <c r="C262" s="159" t="s">
        <v>277</v>
      </c>
      <c r="D262" s="160"/>
      <c r="E262" s="160"/>
      <c r="F262" s="160"/>
      <c r="G262" s="160"/>
      <c r="H262" s="160"/>
      <c r="I262" s="160"/>
      <c r="J262" s="160"/>
      <c r="K262" s="160"/>
      <c r="L262" s="160"/>
      <c r="M262" s="160"/>
      <c r="N262" s="161" t="e">
        <f>AVERAGE(Calculations!P263:Y263)</f>
        <v>#DIV/0!</v>
      </c>
      <c r="O262" s="162" t="e">
        <f>STDEV(Calculations!P263:Y263)</f>
        <v>#DIV/0!</v>
      </c>
    </row>
    <row r="263" spans="1:15">
      <c r="A263" s="99"/>
      <c r="B263" s="37" t="str">
        <f>'Gene Table'!D263</f>
        <v>NM_021974</v>
      </c>
      <c r="C263" s="159" t="s">
        <v>281</v>
      </c>
      <c r="D263" s="160"/>
      <c r="E263" s="160"/>
      <c r="F263" s="160"/>
      <c r="G263" s="160"/>
      <c r="H263" s="160"/>
      <c r="I263" s="160"/>
      <c r="J263" s="160"/>
      <c r="K263" s="160"/>
      <c r="L263" s="160"/>
      <c r="M263" s="160"/>
      <c r="N263" s="161" t="e">
        <f>AVERAGE(Calculations!P264:Y264)</f>
        <v>#DIV/0!</v>
      </c>
      <c r="O263" s="162" t="e">
        <f>STDEV(Calculations!P264:Y264)</f>
        <v>#DIV/0!</v>
      </c>
    </row>
    <row r="264" spans="1:15">
      <c r="A264" s="99"/>
      <c r="B264" s="37" t="str">
        <f>'Gene Table'!D264</f>
        <v>NM_002695</v>
      </c>
      <c r="C264" s="159" t="s">
        <v>285</v>
      </c>
      <c r="D264" s="160"/>
      <c r="E264" s="160"/>
      <c r="F264" s="160"/>
      <c r="G264" s="160"/>
      <c r="H264" s="160"/>
      <c r="I264" s="160"/>
      <c r="J264" s="160"/>
      <c r="K264" s="160"/>
      <c r="L264" s="160"/>
      <c r="M264" s="160"/>
      <c r="N264" s="161" t="e">
        <f>AVERAGE(Calculations!P265:Y265)</f>
        <v>#DIV/0!</v>
      </c>
      <c r="O264" s="162" t="e">
        <f>STDEV(Calculations!P265:Y265)</f>
        <v>#DIV/0!</v>
      </c>
    </row>
    <row r="265" spans="1:15">
      <c r="A265" s="99"/>
      <c r="B265" s="37" t="str">
        <f>'Gene Table'!D265</f>
        <v>NM_004805</v>
      </c>
      <c r="C265" s="159" t="s">
        <v>289</v>
      </c>
      <c r="D265" s="160"/>
      <c r="E265" s="160"/>
      <c r="F265" s="160"/>
      <c r="G265" s="160"/>
      <c r="H265" s="160"/>
      <c r="I265" s="160"/>
      <c r="J265" s="160"/>
      <c r="K265" s="160"/>
      <c r="L265" s="160"/>
      <c r="M265" s="160"/>
      <c r="N265" s="161" t="e">
        <f>AVERAGE(Calculations!P266:Y266)</f>
        <v>#DIV/0!</v>
      </c>
      <c r="O265" s="162" t="e">
        <f>STDEV(Calculations!P266:Y266)</f>
        <v>#DIV/0!</v>
      </c>
    </row>
    <row r="266" spans="1:15">
      <c r="A266" s="99"/>
      <c r="B266" s="37" t="str">
        <f>'Gene Table'!D266</f>
        <v>NM_032940</v>
      </c>
      <c r="C266" s="159" t="s">
        <v>293</v>
      </c>
      <c r="D266" s="160"/>
      <c r="E266" s="160"/>
      <c r="F266" s="160"/>
      <c r="G266" s="160"/>
      <c r="H266" s="160"/>
      <c r="I266" s="160"/>
      <c r="J266" s="160"/>
      <c r="K266" s="160"/>
      <c r="L266" s="160"/>
      <c r="M266" s="160"/>
      <c r="N266" s="161" t="e">
        <f>AVERAGE(Calculations!P267:Y267)</f>
        <v>#DIV/0!</v>
      </c>
      <c r="O266" s="162" t="e">
        <f>STDEV(Calculations!P267:Y267)</f>
        <v>#DIV/0!</v>
      </c>
    </row>
    <row r="267" spans="1:15">
      <c r="A267" s="99"/>
      <c r="B267" s="37" t="str">
        <f>'Gene Table'!D267</f>
        <v>NM_000938</v>
      </c>
      <c r="C267" s="159" t="s">
        <v>297</v>
      </c>
      <c r="D267" s="160"/>
      <c r="E267" s="160"/>
      <c r="F267" s="160"/>
      <c r="G267" s="160"/>
      <c r="H267" s="160"/>
      <c r="I267" s="160"/>
      <c r="J267" s="160"/>
      <c r="K267" s="160"/>
      <c r="L267" s="160"/>
      <c r="M267" s="160"/>
      <c r="N267" s="161" t="e">
        <f>AVERAGE(Calculations!P268:Y268)</f>
        <v>#DIV/0!</v>
      </c>
      <c r="O267" s="162" t="e">
        <f>STDEV(Calculations!P268:Y268)</f>
        <v>#DIV/0!</v>
      </c>
    </row>
    <row r="268" spans="1:15">
      <c r="A268" s="99"/>
      <c r="B268" s="37" t="str">
        <f>'Gene Table'!D268</f>
        <v>NM_002693</v>
      </c>
      <c r="C268" s="159" t="s">
        <v>301</v>
      </c>
      <c r="D268" s="160"/>
      <c r="E268" s="160"/>
      <c r="F268" s="160"/>
      <c r="G268" s="160"/>
      <c r="H268" s="160"/>
      <c r="I268" s="160"/>
      <c r="J268" s="160"/>
      <c r="K268" s="160"/>
      <c r="L268" s="160"/>
      <c r="M268" s="160"/>
      <c r="N268" s="161" t="e">
        <f>AVERAGE(Calculations!P269:Y269)</f>
        <v>#DIV/0!</v>
      </c>
      <c r="O268" s="162" t="e">
        <f>STDEV(Calculations!P269:Y269)</f>
        <v>#DIV/0!</v>
      </c>
    </row>
    <row r="269" spans="1:15">
      <c r="A269" s="99"/>
      <c r="B269" s="37" t="str">
        <f>'Gene Table'!D269</f>
        <v>NM_002692</v>
      </c>
      <c r="C269" s="159" t="s">
        <v>305</v>
      </c>
      <c r="D269" s="160"/>
      <c r="E269" s="160"/>
      <c r="F269" s="160"/>
      <c r="G269" s="160"/>
      <c r="H269" s="160"/>
      <c r="I269" s="160"/>
      <c r="J269" s="160"/>
      <c r="K269" s="160"/>
      <c r="L269" s="160"/>
      <c r="M269" s="160"/>
      <c r="N269" s="161" t="e">
        <f>AVERAGE(Calculations!P270:Y270)</f>
        <v>#DIV/0!</v>
      </c>
      <c r="O269" s="162" t="e">
        <f>STDEV(Calculations!P270:Y270)</f>
        <v>#DIV/0!</v>
      </c>
    </row>
    <row r="270" spans="1:15">
      <c r="A270" s="99"/>
      <c r="B270" s="37" t="str">
        <f>'Gene Table'!D270</f>
        <v>NM_006231</v>
      </c>
      <c r="C270" s="159" t="s">
        <v>309</v>
      </c>
      <c r="D270" s="160"/>
      <c r="E270" s="160"/>
      <c r="F270" s="160"/>
      <c r="G270" s="160"/>
      <c r="H270" s="160"/>
      <c r="I270" s="160"/>
      <c r="J270" s="160"/>
      <c r="K270" s="160"/>
      <c r="L270" s="160"/>
      <c r="M270" s="160"/>
      <c r="N270" s="161" t="e">
        <f>AVERAGE(Calculations!P271:Y271)</f>
        <v>#DIV/0!</v>
      </c>
      <c r="O270" s="162" t="e">
        <f>STDEV(Calculations!P271:Y271)</f>
        <v>#DIV/0!</v>
      </c>
    </row>
    <row r="271" spans="1:15">
      <c r="A271" s="99"/>
      <c r="B271" s="37" t="str">
        <f>'Gene Table'!D271</f>
        <v>NM_006230</v>
      </c>
      <c r="C271" s="159" t="s">
        <v>313</v>
      </c>
      <c r="D271" s="160"/>
      <c r="E271" s="160"/>
      <c r="F271" s="160"/>
      <c r="G271" s="160"/>
      <c r="H271" s="160"/>
      <c r="I271" s="160"/>
      <c r="J271" s="160"/>
      <c r="K271" s="160"/>
      <c r="L271" s="160"/>
      <c r="M271" s="160"/>
      <c r="N271" s="161" t="e">
        <f>AVERAGE(Calculations!P272:Y272)</f>
        <v>#DIV/0!</v>
      </c>
      <c r="O271" s="162" t="e">
        <f>STDEV(Calculations!P272:Y272)</f>
        <v>#DIV/0!</v>
      </c>
    </row>
    <row r="272" spans="1:15">
      <c r="A272" s="99"/>
      <c r="B272" s="37" t="str">
        <f>'Gene Table'!D272</f>
        <v>NM_005030</v>
      </c>
      <c r="C272" s="159" t="s">
        <v>317</v>
      </c>
      <c r="D272" s="160"/>
      <c r="E272" s="160"/>
      <c r="F272" s="160"/>
      <c r="G272" s="160"/>
      <c r="H272" s="160"/>
      <c r="I272" s="160"/>
      <c r="J272" s="160"/>
      <c r="K272" s="160"/>
      <c r="L272" s="160"/>
      <c r="M272" s="160"/>
      <c r="N272" s="161" t="e">
        <f>AVERAGE(Calculations!P273:Y273)</f>
        <v>#DIV/0!</v>
      </c>
      <c r="O272" s="162" t="e">
        <f>STDEV(Calculations!P273:Y273)</f>
        <v>#DIV/0!</v>
      </c>
    </row>
    <row r="273" spans="1:15">
      <c r="A273" s="99"/>
      <c r="B273" s="37" t="str">
        <f>'Gene Table'!D273</f>
        <v>NM_002658</v>
      </c>
      <c r="C273" s="159" t="s">
        <v>321</v>
      </c>
      <c r="D273" s="160"/>
      <c r="E273" s="160"/>
      <c r="F273" s="160"/>
      <c r="G273" s="160"/>
      <c r="H273" s="160"/>
      <c r="I273" s="160"/>
      <c r="J273" s="160"/>
      <c r="K273" s="160"/>
      <c r="L273" s="160"/>
      <c r="M273" s="160"/>
      <c r="N273" s="161" t="e">
        <f>AVERAGE(Calculations!P274:Y274)</f>
        <v>#DIV/0!</v>
      </c>
      <c r="O273" s="162" t="e">
        <f>STDEV(Calculations!P274:Y274)</f>
        <v>#DIV/0!</v>
      </c>
    </row>
    <row r="274" spans="1:15">
      <c r="A274" s="99"/>
      <c r="B274" s="37" t="str">
        <f>'Gene Table'!D274</f>
        <v>NM_000300</v>
      </c>
      <c r="C274" s="159" t="s">
        <v>325</v>
      </c>
      <c r="D274" s="160"/>
      <c r="E274" s="160"/>
      <c r="F274" s="160"/>
      <c r="G274" s="160"/>
      <c r="H274" s="160"/>
      <c r="I274" s="160"/>
      <c r="J274" s="160"/>
      <c r="K274" s="160"/>
      <c r="L274" s="160"/>
      <c r="M274" s="160"/>
      <c r="N274" s="161" t="e">
        <f>AVERAGE(Calculations!P275:Y275)</f>
        <v>#DIV/0!</v>
      </c>
      <c r="O274" s="162" t="e">
        <f>STDEV(Calculations!P275:Y275)</f>
        <v>#DIV/0!</v>
      </c>
    </row>
    <row r="275" spans="1:15">
      <c r="A275" s="99"/>
      <c r="B275" s="37" t="str">
        <f>'Gene Table'!D275</f>
        <v>NM_002648</v>
      </c>
      <c r="C275" s="159" t="s">
        <v>329</v>
      </c>
      <c r="D275" s="160"/>
      <c r="E275" s="160"/>
      <c r="F275" s="160"/>
      <c r="G275" s="160"/>
      <c r="H275" s="160"/>
      <c r="I275" s="160"/>
      <c r="J275" s="160"/>
      <c r="K275" s="160"/>
      <c r="L275" s="160"/>
      <c r="M275" s="160"/>
      <c r="N275" s="161" t="e">
        <f>AVERAGE(Calculations!P276:Y276)</f>
        <v>#DIV/0!</v>
      </c>
      <c r="O275" s="162" t="e">
        <f>STDEV(Calculations!P276:Y276)</f>
        <v>#DIV/0!</v>
      </c>
    </row>
    <row r="276" spans="1:15">
      <c r="A276" s="99"/>
      <c r="B276" s="37" t="str">
        <f>'Gene Table'!D276</f>
        <v>NM_002634</v>
      </c>
      <c r="C276" s="159" t="s">
        <v>333</v>
      </c>
      <c r="D276" s="160"/>
      <c r="E276" s="160"/>
      <c r="F276" s="160"/>
      <c r="G276" s="160"/>
      <c r="H276" s="160"/>
      <c r="I276" s="160"/>
      <c r="J276" s="160"/>
      <c r="K276" s="160"/>
      <c r="L276" s="160"/>
      <c r="M276" s="160"/>
      <c r="N276" s="161" t="e">
        <f>AVERAGE(Calculations!P277:Y277)</f>
        <v>#DIV/0!</v>
      </c>
      <c r="O276" s="162" t="e">
        <f>STDEV(Calculations!P277:Y277)</f>
        <v>#DIV/0!</v>
      </c>
    </row>
    <row r="277" spans="1:15">
      <c r="A277" s="99"/>
      <c r="B277" s="37" t="str">
        <f>'Gene Table'!D277</f>
        <v>NM_000927</v>
      </c>
      <c r="C277" s="159" t="s">
        <v>337</v>
      </c>
      <c r="D277" s="160"/>
      <c r="E277" s="160"/>
      <c r="F277" s="160"/>
      <c r="G277" s="160"/>
      <c r="H277" s="160"/>
      <c r="I277" s="160"/>
      <c r="J277" s="160"/>
      <c r="K277" s="160"/>
      <c r="L277" s="160"/>
      <c r="M277" s="160"/>
      <c r="N277" s="161" t="e">
        <f>AVERAGE(Calculations!P278:Y278)</f>
        <v>#DIV/0!</v>
      </c>
      <c r="O277" s="162" t="e">
        <f>STDEV(Calculations!P278:Y278)</f>
        <v>#DIV/0!</v>
      </c>
    </row>
    <row r="278" spans="1:15">
      <c r="A278" s="99"/>
      <c r="B278" s="37" t="str">
        <f>'Gene Table'!D278</f>
        <v>NM_000926</v>
      </c>
      <c r="C278" s="159" t="s">
        <v>341</v>
      </c>
      <c r="D278" s="160"/>
      <c r="E278" s="160"/>
      <c r="F278" s="160"/>
      <c r="G278" s="160"/>
      <c r="H278" s="160"/>
      <c r="I278" s="160"/>
      <c r="J278" s="160"/>
      <c r="K278" s="160"/>
      <c r="L278" s="160"/>
      <c r="M278" s="160"/>
      <c r="N278" s="161" t="e">
        <f>AVERAGE(Calculations!P279:Y279)</f>
        <v>#DIV/0!</v>
      </c>
      <c r="O278" s="162" t="e">
        <f>STDEV(Calculations!P279:Y279)</f>
        <v>#DIV/0!</v>
      </c>
    </row>
    <row r="279" spans="1:15">
      <c r="A279" s="99"/>
      <c r="B279" s="37" t="str">
        <f>'Gene Table'!D279</f>
        <v>HGDC</v>
      </c>
      <c r="C279" s="159" t="s">
        <v>345</v>
      </c>
      <c r="D279" s="160"/>
      <c r="E279" s="160"/>
      <c r="F279" s="160"/>
      <c r="G279" s="160"/>
      <c r="H279" s="160"/>
      <c r="I279" s="160"/>
      <c r="J279" s="160"/>
      <c r="K279" s="160"/>
      <c r="L279" s="160"/>
      <c r="M279" s="160"/>
      <c r="N279" s="161" t="e">
        <f>AVERAGE(Calculations!P280:Y280)</f>
        <v>#DIV/0!</v>
      </c>
      <c r="O279" s="162" t="e">
        <f>STDEV(Calculations!P280:Y280)</f>
        <v>#DIV/0!</v>
      </c>
    </row>
    <row r="280" spans="1:15">
      <c r="A280" s="99"/>
      <c r="B280" s="37" t="str">
        <f>'Gene Table'!D280</f>
        <v>HGDC</v>
      </c>
      <c r="C280" s="159" t="s">
        <v>347</v>
      </c>
      <c r="D280" s="160"/>
      <c r="E280" s="160"/>
      <c r="F280" s="160"/>
      <c r="G280" s="160"/>
      <c r="H280" s="160"/>
      <c r="I280" s="160"/>
      <c r="J280" s="160"/>
      <c r="K280" s="160"/>
      <c r="L280" s="160"/>
      <c r="M280" s="160"/>
      <c r="N280" s="161" t="e">
        <f>AVERAGE(Calculations!P281:Y281)</f>
        <v>#DIV/0!</v>
      </c>
      <c r="O280" s="162" t="e">
        <f>STDEV(Calculations!P281:Y281)</f>
        <v>#DIV/0!</v>
      </c>
    </row>
    <row r="281" spans="1:15">
      <c r="A281" s="99"/>
      <c r="B281" s="37" t="str">
        <f>'Gene Table'!D281</f>
        <v>NM_002046</v>
      </c>
      <c r="C281" s="159" t="s">
        <v>348</v>
      </c>
      <c r="D281" s="160"/>
      <c r="E281" s="160"/>
      <c r="F281" s="160"/>
      <c r="G281" s="160"/>
      <c r="H281" s="160"/>
      <c r="I281" s="160"/>
      <c r="J281" s="160"/>
      <c r="K281" s="160"/>
      <c r="L281" s="160"/>
      <c r="M281" s="160"/>
      <c r="N281" s="161" t="e">
        <f>AVERAGE(Calculations!P282:Y282)</f>
        <v>#DIV/0!</v>
      </c>
      <c r="O281" s="162" t="e">
        <f>STDEV(Calculations!P282:Y282)</f>
        <v>#DIV/0!</v>
      </c>
    </row>
    <row r="282" spans="1:15">
      <c r="A282" s="99"/>
      <c r="B282" s="37" t="str">
        <f>'Gene Table'!D282</f>
        <v>NM_001101</v>
      </c>
      <c r="C282" s="159" t="s">
        <v>352</v>
      </c>
      <c r="D282" s="160"/>
      <c r="E282" s="160"/>
      <c r="F282" s="160"/>
      <c r="G282" s="160"/>
      <c r="H282" s="160"/>
      <c r="I282" s="160"/>
      <c r="J282" s="160"/>
      <c r="K282" s="160"/>
      <c r="L282" s="160"/>
      <c r="M282" s="160"/>
      <c r="N282" s="161" t="e">
        <f>AVERAGE(Calculations!P283:Y283)</f>
        <v>#DIV/0!</v>
      </c>
      <c r="O282" s="162" t="e">
        <f>STDEV(Calculations!P283:Y283)</f>
        <v>#DIV/0!</v>
      </c>
    </row>
    <row r="283" spans="1:15">
      <c r="A283" s="99"/>
      <c r="B283" s="37" t="str">
        <f>'Gene Table'!D283</f>
        <v>NM_004048</v>
      </c>
      <c r="C283" s="159" t="s">
        <v>356</v>
      </c>
      <c r="D283" s="160"/>
      <c r="E283" s="160"/>
      <c r="F283" s="160"/>
      <c r="G283" s="160"/>
      <c r="H283" s="160"/>
      <c r="I283" s="160"/>
      <c r="J283" s="160"/>
      <c r="K283" s="160"/>
      <c r="L283" s="160"/>
      <c r="M283" s="160"/>
      <c r="N283" s="161" t="e">
        <f>AVERAGE(Calculations!P284:Y284)</f>
        <v>#DIV/0!</v>
      </c>
      <c r="O283" s="162" t="e">
        <f>STDEV(Calculations!P284:Y284)</f>
        <v>#DIV/0!</v>
      </c>
    </row>
    <row r="284" spans="1:15">
      <c r="A284" s="99"/>
      <c r="B284" s="37" t="str">
        <f>'Gene Table'!D284</f>
        <v>NM_012423</v>
      </c>
      <c r="C284" s="159" t="s">
        <v>360</v>
      </c>
      <c r="D284" s="160"/>
      <c r="E284" s="160"/>
      <c r="F284" s="160"/>
      <c r="G284" s="160"/>
      <c r="H284" s="160"/>
      <c r="I284" s="160"/>
      <c r="J284" s="160"/>
      <c r="K284" s="160"/>
      <c r="L284" s="160"/>
      <c r="M284" s="160"/>
      <c r="N284" s="161" t="e">
        <f>AVERAGE(Calculations!P285:Y285)</f>
        <v>#DIV/0!</v>
      </c>
      <c r="O284" s="162" t="e">
        <f>STDEV(Calculations!P285:Y285)</f>
        <v>#DIV/0!</v>
      </c>
    </row>
    <row r="285" spans="1:15">
      <c r="A285" s="99"/>
      <c r="B285" s="37" t="str">
        <f>'Gene Table'!D285</f>
        <v>NM_000194</v>
      </c>
      <c r="C285" s="159" t="s">
        <v>364</v>
      </c>
      <c r="D285" s="160"/>
      <c r="E285" s="160"/>
      <c r="F285" s="160"/>
      <c r="G285" s="160"/>
      <c r="H285" s="160"/>
      <c r="I285" s="160"/>
      <c r="J285" s="160"/>
      <c r="K285" s="160"/>
      <c r="L285" s="160"/>
      <c r="M285" s="160"/>
      <c r="N285" s="161" t="e">
        <f>AVERAGE(Calculations!P286:Y286)</f>
        <v>#DIV/0!</v>
      </c>
      <c r="O285" s="162" t="e">
        <f>STDEV(Calculations!P286:Y286)</f>
        <v>#DIV/0!</v>
      </c>
    </row>
    <row r="286" spans="1:15">
      <c r="A286" s="99"/>
      <c r="B286" s="37" t="str">
        <f>'Gene Table'!D286</f>
        <v>NR_003286</v>
      </c>
      <c r="C286" s="159" t="s">
        <v>368</v>
      </c>
      <c r="D286" s="160"/>
      <c r="E286" s="160"/>
      <c r="F286" s="160"/>
      <c r="G286" s="160"/>
      <c r="H286" s="160"/>
      <c r="I286" s="160"/>
      <c r="J286" s="160"/>
      <c r="K286" s="160"/>
      <c r="L286" s="160"/>
      <c r="M286" s="160"/>
      <c r="N286" s="161" t="e">
        <f>AVERAGE(Calculations!P287:Y287)</f>
        <v>#DIV/0!</v>
      </c>
      <c r="O286" s="162" t="e">
        <f>STDEV(Calculations!P287:Y287)</f>
        <v>#DIV/0!</v>
      </c>
    </row>
    <row r="287" spans="1:15">
      <c r="A287" s="99"/>
      <c r="B287" s="37" t="str">
        <f>'Gene Table'!D287</f>
        <v>RT</v>
      </c>
      <c r="C287" s="159" t="s">
        <v>372</v>
      </c>
      <c r="D287" s="160"/>
      <c r="E287" s="160"/>
      <c r="F287" s="160"/>
      <c r="G287" s="160"/>
      <c r="H287" s="160"/>
      <c r="I287" s="160"/>
      <c r="J287" s="160"/>
      <c r="K287" s="160"/>
      <c r="L287" s="160"/>
      <c r="M287" s="160"/>
      <c r="N287" s="161" t="e">
        <f>AVERAGE(Calculations!P288:Y288)</f>
        <v>#DIV/0!</v>
      </c>
      <c r="O287" s="162" t="e">
        <f>STDEV(Calculations!P288:Y288)</f>
        <v>#DIV/0!</v>
      </c>
    </row>
    <row r="288" spans="1:15">
      <c r="A288" s="99"/>
      <c r="B288" s="37" t="str">
        <f>'Gene Table'!D288</f>
        <v>RT</v>
      </c>
      <c r="C288" s="159" t="s">
        <v>374</v>
      </c>
      <c r="D288" s="160"/>
      <c r="E288" s="160"/>
      <c r="F288" s="160"/>
      <c r="G288" s="160"/>
      <c r="H288" s="160"/>
      <c r="I288" s="160"/>
      <c r="J288" s="160"/>
      <c r="K288" s="160"/>
      <c r="L288" s="160"/>
      <c r="M288" s="160"/>
      <c r="N288" s="161" t="e">
        <f>AVERAGE(Calculations!P289:Y289)</f>
        <v>#DIV/0!</v>
      </c>
      <c r="O288" s="162" t="e">
        <f>STDEV(Calculations!P289:Y289)</f>
        <v>#DIV/0!</v>
      </c>
    </row>
    <row r="289" spans="1:15">
      <c r="A289" s="99"/>
      <c r="B289" s="37" t="str">
        <f>'Gene Table'!D289</f>
        <v>PCR</v>
      </c>
      <c r="C289" s="159" t="s">
        <v>375</v>
      </c>
      <c r="D289" s="160"/>
      <c r="E289" s="160"/>
      <c r="F289" s="160"/>
      <c r="G289" s="160"/>
      <c r="H289" s="160"/>
      <c r="I289" s="160"/>
      <c r="J289" s="160"/>
      <c r="K289" s="160"/>
      <c r="L289" s="160"/>
      <c r="M289" s="160"/>
      <c r="N289" s="161" t="e">
        <f>AVERAGE(Calculations!P290:Y290)</f>
        <v>#DIV/0!</v>
      </c>
      <c r="O289" s="162" t="e">
        <f>STDEV(Calculations!P290:Y290)</f>
        <v>#DIV/0!</v>
      </c>
    </row>
    <row r="290" spans="1:15">
      <c r="A290" s="99"/>
      <c r="B290" s="37" t="str">
        <f>'Gene Table'!D290</f>
        <v>PCR</v>
      </c>
      <c r="C290" s="159" t="s">
        <v>377</v>
      </c>
      <c r="D290" s="160"/>
      <c r="E290" s="160"/>
      <c r="F290" s="160"/>
      <c r="G290" s="160"/>
      <c r="H290" s="160"/>
      <c r="I290" s="160"/>
      <c r="J290" s="160"/>
      <c r="K290" s="160"/>
      <c r="L290" s="160"/>
      <c r="M290" s="160"/>
      <c r="N290" s="161" t="e">
        <f>AVERAGE(Calculations!P291:Y291)</f>
        <v>#DIV/0!</v>
      </c>
      <c r="O290" s="162" t="e">
        <f>STDEV(Calculations!P291:Y291)</f>
        <v>#DIV/0!</v>
      </c>
    </row>
    <row r="291" spans="1:15">
      <c r="A291" s="99" t="str">
        <f>'Gene Table'!A291</f>
        <v>Plate 4</v>
      </c>
      <c r="B291" s="37" t="str">
        <f>'Gene Table'!D291</f>
        <v>NM_006208</v>
      </c>
      <c r="C291" s="159" t="s">
        <v>9</v>
      </c>
      <c r="D291" s="160"/>
      <c r="E291" s="160"/>
      <c r="F291" s="160"/>
      <c r="G291" s="160"/>
      <c r="H291" s="160"/>
      <c r="I291" s="160"/>
      <c r="J291" s="160"/>
      <c r="K291" s="160"/>
      <c r="L291" s="160"/>
      <c r="M291" s="160"/>
      <c r="N291" s="161" t="e">
        <f>AVERAGE(Calculations!P292:Y292)</f>
        <v>#DIV/0!</v>
      </c>
      <c r="O291" s="162" t="e">
        <f>STDEV(Calculations!P292:Y292)</f>
        <v>#DIV/0!</v>
      </c>
    </row>
    <row r="292" spans="1:15">
      <c r="A292" s="99"/>
      <c r="B292" s="37" t="str">
        <f>'Gene Table'!D292</f>
        <v>NM_016218</v>
      </c>
      <c r="C292" s="159" t="s">
        <v>13</v>
      </c>
      <c r="D292" s="160"/>
      <c r="E292" s="160"/>
      <c r="F292" s="160"/>
      <c r="G292" s="160"/>
      <c r="H292" s="160"/>
      <c r="I292" s="160"/>
      <c r="J292" s="160"/>
      <c r="K292" s="160"/>
      <c r="L292" s="160"/>
      <c r="M292" s="160"/>
      <c r="N292" s="161" t="e">
        <f>AVERAGE(Calculations!P293:Y293)</f>
        <v>#DIV/0!</v>
      </c>
      <c r="O292" s="162" t="e">
        <f>STDEV(Calculations!P293:Y293)</f>
        <v>#DIV/0!</v>
      </c>
    </row>
    <row r="293" spans="1:15">
      <c r="A293" s="99"/>
      <c r="B293" s="37" t="str">
        <f>'Gene Table'!D293</f>
        <v>NM_001005783</v>
      </c>
      <c r="C293" s="159" t="s">
        <v>17</v>
      </c>
      <c r="D293" s="160"/>
      <c r="E293" s="160"/>
      <c r="F293" s="160"/>
      <c r="G293" s="160"/>
      <c r="H293" s="160"/>
      <c r="I293" s="160"/>
      <c r="J293" s="160"/>
      <c r="K293" s="160"/>
      <c r="L293" s="160"/>
      <c r="M293" s="160"/>
      <c r="N293" s="161" t="e">
        <f>AVERAGE(Calculations!P294:Y294)</f>
        <v>#DIV/0!</v>
      </c>
      <c r="O293" s="162" t="e">
        <f>STDEV(Calculations!P294:Y294)</f>
        <v>#DIV/0!</v>
      </c>
    </row>
    <row r="294" spans="1:15">
      <c r="A294" s="99"/>
      <c r="B294" s="37" t="str">
        <f>'Gene Table'!D294</f>
        <v>NM_002562</v>
      </c>
      <c r="C294" s="159" t="s">
        <v>21</v>
      </c>
      <c r="D294" s="160"/>
      <c r="E294" s="160"/>
      <c r="F294" s="160"/>
      <c r="G294" s="160"/>
      <c r="H294" s="160"/>
      <c r="I294" s="160"/>
      <c r="J294" s="160"/>
      <c r="K294" s="160"/>
      <c r="L294" s="160"/>
      <c r="M294" s="160"/>
      <c r="N294" s="161" t="e">
        <f>AVERAGE(Calculations!P295:Y295)</f>
        <v>#DIV/0!</v>
      </c>
      <c r="O294" s="162" t="e">
        <f>STDEV(Calculations!P295:Y295)</f>
        <v>#DIV/0!</v>
      </c>
    </row>
    <row r="295" spans="1:15">
      <c r="A295" s="99"/>
      <c r="B295" s="37" t="str">
        <f>'Gene Table'!D295</f>
        <v>NM_001008505</v>
      </c>
      <c r="C295" s="159" t="s">
        <v>25</v>
      </c>
      <c r="D295" s="160"/>
      <c r="E295" s="160"/>
      <c r="F295" s="160"/>
      <c r="G295" s="160"/>
      <c r="H295" s="160"/>
      <c r="I295" s="160"/>
      <c r="J295" s="160"/>
      <c r="K295" s="160"/>
      <c r="L295" s="160"/>
      <c r="M295" s="160"/>
      <c r="N295" s="161" t="e">
        <f>AVERAGE(Calculations!P296:Y296)</f>
        <v>#DIV/0!</v>
      </c>
      <c r="O295" s="162" t="e">
        <f>STDEV(Calculations!P296:Y296)</f>
        <v>#DIV/0!</v>
      </c>
    </row>
    <row r="296" spans="1:15">
      <c r="A296" s="99"/>
      <c r="B296" s="37" t="str">
        <f>'Gene Table'!D296</f>
        <v>NM_000275</v>
      </c>
      <c r="C296" s="159" t="s">
        <v>29</v>
      </c>
      <c r="D296" s="160"/>
      <c r="E296" s="160"/>
      <c r="F296" s="160"/>
      <c r="G296" s="160"/>
      <c r="H296" s="160"/>
      <c r="I296" s="160"/>
      <c r="J296" s="160"/>
      <c r="K296" s="160"/>
      <c r="L296" s="160"/>
      <c r="M296" s="160"/>
      <c r="N296" s="161" t="e">
        <f>AVERAGE(Calculations!P297:Y297)</f>
        <v>#DIV/0!</v>
      </c>
      <c r="O296" s="162" t="e">
        <f>STDEV(Calculations!P297:Y297)</f>
        <v>#DIV/0!</v>
      </c>
    </row>
    <row r="297" spans="1:15">
      <c r="A297" s="99"/>
      <c r="B297" s="37" t="str">
        <f>'Gene Table'!D297</f>
        <v>NM_002524</v>
      </c>
      <c r="C297" s="159" t="s">
        <v>33</v>
      </c>
      <c r="D297" s="160"/>
      <c r="E297" s="160"/>
      <c r="F297" s="160"/>
      <c r="G297" s="160"/>
      <c r="H297" s="160"/>
      <c r="I297" s="160"/>
      <c r="J297" s="160"/>
      <c r="K297" s="160"/>
      <c r="L297" s="160"/>
      <c r="M297" s="160"/>
      <c r="N297" s="161" t="e">
        <f>AVERAGE(Calculations!P298:Y298)</f>
        <v>#DIV/0!</v>
      </c>
      <c r="O297" s="162" t="e">
        <f>STDEV(Calculations!P298:Y298)</f>
        <v>#DIV/0!</v>
      </c>
    </row>
    <row r="298" spans="1:15">
      <c r="A298" s="99"/>
      <c r="B298" s="37" t="str">
        <f>'Gene Table'!D298</f>
        <v>NM_000603</v>
      </c>
      <c r="C298" s="159" t="s">
        <v>37</v>
      </c>
      <c r="D298" s="160"/>
      <c r="E298" s="160"/>
      <c r="F298" s="160"/>
      <c r="G298" s="160"/>
      <c r="H298" s="160"/>
      <c r="I298" s="160"/>
      <c r="J298" s="160"/>
      <c r="K298" s="160"/>
      <c r="L298" s="160"/>
      <c r="M298" s="160"/>
      <c r="N298" s="161" t="e">
        <f>AVERAGE(Calculations!P299:Y299)</f>
        <v>#DIV/0!</v>
      </c>
      <c r="O298" s="162" t="e">
        <f>STDEV(Calculations!P299:Y299)</f>
        <v>#DIV/0!</v>
      </c>
    </row>
    <row r="299" spans="1:15">
      <c r="A299" s="99"/>
      <c r="B299" s="37" t="str">
        <f>'Gene Table'!D299</f>
        <v>NM_000904</v>
      </c>
      <c r="C299" s="159" t="s">
        <v>41</v>
      </c>
      <c r="D299" s="160"/>
      <c r="E299" s="160"/>
      <c r="F299" s="160"/>
      <c r="G299" s="160"/>
      <c r="H299" s="160"/>
      <c r="I299" s="160"/>
      <c r="J299" s="160"/>
      <c r="K299" s="160"/>
      <c r="L299" s="160"/>
      <c r="M299" s="160"/>
      <c r="N299" s="161" t="e">
        <f>AVERAGE(Calculations!P300:Y300)</f>
        <v>#DIV/0!</v>
      </c>
      <c r="O299" s="162" t="e">
        <f>STDEV(Calculations!P300:Y300)</f>
        <v>#DIV/0!</v>
      </c>
    </row>
    <row r="300" spans="1:15">
      <c r="A300" s="99"/>
      <c r="B300" s="37" t="str">
        <f>'Gene Table'!D300</f>
        <v>NM_001678</v>
      </c>
      <c r="C300" s="159" t="s">
        <v>45</v>
      </c>
      <c r="D300" s="160"/>
      <c r="E300" s="160"/>
      <c r="F300" s="160"/>
      <c r="G300" s="160"/>
      <c r="H300" s="160"/>
      <c r="I300" s="160"/>
      <c r="J300" s="160"/>
      <c r="K300" s="160"/>
      <c r="L300" s="160"/>
      <c r="M300" s="160"/>
      <c r="N300" s="161" t="e">
        <f>AVERAGE(Calculations!P301:Y301)</f>
        <v>#DIV/0!</v>
      </c>
      <c r="O300" s="162" t="e">
        <f>STDEV(Calculations!P301:Y301)</f>
        <v>#DIV/0!</v>
      </c>
    </row>
    <row r="301" spans="1:15">
      <c r="A301" s="99"/>
      <c r="B301" s="37" t="str">
        <f>'Gene Table'!D301</f>
        <v>NM_004148</v>
      </c>
      <c r="C301" s="159" t="s">
        <v>49</v>
      </c>
      <c r="D301" s="160"/>
      <c r="E301" s="160"/>
      <c r="F301" s="160"/>
      <c r="G301" s="160"/>
      <c r="H301" s="160"/>
      <c r="I301" s="160"/>
      <c r="J301" s="160"/>
      <c r="K301" s="160"/>
      <c r="L301" s="160"/>
      <c r="M301" s="160"/>
      <c r="N301" s="161" t="e">
        <f>AVERAGE(Calculations!P302:Y302)</f>
        <v>#DIV/0!</v>
      </c>
      <c r="O301" s="162" t="e">
        <f>STDEV(Calculations!P302:Y302)</f>
        <v>#DIV/0!</v>
      </c>
    </row>
    <row r="302" spans="1:15">
      <c r="A302" s="99"/>
      <c r="B302" s="37" t="str">
        <f>'Gene Table'!D302</f>
        <v>NM_004556</v>
      </c>
      <c r="C302" s="159" t="s">
        <v>53</v>
      </c>
      <c r="D302" s="160"/>
      <c r="E302" s="160"/>
      <c r="F302" s="160"/>
      <c r="G302" s="160"/>
      <c r="H302" s="160"/>
      <c r="I302" s="160"/>
      <c r="J302" s="160"/>
      <c r="K302" s="160"/>
      <c r="L302" s="160"/>
      <c r="M302" s="160"/>
      <c r="N302" s="161" t="e">
        <f>AVERAGE(Calculations!P303:Y303)</f>
        <v>#DIV/0!</v>
      </c>
      <c r="O302" s="162" t="e">
        <f>STDEV(Calculations!P303:Y303)</f>
        <v>#DIV/0!</v>
      </c>
    </row>
    <row r="303" spans="1:15">
      <c r="A303" s="99"/>
      <c r="B303" s="37" t="str">
        <f>'Gene Table'!D303</f>
        <v>NM_000433</v>
      </c>
      <c r="C303" s="159" t="s">
        <v>57</v>
      </c>
      <c r="D303" s="160"/>
      <c r="E303" s="160"/>
      <c r="F303" s="160"/>
      <c r="G303" s="160"/>
      <c r="H303" s="160"/>
      <c r="I303" s="160"/>
      <c r="J303" s="160"/>
      <c r="K303" s="160"/>
      <c r="L303" s="160"/>
      <c r="M303" s="160"/>
      <c r="N303" s="161" t="e">
        <f>AVERAGE(Calculations!P304:Y304)</f>
        <v>#DIV/0!</v>
      </c>
      <c r="O303" s="162" t="e">
        <f>STDEV(Calculations!P304:Y304)</f>
        <v>#DIV/0!</v>
      </c>
    </row>
    <row r="304" spans="1:15">
      <c r="A304" s="99"/>
      <c r="B304" s="37" t="str">
        <f>'Gene Table'!D304</f>
        <v>NM_002462</v>
      </c>
      <c r="C304" s="159" t="s">
        <v>61</v>
      </c>
      <c r="D304" s="160"/>
      <c r="E304" s="160"/>
      <c r="F304" s="160"/>
      <c r="G304" s="160"/>
      <c r="H304" s="160"/>
      <c r="I304" s="160"/>
      <c r="J304" s="160"/>
      <c r="K304" s="160"/>
      <c r="L304" s="160"/>
      <c r="M304" s="160"/>
      <c r="N304" s="161" t="e">
        <f>AVERAGE(Calculations!P305:Y305)</f>
        <v>#DIV/0!</v>
      </c>
      <c r="O304" s="162" t="e">
        <f>STDEV(Calculations!P305:Y305)</f>
        <v>#DIV/0!</v>
      </c>
    </row>
    <row r="305" spans="1:15">
      <c r="A305" s="99"/>
      <c r="B305" s="37" t="str">
        <f>'Gene Table'!D305</f>
        <v>NM_005590</v>
      </c>
      <c r="C305" s="159" t="s">
        <v>65</v>
      </c>
      <c r="D305" s="160"/>
      <c r="E305" s="160"/>
      <c r="F305" s="160"/>
      <c r="G305" s="160"/>
      <c r="H305" s="160"/>
      <c r="I305" s="160"/>
      <c r="J305" s="160"/>
      <c r="K305" s="160"/>
      <c r="L305" s="160"/>
      <c r="M305" s="160"/>
      <c r="N305" s="161" t="e">
        <f>AVERAGE(Calculations!P306:Y306)</f>
        <v>#DIV/0!</v>
      </c>
      <c r="O305" s="162" t="e">
        <f>STDEV(Calculations!P306:Y306)</f>
        <v>#DIV/0!</v>
      </c>
    </row>
    <row r="306" spans="1:15">
      <c r="A306" s="99"/>
      <c r="B306" s="37" t="str">
        <f>'Gene Table'!D306</f>
        <v>NM_001015052</v>
      </c>
      <c r="C306" s="159" t="s">
        <v>69</v>
      </c>
      <c r="D306" s="160"/>
      <c r="E306" s="160"/>
      <c r="F306" s="160"/>
      <c r="G306" s="160"/>
      <c r="H306" s="160"/>
      <c r="I306" s="160"/>
      <c r="J306" s="160"/>
      <c r="K306" s="160"/>
      <c r="L306" s="160"/>
      <c r="M306" s="160"/>
      <c r="N306" s="161" t="e">
        <f>AVERAGE(Calculations!P307:Y307)</f>
        <v>#DIV/0!</v>
      </c>
      <c r="O306" s="162" t="e">
        <f>STDEV(Calculations!P307:Y307)</f>
        <v>#DIV/0!</v>
      </c>
    </row>
    <row r="307" spans="1:15">
      <c r="A307" s="99"/>
      <c r="B307" s="37" t="str">
        <f>'Gene Table'!D307</f>
        <v>NM_005371</v>
      </c>
      <c r="C307" s="159" t="s">
        <v>73</v>
      </c>
      <c r="D307" s="160"/>
      <c r="E307" s="160"/>
      <c r="F307" s="160"/>
      <c r="G307" s="160"/>
      <c r="H307" s="160"/>
      <c r="I307" s="160"/>
      <c r="J307" s="160"/>
      <c r="K307" s="160"/>
      <c r="L307" s="160"/>
      <c r="M307" s="160"/>
      <c r="N307" s="161" t="e">
        <f>AVERAGE(Calculations!P308:Y308)</f>
        <v>#DIV/0!</v>
      </c>
      <c r="O307" s="162" t="e">
        <f>STDEV(Calculations!P308:Y308)</f>
        <v>#DIV/0!</v>
      </c>
    </row>
    <row r="308" spans="1:15">
      <c r="A308" s="99"/>
      <c r="B308" s="37" t="str">
        <f>'Gene Table'!D308</f>
        <v>NM_000245</v>
      </c>
      <c r="C308" s="159" t="s">
        <v>77</v>
      </c>
      <c r="D308" s="160"/>
      <c r="E308" s="160"/>
      <c r="F308" s="160"/>
      <c r="G308" s="160"/>
      <c r="H308" s="160"/>
      <c r="I308" s="160"/>
      <c r="J308" s="160"/>
      <c r="K308" s="160"/>
      <c r="L308" s="160"/>
      <c r="M308" s="160"/>
      <c r="N308" s="161" t="e">
        <f>AVERAGE(Calculations!P309:Y309)</f>
        <v>#DIV/0!</v>
      </c>
      <c r="O308" s="162" t="e">
        <f>STDEV(Calculations!P309:Y309)</f>
        <v>#DIV/0!</v>
      </c>
    </row>
    <row r="309" spans="1:15">
      <c r="A309" s="99"/>
      <c r="B309" s="37" t="str">
        <f>'Gene Table'!D309</f>
        <v>NM_002402</v>
      </c>
      <c r="C309" s="159" t="s">
        <v>81</v>
      </c>
      <c r="D309" s="160"/>
      <c r="E309" s="160"/>
      <c r="F309" s="160"/>
      <c r="G309" s="160"/>
      <c r="H309" s="160"/>
      <c r="I309" s="160"/>
      <c r="J309" s="160"/>
      <c r="K309" s="160"/>
      <c r="L309" s="160"/>
      <c r="M309" s="160"/>
      <c r="N309" s="161" t="e">
        <f>AVERAGE(Calculations!P310:Y310)</f>
        <v>#DIV/0!</v>
      </c>
      <c r="O309" s="162" t="e">
        <f>STDEV(Calculations!P310:Y310)</f>
        <v>#DIV/0!</v>
      </c>
    </row>
    <row r="310" spans="1:15">
      <c r="A310" s="99"/>
      <c r="B310" s="37" t="str">
        <f>'Gene Table'!D310</f>
        <v>NM_000240</v>
      </c>
      <c r="C310" s="159" t="s">
        <v>85</v>
      </c>
      <c r="D310" s="160"/>
      <c r="E310" s="160"/>
      <c r="F310" s="160"/>
      <c r="G310" s="160"/>
      <c r="H310" s="160"/>
      <c r="I310" s="160"/>
      <c r="J310" s="160"/>
      <c r="K310" s="160"/>
      <c r="L310" s="160"/>
      <c r="M310" s="160"/>
      <c r="N310" s="161" t="e">
        <f>AVERAGE(Calculations!P311:Y311)</f>
        <v>#DIV/0!</v>
      </c>
      <c r="O310" s="162" t="e">
        <f>STDEV(Calculations!P311:Y311)</f>
        <v>#DIV/0!</v>
      </c>
    </row>
    <row r="311" spans="1:15">
      <c r="A311" s="99"/>
      <c r="B311" s="37" t="str">
        <f>'Gene Table'!D311</f>
        <v>NM_002337</v>
      </c>
      <c r="C311" s="159" t="s">
        <v>89</v>
      </c>
      <c r="D311" s="160"/>
      <c r="E311" s="160"/>
      <c r="F311" s="160"/>
      <c r="G311" s="160"/>
      <c r="H311" s="160"/>
      <c r="I311" s="160"/>
      <c r="J311" s="160"/>
      <c r="K311" s="160"/>
      <c r="L311" s="160"/>
      <c r="M311" s="160"/>
      <c r="N311" s="161" t="e">
        <f>AVERAGE(Calculations!P312:Y312)</f>
        <v>#DIV/0!</v>
      </c>
      <c r="O311" s="162" t="e">
        <f>STDEV(Calculations!P312:Y312)</f>
        <v>#DIV/0!</v>
      </c>
    </row>
    <row r="312" spans="1:15">
      <c r="A312" s="99"/>
      <c r="B312" s="37" t="str">
        <f>'Gene Table'!D312</f>
        <v>NM_002335</v>
      </c>
      <c r="C312" s="159" t="s">
        <v>93</v>
      </c>
      <c r="D312" s="160"/>
      <c r="E312" s="160"/>
      <c r="F312" s="160"/>
      <c r="G312" s="160"/>
      <c r="H312" s="160"/>
      <c r="I312" s="160"/>
      <c r="J312" s="160"/>
      <c r="K312" s="160"/>
      <c r="L312" s="160"/>
      <c r="M312" s="160"/>
      <c r="N312" s="161" t="e">
        <f>AVERAGE(Calculations!P313:Y313)</f>
        <v>#DIV/0!</v>
      </c>
      <c r="O312" s="162" t="e">
        <f>STDEV(Calculations!P313:Y313)</f>
        <v>#DIV/0!</v>
      </c>
    </row>
    <row r="313" spans="1:15">
      <c r="A313" s="99"/>
      <c r="B313" s="37" t="str">
        <f>'Gene Table'!D313</f>
        <v>NM_002336</v>
      </c>
      <c r="C313" s="159" t="s">
        <v>97</v>
      </c>
      <c r="D313" s="160"/>
      <c r="E313" s="160"/>
      <c r="F313" s="160"/>
      <c r="G313" s="160"/>
      <c r="H313" s="160"/>
      <c r="I313" s="160"/>
      <c r="J313" s="160"/>
      <c r="K313" s="160"/>
      <c r="L313" s="160"/>
      <c r="M313" s="160"/>
      <c r="N313" s="161" t="e">
        <f>AVERAGE(Calculations!P314:Y314)</f>
        <v>#DIV/0!</v>
      </c>
      <c r="O313" s="162" t="e">
        <f>STDEV(Calculations!P314:Y314)</f>
        <v>#DIV/0!</v>
      </c>
    </row>
    <row r="314" spans="1:15">
      <c r="A314" s="99"/>
      <c r="B314" s="37" t="str">
        <f>'Gene Table'!D314</f>
        <v>NM_000237</v>
      </c>
      <c r="C314" s="159" t="s">
        <v>101</v>
      </c>
      <c r="D314" s="160"/>
      <c r="E314" s="160"/>
      <c r="F314" s="160"/>
      <c r="G314" s="160"/>
      <c r="H314" s="160"/>
      <c r="I314" s="160"/>
      <c r="J314" s="160"/>
      <c r="K314" s="160"/>
      <c r="L314" s="160"/>
      <c r="M314" s="160"/>
      <c r="N314" s="161" t="e">
        <f>AVERAGE(Calculations!P315:Y315)</f>
        <v>#DIV/0!</v>
      </c>
      <c r="O314" s="162" t="e">
        <f>STDEV(Calculations!P315:Y315)</f>
        <v>#DIV/0!</v>
      </c>
    </row>
    <row r="315" spans="1:15">
      <c r="A315" s="99"/>
      <c r="B315" s="37" t="str">
        <f>'Gene Table'!D315</f>
        <v>NM_000236</v>
      </c>
      <c r="C315" s="159" t="s">
        <v>105</v>
      </c>
      <c r="D315" s="160"/>
      <c r="E315" s="160"/>
      <c r="F315" s="160"/>
      <c r="G315" s="160"/>
      <c r="H315" s="160"/>
      <c r="I315" s="160"/>
      <c r="J315" s="160"/>
      <c r="K315" s="160"/>
      <c r="L315" s="160"/>
      <c r="M315" s="160"/>
      <c r="N315" s="161" t="e">
        <f>AVERAGE(Calculations!P316:Y316)</f>
        <v>#DIV/0!</v>
      </c>
      <c r="O315" s="162" t="e">
        <f>STDEV(Calculations!P316:Y316)</f>
        <v>#DIV/0!</v>
      </c>
    </row>
    <row r="316" spans="1:15">
      <c r="A316" s="99"/>
      <c r="B316" s="37" t="str">
        <f>'Gene Table'!D316</f>
        <v>NM_002312</v>
      </c>
      <c r="C316" s="159" t="s">
        <v>109</v>
      </c>
      <c r="D316" s="160"/>
      <c r="E316" s="160"/>
      <c r="F316" s="160"/>
      <c r="G316" s="160"/>
      <c r="H316" s="160"/>
      <c r="I316" s="160"/>
      <c r="J316" s="160"/>
      <c r="K316" s="160"/>
      <c r="L316" s="160"/>
      <c r="M316" s="160"/>
      <c r="N316" s="161" t="e">
        <f>AVERAGE(Calculations!P317:Y317)</f>
        <v>#DIV/0!</v>
      </c>
      <c r="O316" s="162" t="e">
        <f>STDEV(Calculations!P317:Y317)</f>
        <v>#DIV/0!</v>
      </c>
    </row>
    <row r="317" spans="1:15">
      <c r="A317" s="99"/>
      <c r="B317" s="37" t="str">
        <f>'Gene Table'!D317</f>
        <v>NM_001175</v>
      </c>
      <c r="C317" s="159" t="s">
        <v>113</v>
      </c>
      <c r="D317" s="160"/>
      <c r="E317" s="160"/>
      <c r="F317" s="160"/>
      <c r="G317" s="160"/>
      <c r="H317" s="160"/>
      <c r="I317" s="160"/>
      <c r="J317" s="160"/>
      <c r="K317" s="160"/>
      <c r="L317" s="160"/>
      <c r="M317" s="160"/>
      <c r="N317" s="161" t="e">
        <f>AVERAGE(Calculations!P318:Y318)</f>
        <v>#DIV/0!</v>
      </c>
      <c r="O317" s="162" t="e">
        <f>STDEV(Calculations!P318:Y318)</f>
        <v>#DIV/0!</v>
      </c>
    </row>
    <row r="318" spans="1:15">
      <c r="A318" s="99"/>
      <c r="B318" s="37" t="str">
        <f>'Gene Table'!D318</f>
        <v>NM_002303</v>
      </c>
      <c r="C318" s="159" t="s">
        <v>117</v>
      </c>
      <c r="D318" s="160"/>
      <c r="E318" s="160"/>
      <c r="F318" s="160"/>
      <c r="G318" s="160"/>
      <c r="H318" s="160"/>
      <c r="I318" s="160"/>
      <c r="J318" s="160"/>
      <c r="K318" s="160"/>
      <c r="L318" s="160"/>
      <c r="M318" s="160"/>
      <c r="N318" s="161" t="e">
        <f>AVERAGE(Calculations!P319:Y319)</f>
        <v>#DIV/0!</v>
      </c>
      <c r="O318" s="162" t="e">
        <f>STDEV(Calculations!P319:Y319)</f>
        <v>#DIV/0!</v>
      </c>
    </row>
    <row r="319" spans="1:15">
      <c r="A319" s="99"/>
      <c r="B319" s="37" t="str">
        <f>'Gene Table'!D319</f>
        <v>NM_000230</v>
      </c>
      <c r="C319" s="159" t="s">
        <v>121</v>
      </c>
      <c r="D319" s="160"/>
      <c r="E319" s="160"/>
      <c r="F319" s="160"/>
      <c r="G319" s="160"/>
      <c r="H319" s="160"/>
      <c r="I319" s="160"/>
      <c r="J319" s="160"/>
      <c r="K319" s="160"/>
      <c r="L319" s="160"/>
      <c r="M319" s="160"/>
      <c r="N319" s="161" t="e">
        <f>AVERAGE(Calculations!P320:Y320)</f>
        <v>#DIV/0!</v>
      </c>
      <c r="O319" s="162" t="e">
        <f>STDEV(Calculations!P320:Y320)</f>
        <v>#DIV/0!</v>
      </c>
    </row>
    <row r="320" spans="1:15">
      <c r="A320" s="99"/>
      <c r="B320" s="37" t="str">
        <f>'Gene Table'!D320</f>
        <v>NM_000527</v>
      </c>
      <c r="C320" s="159" t="s">
        <v>125</v>
      </c>
      <c r="D320" s="160"/>
      <c r="E320" s="160"/>
      <c r="F320" s="160"/>
      <c r="G320" s="160"/>
      <c r="H320" s="160"/>
      <c r="I320" s="160"/>
      <c r="J320" s="160"/>
      <c r="K320" s="160"/>
      <c r="L320" s="160"/>
      <c r="M320" s="160"/>
      <c r="N320" s="161" t="e">
        <f>AVERAGE(Calculations!P321:Y321)</f>
        <v>#DIV/0!</v>
      </c>
      <c r="O320" s="162" t="e">
        <f>STDEV(Calculations!P321:Y321)</f>
        <v>#DIV/0!</v>
      </c>
    </row>
    <row r="321" spans="1:15">
      <c r="A321" s="99"/>
      <c r="B321" s="37" t="str">
        <f>'Gene Table'!D321</f>
        <v>NM_000229</v>
      </c>
      <c r="C321" s="159" t="s">
        <v>129</v>
      </c>
      <c r="D321" s="160"/>
      <c r="E321" s="160"/>
      <c r="F321" s="160"/>
      <c r="G321" s="160"/>
      <c r="H321" s="160"/>
      <c r="I321" s="160"/>
      <c r="J321" s="160"/>
      <c r="K321" s="160"/>
      <c r="L321" s="160"/>
      <c r="M321" s="160"/>
      <c r="N321" s="161" t="e">
        <f>AVERAGE(Calculations!P322:Y322)</f>
        <v>#DIV/0!</v>
      </c>
      <c r="O321" s="162" t="e">
        <f>STDEV(Calculations!P322:Y322)</f>
        <v>#DIV/0!</v>
      </c>
    </row>
    <row r="322" spans="1:15">
      <c r="A322" s="99"/>
      <c r="B322" s="37" t="str">
        <f>'Gene Table'!D322</f>
        <v>NM_013289</v>
      </c>
      <c r="C322" s="159" t="s">
        <v>133</v>
      </c>
      <c r="D322" s="160"/>
      <c r="E322" s="160"/>
      <c r="F322" s="160"/>
      <c r="G322" s="160"/>
      <c r="H322" s="160"/>
      <c r="I322" s="160"/>
      <c r="J322" s="160"/>
      <c r="K322" s="160"/>
      <c r="L322" s="160"/>
      <c r="M322" s="160"/>
      <c r="N322" s="161" t="e">
        <f>AVERAGE(Calculations!P323:Y323)</f>
        <v>#DIV/0!</v>
      </c>
      <c r="O322" s="162" t="e">
        <f>STDEV(Calculations!P323:Y323)</f>
        <v>#DIV/0!</v>
      </c>
    </row>
    <row r="323" spans="1:15">
      <c r="A323" s="99"/>
      <c r="B323" s="37" t="str">
        <f>'Gene Table'!D323</f>
        <v>NM_198686</v>
      </c>
      <c r="C323" s="159" t="s">
        <v>137</v>
      </c>
      <c r="D323" s="160"/>
      <c r="E323" s="160"/>
      <c r="F323" s="160"/>
      <c r="G323" s="160"/>
      <c r="H323" s="160"/>
      <c r="I323" s="160"/>
      <c r="J323" s="160"/>
      <c r="K323" s="160"/>
      <c r="L323" s="160"/>
      <c r="M323" s="160"/>
      <c r="N323" s="161" t="e">
        <f>AVERAGE(Calculations!P324:Y324)</f>
        <v>#DIV/0!</v>
      </c>
      <c r="O323" s="162" t="e">
        <f>STDEV(Calculations!P324:Y324)</f>
        <v>#DIV/0!</v>
      </c>
    </row>
    <row r="324" spans="1:15">
      <c r="A324" s="99"/>
      <c r="B324" s="37" t="str">
        <f>'Gene Table'!D324</f>
        <v>NM_000215</v>
      </c>
      <c r="C324" s="159" t="s">
        <v>141</v>
      </c>
      <c r="D324" s="160"/>
      <c r="E324" s="160"/>
      <c r="F324" s="160"/>
      <c r="G324" s="160"/>
      <c r="H324" s="160"/>
      <c r="I324" s="160"/>
      <c r="J324" s="160"/>
      <c r="K324" s="160"/>
      <c r="L324" s="160"/>
      <c r="M324" s="160"/>
      <c r="N324" s="161" t="e">
        <f>AVERAGE(Calculations!P325:Y325)</f>
        <v>#DIV/0!</v>
      </c>
      <c r="O324" s="162" t="e">
        <f>STDEV(Calculations!P325:Y325)</f>
        <v>#DIV/0!</v>
      </c>
    </row>
    <row r="325" spans="1:15">
      <c r="A325" s="99"/>
      <c r="B325" s="37" t="str">
        <f>'Gene Table'!D325</f>
        <v>NM_005544</v>
      </c>
      <c r="C325" s="159" t="s">
        <v>145</v>
      </c>
      <c r="D325" s="160"/>
      <c r="E325" s="160"/>
      <c r="F325" s="160"/>
      <c r="G325" s="160"/>
      <c r="H325" s="160"/>
      <c r="I325" s="160"/>
      <c r="J325" s="160"/>
      <c r="K325" s="160"/>
      <c r="L325" s="160"/>
      <c r="M325" s="160"/>
      <c r="N325" s="161" t="e">
        <f>AVERAGE(Calculations!P326:Y326)</f>
        <v>#DIV/0!</v>
      </c>
      <c r="O325" s="162" t="e">
        <f>STDEV(Calculations!P326:Y326)</f>
        <v>#DIV/0!</v>
      </c>
    </row>
    <row r="326" spans="1:15">
      <c r="A326" s="99"/>
      <c r="B326" s="37" t="str">
        <f>'Gene Table'!D326</f>
        <v>NM_001571</v>
      </c>
      <c r="C326" s="159" t="s">
        <v>149</v>
      </c>
      <c r="D326" s="160"/>
      <c r="E326" s="160"/>
      <c r="F326" s="160"/>
      <c r="G326" s="160"/>
      <c r="H326" s="160"/>
      <c r="I326" s="160"/>
      <c r="J326" s="160"/>
      <c r="K326" s="160"/>
      <c r="L326" s="160"/>
      <c r="M326" s="160"/>
      <c r="N326" s="161" t="e">
        <f>AVERAGE(Calculations!P327:Y327)</f>
        <v>#DIV/0!</v>
      </c>
      <c r="O326" s="162" t="e">
        <f>STDEV(Calculations!P327:Y327)</f>
        <v>#DIV/0!</v>
      </c>
    </row>
    <row r="327" spans="1:15">
      <c r="A327" s="99"/>
      <c r="B327" s="37" t="str">
        <f>'Gene Table'!D327</f>
        <v>NM_002198</v>
      </c>
      <c r="C327" s="159" t="s">
        <v>153</v>
      </c>
      <c r="D327" s="160"/>
      <c r="E327" s="160"/>
      <c r="F327" s="160"/>
      <c r="G327" s="160"/>
      <c r="H327" s="160"/>
      <c r="I327" s="160"/>
      <c r="J327" s="160"/>
      <c r="K327" s="160"/>
      <c r="L327" s="160"/>
      <c r="M327" s="160"/>
      <c r="N327" s="161" t="e">
        <f>AVERAGE(Calculations!P328:Y328)</f>
        <v>#DIV/0!</v>
      </c>
      <c r="O327" s="162" t="e">
        <f>STDEV(Calculations!P328:Y328)</f>
        <v>#DIV/0!</v>
      </c>
    </row>
    <row r="328" spans="1:15">
      <c r="A328" s="99"/>
      <c r="B328" s="37" t="str">
        <f>'Gene Table'!D328</f>
        <v>NM_000208</v>
      </c>
      <c r="C328" s="159" t="s">
        <v>157</v>
      </c>
      <c r="D328" s="160"/>
      <c r="E328" s="160"/>
      <c r="F328" s="160"/>
      <c r="G328" s="160"/>
      <c r="H328" s="160"/>
      <c r="I328" s="160"/>
      <c r="J328" s="160"/>
      <c r="K328" s="160"/>
      <c r="L328" s="160"/>
      <c r="M328" s="160"/>
      <c r="N328" s="161" t="e">
        <f>AVERAGE(Calculations!P329:Y329)</f>
        <v>#DIV/0!</v>
      </c>
      <c r="O328" s="162" t="e">
        <f>STDEV(Calculations!P329:Y329)</f>
        <v>#DIV/0!</v>
      </c>
    </row>
    <row r="329" spans="1:15">
      <c r="A329" s="99"/>
      <c r="B329" s="37" t="str">
        <f>'Gene Table'!D329</f>
        <v>NM_002189</v>
      </c>
      <c r="C329" s="159" t="s">
        <v>161</v>
      </c>
      <c r="D329" s="160"/>
      <c r="E329" s="160"/>
      <c r="F329" s="160"/>
      <c r="G329" s="160"/>
      <c r="H329" s="160"/>
      <c r="I329" s="160"/>
      <c r="J329" s="160"/>
      <c r="K329" s="160"/>
      <c r="L329" s="160"/>
      <c r="M329" s="160"/>
      <c r="N329" s="161" t="e">
        <f>AVERAGE(Calculations!P330:Y330)</f>
        <v>#DIV/0!</v>
      </c>
      <c r="O329" s="162" t="e">
        <f>STDEV(Calculations!P330:Y330)</f>
        <v>#DIV/0!</v>
      </c>
    </row>
    <row r="330" spans="1:15">
      <c r="A330" s="99"/>
      <c r="B330" s="37" t="str">
        <f>'Gene Table'!D330</f>
        <v>NM_000585</v>
      </c>
      <c r="C330" s="159" t="s">
        <v>165</v>
      </c>
      <c r="D330" s="160"/>
      <c r="E330" s="160"/>
      <c r="F330" s="160"/>
      <c r="G330" s="160"/>
      <c r="H330" s="160"/>
      <c r="I330" s="160"/>
      <c r="J330" s="160"/>
      <c r="K330" s="160"/>
      <c r="L330" s="160"/>
      <c r="M330" s="160"/>
      <c r="N330" s="161" t="e">
        <f>AVERAGE(Calculations!P331:Y331)</f>
        <v>#DIV/0!</v>
      </c>
      <c r="O330" s="162" t="e">
        <f>STDEV(Calculations!P331:Y331)</f>
        <v>#DIV/0!</v>
      </c>
    </row>
    <row r="331" spans="1:15">
      <c r="A331" s="99"/>
      <c r="B331" s="37" t="str">
        <f>'Gene Table'!D331</f>
        <v>NM_002188</v>
      </c>
      <c r="C331" s="159" t="s">
        <v>169</v>
      </c>
      <c r="D331" s="160"/>
      <c r="E331" s="160"/>
      <c r="F331" s="160"/>
      <c r="G331" s="160"/>
      <c r="H331" s="160"/>
      <c r="I331" s="160"/>
      <c r="J331" s="160"/>
      <c r="K331" s="160"/>
      <c r="L331" s="160"/>
      <c r="M331" s="160"/>
      <c r="N331" s="161" t="e">
        <f>AVERAGE(Calculations!P332:Y332)</f>
        <v>#DIV/0!</v>
      </c>
      <c r="O331" s="162" t="e">
        <f>STDEV(Calculations!P332:Y332)</f>
        <v>#DIV/0!</v>
      </c>
    </row>
    <row r="332" spans="1:15">
      <c r="A332" s="99"/>
      <c r="B332" s="37" t="str">
        <f>'Gene Table'!D332</f>
        <v>NM_002187</v>
      </c>
      <c r="C332" s="159" t="s">
        <v>173</v>
      </c>
      <c r="D332" s="160"/>
      <c r="E332" s="160"/>
      <c r="F332" s="160"/>
      <c r="G332" s="160"/>
      <c r="H332" s="160"/>
      <c r="I332" s="160"/>
      <c r="J332" s="160"/>
      <c r="K332" s="160"/>
      <c r="L332" s="160"/>
      <c r="M332" s="160"/>
      <c r="N332" s="161" t="e">
        <f>AVERAGE(Calculations!P333:Y333)</f>
        <v>#DIV/0!</v>
      </c>
      <c r="O332" s="162" t="e">
        <f>STDEV(Calculations!P333:Y333)</f>
        <v>#DIV/0!</v>
      </c>
    </row>
    <row r="333" spans="1:15">
      <c r="A333" s="99"/>
      <c r="B333" s="37" t="str">
        <f>'Gene Table'!D333</f>
        <v>NM_000634</v>
      </c>
      <c r="C333" s="159" t="s">
        <v>177</v>
      </c>
      <c r="D333" s="160"/>
      <c r="E333" s="160"/>
      <c r="F333" s="160"/>
      <c r="G333" s="160"/>
      <c r="H333" s="160"/>
      <c r="I333" s="160"/>
      <c r="J333" s="160"/>
      <c r="K333" s="160"/>
      <c r="L333" s="160"/>
      <c r="M333" s="160"/>
      <c r="N333" s="161" t="e">
        <f>AVERAGE(Calculations!P334:Y334)</f>
        <v>#DIV/0!</v>
      </c>
      <c r="O333" s="162" t="e">
        <f>STDEV(Calculations!P334:Y334)</f>
        <v>#DIV/0!</v>
      </c>
    </row>
    <row r="334" spans="1:15">
      <c r="A334" s="99"/>
      <c r="B334" s="37" t="str">
        <f>'Gene Table'!D334</f>
        <v>NM_002185</v>
      </c>
      <c r="C334" s="159" t="s">
        <v>181</v>
      </c>
      <c r="D334" s="160"/>
      <c r="E334" s="160"/>
      <c r="F334" s="160"/>
      <c r="G334" s="160"/>
      <c r="H334" s="160"/>
      <c r="I334" s="160"/>
      <c r="J334" s="160"/>
      <c r="K334" s="160"/>
      <c r="L334" s="160"/>
      <c r="M334" s="160"/>
      <c r="N334" s="161" t="e">
        <f>AVERAGE(Calculations!P335:Y335)</f>
        <v>#DIV/0!</v>
      </c>
      <c r="O334" s="162" t="e">
        <f>STDEV(Calculations!P335:Y335)</f>
        <v>#DIV/0!</v>
      </c>
    </row>
    <row r="335" spans="1:15">
      <c r="A335" s="99"/>
      <c r="B335" s="37" t="str">
        <f>'Gene Table'!D335</f>
        <v>NM_000565</v>
      </c>
      <c r="C335" s="159" t="s">
        <v>185</v>
      </c>
      <c r="D335" s="160"/>
      <c r="E335" s="160"/>
      <c r="F335" s="160"/>
      <c r="G335" s="160"/>
      <c r="H335" s="160"/>
      <c r="I335" s="160"/>
      <c r="J335" s="160"/>
      <c r="K335" s="160"/>
      <c r="L335" s="160"/>
      <c r="M335" s="160"/>
      <c r="N335" s="161" t="e">
        <f>AVERAGE(Calculations!P336:Y336)</f>
        <v>#DIV/0!</v>
      </c>
      <c r="O335" s="162" t="e">
        <f>STDEV(Calculations!P336:Y336)</f>
        <v>#DIV/0!</v>
      </c>
    </row>
    <row r="336" spans="1:15">
      <c r="A336" s="99"/>
      <c r="B336" s="37" t="str">
        <f>'Gene Table'!D336</f>
        <v>NM_000877</v>
      </c>
      <c r="C336" s="159" t="s">
        <v>189</v>
      </c>
      <c r="D336" s="160"/>
      <c r="E336" s="160"/>
      <c r="F336" s="160"/>
      <c r="G336" s="160"/>
      <c r="H336" s="160"/>
      <c r="I336" s="160"/>
      <c r="J336" s="160"/>
      <c r="K336" s="160"/>
      <c r="L336" s="160"/>
      <c r="M336" s="160"/>
      <c r="N336" s="161" t="e">
        <f>AVERAGE(Calculations!P337:Y337)</f>
        <v>#DIV/0!</v>
      </c>
      <c r="O336" s="162" t="e">
        <f>STDEV(Calculations!P337:Y337)</f>
        <v>#DIV/0!</v>
      </c>
    </row>
    <row r="337" spans="1:15">
      <c r="A337" s="99"/>
      <c r="B337" s="37" t="str">
        <f>'Gene Table'!D337</f>
        <v>NM_000041</v>
      </c>
      <c r="C337" s="159" t="s">
        <v>193</v>
      </c>
      <c r="D337" s="160"/>
      <c r="E337" s="160"/>
      <c r="F337" s="160"/>
      <c r="G337" s="160"/>
      <c r="H337" s="160"/>
      <c r="I337" s="160"/>
      <c r="J337" s="160"/>
      <c r="K337" s="160"/>
      <c r="L337" s="160"/>
      <c r="M337" s="160"/>
      <c r="N337" s="161" t="e">
        <f>AVERAGE(Calculations!P338:Y338)</f>
        <v>#DIV/0!</v>
      </c>
      <c r="O337" s="162" t="e">
        <f>STDEV(Calculations!P338:Y338)</f>
        <v>#DIV/0!</v>
      </c>
    </row>
    <row r="338" spans="1:15">
      <c r="A338" s="99"/>
      <c r="B338" s="37" t="str">
        <f>'Gene Table'!D338</f>
        <v>NM_002178</v>
      </c>
      <c r="C338" s="159" t="s">
        <v>197</v>
      </c>
      <c r="D338" s="160"/>
      <c r="E338" s="160"/>
      <c r="F338" s="160"/>
      <c r="G338" s="160"/>
      <c r="H338" s="160"/>
      <c r="I338" s="160"/>
      <c r="J338" s="160"/>
      <c r="K338" s="160"/>
      <c r="L338" s="160"/>
      <c r="M338" s="160"/>
      <c r="N338" s="161" t="e">
        <f>AVERAGE(Calculations!P339:Y339)</f>
        <v>#DIV/0!</v>
      </c>
      <c r="O338" s="162" t="e">
        <f>STDEV(Calculations!P339:Y339)</f>
        <v>#DIV/0!</v>
      </c>
    </row>
    <row r="339" spans="1:15">
      <c r="A339" s="99"/>
      <c r="B339" s="37" t="str">
        <f>'Gene Table'!D339</f>
        <v>NM_182632</v>
      </c>
      <c r="C339" s="159" t="s">
        <v>201</v>
      </c>
      <c r="D339" s="160"/>
      <c r="E339" s="160"/>
      <c r="F339" s="160"/>
      <c r="G339" s="160"/>
      <c r="H339" s="160"/>
      <c r="I339" s="160"/>
      <c r="J339" s="160"/>
      <c r="K339" s="160"/>
      <c r="L339" s="160"/>
      <c r="M339" s="160"/>
      <c r="N339" s="161" t="e">
        <f>AVERAGE(Calculations!P340:Y340)</f>
        <v>#DIV/0!</v>
      </c>
      <c r="O339" s="162" t="e">
        <f>STDEV(Calculations!P340:Y340)</f>
        <v>#DIV/0!</v>
      </c>
    </row>
    <row r="340" spans="1:15">
      <c r="A340" s="99"/>
      <c r="B340" s="37" t="str">
        <f>'Gene Table'!D340</f>
        <v>NM_000599</v>
      </c>
      <c r="C340" s="159" t="s">
        <v>205</v>
      </c>
      <c r="D340" s="160"/>
      <c r="E340" s="160"/>
      <c r="F340" s="160"/>
      <c r="G340" s="160"/>
      <c r="H340" s="160"/>
      <c r="I340" s="160"/>
      <c r="J340" s="160"/>
      <c r="K340" s="160"/>
      <c r="L340" s="160"/>
      <c r="M340" s="160"/>
      <c r="N340" s="161" t="e">
        <f>AVERAGE(Calculations!P341:Y341)</f>
        <v>#DIV/0!</v>
      </c>
      <c r="O340" s="162" t="e">
        <f>STDEV(Calculations!P341:Y341)</f>
        <v>#DIV/0!</v>
      </c>
    </row>
    <row r="341" spans="1:15">
      <c r="A341" s="99"/>
      <c r="B341" s="37" t="str">
        <f>'Gene Table'!D341</f>
        <v>NM_000598</v>
      </c>
      <c r="C341" s="159" t="s">
        <v>209</v>
      </c>
      <c r="D341" s="160"/>
      <c r="E341" s="160"/>
      <c r="F341" s="160"/>
      <c r="G341" s="160"/>
      <c r="H341" s="160"/>
      <c r="I341" s="160"/>
      <c r="J341" s="160"/>
      <c r="K341" s="160"/>
      <c r="L341" s="160"/>
      <c r="M341" s="160"/>
      <c r="N341" s="161" t="e">
        <f>AVERAGE(Calculations!P342:Y342)</f>
        <v>#DIV/0!</v>
      </c>
      <c r="O341" s="162" t="e">
        <f>STDEV(Calculations!P342:Y342)</f>
        <v>#DIV/0!</v>
      </c>
    </row>
    <row r="342" spans="1:15">
      <c r="A342" s="99"/>
      <c r="B342" s="37" t="str">
        <f>'Gene Table'!D342</f>
        <v>NM_000597</v>
      </c>
      <c r="C342" s="159" t="s">
        <v>213</v>
      </c>
      <c r="D342" s="160"/>
      <c r="E342" s="160"/>
      <c r="F342" s="160"/>
      <c r="G342" s="160"/>
      <c r="H342" s="160"/>
      <c r="I342" s="160"/>
      <c r="J342" s="160"/>
      <c r="K342" s="160"/>
      <c r="L342" s="160"/>
      <c r="M342" s="160"/>
      <c r="N342" s="161" t="e">
        <f>AVERAGE(Calculations!P343:Y343)</f>
        <v>#DIV/0!</v>
      </c>
      <c r="O342" s="162" t="e">
        <f>STDEV(Calculations!P343:Y343)</f>
        <v>#DIV/0!</v>
      </c>
    </row>
    <row r="343" spans="1:15">
      <c r="A343" s="99"/>
      <c r="B343" s="37" t="str">
        <f>'Gene Table'!D343</f>
        <v>NM_000596</v>
      </c>
      <c r="C343" s="159" t="s">
        <v>217</v>
      </c>
      <c r="D343" s="160"/>
      <c r="E343" s="160"/>
      <c r="F343" s="160"/>
      <c r="G343" s="160"/>
      <c r="H343" s="160"/>
      <c r="I343" s="160"/>
      <c r="J343" s="160"/>
      <c r="K343" s="160"/>
      <c r="L343" s="160"/>
      <c r="M343" s="160"/>
      <c r="N343" s="161" t="e">
        <f>AVERAGE(Calculations!P344:Y344)</f>
        <v>#DIV/0!</v>
      </c>
      <c r="O343" s="162" t="e">
        <f>STDEV(Calculations!P344:Y344)</f>
        <v>#DIV/0!</v>
      </c>
    </row>
    <row r="344" spans="1:15">
      <c r="A344" s="99"/>
      <c r="B344" s="37" t="str">
        <f>'Gene Table'!D344</f>
        <v>NM_000612</v>
      </c>
      <c r="C344" s="159" t="s">
        <v>221</v>
      </c>
      <c r="D344" s="160"/>
      <c r="E344" s="160"/>
      <c r="F344" s="160"/>
      <c r="G344" s="160"/>
      <c r="H344" s="160"/>
      <c r="I344" s="160"/>
      <c r="J344" s="160"/>
      <c r="K344" s="160"/>
      <c r="L344" s="160"/>
      <c r="M344" s="160"/>
      <c r="N344" s="161" t="e">
        <f>AVERAGE(Calculations!P345:Y345)</f>
        <v>#DIV/0!</v>
      </c>
      <c r="O344" s="162" t="e">
        <f>STDEV(Calculations!P345:Y345)</f>
        <v>#DIV/0!</v>
      </c>
    </row>
    <row r="345" spans="1:15">
      <c r="A345" s="99"/>
      <c r="B345" s="37" t="str">
        <f>'Gene Table'!D345</f>
        <v>NM_000875</v>
      </c>
      <c r="C345" s="159" t="s">
        <v>225</v>
      </c>
      <c r="D345" s="160"/>
      <c r="E345" s="160"/>
      <c r="F345" s="160"/>
      <c r="G345" s="160"/>
      <c r="H345" s="160"/>
      <c r="I345" s="160"/>
      <c r="J345" s="160"/>
      <c r="K345" s="160"/>
      <c r="L345" s="160"/>
      <c r="M345" s="160"/>
      <c r="N345" s="161" t="e">
        <f>AVERAGE(Calculations!P346:Y346)</f>
        <v>#DIV/0!</v>
      </c>
      <c r="O345" s="162" t="e">
        <f>STDEV(Calculations!P346:Y346)</f>
        <v>#DIV/0!</v>
      </c>
    </row>
    <row r="346" spans="1:15">
      <c r="A346" s="99"/>
      <c r="B346" s="37" t="str">
        <f>'Gene Table'!D346</f>
        <v>NM_000618</v>
      </c>
      <c r="C346" s="159" t="s">
        <v>229</v>
      </c>
      <c r="D346" s="160"/>
      <c r="E346" s="160"/>
      <c r="F346" s="160"/>
      <c r="G346" s="160"/>
      <c r="H346" s="160"/>
      <c r="I346" s="160"/>
      <c r="J346" s="160"/>
      <c r="K346" s="160"/>
      <c r="L346" s="160"/>
      <c r="M346" s="160"/>
      <c r="N346" s="161" t="e">
        <f>AVERAGE(Calculations!P347:Y347)</f>
        <v>#DIV/0!</v>
      </c>
      <c r="O346" s="162" t="e">
        <f>STDEV(Calculations!P347:Y347)</f>
        <v>#DIV/0!</v>
      </c>
    </row>
    <row r="347" spans="1:15">
      <c r="A347" s="99"/>
      <c r="B347" s="37" t="str">
        <f>'Gene Table'!D347</f>
        <v>NM_005534</v>
      </c>
      <c r="C347" s="159" t="s">
        <v>233</v>
      </c>
      <c r="D347" s="160"/>
      <c r="E347" s="160"/>
      <c r="F347" s="160"/>
      <c r="G347" s="160"/>
      <c r="H347" s="160"/>
      <c r="I347" s="160"/>
      <c r="J347" s="160"/>
      <c r="K347" s="160"/>
      <c r="L347" s="160"/>
      <c r="M347" s="160"/>
      <c r="N347" s="161" t="e">
        <f>AVERAGE(Calculations!P348:Y348)</f>
        <v>#DIV/0!</v>
      </c>
      <c r="O347" s="162" t="e">
        <f>STDEV(Calculations!P348:Y348)</f>
        <v>#DIV/0!</v>
      </c>
    </row>
    <row r="348" spans="1:15">
      <c r="A348" s="99"/>
      <c r="B348" s="37" t="str">
        <f>'Gene Table'!D348</f>
        <v>NM_000416</v>
      </c>
      <c r="C348" s="159" t="s">
        <v>237</v>
      </c>
      <c r="D348" s="160"/>
      <c r="E348" s="160"/>
      <c r="F348" s="160"/>
      <c r="G348" s="160"/>
      <c r="H348" s="160"/>
      <c r="I348" s="160"/>
      <c r="J348" s="160"/>
      <c r="K348" s="160"/>
      <c r="L348" s="160"/>
      <c r="M348" s="160"/>
      <c r="N348" s="161" t="e">
        <f>AVERAGE(Calculations!P349:Y349)</f>
        <v>#DIV/0!</v>
      </c>
      <c r="O348" s="162" t="e">
        <f>STDEV(Calculations!P349:Y349)</f>
        <v>#DIV/0!</v>
      </c>
    </row>
    <row r="349" spans="1:15">
      <c r="A349" s="99"/>
      <c r="B349" s="37" t="str">
        <f>'Gene Table'!D349</f>
        <v>NM_000874</v>
      </c>
      <c r="C349" s="159" t="s">
        <v>241</v>
      </c>
      <c r="D349" s="160"/>
      <c r="E349" s="160"/>
      <c r="F349" s="160"/>
      <c r="G349" s="160"/>
      <c r="H349" s="160"/>
      <c r="I349" s="160"/>
      <c r="J349" s="160"/>
      <c r="K349" s="160"/>
      <c r="L349" s="160"/>
      <c r="M349" s="160"/>
      <c r="N349" s="161" t="e">
        <f>AVERAGE(Calculations!P350:Y350)</f>
        <v>#DIV/0!</v>
      </c>
      <c r="O349" s="162" t="e">
        <f>STDEV(Calculations!P350:Y350)</f>
        <v>#DIV/0!</v>
      </c>
    </row>
    <row r="350" spans="1:15">
      <c r="A350" s="99"/>
      <c r="B350" s="37" t="str">
        <f>'Gene Table'!D350</f>
        <v>NM_005532</v>
      </c>
      <c r="C350" s="159" t="s">
        <v>245</v>
      </c>
      <c r="D350" s="160"/>
      <c r="E350" s="160"/>
      <c r="F350" s="160"/>
      <c r="G350" s="160"/>
      <c r="H350" s="160"/>
      <c r="I350" s="160"/>
      <c r="J350" s="160"/>
      <c r="K350" s="160"/>
      <c r="L350" s="160"/>
      <c r="M350" s="160"/>
      <c r="N350" s="161" t="e">
        <f>AVERAGE(Calculations!P351:Y351)</f>
        <v>#DIV/0!</v>
      </c>
      <c r="O350" s="162" t="e">
        <f>STDEV(Calculations!P351:Y351)</f>
        <v>#DIV/0!</v>
      </c>
    </row>
    <row r="351" spans="1:15">
      <c r="A351" s="99"/>
      <c r="B351" s="37" t="str">
        <f>'Gene Table'!D351</f>
        <v>NM_000482</v>
      </c>
      <c r="C351" s="159" t="s">
        <v>249</v>
      </c>
      <c r="D351" s="160"/>
      <c r="E351" s="160"/>
      <c r="F351" s="160"/>
      <c r="G351" s="160"/>
      <c r="H351" s="160"/>
      <c r="I351" s="160"/>
      <c r="J351" s="160"/>
      <c r="K351" s="160"/>
      <c r="L351" s="160"/>
      <c r="M351" s="160"/>
      <c r="N351" s="161" t="e">
        <f>AVERAGE(Calculations!P352:Y352)</f>
        <v>#DIV/0!</v>
      </c>
      <c r="O351" s="162" t="e">
        <f>STDEV(Calculations!P352:Y352)</f>
        <v>#DIV/0!</v>
      </c>
    </row>
    <row r="352" spans="1:15">
      <c r="A352" s="99"/>
      <c r="B352" s="37" t="str">
        <f>'Gene Table'!D352</f>
        <v>NM_001643</v>
      </c>
      <c r="C352" s="159" t="s">
        <v>253</v>
      </c>
      <c r="D352" s="160"/>
      <c r="E352" s="160"/>
      <c r="F352" s="160"/>
      <c r="G352" s="160"/>
      <c r="H352" s="160"/>
      <c r="I352" s="160"/>
      <c r="J352" s="160"/>
      <c r="K352" s="160"/>
      <c r="L352" s="160"/>
      <c r="M352" s="160"/>
      <c r="N352" s="161" t="e">
        <f>AVERAGE(Calculations!P353:Y353)</f>
        <v>#DIV/0!</v>
      </c>
      <c r="O352" s="162" t="e">
        <f>STDEV(Calculations!P353:Y353)</f>
        <v>#DIV/0!</v>
      </c>
    </row>
    <row r="353" spans="1:15">
      <c r="A353" s="99"/>
      <c r="B353" s="37" t="str">
        <f>'Gene Table'!D353</f>
        <v>NM_004507</v>
      </c>
      <c r="C353" s="159" t="s">
        <v>257</v>
      </c>
      <c r="D353" s="160"/>
      <c r="E353" s="160"/>
      <c r="F353" s="160"/>
      <c r="G353" s="160"/>
      <c r="H353" s="160"/>
      <c r="I353" s="160"/>
      <c r="J353" s="160"/>
      <c r="K353" s="160"/>
      <c r="L353" s="160"/>
      <c r="M353" s="160"/>
      <c r="N353" s="161" t="e">
        <f>AVERAGE(Calculations!P354:Y354)</f>
        <v>#DIV/0!</v>
      </c>
      <c r="O353" s="162" t="e">
        <f>STDEV(Calculations!P354:Y354)</f>
        <v>#DIV/0!</v>
      </c>
    </row>
    <row r="354" spans="1:15">
      <c r="A354" s="99"/>
      <c r="B354" s="37" t="str">
        <f>'Gene Table'!D354</f>
        <v>NM_000864</v>
      </c>
      <c r="C354" s="159" t="s">
        <v>261</v>
      </c>
      <c r="D354" s="160"/>
      <c r="E354" s="160"/>
      <c r="F354" s="160"/>
      <c r="G354" s="160"/>
      <c r="H354" s="160"/>
      <c r="I354" s="160"/>
      <c r="J354" s="160"/>
      <c r="K354" s="160"/>
      <c r="L354" s="160"/>
      <c r="M354" s="160"/>
      <c r="N354" s="161" t="e">
        <f>AVERAGE(Calculations!P355:Y355)</f>
        <v>#DIV/0!</v>
      </c>
      <c r="O354" s="162" t="e">
        <f>STDEV(Calculations!P355:Y355)</f>
        <v>#DIV/0!</v>
      </c>
    </row>
    <row r="355" spans="1:15">
      <c r="A355" s="99"/>
      <c r="B355" s="37" t="str">
        <f>'Gene Table'!D355</f>
        <v>NM_000863</v>
      </c>
      <c r="C355" s="159" t="s">
        <v>265</v>
      </c>
      <c r="D355" s="160"/>
      <c r="E355" s="160"/>
      <c r="F355" s="160"/>
      <c r="G355" s="160"/>
      <c r="H355" s="160"/>
      <c r="I355" s="160"/>
      <c r="J355" s="160"/>
      <c r="K355" s="160"/>
      <c r="L355" s="160"/>
      <c r="M355" s="160"/>
      <c r="N355" s="161" t="e">
        <f>AVERAGE(Calculations!P356:Y356)</f>
        <v>#DIV/0!</v>
      </c>
      <c r="O355" s="162" t="e">
        <f>STDEV(Calculations!P356:Y356)</f>
        <v>#DIV/0!</v>
      </c>
    </row>
    <row r="356" spans="1:15">
      <c r="A356" s="99"/>
      <c r="B356" s="37" t="str">
        <f>'Gene Table'!D356</f>
        <v>NM_001166</v>
      </c>
      <c r="C356" s="159" t="s">
        <v>269</v>
      </c>
      <c r="D356" s="160"/>
      <c r="E356" s="160"/>
      <c r="F356" s="160"/>
      <c r="G356" s="160"/>
      <c r="H356" s="160"/>
      <c r="I356" s="160"/>
      <c r="J356" s="160"/>
      <c r="K356" s="160"/>
      <c r="L356" s="160"/>
      <c r="M356" s="160"/>
      <c r="N356" s="161" t="e">
        <f>AVERAGE(Calculations!P357:Y357)</f>
        <v>#DIV/0!</v>
      </c>
      <c r="O356" s="162" t="e">
        <f>STDEV(Calculations!P357:Y357)</f>
        <v>#DIV/0!</v>
      </c>
    </row>
    <row r="357" spans="1:15">
      <c r="A357" s="99"/>
      <c r="B357" s="37" t="str">
        <f>'Gene Table'!D357</f>
        <v>NM_000414</v>
      </c>
      <c r="C357" s="159" t="s">
        <v>273</v>
      </c>
      <c r="D357" s="160"/>
      <c r="E357" s="160"/>
      <c r="F357" s="160"/>
      <c r="G357" s="160"/>
      <c r="H357" s="160"/>
      <c r="I357" s="160"/>
      <c r="J357" s="160"/>
      <c r="K357" s="160"/>
      <c r="L357" s="160"/>
      <c r="M357" s="160"/>
      <c r="N357" s="161" t="e">
        <f>AVERAGE(Calculations!P358:Y358)</f>
        <v>#DIV/0!</v>
      </c>
      <c r="O357" s="162" t="e">
        <f>STDEV(Calculations!P358:Y358)</f>
        <v>#DIV/0!</v>
      </c>
    </row>
    <row r="358" spans="1:15">
      <c r="A358" s="99"/>
      <c r="B358" s="37" t="str">
        <f>'Gene Table'!D358</f>
        <v>NM_002153</v>
      </c>
      <c r="C358" s="159" t="s">
        <v>277</v>
      </c>
      <c r="D358" s="160"/>
      <c r="E358" s="160"/>
      <c r="F358" s="160"/>
      <c r="G358" s="160"/>
      <c r="H358" s="160"/>
      <c r="I358" s="160"/>
      <c r="J358" s="160"/>
      <c r="K358" s="160"/>
      <c r="L358" s="160"/>
      <c r="M358" s="160"/>
      <c r="N358" s="161" t="e">
        <f>AVERAGE(Calculations!P359:Y359)</f>
        <v>#DIV/0!</v>
      </c>
      <c r="O358" s="162" t="e">
        <f>STDEV(Calculations!P359:Y359)</f>
        <v>#DIV/0!</v>
      </c>
    </row>
    <row r="359" spans="1:15">
      <c r="A359" s="99"/>
      <c r="B359" s="37" t="str">
        <f>'Gene Table'!D359</f>
        <v>NM_000413</v>
      </c>
      <c r="C359" s="159" t="s">
        <v>281</v>
      </c>
      <c r="D359" s="160"/>
      <c r="E359" s="160"/>
      <c r="F359" s="160"/>
      <c r="G359" s="160"/>
      <c r="H359" s="160"/>
      <c r="I359" s="160"/>
      <c r="J359" s="160"/>
      <c r="K359" s="160"/>
      <c r="L359" s="160"/>
      <c r="M359" s="160"/>
      <c r="N359" s="161" t="e">
        <f>AVERAGE(Calculations!P360:Y360)</f>
        <v>#DIV/0!</v>
      </c>
      <c r="O359" s="162" t="e">
        <f>STDEV(Calculations!P360:Y360)</f>
        <v>#DIV/0!</v>
      </c>
    </row>
    <row r="360" spans="1:15">
      <c r="A360" s="99"/>
      <c r="B360" s="37" t="str">
        <f>'Gene Table'!D360</f>
        <v>NM_000198</v>
      </c>
      <c r="C360" s="159" t="s">
        <v>285</v>
      </c>
      <c r="D360" s="160"/>
      <c r="E360" s="160"/>
      <c r="F360" s="160"/>
      <c r="G360" s="160"/>
      <c r="H360" s="160"/>
      <c r="I360" s="160"/>
      <c r="J360" s="160"/>
      <c r="K360" s="160"/>
      <c r="L360" s="160"/>
      <c r="M360" s="160"/>
      <c r="N360" s="161" t="e">
        <f>AVERAGE(Calculations!P361:Y361)</f>
        <v>#DIV/0!</v>
      </c>
      <c r="O360" s="162" t="e">
        <f>STDEV(Calculations!P361:Y361)</f>
        <v>#DIV/0!</v>
      </c>
    </row>
    <row r="361" spans="1:15">
      <c r="A361" s="99"/>
      <c r="B361" s="37" t="str">
        <f>'Gene Table'!D361</f>
        <v>NM_000862</v>
      </c>
      <c r="C361" s="159" t="s">
        <v>289</v>
      </c>
      <c r="D361" s="160"/>
      <c r="E361" s="160"/>
      <c r="F361" s="160"/>
      <c r="G361" s="160"/>
      <c r="H361" s="160"/>
      <c r="I361" s="160"/>
      <c r="J361" s="160"/>
      <c r="K361" s="160"/>
      <c r="L361" s="160"/>
      <c r="M361" s="160"/>
      <c r="N361" s="161" t="e">
        <f>AVERAGE(Calculations!P362:Y362)</f>
        <v>#DIV/0!</v>
      </c>
      <c r="O361" s="162" t="e">
        <f>STDEV(Calculations!P362:Y362)</f>
        <v>#DIV/0!</v>
      </c>
    </row>
    <row r="362" spans="1:15">
      <c r="A362" s="99"/>
      <c r="B362" s="37" t="str">
        <f>'Gene Table'!D362</f>
        <v>NM_001160</v>
      </c>
      <c r="C362" s="159" t="s">
        <v>293</v>
      </c>
      <c r="D362" s="160"/>
      <c r="E362" s="160"/>
      <c r="F362" s="160"/>
      <c r="G362" s="160"/>
      <c r="H362" s="160"/>
      <c r="I362" s="160"/>
      <c r="J362" s="160"/>
      <c r="K362" s="160"/>
      <c r="L362" s="160"/>
      <c r="M362" s="160"/>
      <c r="N362" s="161" t="e">
        <f>AVERAGE(Calculations!P363:Y363)</f>
        <v>#DIV/0!</v>
      </c>
      <c r="O362" s="162" t="e">
        <f>STDEV(Calculations!P363:Y363)</f>
        <v>#DIV/0!</v>
      </c>
    </row>
    <row r="363" spans="1:15">
      <c r="A363" s="99"/>
      <c r="B363" s="37" t="str">
        <f>'Gene Table'!D363</f>
        <v>NM_000859</v>
      </c>
      <c r="C363" s="159" t="s">
        <v>297</v>
      </c>
      <c r="D363" s="160"/>
      <c r="E363" s="160"/>
      <c r="F363" s="160"/>
      <c r="G363" s="160"/>
      <c r="H363" s="160"/>
      <c r="I363" s="160"/>
      <c r="J363" s="160"/>
      <c r="K363" s="160"/>
      <c r="L363" s="160"/>
      <c r="M363" s="160"/>
      <c r="N363" s="161" t="e">
        <f>AVERAGE(Calculations!P364:Y364)</f>
        <v>#DIV/0!</v>
      </c>
      <c r="O363" s="162" t="e">
        <f>STDEV(Calculations!P364:Y364)</f>
        <v>#DIV/0!</v>
      </c>
    </row>
    <row r="364" spans="1:15">
      <c r="A364" s="99"/>
      <c r="B364" s="37" t="str">
        <f>'Gene Table'!D364</f>
        <v>NM_181054</v>
      </c>
      <c r="C364" s="159" t="s">
        <v>301</v>
      </c>
      <c r="D364" s="160"/>
      <c r="E364" s="160"/>
      <c r="F364" s="160"/>
      <c r="G364" s="160"/>
      <c r="H364" s="160"/>
      <c r="I364" s="160"/>
      <c r="J364" s="160"/>
      <c r="K364" s="160"/>
      <c r="L364" s="160"/>
      <c r="M364" s="160"/>
      <c r="N364" s="161" t="e">
        <f>AVERAGE(Calculations!P365:Y365)</f>
        <v>#DIV/0!</v>
      </c>
      <c r="O364" s="162" t="e">
        <f>STDEV(Calculations!P365:Y365)</f>
        <v>#DIV/0!</v>
      </c>
    </row>
    <row r="365" spans="1:15">
      <c r="A365" s="99"/>
      <c r="B365" s="37" t="str">
        <f>'Gene Table'!D365</f>
        <v>NM_000410</v>
      </c>
      <c r="C365" s="159" t="s">
        <v>305</v>
      </c>
      <c r="D365" s="160"/>
      <c r="E365" s="160"/>
      <c r="F365" s="160"/>
      <c r="G365" s="160"/>
      <c r="H365" s="160"/>
      <c r="I365" s="160"/>
      <c r="J365" s="160"/>
      <c r="K365" s="160"/>
      <c r="L365" s="160"/>
      <c r="M365" s="160"/>
      <c r="N365" s="161" t="e">
        <f>AVERAGE(Calculations!P366:Y366)</f>
        <v>#DIV/0!</v>
      </c>
      <c r="O365" s="162" t="e">
        <f>STDEV(Calculations!P366:Y366)</f>
        <v>#DIV/0!</v>
      </c>
    </row>
    <row r="366" spans="1:15">
      <c r="A366" s="99"/>
      <c r="B366" s="37" t="str">
        <f>'Gene Table'!D366</f>
        <v>NM_000182</v>
      </c>
      <c r="C366" s="159" t="s">
        <v>309</v>
      </c>
      <c r="D366" s="160"/>
      <c r="E366" s="160"/>
      <c r="F366" s="160"/>
      <c r="G366" s="160"/>
      <c r="H366" s="160"/>
      <c r="I366" s="160"/>
      <c r="J366" s="160"/>
      <c r="K366" s="160"/>
      <c r="L366" s="160"/>
      <c r="M366" s="160"/>
      <c r="N366" s="161" t="e">
        <f>AVERAGE(Calculations!P367:Y367)</f>
        <v>#DIV/0!</v>
      </c>
      <c r="O366" s="162" t="e">
        <f>STDEV(Calculations!P367:Y367)</f>
        <v>#DIV/0!</v>
      </c>
    </row>
    <row r="367" spans="1:15">
      <c r="A367" s="99"/>
      <c r="B367" s="37" t="str">
        <f>'Gene Table'!D367</f>
        <v>NM_014579</v>
      </c>
      <c r="C367" s="159" t="s">
        <v>313</v>
      </c>
      <c r="D367" s="160"/>
      <c r="E367" s="160"/>
      <c r="F367" s="160"/>
      <c r="G367" s="160"/>
      <c r="H367" s="160"/>
      <c r="I367" s="160"/>
      <c r="J367" s="160"/>
      <c r="K367" s="160"/>
      <c r="L367" s="160"/>
      <c r="M367" s="160"/>
      <c r="N367" s="161" t="e">
        <f>AVERAGE(Calculations!P368:Y368)</f>
        <v>#DIV/0!</v>
      </c>
      <c r="O367" s="162" t="e">
        <f>STDEV(Calculations!P368:Y368)</f>
        <v>#DIV/0!</v>
      </c>
    </row>
    <row r="368" spans="1:15">
      <c r="A368" s="99"/>
      <c r="B368" s="37" t="str">
        <f>'Gene Table'!D368</f>
        <v>NM_013347</v>
      </c>
      <c r="C368" s="159" t="s">
        <v>317</v>
      </c>
      <c r="D368" s="160"/>
      <c r="E368" s="160"/>
      <c r="F368" s="160"/>
      <c r="G368" s="160"/>
      <c r="H368" s="160"/>
      <c r="I368" s="160"/>
      <c r="J368" s="160"/>
      <c r="K368" s="160"/>
      <c r="L368" s="160"/>
      <c r="M368" s="160"/>
      <c r="N368" s="161" t="e">
        <f>AVERAGE(Calculations!P369:Y369)</f>
        <v>#DIV/0!</v>
      </c>
      <c r="O368" s="162" t="e">
        <f>STDEV(Calculations!P369:Y369)</f>
        <v>#DIV/0!</v>
      </c>
    </row>
    <row r="369" spans="1:15">
      <c r="A369" s="99"/>
      <c r="B369" s="37" t="str">
        <f>'Gene Table'!D369</f>
        <v>NM_001513</v>
      </c>
      <c r="C369" s="159" t="s">
        <v>321</v>
      </c>
      <c r="D369" s="160"/>
      <c r="E369" s="160"/>
      <c r="F369" s="160"/>
      <c r="G369" s="160"/>
      <c r="H369" s="160"/>
      <c r="I369" s="160"/>
      <c r="J369" s="160"/>
      <c r="K369" s="160"/>
      <c r="L369" s="160"/>
      <c r="M369" s="160"/>
      <c r="N369" s="161" t="e">
        <f>AVERAGE(Calculations!P370:Y370)</f>
        <v>#DIV/0!</v>
      </c>
      <c r="O369" s="162" t="e">
        <f>STDEV(Calculations!P370:Y370)</f>
        <v>#DIV/0!</v>
      </c>
    </row>
    <row r="370" spans="1:15">
      <c r="A370" s="99"/>
      <c r="B370" s="37" t="str">
        <f>'Gene Table'!D370</f>
        <v>NM_001512</v>
      </c>
      <c r="C370" s="159" t="s">
        <v>325</v>
      </c>
      <c r="D370" s="160"/>
      <c r="E370" s="160"/>
      <c r="F370" s="160"/>
      <c r="G370" s="160"/>
      <c r="H370" s="160"/>
      <c r="I370" s="160"/>
      <c r="J370" s="160"/>
      <c r="K370" s="160"/>
      <c r="L370" s="160"/>
      <c r="M370" s="160"/>
      <c r="N370" s="161" t="e">
        <f>AVERAGE(Calculations!P371:Y371)</f>
        <v>#DIV/0!</v>
      </c>
      <c r="O370" s="162" t="e">
        <f>STDEV(Calculations!P371:Y371)</f>
        <v>#DIV/0!</v>
      </c>
    </row>
    <row r="371" spans="1:15">
      <c r="A371" s="99"/>
      <c r="B371" s="37" t="str">
        <f>'Gene Table'!D371</f>
        <v>NM_002093</v>
      </c>
      <c r="C371" s="159" t="s">
        <v>329</v>
      </c>
      <c r="D371" s="160"/>
      <c r="E371" s="160"/>
      <c r="F371" s="160"/>
      <c r="G371" s="160"/>
      <c r="H371" s="160"/>
      <c r="I371" s="160"/>
      <c r="J371" s="160"/>
      <c r="K371" s="160"/>
      <c r="L371" s="160"/>
      <c r="M371" s="160"/>
      <c r="N371" s="161" t="e">
        <f>AVERAGE(Calculations!P372:Y372)</f>
        <v>#DIV/0!</v>
      </c>
      <c r="O371" s="162" t="e">
        <f>STDEV(Calculations!P372:Y372)</f>
        <v>#DIV/0!</v>
      </c>
    </row>
    <row r="372" spans="1:15">
      <c r="A372" s="99"/>
      <c r="B372" s="37" t="str">
        <f>'Gene Table'!D372</f>
        <v>NM_005314</v>
      </c>
      <c r="C372" s="159" t="s">
        <v>333</v>
      </c>
      <c r="D372" s="160"/>
      <c r="E372" s="160"/>
      <c r="F372" s="160"/>
      <c r="G372" s="160"/>
      <c r="H372" s="160"/>
      <c r="I372" s="160"/>
      <c r="J372" s="160"/>
      <c r="K372" s="160"/>
      <c r="L372" s="160"/>
      <c r="M372" s="160"/>
      <c r="N372" s="161" t="e">
        <f>AVERAGE(Calculations!P373:Y373)</f>
        <v>#DIV/0!</v>
      </c>
      <c r="O372" s="162" t="e">
        <f>STDEV(Calculations!P373:Y373)</f>
        <v>#DIV/0!</v>
      </c>
    </row>
    <row r="373" spans="1:15">
      <c r="A373" s="99"/>
      <c r="B373" s="37" t="str">
        <f>'Gene Table'!D373</f>
        <v>NM_002085</v>
      </c>
      <c r="C373" s="159" t="s">
        <v>337</v>
      </c>
      <c r="D373" s="160"/>
      <c r="E373" s="160"/>
      <c r="F373" s="160"/>
      <c r="G373" s="160"/>
      <c r="H373" s="160"/>
      <c r="I373" s="160"/>
      <c r="J373" s="160"/>
      <c r="K373" s="160"/>
      <c r="L373" s="160"/>
      <c r="M373" s="160"/>
      <c r="N373" s="161" t="e">
        <f>AVERAGE(Calculations!P374:Y374)</f>
        <v>#DIV/0!</v>
      </c>
      <c r="O373" s="162" t="e">
        <f>STDEV(Calculations!P374:Y374)</f>
        <v>#DIV/0!</v>
      </c>
    </row>
    <row r="374" spans="1:15">
      <c r="A374" s="99"/>
      <c r="B374" s="37" t="str">
        <f>'Gene Table'!D374</f>
        <v>NM_002084</v>
      </c>
      <c r="C374" s="159" t="s">
        <v>341</v>
      </c>
      <c r="D374" s="160"/>
      <c r="E374" s="160"/>
      <c r="F374" s="160"/>
      <c r="G374" s="160"/>
      <c r="H374" s="160"/>
      <c r="I374" s="160"/>
      <c r="J374" s="160"/>
      <c r="K374" s="160"/>
      <c r="L374" s="160"/>
      <c r="M374" s="160"/>
      <c r="N374" s="161" t="e">
        <f>AVERAGE(Calculations!P375:Y375)</f>
        <v>#DIV/0!</v>
      </c>
      <c r="O374" s="162" t="e">
        <f>STDEV(Calculations!P375:Y375)</f>
        <v>#DIV/0!</v>
      </c>
    </row>
    <row r="375" spans="1:15">
      <c r="A375" s="99"/>
      <c r="B375" s="37" t="str">
        <f>'Gene Table'!D375</f>
        <v>HGDC</v>
      </c>
      <c r="C375" s="159" t="s">
        <v>345</v>
      </c>
      <c r="D375" s="160"/>
      <c r="E375" s="160"/>
      <c r="F375" s="160"/>
      <c r="G375" s="160"/>
      <c r="H375" s="160"/>
      <c r="I375" s="160"/>
      <c r="J375" s="160"/>
      <c r="K375" s="160"/>
      <c r="L375" s="160"/>
      <c r="M375" s="160"/>
      <c r="N375" s="161" t="e">
        <f>AVERAGE(Calculations!P376:Y376)</f>
        <v>#DIV/0!</v>
      </c>
      <c r="O375" s="162" t="e">
        <f>STDEV(Calculations!P376:Y376)</f>
        <v>#DIV/0!</v>
      </c>
    </row>
    <row r="376" spans="1:15">
      <c r="A376" s="99"/>
      <c r="B376" s="37" t="str">
        <f>'Gene Table'!D376</f>
        <v>HGDC</v>
      </c>
      <c r="C376" s="159" t="s">
        <v>347</v>
      </c>
      <c r="D376" s="160"/>
      <c r="E376" s="160"/>
      <c r="F376" s="160"/>
      <c r="G376" s="160"/>
      <c r="H376" s="160"/>
      <c r="I376" s="160"/>
      <c r="J376" s="160"/>
      <c r="K376" s="160"/>
      <c r="L376" s="160"/>
      <c r="M376" s="160"/>
      <c r="N376" s="161" t="e">
        <f>AVERAGE(Calculations!P377:Y377)</f>
        <v>#DIV/0!</v>
      </c>
      <c r="O376" s="162" t="e">
        <f>STDEV(Calculations!P377:Y377)</f>
        <v>#DIV/0!</v>
      </c>
    </row>
    <row r="377" spans="1:15">
      <c r="A377" s="99"/>
      <c r="B377" s="37" t="str">
        <f>'Gene Table'!D377</f>
        <v>NM_002046</v>
      </c>
      <c r="C377" s="159" t="s">
        <v>348</v>
      </c>
      <c r="D377" s="160"/>
      <c r="E377" s="160"/>
      <c r="F377" s="160"/>
      <c r="G377" s="160"/>
      <c r="H377" s="160"/>
      <c r="I377" s="160"/>
      <c r="J377" s="160"/>
      <c r="K377" s="160"/>
      <c r="L377" s="160"/>
      <c r="M377" s="160"/>
      <c r="N377" s="161" t="e">
        <f>AVERAGE(Calculations!P378:Y378)</f>
        <v>#DIV/0!</v>
      </c>
      <c r="O377" s="162" t="e">
        <f>STDEV(Calculations!P378:Y378)</f>
        <v>#DIV/0!</v>
      </c>
    </row>
    <row r="378" spans="1:15">
      <c r="A378" s="99"/>
      <c r="B378" s="37" t="str">
        <f>'Gene Table'!D378</f>
        <v>NM_001101</v>
      </c>
      <c r="C378" s="159" t="s">
        <v>352</v>
      </c>
      <c r="D378" s="160"/>
      <c r="E378" s="160"/>
      <c r="F378" s="160"/>
      <c r="G378" s="160"/>
      <c r="H378" s="160"/>
      <c r="I378" s="160"/>
      <c r="J378" s="160"/>
      <c r="K378" s="160"/>
      <c r="L378" s="160"/>
      <c r="M378" s="160"/>
      <c r="N378" s="161" t="e">
        <f>AVERAGE(Calculations!P379:Y379)</f>
        <v>#DIV/0!</v>
      </c>
      <c r="O378" s="162" t="e">
        <f>STDEV(Calculations!P379:Y379)</f>
        <v>#DIV/0!</v>
      </c>
    </row>
    <row r="379" spans="1:15">
      <c r="A379" s="99"/>
      <c r="B379" s="37" t="str">
        <f>'Gene Table'!D379</f>
        <v>NM_004048</v>
      </c>
      <c r="C379" s="159" t="s">
        <v>356</v>
      </c>
      <c r="D379" s="160"/>
      <c r="E379" s="160"/>
      <c r="F379" s="160"/>
      <c r="G379" s="160"/>
      <c r="H379" s="160"/>
      <c r="I379" s="160"/>
      <c r="J379" s="160"/>
      <c r="K379" s="160"/>
      <c r="L379" s="160"/>
      <c r="M379" s="160"/>
      <c r="N379" s="161" t="e">
        <f>AVERAGE(Calculations!P380:Y380)</f>
        <v>#DIV/0!</v>
      </c>
      <c r="O379" s="162" t="e">
        <f>STDEV(Calculations!P380:Y380)</f>
        <v>#DIV/0!</v>
      </c>
    </row>
    <row r="380" spans="1:15">
      <c r="A380" s="99"/>
      <c r="B380" s="37" t="str">
        <f>'Gene Table'!D380</f>
        <v>NM_012423</v>
      </c>
      <c r="C380" s="159" t="s">
        <v>360</v>
      </c>
      <c r="D380" s="160"/>
      <c r="E380" s="160"/>
      <c r="F380" s="160"/>
      <c r="G380" s="160"/>
      <c r="H380" s="160"/>
      <c r="I380" s="160"/>
      <c r="J380" s="160"/>
      <c r="K380" s="160"/>
      <c r="L380" s="160"/>
      <c r="M380" s="160"/>
      <c r="N380" s="161" t="e">
        <f>AVERAGE(Calculations!P381:Y381)</f>
        <v>#DIV/0!</v>
      </c>
      <c r="O380" s="162" t="e">
        <f>STDEV(Calculations!P381:Y381)</f>
        <v>#DIV/0!</v>
      </c>
    </row>
    <row r="381" spans="1:15">
      <c r="A381" s="99"/>
      <c r="B381" s="37" t="str">
        <f>'Gene Table'!D381</f>
        <v>NM_000194</v>
      </c>
      <c r="C381" s="159" t="s">
        <v>364</v>
      </c>
      <c r="D381" s="160"/>
      <c r="E381" s="160"/>
      <c r="F381" s="160"/>
      <c r="G381" s="160"/>
      <c r="H381" s="160"/>
      <c r="I381" s="160"/>
      <c r="J381" s="160"/>
      <c r="K381" s="160"/>
      <c r="L381" s="160"/>
      <c r="M381" s="160"/>
      <c r="N381" s="161" t="e">
        <f>AVERAGE(Calculations!P382:Y382)</f>
        <v>#DIV/0!</v>
      </c>
      <c r="O381" s="162" t="e">
        <f>STDEV(Calculations!P382:Y382)</f>
        <v>#DIV/0!</v>
      </c>
    </row>
    <row r="382" spans="1:15">
      <c r="A382" s="99"/>
      <c r="B382" s="37" t="str">
        <f>'Gene Table'!D382</f>
        <v>NR_003286</v>
      </c>
      <c r="C382" s="159" t="s">
        <v>368</v>
      </c>
      <c r="D382" s="160"/>
      <c r="E382" s="160"/>
      <c r="F382" s="160"/>
      <c r="G382" s="160"/>
      <c r="H382" s="160"/>
      <c r="I382" s="160"/>
      <c r="J382" s="160"/>
      <c r="K382" s="160"/>
      <c r="L382" s="160"/>
      <c r="M382" s="160"/>
      <c r="N382" s="161" t="e">
        <f>AVERAGE(Calculations!P383:Y383)</f>
        <v>#DIV/0!</v>
      </c>
      <c r="O382" s="162" t="e">
        <f>STDEV(Calculations!P383:Y383)</f>
        <v>#DIV/0!</v>
      </c>
    </row>
    <row r="383" spans="1:15">
      <c r="A383" s="99"/>
      <c r="B383" s="37" t="str">
        <f>'Gene Table'!D383</f>
        <v>RT</v>
      </c>
      <c r="C383" s="159" t="s">
        <v>372</v>
      </c>
      <c r="D383" s="160"/>
      <c r="E383" s="160"/>
      <c r="F383" s="160"/>
      <c r="G383" s="160"/>
      <c r="H383" s="160"/>
      <c r="I383" s="160"/>
      <c r="J383" s="160"/>
      <c r="K383" s="160"/>
      <c r="L383" s="160"/>
      <c r="M383" s="160"/>
      <c r="N383" s="161" t="e">
        <f>AVERAGE(Calculations!P384:Y384)</f>
        <v>#DIV/0!</v>
      </c>
      <c r="O383" s="162" t="e">
        <f>STDEV(Calculations!P384:Y384)</f>
        <v>#DIV/0!</v>
      </c>
    </row>
    <row r="384" spans="1:15">
      <c r="A384" s="99"/>
      <c r="B384" s="37" t="str">
        <f>'Gene Table'!D384</f>
        <v>RT</v>
      </c>
      <c r="C384" s="159" t="s">
        <v>374</v>
      </c>
      <c r="D384" s="160"/>
      <c r="E384" s="160"/>
      <c r="F384" s="160"/>
      <c r="G384" s="160"/>
      <c r="H384" s="160"/>
      <c r="I384" s="160"/>
      <c r="J384" s="160"/>
      <c r="K384" s="160"/>
      <c r="L384" s="160"/>
      <c r="M384" s="160"/>
      <c r="N384" s="161" t="e">
        <f>AVERAGE(Calculations!P385:Y385)</f>
        <v>#DIV/0!</v>
      </c>
      <c r="O384" s="162" t="e">
        <f>STDEV(Calculations!P385:Y385)</f>
        <v>#DIV/0!</v>
      </c>
    </row>
    <row r="385" spans="1:15">
      <c r="A385" s="99"/>
      <c r="B385" s="37" t="str">
        <f>'Gene Table'!D385</f>
        <v>PCR</v>
      </c>
      <c r="C385" s="159" t="s">
        <v>375</v>
      </c>
      <c r="D385" s="160"/>
      <c r="E385" s="160"/>
      <c r="F385" s="160"/>
      <c r="G385" s="160"/>
      <c r="H385" s="160"/>
      <c r="I385" s="160"/>
      <c r="J385" s="160"/>
      <c r="K385" s="160"/>
      <c r="L385" s="160"/>
      <c r="M385" s="160"/>
      <c r="N385" s="161" t="e">
        <f>AVERAGE(Calculations!P386:Y386)</f>
        <v>#DIV/0!</v>
      </c>
      <c r="O385" s="162" t="e">
        <f>STDEV(Calculations!P386:Y386)</f>
        <v>#DIV/0!</v>
      </c>
    </row>
    <row r="386" spans="1:15">
      <c r="A386" s="99"/>
      <c r="B386" s="37" t="str">
        <f>'Gene Table'!D386</f>
        <v>PCR</v>
      </c>
      <c r="C386" s="159" t="s">
        <v>377</v>
      </c>
      <c r="D386" s="160"/>
      <c r="E386" s="160"/>
      <c r="F386" s="160"/>
      <c r="G386" s="160"/>
      <c r="H386" s="160"/>
      <c r="I386" s="160"/>
      <c r="J386" s="160"/>
      <c r="K386" s="160"/>
      <c r="L386" s="160"/>
      <c r="M386" s="160"/>
      <c r="N386" s="161" t="e">
        <f>AVERAGE(Calculations!P387:Y387)</f>
        <v>#DIV/0!</v>
      </c>
      <c r="O386" s="162" t="e">
        <f>STDEV(Calculations!P387:Y387)</f>
        <v>#DIV/0!</v>
      </c>
    </row>
    <row r="387" spans="1:15">
      <c r="A387" s="99" t="str">
        <f>'Gene Table'!A387:A482</f>
        <v>Plate 5</v>
      </c>
      <c r="B387" s="37" t="str">
        <f>'Gene Table'!D387</f>
        <v>NM_002083</v>
      </c>
      <c r="C387" s="159" t="s">
        <v>9</v>
      </c>
      <c r="D387" s="160"/>
      <c r="E387" s="160"/>
      <c r="F387" s="160"/>
      <c r="G387" s="160"/>
      <c r="H387" s="160"/>
      <c r="I387" s="160"/>
      <c r="J387" s="160"/>
      <c r="K387" s="160"/>
      <c r="L387" s="160"/>
      <c r="M387" s="160"/>
      <c r="N387" s="161" t="e">
        <f>AVERAGE(Calculations!P388:Y388)</f>
        <v>#DIV/0!</v>
      </c>
      <c r="O387" s="162" t="e">
        <f>STDEV(Calculations!P388:Y388)</f>
        <v>#DIV/0!</v>
      </c>
    </row>
    <row r="388" spans="1:15">
      <c r="A388" s="99"/>
      <c r="B388" s="37" t="str">
        <f>'Gene Table'!D388</f>
        <v>NM_002075</v>
      </c>
      <c r="C388" s="159" t="s">
        <v>13</v>
      </c>
      <c r="D388" s="160"/>
      <c r="E388" s="160"/>
      <c r="F388" s="160"/>
      <c r="G388" s="160"/>
      <c r="H388" s="160"/>
      <c r="I388" s="160"/>
      <c r="J388" s="160"/>
      <c r="K388" s="160"/>
      <c r="L388" s="160"/>
      <c r="M388" s="160"/>
      <c r="N388" s="161" t="e">
        <f>AVERAGE(Calculations!P389:Y389)</f>
        <v>#DIV/0!</v>
      </c>
      <c r="O388" s="162" t="e">
        <f>STDEV(Calculations!P389:Y389)</f>
        <v>#DIV/0!</v>
      </c>
    </row>
    <row r="389" spans="1:15">
      <c r="A389" s="99"/>
      <c r="B389" s="37" t="str">
        <f>'Gene Table'!D389</f>
        <v>NM_000516</v>
      </c>
      <c r="C389" s="159" t="s">
        <v>17</v>
      </c>
      <c r="D389" s="160"/>
      <c r="E389" s="160"/>
      <c r="F389" s="160"/>
      <c r="G389" s="160"/>
      <c r="H389" s="160"/>
      <c r="I389" s="160"/>
      <c r="J389" s="160"/>
      <c r="K389" s="160"/>
      <c r="L389" s="160"/>
      <c r="M389" s="160"/>
      <c r="N389" s="161" t="e">
        <f>AVERAGE(Calculations!P390:Y390)</f>
        <v>#DIV/0!</v>
      </c>
      <c r="O389" s="162" t="e">
        <f>STDEV(Calculations!P390:Y390)</f>
        <v>#DIV/0!</v>
      </c>
    </row>
    <row r="390" spans="1:15">
      <c r="A390" s="99"/>
      <c r="B390" s="37" t="str">
        <f>'Gene Table'!D390</f>
        <v>NM_013274</v>
      </c>
      <c r="C390" s="159" t="s">
        <v>21</v>
      </c>
      <c r="D390" s="160"/>
      <c r="E390" s="160"/>
      <c r="F390" s="160"/>
      <c r="G390" s="160"/>
      <c r="H390" s="160"/>
      <c r="I390" s="160"/>
      <c r="J390" s="160"/>
      <c r="K390" s="160"/>
      <c r="L390" s="160"/>
      <c r="M390" s="160"/>
      <c r="N390" s="161" t="e">
        <f>AVERAGE(Calculations!P391:Y391)</f>
        <v>#DIV/0!</v>
      </c>
      <c r="O390" s="162" t="e">
        <f>STDEV(Calculations!P391:Y391)</f>
        <v>#DIV/0!</v>
      </c>
    </row>
    <row r="391" spans="1:15">
      <c r="A391" s="99"/>
      <c r="B391" s="37" t="str">
        <f>'Gene Table'!D391</f>
        <v>NM_014475</v>
      </c>
      <c r="C391" s="159" t="s">
        <v>25</v>
      </c>
      <c r="D391" s="160"/>
      <c r="E391" s="160"/>
      <c r="F391" s="160"/>
      <c r="G391" s="160"/>
      <c r="H391" s="160"/>
      <c r="I391" s="160"/>
      <c r="J391" s="160"/>
      <c r="K391" s="160"/>
      <c r="L391" s="160"/>
      <c r="M391" s="160"/>
      <c r="N391" s="161" t="e">
        <f>AVERAGE(Calculations!P392:Y392)</f>
        <v>#DIV/0!</v>
      </c>
      <c r="O391" s="162" t="e">
        <f>STDEV(Calculations!P392:Y392)</f>
        <v>#DIV/0!</v>
      </c>
    </row>
    <row r="392" spans="1:15">
      <c r="A392" s="99"/>
      <c r="B392" s="37" t="str">
        <f>'Gene Table'!D392</f>
        <v>NM_012419</v>
      </c>
      <c r="C392" s="159" t="s">
        <v>29</v>
      </c>
      <c r="D392" s="160"/>
      <c r="E392" s="160"/>
      <c r="F392" s="160"/>
      <c r="G392" s="160"/>
      <c r="H392" s="160"/>
      <c r="I392" s="160"/>
      <c r="J392" s="160"/>
      <c r="K392" s="160"/>
      <c r="L392" s="160"/>
      <c r="M392" s="160"/>
      <c r="N392" s="161" t="e">
        <f>AVERAGE(Calculations!P393:Y393)</f>
        <v>#DIV/0!</v>
      </c>
      <c r="O392" s="162" t="e">
        <f>STDEV(Calculations!P393:Y393)</f>
        <v>#DIV/0!</v>
      </c>
    </row>
    <row r="393" spans="1:15">
      <c r="A393" s="99"/>
      <c r="B393" s="37" t="str">
        <f>'Gene Table'!D393</f>
        <v>NM_000583</v>
      </c>
      <c r="C393" s="159" t="s">
        <v>33</v>
      </c>
      <c r="D393" s="160"/>
      <c r="E393" s="160"/>
      <c r="F393" s="160"/>
      <c r="G393" s="160"/>
      <c r="H393" s="160"/>
      <c r="I393" s="160"/>
      <c r="J393" s="160"/>
      <c r="K393" s="160"/>
      <c r="L393" s="160"/>
      <c r="M393" s="160"/>
      <c r="N393" s="161" t="e">
        <f>AVERAGE(Calculations!P394:Y394)</f>
        <v>#DIV/0!</v>
      </c>
      <c r="O393" s="162" t="e">
        <f>STDEV(Calculations!P394:Y394)</f>
        <v>#DIV/0!</v>
      </c>
    </row>
    <row r="394" spans="1:15">
      <c r="A394" s="99"/>
      <c r="B394" s="37" t="str">
        <f>'Gene Table'!D394</f>
        <v>NM_014365</v>
      </c>
      <c r="C394" s="159" t="s">
        <v>37</v>
      </c>
      <c r="D394" s="160"/>
      <c r="E394" s="160"/>
      <c r="F394" s="160"/>
      <c r="G394" s="160"/>
      <c r="H394" s="160"/>
      <c r="I394" s="160"/>
      <c r="J394" s="160"/>
      <c r="K394" s="160"/>
      <c r="L394" s="160"/>
      <c r="M394" s="160"/>
      <c r="N394" s="161" t="e">
        <f>AVERAGE(Calculations!P395:Y395)</f>
        <v>#DIV/0!</v>
      </c>
      <c r="O394" s="162" t="e">
        <f>STDEV(Calculations!P395:Y395)</f>
        <v>#DIV/0!</v>
      </c>
    </row>
    <row r="395" spans="1:15">
      <c r="A395" s="99"/>
      <c r="B395" s="37" t="str">
        <f>'Gene Table'!D395</f>
        <v>NM_015515</v>
      </c>
      <c r="C395" s="159" t="s">
        <v>41</v>
      </c>
      <c r="D395" s="160"/>
      <c r="E395" s="160"/>
      <c r="F395" s="160"/>
      <c r="G395" s="160"/>
      <c r="H395" s="160"/>
      <c r="I395" s="160"/>
      <c r="J395" s="160"/>
      <c r="K395" s="160"/>
      <c r="L395" s="160"/>
      <c r="M395" s="160"/>
      <c r="N395" s="161" t="e">
        <f>AVERAGE(Calculations!P396:Y396)</f>
        <v>#DIV/0!</v>
      </c>
      <c r="O395" s="162" t="e">
        <f>STDEV(Calculations!P396:Y396)</f>
        <v>#DIV/0!</v>
      </c>
    </row>
    <row r="396" spans="1:15">
      <c r="A396" s="99"/>
      <c r="B396" s="37" t="str">
        <f>'Gene Table'!D396</f>
        <v>NM_001042594</v>
      </c>
      <c r="C396" s="159" t="s">
        <v>45</v>
      </c>
      <c r="D396" s="160"/>
      <c r="E396" s="160"/>
      <c r="F396" s="160"/>
      <c r="G396" s="160"/>
      <c r="H396" s="160"/>
      <c r="I396" s="160"/>
      <c r="J396" s="160"/>
      <c r="K396" s="160"/>
      <c r="L396" s="160"/>
      <c r="M396" s="160"/>
      <c r="N396" s="161" t="e">
        <f>AVERAGE(Calculations!P397:Y397)</f>
        <v>#DIV/0!</v>
      </c>
      <c r="O396" s="162" t="e">
        <f>STDEV(Calculations!P397:Y397)</f>
        <v>#DIV/0!</v>
      </c>
    </row>
    <row r="397" spans="1:15">
      <c r="A397" s="99"/>
      <c r="B397" s="37" t="str">
        <f>'Gene Table'!D397</f>
        <v>NM_012134</v>
      </c>
      <c r="C397" s="159" t="s">
        <v>49</v>
      </c>
      <c r="D397" s="160"/>
      <c r="E397" s="160"/>
      <c r="F397" s="160"/>
      <c r="G397" s="160"/>
      <c r="H397" s="160"/>
      <c r="I397" s="160"/>
      <c r="J397" s="160"/>
      <c r="K397" s="160"/>
      <c r="L397" s="160"/>
      <c r="M397" s="160"/>
      <c r="N397" s="161" t="e">
        <f>AVERAGE(Calculations!P398:Y398)</f>
        <v>#DIV/0!</v>
      </c>
      <c r="O397" s="162" t="e">
        <f>STDEV(Calculations!P398:Y398)</f>
        <v>#DIV/0!</v>
      </c>
    </row>
    <row r="398" spans="1:15">
      <c r="A398" s="99"/>
      <c r="B398" s="37" t="str">
        <f>'Gene Table'!D398</f>
        <v>NM_178510</v>
      </c>
      <c r="C398" s="159" t="s">
        <v>53</v>
      </c>
      <c r="D398" s="160"/>
      <c r="E398" s="160"/>
      <c r="F398" s="160"/>
      <c r="G398" s="160"/>
      <c r="H398" s="160"/>
      <c r="I398" s="160"/>
      <c r="J398" s="160"/>
      <c r="K398" s="160"/>
      <c r="L398" s="160"/>
      <c r="M398" s="160"/>
      <c r="N398" s="161" t="e">
        <f>AVERAGE(Calculations!P399:Y399)</f>
        <v>#DIV/0!</v>
      </c>
      <c r="O398" s="162" t="e">
        <f>STDEV(Calculations!P399:Y399)</f>
        <v>#DIV/0!</v>
      </c>
    </row>
    <row r="399" spans="1:15">
      <c r="A399" s="99"/>
      <c r="B399" s="37" t="str">
        <f>'Gene Table'!D399</f>
        <v>NM_001469</v>
      </c>
      <c r="C399" s="159" t="s">
        <v>57</v>
      </c>
      <c r="D399" s="160"/>
      <c r="E399" s="160"/>
      <c r="F399" s="160"/>
      <c r="G399" s="160"/>
      <c r="H399" s="160"/>
      <c r="I399" s="160"/>
      <c r="J399" s="160"/>
      <c r="K399" s="160"/>
      <c r="L399" s="160"/>
      <c r="M399" s="160"/>
      <c r="N399" s="161" t="e">
        <f>AVERAGE(Calculations!P400:Y400)</f>
        <v>#DIV/0!</v>
      </c>
      <c r="O399" s="162" t="e">
        <f>STDEV(Calculations!P400:Y400)</f>
        <v>#DIV/0!</v>
      </c>
    </row>
    <row r="400" spans="1:15">
      <c r="A400" s="99"/>
      <c r="B400" s="37" t="str">
        <f>'Gene Table'!D400</f>
        <v>NM_004479</v>
      </c>
      <c r="C400" s="159" t="s">
        <v>61</v>
      </c>
      <c r="D400" s="160"/>
      <c r="E400" s="160"/>
      <c r="F400" s="160"/>
      <c r="G400" s="160"/>
      <c r="H400" s="160"/>
      <c r="I400" s="160"/>
      <c r="J400" s="160"/>
      <c r="K400" s="160"/>
      <c r="L400" s="160"/>
      <c r="M400" s="160"/>
      <c r="N400" s="161" t="e">
        <f>AVERAGE(Calculations!P401:Y401)</f>
        <v>#DIV/0!</v>
      </c>
      <c r="O400" s="162" t="e">
        <f>STDEV(Calculations!P401:Y401)</f>
        <v>#DIV/0!</v>
      </c>
    </row>
    <row r="401" spans="1:15">
      <c r="A401" s="99"/>
      <c r="B401" s="37" t="str">
        <f>'Gene Table'!D401</f>
        <v>NM_001140</v>
      </c>
      <c r="C401" s="159" t="s">
        <v>65</v>
      </c>
      <c r="D401" s="160"/>
      <c r="E401" s="160"/>
      <c r="F401" s="160"/>
      <c r="G401" s="160"/>
      <c r="H401" s="160"/>
      <c r="I401" s="160"/>
      <c r="J401" s="160"/>
      <c r="K401" s="160"/>
      <c r="L401" s="160"/>
      <c r="M401" s="160"/>
      <c r="N401" s="161" t="e">
        <f>AVERAGE(Calculations!P402:Y402)</f>
        <v>#DIV/0!</v>
      </c>
      <c r="O401" s="162" t="e">
        <f>STDEV(Calculations!P402:Y402)</f>
        <v>#DIV/0!</v>
      </c>
    </row>
    <row r="402" spans="1:15">
      <c r="A402" s="99"/>
      <c r="B402" s="37" t="str">
        <f>'Gene Table'!D402</f>
        <v>NM_000698</v>
      </c>
      <c r="C402" s="159" t="s">
        <v>69</v>
      </c>
      <c r="D402" s="160"/>
      <c r="E402" s="160"/>
      <c r="F402" s="160"/>
      <c r="G402" s="160"/>
      <c r="H402" s="160"/>
      <c r="I402" s="160"/>
      <c r="J402" s="160"/>
      <c r="K402" s="160"/>
      <c r="L402" s="160"/>
      <c r="M402" s="160"/>
      <c r="N402" s="161" t="e">
        <f>AVERAGE(Calculations!P403:Y403)</f>
        <v>#DIV/0!</v>
      </c>
      <c r="O402" s="162" t="e">
        <f>STDEV(Calculations!P403:Y403)</f>
        <v>#DIV/0!</v>
      </c>
    </row>
    <row r="403" spans="1:15">
      <c r="A403" s="99"/>
      <c r="B403" s="37" t="str">
        <f>'Gene Table'!D403</f>
        <v>NM_000697</v>
      </c>
      <c r="C403" s="159" t="s">
        <v>73</v>
      </c>
      <c r="D403" s="160"/>
      <c r="E403" s="160"/>
      <c r="F403" s="160"/>
      <c r="G403" s="160"/>
      <c r="H403" s="160"/>
      <c r="I403" s="160"/>
      <c r="J403" s="160"/>
      <c r="K403" s="160"/>
      <c r="L403" s="160"/>
      <c r="M403" s="160"/>
      <c r="N403" s="161" t="e">
        <f>AVERAGE(Calculations!P404:Y404)</f>
        <v>#DIV/0!</v>
      </c>
      <c r="O403" s="162" t="e">
        <f>STDEV(Calculations!P404:Y404)</f>
        <v>#DIV/0!</v>
      </c>
    </row>
    <row r="404" spans="1:15">
      <c r="A404" s="99"/>
      <c r="B404" s="37" t="str">
        <f>'Gene Table'!D404</f>
        <v>NM_002689</v>
      </c>
      <c r="C404" s="159" t="s">
        <v>77</v>
      </c>
      <c r="D404" s="160"/>
      <c r="E404" s="160"/>
      <c r="F404" s="160"/>
      <c r="G404" s="160"/>
      <c r="H404" s="160"/>
      <c r="I404" s="160"/>
      <c r="J404" s="160"/>
      <c r="K404" s="160"/>
      <c r="L404" s="160"/>
      <c r="M404" s="160"/>
      <c r="N404" s="161" t="e">
        <f>AVERAGE(Calculations!P405:Y405)</f>
        <v>#DIV/0!</v>
      </c>
      <c r="O404" s="162" t="e">
        <f>STDEV(Calculations!P405:Y405)</f>
        <v>#DIV/0!</v>
      </c>
    </row>
    <row r="405" spans="1:15">
      <c r="A405" s="99"/>
      <c r="B405" s="37" t="str">
        <f>'Gene Table'!D405</f>
        <v>NM_014324</v>
      </c>
      <c r="C405" s="159" t="s">
        <v>81</v>
      </c>
      <c r="D405" s="160"/>
      <c r="E405" s="160"/>
      <c r="F405" s="160"/>
      <c r="G405" s="160"/>
      <c r="H405" s="160"/>
      <c r="I405" s="160"/>
      <c r="J405" s="160"/>
      <c r="K405" s="160"/>
      <c r="L405" s="160"/>
      <c r="M405" s="160"/>
      <c r="N405" s="161" t="e">
        <f>AVERAGE(Calculations!P406:Y406)</f>
        <v>#DIV/0!</v>
      </c>
      <c r="O405" s="162" t="e">
        <f>STDEV(Calculations!P406:Y406)</f>
        <v>#DIV/0!</v>
      </c>
    </row>
    <row r="406" spans="1:15">
      <c r="A406" s="99"/>
      <c r="B406" s="37" t="str">
        <f>'Gene Table'!D406</f>
        <v>NM_012429</v>
      </c>
      <c r="C406" s="159" t="s">
        <v>85</v>
      </c>
      <c r="D406" s="160"/>
      <c r="E406" s="160"/>
      <c r="F406" s="160"/>
      <c r="G406" s="160"/>
      <c r="H406" s="160"/>
      <c r="I406" s="160"/>
      <c r="J406" s="160"/>
      <c r="K406" s="160"/>
      <c r="L406" s="160"/>
      <c r="M406" s="160"/>
      <c r="N406" s="161" t="e">
        <f>AVERAGE(Calculations!P407:Y407)</f>
        <v>#DIV/0!</v>
      </c>
      <c r="O406" s="162" t="e">
        <f>STDEV(Calculations!P407:Y407)</f>
        <v>#DIV/0!</v>
      </c>
    </row>
    <row r="407" spans="1:15">
      <c r="A407" s="99"/>
      <c r="B407" s="37" t="str">
        <f>'Gene Table'!D407</f>
        <v>NM_005252</v>
      </c>
      <c r="C407" s="159" t="s">
        <v>89</v>
      </c>
      <c r="D407" s="160"/>
      <c r="E407" s="160"/>
      <c r="F407" s="160"/>
      <c r="G407" s="160"/>
      <c r="H407" s="160"/>
      <c r="I407" s="160"/>
      <c r="J407" s="160"/>
      <c r="K407" s="160"/>
      <c r="L407" s="160"/>
      <c r="M407" s="160"/>
      <c r="N407" s="161" t="e">
        <f>AVERAGE(Calculations!P408:Y408)</f>
        <v>#DIV/0!</v>
      </c>
      <c r="O407" s="162" t="e">
        <f>STDEV(Calculations!P408:Y408)</f>
        <v>#DIV/0!</v>
      </c>
    </row>
    <row r="408" spans="1:15">
      <c r="A408" s="99"/>
      <c r="B408" s="37" t="str">
        <f>'Gene Table'!D408</f>
        <v>NM_018672</v>
      </c>
      <c r="C408" s="159" t="s">
        <v>93</v>
      </c>
      <c r="D408" s="160"/>
      <c r="E408" s="160"/>
      <c r="F408" s="160"/>
      <c r="G408" s="160"/>
      <c r="H408" s="160"/>
      <c r="I408" s="160"/>
      <c r="J408" s="160"/>
      <c r="K408" s="160"/>
      <c r="L408" s="160"/>
      <c r="M408" s="160"/>
      <c r="N408" s="161" t="e">
        <f>AVERAGE(Calculations!P409:Y409)</f>
        <v>#DIV/0!</v>
      </c>
      <c r="O408" s="162" t="e">
        <f>STDEV(Calculations!P409:Y409)</f>
        <v>#DIV/0!</v>
      </c>
    </row>
    <row r="409" spans="1:15">
      <c r="A409" s="99"/>
      <c r="B409" s="37" t="str">
        <f>'Gene Table'!D409</f>
        <v>NM_080284</v>
      </c>
      <c r="C409" s="159" t="s">
        <v>97</v>
      </c>
      <c r="D409" s="160"/>
      <c r="E409" s="160"/>
      <c r="F409" s="160"/>
      <c r="G409" s="160"/>
      <c r="H409" s="160"/>
      <c r="I409" s="160"/>
      <c r="J409" s="160"/>
      <c r="K409" s="160"/>
      <c r="L409" s="160"/>
      <c r="M409" s="160"/>
      <c r="N409" s="161" t="e">
        <f>AVERAGE(Calculations!P410:Y410)</f>
        <v>#DIV/0!</v>
      </c>
      <c r="O409" s="162" t="e">
        <f>STDEV(Calculations!P410:Y410)</f>
        <v>#DIV/0!</v>
      </c>
    </row>
    <row r="410" spans="1:15">
      <c r="A410" s="99"/>
      <c r="B410" s="37" t="str">
        <f>'Gene Table'!D410</f>
        <v>NM_001453</v>
      </c>
      <c r="C410" s="159" t="s">
        <v>101</v>
      </c>
      <c r="D410" s="160"/>
      <c r="E410" s="160"/>
      <c r="F410" s="160"/>
      <c r="G410" s="160"/>
      <c r="H410" s="160"/>
      <c r="I410" s="160"/>
      <c r="J410" s="160"/>
      <c r="K410" s="160"/>
      <c r="L410" s="160"/>
      <c r="M410" s="160"/>
      <c r="N410" s="161" t="e">
        <f>AVERAGE(Calculations!P411:Y411)</f>
        <v>#DIV/0!</v>
      </c>
      <c r="O410" s="162" t="e">
        <f>STDEV(Calculations!P411:Y411)</f>
        <v>#DIV/0!</v>
      </c>
    </row>
    <row r="411" spans="1:15">
      <c r="A411" s="99"/>
      <c r="B411" s="37" t="str">
        <f>'Gene Table'!D411</f>
        <v>NM_022963</v>
      </c>
      <c r="C411" s="159" t="s">
        <v>105</v>
      </c>
      <c r="D411" s="160"/>
      <c r="E411" s="160"/>
      <c r="F411" s="160"/>
      <c r="G411" s="160"/>
      <c r="H411" s="160"/>
      <c r="I411" s="160"/>
      <c r="J411" s="160"/>
      <c r="K411" s="160"/>
      <c r="L411" s="160"/>
      <c r="M411" s="160"/>
      <c r="N411" s="161" t="e">
        <f>AVERAGE(Calculations!P412:Y412)</f>
        <v>#DIV/0!</v>
      </c>
      <c r="O411" s="162" t="e">
        <f>STDEV(Calculations!P412:Y412)</f>
        <v>#DIV/0!</v>
      </c>
    </row>
    <row r="412" spans="1:15">
      <c r="A412" s="99"/>
      <c r="B412" s="37" t="str">
        <f>'Gene Table'!D412</f>
        <v>NM_021642</v>
      </c>
      <c r="C412" s="159" t="s">
        <v>109</v>
      </c>
      <c r="D412" s="160"/>
      <c r="E412" s="160"/>
      <c r="F412" s="160"/>
      <c r="G412" s="160"/>
      <c r="H412" s="160"/>
      <c r="I412" s="160"/>
      <c r="J412" s="160"/>
      <c r="K412" s="160"/>
      <c r="L412" s="160"/>
      <c r="M412" s="160"/>
      <c r="N412" s="161" t="e">
        <f>AVERAGE(Calculations!P413:Y413)</f>
        <v>#DIV/0!</v>
      </c>
      <c r="O412" s="162" t="e">
        <f>STDEV(Calculations!P413:Y413)</f>
        <v>#DIV/0!</v>
      </c>
    </row>
    <row r="413" spans="1:15">
      <c r="A413" s="99"/>
      <c r="B413" s="37" t="str">
        <f>'Gene Table'!D413</f>
        <v>NM_000690</v>
      </c>
      <c r="C413" s="159" t="s">
        <v>113</v>
      </c>
      <c r="D413" s="160"/>
      <c r="E413" s="160"/>
      <c r="F413" s="160"/>
      <c r="G413" s="160"/>
      <c r="H413" s="160"/>
      <c r="I413" s="160"/>
      <c r="J413" s="160"/>
      <c r="K413" s="160"/>
      <c r="L413" s="160"/>
      <c r="M413" s="160"/>
      <c r="N413" s="161" t="e">
        <f>AVERAGE(Calculations!P414:Y414)</f>
        <v>#DIV/0!</v>
      </c>
      <c r="O413" s="162" t="e">
        <f>STDEV(Calculations!P414:Y414)</f>
        <v>#DIV/0!</v>
      </c>
    </row>
    <row r="414" spans="1:15">
      <c r="A414" s="99"/>
      <c r="B414" s="37" t="str">
        <f>'Gene Table'!D414</f>
        <v>NM_001018115</v>
      </c>
      <c r="C414" s="159" t="s">
        <v>117</v>
      </c>
      <c r="D414" s="160"/>
      <c r="E414" s="160"/>
      <c r="F414" s="160"/>
      <c r="G414" s="160"/>
      <c r="H414" s="160"/>
      <c r="I414" s="160"/>
      <c r="J414" s="160"/>
      <c r="K414" s="160"/>
      <c r="L414" s="160"/>
      <c r="M414" s="160"/>
      <c r="N414" s="161" t="e">
        <f>AVERAGE(Calculations!P415:Y415)</f>
        <v>#DIV/0!</v>
      </c>
      <c r="O414" s="162" t="e">
        <f>STDEV(Calculations!P415:Y415)</f>
        <v>#DIV/0!</v>
      </c>
    </row>
    <row r="415" spans="1:15">
      <c r="A415" s="99"/>
      <c r="B415" s="37" t="str">
        <f>'Gene Table'!D415</f>
        <v>NM_000136</v>
      </c>
      <c r="C415" s="159" t="s">
        <v>121</v>
      </c>
      <c r="D415" s="160"/>
      <c r="E415" s="160"/>
      <c r="F415" s="160"/>
      <c r="G415" s="160"/>
      <c r="H415" s="160"/>
      <c r="I415" s="160"/>
      <c r="J415" s="160"/>
      <c r="K415" s="160"/>
      <c r="L415" s="160"/>
      <c r="M415" s="160"/>
      <c r="N415" s="161" t="e">
        <f>AVERAGE(Calculations!P416:Y416)</f>
        <v>#DIV/0!</v>
      </c>
      <c r="O415" s="162" t="e">
        <f>STDEV(Calculations!P416:Y416)</f>
        <v>#DIV/0!</v>
      </c>
    </row>
    <row r="416" spans="1:15">
      <c r="A416" s="99"/>
      <c r="B416" s="37" t="str">
        <f>'Gene Table'!D416</f>
        <v>NM_001437</v>
      </c>
      <c r="C416" s="159" t="s">
        <v>125</v>
      </c>
      <c r="D416" s="160"/>
      <c r="E416" s="160"/>
      <c r="F416" s="160"/>
      <c r="G416" s="160"/>
      <c r="H416" s="160"/>
      <c r="I416" s="160"/>
      <c r="J416" s="160"/>
      <c r="K416" s="160"/>
      <c r="L416" s="160"/>
      <c r="M416" s="160"/>
      <c r="N416" s="161" t="e">
        <f>AVERAGE(Calculations!P417:Y417)</f>
        <v>#DIV/0!</v>
      </c>
      <c r="O416" s="162" t="e">
        <f>STDEV(Calculations!P417:Y417)</f>
        <v>#DIV/0!</v>
      </c>
    </row>
    <row r="417" spans="1:15">
      <c r="A417" s="99"/>
      <c r="B417" s="37" t="str">
        <f>'Gene Table'!D417</f>
        <v>NM_000125</v>
      </c>
      <c r="C417" s="159" t="s">
        <v>129</v>
      </c>
      <c r="D417" s="160"/>
      <c r="E417" s="160"/>
      <c r="F417" s="160"/>
      <c r="G417" s="160"/>
      <c r="H417" s="160"/>
      <c r="I417" s="160"/>
      <c r="J417" s="160"/>
      <c r="K417" s="160"/>
      <c r="L417" s="160"/>
      <c r="M417" s="160"/>
      <c r="N417" s="161" t="e">
        <f>AVERAGE(Calculations!P418:Y418)</f>
        <v>#DIV/0!</v>
      </c>
      <c r="O417" s="162" t="e">
        <f>STDEV(Calculations!P418:Y418)</f>
        <v>#DIV/0!</v>
      </c>
    </row>
    <row r="418" spans="1:15">
      <c r="A418" s="99"/>
      <c r="B418" s="37" t="str">
        <f>'Gene Table'!D418</f>
        <v>NM_001014431</v>
      </c>
      <c r="C418" s="159" t="s">
        <v>133</v>
      </c>
      <c r="D418" s="160"/>
      <c r="E418" s="160"/>
      <c r="F418" s="160"/>
      <c r="G418" s="160"/>
      <c r="H418" s="160"/>
      <c r="I418" s="160"/>
      <c r="J418" s="160"/>
      <c r="K418" s="160"/>
      <c r="L418" s="160"/>
      <c r="M418" s="160"/>
      <c r="N418" s="161" t="e">
        <f>AVERAGE(Calculations!P419:Y419)</f>
        <v>#DIV/0!</v>
      </c>
      <c r="O418" s="162" t="e">
        <f>STDEV(Calculations!P419:Y419)</f>
        <v>#DIV/0!</v>
      </c>
    </row>
    <row r="419" spans="1:15">
      <c r="A419" s="99"/>
      <c r="B419" s="37" t="str">
        <f>'Gene Table'!D419</f>
        <v>NM_152686</v>
      </c>
      <c r="C419" s="159" t="s">
        <v>137</v>
      </c>
      <c r="D419" s="160"/>
      <c r="E419" s="160"/>
      <c r="F419" s="160"/>
      <c r="G419" s="160"/>
      <c r="H419" s="160"/>
      <c r="I419" s="160"/>
      <c r="J419" s="160"/>
      <c r="K419" s="160"/>
      <c r="L419" s="160"/>
      <c r="M419" s="160"/>
      <c r="N419" s="161" t="e">
        <f>AVERAGE(Calculations!P420:Y420)</f>
        <v>#DIV/0!</v>
      </c>
      <c r="O419" s="162" t="e">
        <f>STDEV(Calculations!P420:Y420)</f>
        <v>#DIV/0!</v>
      </c>
    </row>
    <row r="420" spans="1:15">
      <c r="A420" s="99"/>
      <c r="B420" s="37" t="str">
        <f>'Gene Table'!D420</f>
        <v>NM_005502</v>
      </c>
      <c r="C420" s="159" t="s">
        <v>141</v>
      </c>
      <c r="D420" s="160"/>
      <c r="E420" s="160"/>
      <c r="F420" s="160"/>
      <c r="G420" s="160"/>
      <c r="H420" s="160"/>
      <c r="I420" s="160"/>
      <c r="J420" s="160"/>
      <c r="K420" s="160"/>
      <c r="L420" s="160"/>
      <c r="M420" s="160"/>
      <c r="N420" s="161" t="e">
        <f>AVERAGE(Calculations!P421:Y421)</f>
        <v>#DIV/0!</v>
      </c>
      <c r="O420" s="162" t="e">
        <f>STDEV(Calculations!P421:Y421)</f>
        <v>#DIV/0!</v>
      </c>
    </row>
    <row r="421" spans="1:15">
      <c r="A421" s="99"/>
      <c r="B421" s="37" t="str">
        <f>'Gene Table'!D421</f>
        <v>NM_001406</v>
      </c>
      <c r="C421" s="159" t="s">
        <v>145</v>
      </c>
      <c r="D421" s="160"/>
      <c r="E421" s="160"/>
      <c r="F421" s="160"/>
      <c r="G421" s="160"/>
      <c r="H421" s="160"/>
      <c r="I421" s="160"/>
      <c r="J421" s="160"/>
      <c r="K421" s="160"/>
      <c r="L421" s="160"/>
      <c r="M421" s="160"/>
      <c r="N421" s="161" t="e">
        <f>AVERAGE(Calculations!P422:Y422)</f>
        <v>#DIV/0!</v>
      </c>
      <c r="O421" s="162" t="e">
        <f>STDEV(Calculations!P422:Y422)</f>
        <v>#DIV/0!</v>
      </c>
    </row>
    <row r="422" spans="1:15">
      <c r="A422" s="99"/>
      <c r="B422" s="37" t="str">
        <f>'Gene Table'!D422</f>
        <v>NM_001955</v>
      </c>
      <c r="C422" s="159" t="s">
        <v>149</v>
      </c>
      <c r="D422" s="160"/>
      <c r="E422" s="160"/>
      <c r="F422" s="160"/>
      <c r="G422" s="160"/>
      <c r="H422" s="160"/>
      <c r="I422" s="160"/>
      <c r="J422" s="160"/>
      <c r="K422" s="160"/>
      <c r="L422" s="160"/>
      <c r="M422" s="160"/>
      <c r="N422" s="161" t="e">
        <f>AVERAGE(Calculations!P423:Y423)</f>
        <v>#DIV/0!</v>
      </c>
      <c r="O422" s="162" t="e">
        <f>STDEV(Calculations!P423:Y423)</f>
        <v>#DIV/0!</v>
      </c>
    </row>
    <row r="423" spans="1:15">
      <c r="A423" s="99"/>
      <c r="B423" s="37" t="str">
        <f>'Gene Table'!D423</f>
        <v>NM_000797</v>
      </c>
      <c r="C423" s="159" t="s">
        <v>153</v>
      </c>
      <c r="D423" s="160"/>
      <c r="E423" s="160"/>
      <c r="F423" s="160"/>
      <c r="G423" s="160"/>
      <c r="H423" s="160"/>
      <c r="I423" s="160"/>
      <c r="J423" s="160"/>
      <c r="K423" s="160"/>
      <c r="L423" s="160"/>
      <c r="M423" s="160"/>
      <c r="N423" s="161" t="e">
        <f>AVERAGE(Calculations!P424:Y424)</f>
        <v>#DIV/0!</v>
      </c>
      <c r="O423" s="162" t="e">
        <f>STDEV(Calculations!P424:Y424)</f>
        <v>#DIV/0!</v>
      </c>
    </row>
    <row r="424" spans="1:15">
      <c r="A424" s="99"/>
      <c r="B424" s="37" t="str">
        <f>'Gene Table'!D424</f>
        <v>NM_000794</v>
      </c>
      <c r="C424" s="159" t="s">
        <v>157</v>
      </c>
      <c r="D424" s="160"/>
      <c r="E424" s="160"/>
      <c r="F424" s="160"/>
      <c r="G424" s="160"/>
      <c r="H424" s="160"/>
      <c r="I424" s="160"/>
      <c r="J424" s="160"/>
      <c r="K424" s="160"/>
      <c r="L424" s="160"/>
      <c r="M424" s="160"/>
      <c r="N424" s="161" t="e">
        <f>AVERAGE(Calculations!P425:Y425)</f>
        <v>#DIV/0!</v>
      </c>
      <c r="O424" s="162" t="e">
        <f>STDEV(Calculations!P425:Y425)</f>
        <v>#DIV/0!</v>
      </c>
    </row>
    <row r="425" spans="1:15">
      <c r="A425" s="99"/>
      <c r="B425" s="37" t="str">
        <f>'Gene Table'!D425</f>
        <v>NM_000791</v>
      </c>
      <c r="C425" s="159" t="s">
        <v>161</v>
      </c>
      <c r="D425" s="160"/>
      <c r="E425" s="160"/>
      <c r="F425" s="160"/>
      <c r="G425" s="160"/>
      <c r="H425" s="160"/>
      <c r="I425" s="160"/>
      <c r="J425" s="160"/>
      <c r="K425" s="160"/>
      <c r="L425" s="160"/>
      <c r="M425" s="160"/>
      <c r="N425" s="161" t="e">
        <f>AVERAGE(Calculations!P426:Y426)</f>
        <v>#DIV/0!</v>
      </c>
      <c r="O425" s="162" t="e">
        <f>STDEV(Calculations!P426:Y426)</f>
        <v>#DIV/0!</v>
      </c>
    </row>
    <row r="426" spans="1:15">
      <c r="A426" s="99"/>
      <c r="B426" s="37" t="str">
        <f>'Gene Table'!D426</f>
        <v>NM_000107</v>
      </c>
      <c r="C426" s="159" t="s">
        <v>165</v>
      </c>
      <c r="D426" s="160"/>
      <c r="E426" s="160"/>
      <c r="F426" s="160"/>
      <c r="G426" s="160"/>
      <c r="H426" s="160"/>
      <c r="I426" s="160"/>
      <c r="J426" s="160"/>
      <c r="K426" s="160"/>
      <c r="L426" s="160"/>
      <c r="M426" s="160"/>
      <c r="N426" s="161" t="e">
        <f>AVERAGE(Calculations!P427:Y427)</f>
        <v>#DIV/0!</v>
      </c>
      <c r="O426" s="162" t="e">
        <f>STDEV(Calculations!P427:Y427)</f>
        <v>#DIV/0!</v>
      </c>
    </row>
    <row r="427" spans="1:15">
      <c r="A427" s="99"/>
      <c r="B427" s="37" t="str">
        <f>'Gene Table'!D427</f>
        <v>NM_000789</v>
      </c>
      <c r="C427" s="159" t="s">
        <v>169</v>
      </c>
      <c r="D427" s="160"/>
      <c r="E427" s="160"/>
      <c r="F427" s="160"/>
      <c r="G427" s="160"/>
      <c r="H427" s="160"/>
      <c r="I427" s="160"/>
      <c r="J427" s="160"/>
      <c r="K427" s="160"/>
      <c r="L427" s="160"/>
      <c r="M427" s="160"/>
      <c r="N427" s="161" t="e">
        <f>AVERAGE(Calculations!P428:Y428)</f>
        <v>#DIV/0!</v>
      </c>
      <c r="O427" s="162" t="e">
        <f>STDEV(Calculations!P428:Y428)</f>
        <v>#DIV/0!</v>
      </c>
    </row>
    <row r="428" spans="1:15">
      <c r="A428" s="99"/>
      <c r="B428" s="37" t="str">
        <f>'Gene Table'!D428</f>
        <v>NM_152587</v>
      </c>
      <c r="C428" s="159" t="s">
        <v>173</v>
      </c>
      <c r="D428" s="160"/>
      <c r="E428" s="160"/>
      <c r="F428" s="160"/>
      <c r="G428" s="160"/>
      <c r="H428" s="160"/>
      <c r="I428" s="160"/>
      <c r="J428" s="160"/>
      <c r="K428" s="160"/>
      <c r="L428" s="160"/>
      <c r="M428" s="160"/>
      <c r="N428" s="161" t="e">
        <f>AVERAGE(Calculations!P429:Y429)</f>
        <v>#DIV/0!</v>
      </c>
      <c r="O428" s="162" t="e">
        <f>STDEV(Calculations!P429:Y429)</f>
        <v>#DIV/0!</v>
      </c>
    </row>
    <row r="429" spans="1:15">
      <c r="A429" s="99"/>
      <c r="B429" s="37" t="str">
        <f>'Gene Table'!D429</f>
        <v>NM_000782</v>
      </c>
      <c r="C429" s="159" t="s">
        <v>177</v>
      </c>
      <c r="D429" s="160"/>
      <c r="E429" s="160"/>
      <c r="F429" s="160"/>
      <c r="G429" s="160"/>
      <c r="H429" s="160"/>
      <c r="I429" s="160"/>
      <c r="J429" s="160"/>
      <c r="K429" s="160"/>
      <c r="L429" s="160"/>
      <c r="M429" s="160"/>
      <c r="N429" s="161" t="e">
        <f>AVERAGE(Calculations!P430:Y430)</f>
        <v>#DIV/0!</v>
      </c>
      <c r="O429" s="162" t="e">
        <f>STDEV(Calculations!P430:Y430)</f>
        <v>#DIV/0!</v>
      </c>
    </row>
    <row r="430" spans="1:15">
      <c r="A430" s="99"/>
      <c r="B430" s="37" t="str">
        <f>'Gene Table'!D430</f>
        <v>NM_000103</v>
      </c>
      <c r="C430" s="159" t="s">
        <v>181</v>
      </c>
      <c r="D430" s="160"/>
      <c r="E430" s="160"/>
      <c r="F430" s="160"/>
      <c r="G430" s="160"/>
      <c r="H430" s="160"/>
      <c r="I430" s="160"/>
      <c r="J430" s="160"/>
      <c r="K430" s="160"/>
      <c r="L430" s="160"/>
      <c r="M430" s="160"/>
      <c r="N430" s="161" t="e">
        <f>AVERAGE(Calculations!P431:Y431)</f>
        <v>#DIV/0!</v>
      </c>
      <c r="O430" s="162" t="e">
        <f>STDEV(Calculations!P431:Y431)</f>
        <v>#DIV/0!</v>
      </c>
    </row>
    <row r="431" spans="1:15">
      <c r="A431" s="99"/>
      <c r="B431" s="37" t="str">
        <f>'Gene Table'!D431</f>
        <v>NM_000102</v>
      </c>
      <c r="C431" s="159" t="s">
        <v>185</v>
      </c>
      <c r="D431" s="160"/>
      <c r="E431" s="160"/>
      <c r="F431" s="160"/>
      <c r="G431" s="160"/>
      <c r="H431" s="160"/>
      <c r="I431" s="160"/>
      <c r="J431" s="160"/>
      <c r="K431" s="160"/>
      <c r="L431" s="160"/>
      <c r="M431" s="160"/>
      <c r="N431" s="161" t="e">
        <f>AVERAGE(Calculations!P432:Y432)</f>
        <v>#DIV/0!</v>
      </c>
      <c r="O431" s="162" t="e">
        <f>STDEV(Calculations!P432:Y432)</f>
        <v>#DIV/0!</v>
      </c>
    </row>
    <row r="432" spans="1:15">
      <c r="A432" s="99"/>
      <c r="B432" s="37" t="str">
        <f>'Gene Table'!D432</f>
        <v>NM_000777</v>
      </c>
      <c r="C432" s="159" t="s">
        <v>189</v>
      </c>
      <c r="D432" s="160"/>
      <c r="E432" s="160"/>
      <c r="F432" s="160"/>
      <c r="G432" s="160"/>
      <c r="H432" s="160"/>
      <c r="I432" s="160"/>
      <c r="J432" s="160"/>
      <c r="K432" s="160"/>
      <c r="L432" s="160"/>
      <c r="M432" s="160"/>
      <c r="N432" s="161" t="e">
        <f>AVERAGE(Calculations!P433:Y433)</f>
        <v>#DIV/0!</v>
      </c>
      <c r="O432" s="162" t="e">
        <f>STDEV(Calculations!P433:Y433)</f>
        <v>#DIV/0!</v>
      </c>
    </row>
    <row r="433" spans="1:15">
      <c r="A433" s="99"/>
      <c r="B433" s="37" t="str">
        <f>'Gene Table'!D433</f>
        <v>NM_000766</v>
      </c>
      <c r="C433" s="159" t="s">
        <v>193</v>
      </c>
      <c r="D433" s="160"/>
      <c r="E433" s="160"/>
      <c r="F433" s="160"/>
      <c r="G433" s="160"/>
      <c r="H433" s="160"/>
      <c r="I433" s="160"/>
      <c r="J433" s="160"/>
      <c r="K433" s="160"/>
      <c r="L433" s="160"/>
      <c r="M433" s="160"/>
      <c r="N433" s="161" t="e">
        <f>AVERAGE(Calculations!P434:Y434)</f>
        <v>#DIV/0!</v>
      </c>
      <c r="O433" s="162" t="e">
        <f>STDEV(Calculations!P434:Y434)</f>
        <v>#DIV/0!</v>
      </c>
    </row>
    <row r="434" spans="1:15">
      <c r="A434" s="99"/>
      <c r="B434" s="37" t="str">
        <f>'Gene Table'!D434</f>
        <v>NM_000397</v>
      </c>
      <c r="C434" s="159" t="s">
        <v>197</v>
      </c>
      <c r="D434" s="160"/>
      <c r="E434" s="160"/>
      <c r="F434" s="160"/>
      <c r="G434" s="160"/>
      <c r="H434" s="160"/>
      <c r="I434" s="160"/>
      <c r="J434" s="160"/>
      <c r="K434" s="160"/>
      <c r="L434" s="160"/>
      <c r="M434" s="160"/>
      <c r="N434" s="161" t="e">
        <f>AVERAGE(Calculations!P435:Y435)</f>
        <v>#DIV/0!</v>
      </c>
      <c r="O434" s="162" t="e">
        <f>STDEV(Calculations!P435:Y435)</f>
        <v>#DIV/0!</v>
      </c>
    </row>
    <row r="435" spans="1:15">
      <c r="A435" s="99"/>
      <c r="B435" s="37" t="str">
        <f>'Gene Table'!D435</f>
        <v>NM_001337</v>
      </c>
      <c r="C435" s="159" t="s">
        <v>201</v>
      </c>
      <c r="D435" s="160"/>
      <c r="E435" s="160"/>
      <c r="F435" s="160"/>
      <c r="G435" s="160"/>
      <c r="H435" s="160"/>
      <c r="I435" s="160"/>
      <c r="J435" s="160"/>
      <c r="K435" s="160"/>
      <c r="L435" s="160"/>
      <c r="M435" s="160"/>
      <c r="N435" s="161" t="e">
        <f>AVERAGE(Calculations!P436:Y436)</f>
        <v>#DIV/0!</v>
      </c>
      <c r="O435" s="162" t="e">
        <f>STDEV(Calculations!P436:Y436)</f>
        <v>#DIV/0!</v>
      </c>
    </row>
    <row r="436" spans="1:15">
      <c r="A436" s="99"/>
      <c r="B436" s="37" t="str">
        <f>'Gene Table'!D436</f>
        <v>NM_004390</v>
      </c>
      <c r="C436" s="159" t="s">
        <v>205</v>
      </c>
      <c r="D436" s="160"/>
      <c r="E436" s="160"/>
      <c r="F436" s="160"/>
      <c r="G436" s="160"/>
      <c r="H436" s="160"/>
      <c r="I436" s="160"/>
      <c r="J436" s="160"/>
      <c r="K436" s="160"/>
      <c r="L436" s="160"/>
      <c r="M436" s="160"/>
      <c r="N436" s="161" t="e">
        <f>AVERAGE(Calculations!P437:Y437)</f>
        <v>#DIV/0!</v>
      </c>
      <c r="O436" s="162" t="e">
        <f>STDEV(Calculations!P437:Y437)</f>
        <v>#DIV/0!</v>
      </c>
    </row>
    <row r="437" spans="1:15">
      <c r="A437" s="99"/>
      <c r="B437" s="37" t="str">
        <f>'Gene Table'!D437</f>
        <v>NM_001904</v>
      </c>
      <c r="C437" s="159" t="s">
        <v>209</v>
      </c>
      <c r="D437" s="160"/>
      <c r="E437" s="160"/>
      <c r="F437" s="160"/>
      <c r="G437" s="160"/>
      <c r="H437" s="160"/>
      <c r="I437" s="160"/>
      <c r="J437" s="160"/>
      <c r="K437" s="160"/>
      <c r="L437" s="160"/>
      <c r="M437" s="160"/>
      <c r="N437" s="161" t="e">
        <f>AVERAGE(Calculations!P438:Y438)</f>
        <v>#DIV/0!</v>
      </c>
      <c r="O437" s="162" t="e">
        <f>STDEV(Calculations!P438:Y438)</f>
        <v>#DIV/0!</v>
      </c>
    </row>
    <row r="438" spans="1:15">
      <c r="A438" s="99"/>
      <c r="B438" s="37" t="str">
        <f>'Gene Table'!D438</f>
        <v>NM_001037631</v>
      </c>
      <c r="C438" s="159" t="s">
        <v>213</v>
      </c>
      <c r="D438" s="160"/>
      <c r="E438" s="160"/>
      <c r="F438" s="160"/>
      <c r="G438" s="160"/>
      <c r="H438" s="160"/>
      <c r="I438" s="160"/>
      <c r="J438" s="160"/>
      <c r="K438" s="160"/>
      <c r="L438" s="160"/>
      <c r="M438" s="160"/>
      <c r="N438" s="161" t="e">
        <f>AVERAGE(Calculations!P439:Y439)</f>
        <v>#DIV/0!</v>
      </c>
      <c r="O438" s="162" t="e">
        <f>STDEV(Calculations!P439:Y439)</f>
        <v>#DIV/0!</v>
      </c>
    </row>
    <row r="439" spans="1:15">
      <c r="A439" s="99"/>
      <c r="B439" s="37" t="str">
        <f>'Gene Table'!D439</f>
        <v>NM_001033521</v>
      </c>
      <c r="C439" s="159" t="s">
        <v>217</v>
      </c>
      <c r="D439" s="160"/>
      <c r="E439" s="160"/>
      <c r="F439" s="160"/>
      <c r="G439" s="160"/>
      <c r="H439" s="160"/>
      <c r="I439" s="160"/>
      <c r="J439" s="160"/>
      <c r="K439" s="160"/>
      <c r="L439" s="160"/>
      <c r="M439" s="160"/>
      <c r="N439" s="161" t="e">
        <f>AVERAGE(Calculations!P440:Y440)</f>
        <v>#DIV/0!</v>
      </c>
      <c r="O439" s="162" t="e">
        <f>STDEV(Calculations!P440:Y440)</f>
        <v>#DIV/0!</v>
      </c>
    </row>
    <row r="440" spans="1:15">
      <c r="A440" s="99"/>
      <c r="B440" s="37" t="str">
        <f>'Gene Table'!D440</f>
        <v>NM_000759</v>
      </c>
      <c r="C440" s="159" t="s">
        <v>221</v>
      </c>
      <c r="D440" s="160"/>
      <c r="E440" s="160"/>
      <c r="F440" s="160"/>
      <c r="G440" s="160"/>
      <c r="H440" s="160"/>
      <c r="I440" s="160"/>
      <c r="J440" s="160"/>
      <c r="K440" s="160"/>
      <c r="L440" s="160"/>
      <c r="M440" s="160"/>
      <c r="N440" s="161" t="e">
        <f>AVERAGE(Calculations!P441:Y441)</f>
        <v>#DIV/0!</v>
      </c>
      <c r="O440" s="162" t="e">
        <f>STDEV(Calculations!P441:Y441)</f>
        <v>#DIV/0!</v>
      </c>
    </row>
    <row r="441" spans="1:15">
      <c r="A441" s="99"/>
      <c r="B441" s="37" t="str">
        <f>'Gene Table'!D441</f>
        <v>NM_000758</v>
      </c>
      <c r="C441" s="159" t="s">
        <v>225</v>
      </c>
      <c r="D441" s="160"/>
      <c r="E441" s="160"/>
      <c r="F441" s="160"/>
      <c r="G441" s="160"/>
      <c r="H441" s="160"/>
      <c r="I441" s="160"/>
      <c r="J441" s="160"/>
      <c r="K441" s="160"/>
      <c r="L441" s="160"/>
      <c r="M441" s="160"/>
      <c r="N441" s="161" t="e">
        <f>AVERAGE(Calculations!P442:Y442)</f>
        <v>#DIV/0!</v>
      </c>
      <c r="O441" s="162" t="e">
        <f>STDEV(Calculations!P442:Y442)</f>
        <v>#DIV/0!</v>
      </c>
    </row>
    <row r="442" spans="1:15">
      <c r="A442" s="99"/>
      <c r="B442" s="37" t="str">
        <f>'Gene Table'!D442</f>
        <v>NM_005211</v>
      </c>
      <c r="C442" s="159" t="s">
        <v>229</v>
      </c>
      <c r="D442" s="160"/>
      <c r="E442" s="160"/>
      <c r="F442" s="160"/>
      <c r="G442" s="160"/>
      <c r="H442" s="160"/>
      <c r="I442" s="160"/>
      <c r="J442" s="160"/>
      <c r="K442" s="160"/>
      <c r="L442" s="160"/>
      <c r="M442" s="160"/>
      <c r="N442" s="161" t="e">
        <f>AVERAGE(Calculations!P443:Y443)</f>
        <v>#DIV/0!</v>
      </c>
      <c r="O442" s="162" t="e">
        <f>STDEV(Calculations!P443:Y443)</f>
        <v>#DIV/0!</v>
      </c>
    </row>
    <row r="443" spans="1:15">
      <c r="A443" s="99"/>
      <c r="B443" s="37" t="str">
        <f>'Gene Table'!D443</f>
        <v>NM_000651</v>
      </c>
      <c r="C443" s="159" t="s">
        <v>233</v>
      </c>
      <c r="D443" s="160"/>
      <c r="E443" s="160"/>
      <c r="F443" s="160"/>
      <c r="G443" s="160"/>
      <c r="H443" s="160"/>
      <c r="I443" s="160"/>
      <c r="J443" s="160"/>
      <c r="K443" s="160"/>
      <c r="L443" s="160"/>
      <c r="M443" s="160"/>
      <c r="N443" s="161" t="e">
        <f>AVERAGE(Calculations!P444:Y444)</f>
        <v>#DIV/0!</v>
      </c>
      <c r="O443" s="162" t="e">
        <f>STDEV(Calculations!P444:Y444)</f>
        <v>#DIV/0!</v>
      </c>
    </row>
    <row r="444" spans="1:15">
      <c r="A444" s="99"/>
      <c r="B444" s="37" t="str">
        <f>'Gene Table'!D444</f>
        <v>NM_000579</v>
      </c>
      <c r="C444" s="159" t="s">
        <v>237</v>
      </c>
      <c r="D444" s="160"/>
      <c r="E444" s="160"/>
      <c r="F444" s="160"/>
      <c r="G444" s="160"/>
      <c r="H444" s="160"/>
      <c r="I444" s="160"/>
      <c r="J444" s="160"/>
      <c r="K444" s="160"/>
      <c r="L444" s="160"/>
      <c r="M444" s="160"/>
      <c r="N444" s="161" t="e">
        <f>AVERAGE(Calculations!P445:Y445)</f>
        <v>#DIV/0!</v>
      </c>
      <c r="O444" s="162" t="e">
        <f>STDEV(Calculations!P445:Y445)</f>
        <v>#DIV/0!</v>
      </c>
    </row>
    <row r="445" spans="1:15">
      <c r="A445" s="99"/>
      <c r="B445" s="37" t="str">
        <f>'Gene Table'!D445</f>
        <v>NM_000082</v>
      </c>
      <c r="C445" s="159" t="s">
        <v>241</v>
      </c>
      <c r="D445" s="160"/>
      <c r="E445" s="160"/>
      <c r="F445" s="160"/>
      <c r="G445" s="160"/>
      <c r="H445" s="160"/>
      <c r="I445" s="160"/>
      <c r="J445" s="160"/>
      <c r="K445" s="160"/>
      <c r="L445" s="160"/>
      <c r="M445" s="160"/>
      <c r="N445" s="161" t="e">
        <f>AVERAGE(Calculations!P446:Y446)</f>
        <v>#DIV/0!</v>
      </c>
      <c r="O445" s="162" t="e">
        <f>STDEV(Calculations!P446:Y446)</f>
        <v>#DIV/0!</v>
      </c>
    </row>
    <row r="446" spans="1:15">
      <c r="A446" s="99"/>
      <c r="B446" s="37" t="str">
        <f>'Gene Table'!D446</f>
        <v>NM_000743</v>
      </c>
      <c r="C446" s="159" t="s">
        <v>245</v>
      </c>
      <c r="D446" s="160"/>
      <c r="E446" s="160"/>
      <c r="F446" s="160"/>
      <c r="G446" s="160"/>
      <c r="H446" s="160"/>
      <c r="I446" s="160"/>
      <c r="J446" s="160"/>
      <c r="K446" s="160"/>
      <c r="L446" s="160"/>
      <c r="M446" s="160"/>
      <c r="N446" s="161" t="e">
        <f>AVERAGE(Calculations!P447:Y447)</f>
        <v>#DIV/0!</v>
      </c>
      <c r="O446" s="162" t="e">
        <f>STDEV(Calculations!P447:Y447)</f>
        <v>#DIV/0!</v>
      </c>
    </row>
    <row r="447" spans="1:15">
      <c r="A447" s="99"/>
      <c r="B447" s="37" t="str">
        <f>'Gene Table'!D447</f>
        <v>NM_133491</v>
      </c>
      <c r="C447" s="159" t="s">
        <v>249</v>
      </c>
      <c r="D447" s="160"/>
      <c r="E447" s="160"/>
      <c r="F447" s="160"/>
      <c r="G447" s="160"/>
      <c r="H447" s="160"/>
      <c r="I447" s="160"/>
      <c r="J447" s="160"/>
      <c r="K447" s="160"/>
      <c r="L447" s="160"/>
      <c r="M447" s="160"/>
      <c r="N447" s="161" t="e">
        <f>AVERAGE(Calculations!P448:Y448)</f>
        <v>#DIV/0!</v>
      </c>
      <c r="O447" s="162" t="e">
        <f>STDEV(Calculations!P448:Y448)</f>
        <v>#DIV/0!</v>
      </c>
    </row>
    <row r="448" spans="1:15">
      <c r="A448" s="99"/>
      <c r="B448" s="37" t="str">
        <f>'Gene Table'!D448</f>
        <v>NM_007204</v>
      </c>
      <c r="C448" s="159" t="s">
        <v>253</v>
      </c>
      <c r="D448" s="160"/>
      <c r="E448" s="160"/>
      <c r="F448" s="160"/>
      <c r="G448" s="160"/>
      <c r="H448" s="160"/>
      <c r="I448" s="160"/>
      <c r="J448" s="160"/>
      <c r="K448" s="160"/>
      <c r="L448" s="160"/>
      <c r="M448" s="160"/>
      <c r="N448" s="161" t="e">
        <f>AVERAGE(Calculations!P449:Y449)</f>
        <v>#DIV/0!</v>
      </c>
      <c r="O448" s="162" t="e">
        <f>STDEV(Calculations!P449:Y449)</f>
        <v>#DIV/0!</v>
      </c>
    </row>
    <row r="449" spans="1:15">
      <c r="A449" s="99"/>
      <c r="B449" s="37" t="str">
        <f>'Gene Table'!D449</f>
        <v>NM_007195</v>
      </c>
      <c r="C449" s="159" t="s">
        <v>257</v>
      </c>
      <c r="D449" s="160"/>
      <c r="E449" s="160"/>
      <c r="F449" s="160"/>
      <c r="G449" s="160"/>
      <c r="H449" s="160"/>
      <c r="I449" s="160"/>
      <c r="J449" s="160"/>
      <c r="K449" s="160"/>
      <c r="L449" s="160"/>
      <c r="M449" s="160"/>
      <c r="N449" s="161" t="e">
        <f>AVERAGE(Calculations!P450:Y450)</f>
        <v>#DIV/0!</v>
      </c>
      <c r="O449" s="162" t="e">
        <f>STDEV(Calculations!P450:Y450)</f>
        <v>#DIV/0!</v>
      </c>
    </row>
    <row r="450" spans="1:15">
      <c r="A450" s="99"/>
      <c r="B450" s="37" t="str">
        <f>'Gene Table'!D450</f>
        <v>NM_001005735</v>
      </c>
      <c r="C450" s="159" t="s">
        <v>261</v>
      </c>
      <c r="D450" s="160"/>
      <c r="E450" s="160"/>
      <c r="F450" s="160"/>
      <c r="G450" s="160"/>
      <c r="H450" s="160"/>
      <c r="I450" s="160"/>
      <c r="J450" s="160"/>
      <c r="K450" s="160"/>
      <c r="L450" s="160"/>
      <c r="M450" s="160"/>
      <c r="N450" s="161" t="e">
        <f>AVERAGE(Calculations!P451:Y451)</f>
        <v>#DIV/0!</v>
      </c>
      <c r="O450" s="162" t="e">
        <f>STDEV(Calculations!P451:Y451)</f>
        <v>#DIV/0!</v>
      </c>
    </row>
    <row r="451" spans="1:15">
      <c r="A451" s="99"/>
      <c r="B451" s="37" t="str">
        <f>'Gene Table'!D451</f>
        <v>NM_001274</v>
      </c>
      <c r="C451" s="159" t="s">
        <v>265</v>
      </c>
      <c r="D451" s="160"/>
      <c r="E451" s="160"/>
      <c r="F451" s="160"/>
      <c r="G451" s="160"/>
      <c r="H451" s="160"/>
      <c r="I451" s="160"/>
      <c r="J451" s="160"/>
      <c r="K451" s="160"/>
      <c r="L451" s="160"/>
      <c r="M451" s="160"/>
      <c r="N451" s="161" t="e">
        <f>AVERAGE(Calculations!P452:Y452)</f>
        <v>#DIV/0!</v>
      </c>
      <c r="O451" s="162" t="e">
        <f>STDEV(Calculations!P452:Y452)</f>
        <v>#DIV/0!</v>
      </c>
    </row>
    <row r="452" spans="1:15">
      <c r="A452" s="99"/>
      <c r="B452" s="37" t="str">
        <f>'Gene Table'!D452</f>
        <v>NM_001818</v>
      </c>
      <c r="C452" s="159" t="s">
        <v>269</v>
      </c>
      <c r="D452" s="160"/>
      <c r="E452" s="160"/>
      <c r="F452" s="160"/>
      <c r="G452" s="160"/>
      <c r="H452" s="160"/>
      <c r="I452" s="160"/>
      <c r="J452" s="160"/>
      <c r="K452" s="160"/>
      <c r="L452" s="160"/>
      <c r="M452" s="160"/>
      <c r="N452" s="161" t="e">
        <f>AVERAGE(Calculations!P453:Y453)</f>
        <v>#DIV/0!</v>
      </c>
      <c r="O452" s="162" t="e">
        <f>STDEV(Calculations!P453:Y453)</f>
        <v>#DIV/0!</v>
      </c>
    </row>
    <row r="453" spans="1:15">
      <c r="A453" s="99"/>
      <c r="B453" s="37" t="str">
        <f>'Gene Table'!D453</f>
        <v>NM_006663</v>
      </c>
      <c r="C453" s="159" t="s">
        <v>273</v>
      </c>
      <c r="D453" s="160"/>
      <c r="E453" s="160"/>
      <c r="F453" s="160"/>
      <c r="G453" s="160"/>
      <c r="H453" s="160"/>
      <c r="I453" s="160"/>
      <c r="J453" s="160"/>
      <c r="K453" s="160"/>
      <c r="L453" s="160"/>
      <c r="M453" s="160"/>
      <c r="N453" s="161" t="e">
        <f>AVERAGE(Calculations!P454:Y454)</f>
        <v>#DIV/0!</v>
      </c>
      <c r="O453" s="162" t="e">
        <f>STDEV(Calculations!P454:Y454)</f>
        <v>#DIV/0!</v>
      </c>
    </row>
    <row r="454" spans="1:15">
      <c r="A454" s="99"/>
      <c r="B454" s="37" t="str">
        <f>'Gene Table'!D454</f>
        <v>NM_012190</v>
      </c>
      <c r="C454" s="159" t="s">
        <v>277</v>
      </c>
      <c r="D454" s="160"/>
      <c r="E454" s="160"/>
      <c r="F454" s="160"/>
      <c r="G454" s="160"/>
      <c r="H454" s="160"/>
      <c r="I454" s="160"/>
      <c r="J454" s="160"/>
      <c r="K454" s="160"/>
      <c r="L454" s="160"/>
      <c r="M454" s="160"/>
      <c r="N454" s="161" t="e">
        <f>AVERAGE(Calculations!P455:Y455)</f>
        <v>#DIV/0!</v>
      </c>
      <c r="O454" s="162" t="e">
        <f>STDEV(Calculations!P455:Y455)</f>
        <v>#DIV/0!</v>
      </c>
    </row>
    <row r="455" spans="1:15">
      <c r="A455" s="99"/>
      <c r="B455" s="37" t="str">
        <f>'Gene Table'!D455</f>
        <v>NM_000735</v>
      </c>
      <c r="C455" s="159" t="s">
        <v>281</v>
      </c>
      <c r="D455" s="160"/>
      <c r="E455" s="160"/>
      <c r="F455" s="160"/>
      <c r="G455" s="160"/>
      <c r="H455" s="160"/>
      <c r="I455" s="160"/>
      <c r="J455" s="160"/>
      <c r="K455" s="160"/>
      <c r="L455" s="160"/>
      <c r="M455" s="160"/>
      <c r="N455" s="161" t="e">
        <f>AVERAGE(Calculations!P456:Y456)</f>
        <v>#DIV/0!</v>
      </c>
      <c r="O455" s="162" t="e">
        <f>STDEV(Calculations!P456:Y456)</f>
        <v>#DIV/0!</v>
      </c>
    </row>
    <row r="456" spans="1:15">
      <c r="A456" s="99"/>
      <c r="B456" s="37" t="str">
        <f>'Gene Table'!D456</f>
        <v>NM_006636</v>
      </c>
      <c r="C456" s="159" t="s">
        <v>285</v>
      </c>
      <c r="D456" s="160"/>
      <c r="E456" s="160"/>
      <c r="F456" s="160"/>
      <c r="G456" s="160"/>
      <c r="H456" s="160"/>
      <c r="I456" s="160"/>
      <c r="J456" s="160"/>
      <c r="K456" s="160"/>
      <c r="L456" s="160"/>
      <c r="M456" s="160"/>
      <c r="N456" s="161" t="e">
        <f>AVERAGE(Calculations!P457:Y457)</f>
        <v>#DIV/0!</v>
      </c>
      <c r="O456" s="162" t="e">
        <f>STDEV(Calculations!P457:Y457)</f>
        <v>#DIV/0!</v>
      </c>
    </row>
    <row r="457" spans="1:15">
      <c r="A457" s="99"/>
      <c r="B457" s="37" t="str">
        <f>'Gene Table'!D457</f>
        <v>NM_006591</v>
      </c>
      <c r="C457" s="159" t="s">
        <v>289</v>
      </c>
      <c r="D457" s="160"/>
      <c r="E457" s="160"/>
      <c r="F457" s="160"/>
      <c r="G457" s="160"/>
      <c r="H457" s="160"/>
      <c r="I457" s="160"/>
      <c r="J457" s="160"/>
      <c r="K457" s="160"/>
      <c r="L457" s="160"/>
      <c r="M457" s="160"/>
      <c r="N457" s="161" t="e">
        <f>AVERAGE(Calculations!P458:Y458)</f>
        <v>#DIV/0!</v>
      </c>
      <c r="O457" s="162" t="e">
        <f>STDEV(Calculations!P458:Y458)</f>
        <v>#DIV/0!</v>
      </c>
    </row>
    <row r="458" spans="1:15">
      <c r="A458" s="99"/>
      <c r="B458" s="37" t="str">
        <f>'Gene Table'!D458</f>
        <v>NM_006440</v>
      </c>
      <c r="C458" s="159" t="s">
        <v>293</v>
      </c>
      <c r="D458" s="160"/>
      <c r="E458" s="160"/>
      <c r="F458" s="160"/>
      <c r="G458" s="160"/>
      <c r="H458" s="160"/>
      <c r="I458" s="160"/>
      <c r="J458" s="160"/>
      <c r="K458" s="160"/>
      <c r="L458" s="160"/>
      <c r="M458" s="160"/>
      <c r="N458" s="161" t="e">
        <f>AVERAGE(Calculations!P459:Y459)</f>
        <v>#DIV/0!</v>
      </c>
      <c r="O458" s="162" t="e">
        <f>STDEV(Calculations!P459:Y459)</f>
        <v>#DIV/0!</v>
      </c>
    </row>
    <row r="459" spans="1:15">
      <c r="A459" s="99"/>
      <c r="B459" s="37" t="str">
        <f>'Gene Table'!D459</f>
        <v>NM_006342</v>
      </c>
      <c r="C459" s="159" t="s">
        <v>297</v>
      </c>
      <c r="D459" s="160"/>
      <c r="E459" s="160"/>
      <c r="F459" s="160"/>
      <c r="G459" s="160"/>
      <c r="H459" s="160"/>
      <c r="I459" s="160"/>
      <c r="J459" s="160"/>
      <c r="K459" s="160"/>
      <c r="L459" s="160"/>
      <c r="M459" s="160"/>
      <c r="N459" s="161" t="e">
        <f>AVERAGE(Calculations!P460:Y460)</f>
        <v>#DIV/0!</v>
      </c>
      <c r="O459" s="162" t="e">
        <f>STDEV(Calculations!P460:Y460)</f>
        <v>#DIV/0!</v>
      </c>
    </row>
    <row r="460" spans="1:15">
      <c r="A460" s="99"/>
      <c r="B460" s="37" t="str">
        <f>'Gene Table'!D460</f>
        <v>NM_006066</v>
      </c>
      <c r="C460" s="159" t="s">
        <v>301</v>
      </c>
      <c r="D460" s="160"/>
      <c r="E460" s="160"/>
      <c r="F460" s="160"/>
      <c r="G460" s="160"/>
      <c r="H460" s="160"/>
      <c r="I460" s="160"/>
      <c r="J460" s="160"/>
      <c r="K460" s="160"/>
      <c r="L460" s="160"/>
      <c r="M460" s="160"/>
      <c r="N460" s="161" t="e">
        <f>AVERAGE(Calculations!P461:Y461)</f>
        <v>#DIV/0!</v>
      </c>
      <c r="O460" s="162" t="e">
        <f>STDEV(Calculations!P461:Y461)</f>
        <v>#DIV/0!</v>
      </c>
    </row>
    <row r="461" spans="1:15">
      <c r="A461" s="99"/>
      <c r="B461" s="37" t="str">
        <f>'Gene Table'!D461</f>
        <v>NM_000076</v>
      </c>
      <c r="C461" s="159" t="s">
        <v>305</v>
      </c>
      <c r="D461" s="160"/>
      <c r="E461" s="160"/>
      <c r="F461" s="160"/>
      <c r="G461" s="160"/>
      <c r="H461" s="160"/>
      <c r="I461" s="160"/>
      <c r="J461" s="160"/>
      <c r="K461" s="160"/>
      <c r="L461" s="160"/>
      <c r="M461" s="160"/>
      <c r="N461" s="161" t="e">
        <f>AVERAGE(Calculations!P462:Y462)</f>
        <v>#DIV/0!</v>
      </c>
      <c r="O461" s="162" t="e">
        <f>STDEV(Calculations!P462:Y462)</f>
        <v>#DIV/0!</v>
      </c>
    </row>
    <row r="462" spans="1:15">
      <c r="A462" s="99"/>
      <c r="B462" s="37" t="str">
        <f>'Gene Table'!D462</f>
        <v>NM_001799</v>
      </c>
      <c r="C462" s="159" t="s">
        <v>309</v>
      </c>
      <c r="D462" s="160"/>
      <c r="E462" s="160"/>
      <c r="F462" s="160"/>
      <c r="G462" s="160"/>
      <c r="H462" s="160"/>
      <c r="I462" s="160"/>
      <c r="J462" s="160"/>
      <c r="K462" s="160"/>
      <c r="L462" s="160"/>
      <c r="M462" s="160"/>
      <c r="N462" s="161" t="e">
        <f>AVERAGE(Calculations!P463:Y463)</f>
        <v>#DIV/0!</v>
      </c>
      <c r="O462" s="162" t="e">
        <f>STDEV(Calculations!P463:Y463)</f>
        <v>#DIV/0!</v>
      </c>
    </row>
    <row r="463" spans="1:15">
      <c r="A463" s="99"/>
      <c r="B463" s="37" t="str">
        <f>'Gene Table'!D463</f>
        <v>NM_001259</v>
      </c>
      <c r="C463" s="159" t="s">
        <v>313</v>
      </c>
      <c r="D463" s="160"/>
      <c r="E463" s="160"/>
      <c r="F463" s="160"/>
      <c r="G463" s="160"/>
      <c r="H463" s="160"/>
      <c r="I463" s="160"/>
      <c r="J463" s="160"/>
      <c r="K463" s="160"/>
      <c r="L463" s="160"/>
      <c r="M463" s="160"/>
      <c r="N463" s="161" t="e">
        <f>AVERAGE(Calculations!P464:Y464)</f>
        <v>#DIV/0!</v>
      </c>
      <c r="O463" s="162" t="e">
        <f>STDEV(Calculations!P464:Y464)</f>
        <v>#DIV/0!</v>
      </c>
    </row>
    <row r="464" spans="1:15">
      <c r="A464" s="99"/>
      <c r="B464" s="37" t="str">
        <f>'Gene Table'!D464</f>
        <v>NM_004935</v>
      </c>
      <c r="C464" s="159" t="s">
        <v>317</v>
      </c>
      <c r="D464" s="160"/>
      <c r="E464" s="160"/>
      <c r="F464" s="160"/>
      <c r="G464" s="160"/>
      <c r="H464" s="160"/>
      <c r="I464" s="160"/>
      <c r="J464" s="160"/>
      <c r="K464" s="160"/>
      <c r="L464" s="160"/>
      <c r="M464" s="160"/>
      <c r="N464" s="161" t="e">
        <f>AVERAGE(Calculations!P465:Y465)</f>
        <v>#DIV/0!</v>
      </c>
      <c r="O464" s="162" t="e">
        <f>STDEV(Calculations!P465:Y465)</f>
        <v>#DIV/0!</v>
      </c>
    </row>
    <row r="465" spans="1:15">
      <c r="A465" s="99"/>
      <c r="B465" s="37" t="str">
        <f>'Gene Table'!D465</f>
        <v>NM_005732</v>
      </c>
      <c r="C465" s="159" t="s">
        <v>321</v>
      </c>
      <c r="D465" s="160"/>
      <c r="E465" s="160"/>
      <c r="F465" s="160"/>
      <c r="G465" s="160"/>
      <c r="H465" s="160"/>
      <c r="I465" s="160"/>
      <c r="J465" s="160"/>
      <c r="K465" s="160"/>
      <c r="L465" s="160"/>
      <c r="M465" s="160"/>
      <c r="N465" s="161" t="e">
        <f>AVERAGE(Calculations!P466:Y466)</f>
        <v>#DIV/0!</v>
      </c>
      <c r="O465" s="162" t="e">
        <f>STDEV(Calculations!P466:Y466)</f>
        <v>#DIV/0!</v>
      </c>
    </row>
    <row r="466" spans="1:15">
      <c r="A466" s="99"/>
      <c r="B466" s="37" t="str">
        <f>'Gene Table'!D466</f>
        <v>NM_012225</v>
      </c>
      <c r="C466" s="159" t="s">
        <v>325</v>
      </c>
      <c r="D466" s="160"/>
      <c r="E466" s="160"/>
      <c r="F466" s="160"/>
      <c r="G466" s="160"/>
      <c r="H466" s="160"/>
      <c r="I466" s="160"/>
      <c r="J466" s="160"/>
      <c r="K466" s="160"/>
      <c r="L466" s="160"/>
      <c r="M466" s="160"/>
      <c r="N466" s="161" t="e">
        <f>AVERAGE(Calculations!P467:Y467)</f>
        <v>#DIV/0!</v>
      </c>
      <c r="O466" s="162" t="e">
        <f>STDEV(Calculations!P467:Y467)</f>
        <v>#DIV/0!</v>
      </c>
    </row>
    <row r="467" spans="1:15">
      <c r="A467" s="99"/>
      <c r="B467" s="37" t="str">
        <f>'Gene Table'!D467</f>
        <v>NM_005465</v>
      </c>
      <c r="C467" s="159" t="s">
        <v>329</v>
      </c>
      <c r="D467" s="160"/>
      <c r="E467" s="160"/>
      <c r="F467" s="160"/>
      <c r="G467" s="160"/>
      <c r="H467" s="160"/>
      <c r="I467" s="160"/>
      <c r="J467" s="160"/>
      <c r="K467" s="160"/>
      <c r="L467" s="160"/>
      <c r="M467" s="160"/>
      <c r="N467" s="161" t="e">
        <f>AVERAGE(Calculations!P468:Y468)</f>
        <v>#DIV/0!</v>
      </c>
      <c r="O467" s="162" t="e">
        <f>STDEV(Calculations!P468:Y468)</f>
        <v>#DIV/0!</v>
      </c>
    </row>
    <row r="468" spans="1:15">
      <c r="A468" s="99"/>
      <c r="B468" s="37" t="str">
        <f>'Gene Table'!D468</f>
        <v>NM_020945</v>
      </c>
      <c r="C468" s="159" t="s">
        <v>333</v>
      </c>
      <c r="D468" s="160"/>
      <c r="E468" s="160"/>
      <c r="F468" s="160"/>
      <c r="G468" s="160"/>
      <c r="H468" s="160"/>
      <c r="I468" s="160"/>
      <c r="J468" s="160"/>
      <c r="K468" s="160"/>
      <c r="L468" s="160"/>
      <c r="M468" s="160"/>
      <c r="N468" s="161" t="e">
        <f>AVERAGE(Calculations!P469:Y469)</f>
        <v>#DIV/0!</v>
      </c>
      <c r="O468" s="162" t="e">
        <f>STDEV(Calculations!P469:Y469)</f>
        <v>#DIV/0!</v>
      </c>
    </row>
    <row r="469" spans="1:15">
      <c r="A469" s="99"/>
      <c r="B469" s="37" t="str">
        <f>'Gene Table'!D469</f>
        <v>NM_022171</v>
      </c>
      <c r="C469" s="159" t="s">
        <v>337</v>
      </c>
      <c r="D469" s="160"/>
      <c r="E469" s="160"/>
      <c r="F469" s="160"/>
      <c r="G469" s="160"/>
      <c r="H469" s="160"/>
      <c r="I469" s="160"/>
      <c r="J469" s="160"/>
      <c r="K469" s="160"/>
      <c r="L469" s="160"/>
      <c r="M469" s="160"/>
      <c r="N469" s="161" t="e">
        <f>AVERAGE(Calculations!P470:Y470)</f>
        <v>#DIV/0!</v>
      </c>
      <c r="O469" s="162" t="e">
        <f>STDEV(Calculations!P470:Y470)</f>
        <v>#DIV/0!</v>
      </c>
    </row>
    <row r="470" spans="1:15">
      <c r="A470" s="99"/>
      <c r="B470" s="37" t="str">
        <f>'Gene Table'!D470</f>
        <v>NM_003102</v>
      </c>
      <c r="C470" s="159" t="s">
        <v>341</v>
      </c>
      <c r="D470" s="160"/>
      <c r="E470" s="160"/>
      <c r="F470" s="160"/>
      <c r="G470" s="160"/>
      <c r="H470" s="160"/>
      <c r="I470" s="160"/>
      <c r="J470" s="160"/>
      <c r="K470" s="160"/>
      <c r="L470" s="160"/>
      <c r="M470" s="160"/>
      <c r="N470" s="161" t="e">
        <f>AVERAGE(Calculations!P471:Y471)</f>
        <v>#DIV/0!</v>
      </c>
      <c r="O470" s="162" t="e">
        <f>STDEV(Calculations!P471:Y471)</f>
        <v>#DIV/0!</v>
      </c>
    </row>
    <row r="471" spans="1:15">
      <c r="A471" s="99"/>
      <c r="B471" s="37" t="str">
        <f>'Gene Table'!D471</f>
        <v>HGDC</v>
      </c>
      <c r="C471" s="159" t="s">
        <v>345</v>
      </c>
      <c r="D471" s="160"/>
      <c r="E471" s="160"/>
      <c r="F471" s="160"/>
      <c r="G471" s="160"/>
      <c r="H471" s="160"/>
      <c r="I471" s="160"/>
      <c r="J471" s="160"/>
      <c r="K471" s="160"/>
      <c r="L471" s="160"/>
      <c r="M471" s="160"/>
      <c r="N471" s="161" t="e">
        <f>AVERAGE(Calculations!P472:Y472)</f>
        <v>#DIV/0!</v>
      </c>
      <c r="O471" s="162" t="e">
        <f>STDEV(Calculations!P472:Y472)</f>
        <v>#DIV/0!</v>
      </c>
    </row>
    <row r="472" spans="1:15">
      <c r="A472" s="99"/>
      <c r="B472" s="37" t="str">
        <f>'Gene Table'!D472</f>
        <v>HGDC</v>
      </c>
      <c r="C472" s="159" t="s">
        <v>347</v>
      </c>
      <c r="D472" s="160"/>
      <c r="E472" s="160"/>
      <c r="F472" s="160"/>
      <c r="G472" s="160"/>
      <c r="H472" s="160"/>
      <c r="I472" s="160"/>
      <c r="J472" s="160"/>
      <c r="K472" s="160"/>
      <c r="L472" s="160"/>
      <c r="M472" s="160"/>
      <c r="N472" s="161" t="e">
        <f>AVERAGE(Calculations!P473:Y473)</f>
        <v>#DIV/0!</v>
      </c>
      <c r="O472" s="162" t="e">
        <f>STDEV(Calculations!P473:Y473)</f>
        <v>#DIV/0!</v>
      </c>
    </row>
    <row r="473" spans="1:15">
      <c r="A473" s="99"/>
      <c r="B473" s="37" t="str">
        <f>'Gene Table'!D473</f>
        <v>NM_002046</v>
      </c>
      <c r="C473" s="159" t="s">
        <v>348</v>
      </c>
      <c r="D473" s="160"/>
      <c r="E473" s="160"/>
      <c r="F473" s="160"/>
      <c r="G473" s="160"/>
      <c r="H473" s="160"/>
      <c r="I473" s="160"/>
      <c r="J473" s="160"/>
      <c r="K473" s="160"/>
      <c r="L473" s="160"/>
      <c r="M473" s="160"/>
      <c r="N473" s="161" t="e">
        <f>AVERAGE(Calculations!P474:Y474)</f>
        <v>#DIV/0!</v>
      </c>
      <c r="O473" s="162" t="e">
        <f>STDEV(Calculations!P474:Y474)</f>
        <v>#DIV/0!</v>
      </c>
    </row>
    <row r="474" spans="1:15">
      <c r="A474" s="99"/>
      <c r="B474" s="37" t="str">
        <f>'Gene Table'!D474</f>
        <v>NM_001101</v>
      </c>
      <c r="C474" s="159" t="s">
        <v>352</v>
      </c>
      <c r="D474" s="160"/>
      <c r="E474" s="160"/>
      <c r="F474" s="160"/>
      <c r="G474" s="160"/>
      <c r="H474" s="160"/>
      <c r="I474" s="160"/>
      <c r="J474" s="160"/>
      <c r="K474" s="160"/>
      <c r="L474" s="160"/>
      <c r="M474" s="160"/>
      <c r="N474" s="161" t="e">
        <f>AVERAGE(Calculations!P475:Y475)</f>
        <v>#DIV/0!</v>
      </c>
      <c r="O474" s="162" t="e">
        <f>STDEV(Calculations!P475:Y475)</f>
        <v>#DIV/0!</v>
      </c>
    </row>
    <row r="475" spans="1:15">
      <c r="A475" s="99"/>
      <c r="B475" s="37" t="str">
        <f>'Gene Table'!D475</f>
        <v>NM_004048</v>
      </c>
      <c r="C475" s="159" t="s">
        <v>356</v>
      </c>
      <c r="D475" s="160"/>
      <c r="E475" s="160"/>
      <c r="F475" s="160"/>
      <c r="G475" s="160"/>
      <c r="H475" s="160"/>
      <c r="I475" s="160"/>
      <c r="J475" s="160"/>
      <c r="K475" s="160"/>
      <c r="L475" s="160"/>
      <c r="M475" s="160"/>
      <c r="N475" s="161" t="e">
        <f>AVERAGE(Calculations!P476:Y476)</f>
        <v>#DIV/0!</v>
      </c>
      <c r="O475" s="162" t="e">
        <f>STDEV(Calculations!P476:Y476)</f>
        <v>#DIV/0!</v>
      </c>
    </row>
    <row r="476" spans="1:15">
      <c r="A476" s="99"/>
      <c r="B476" s="37" t="str">
        <f>'Gene Table'!D476</f>
        <v>NM_012423</v>
      </c>
      <c r="C476" s="159" t="s">
        <v>360</v>
      </c>
      <c r="D476" s="160"/>
      <c r="E476" s="160"/>
      <c r="F476" s="160"/>
      <c r="G476" s="160"/>
      <c r="H476" s="160"/>
      <c r="I476" s="160"/>
      <c r="J476" s="160"/>
      <c r="K476" s="160"/>
      <c r="L476" s="160"/>
      <c r="M476" s="160"/>
      <c r="N476" s="161" t="e">
        <f>AVERAGE(Calculations!P477:Y477)</f>
        <v>#DIV/0!</v>
      </c>
      <c r="O476" s="162" t="e">
        <f>STDEV(Calculations!P477:Y477)</f>
        <v>#DIV/0!</v>
      </c>
    </row>
    <row r="477" spans="1:15">
      <c r="A477" s="99"/>
      <c r="B477" s="37" t="str">
        <f>'Gene Table'!D477</f>
        <v>NM_000194</v>
      </c>
      <c r="C477" s="159" t="s">
        <v>364</v>
      </c>
      <c r="D477" s="160"/>
      <c r="E477" s="160"/>
      <c r="F477" s="160"/>
      <c r="G477" s="160"/>
      <c r="H477" s="160"/>
      <c r="I477" s="160"/>
      <c r="J477" s="160"/>
      <c r="K477" s="160"/>
      <c r="L477" s="160"/>
      <c r="M477" s="160"/>
      <c r="N477" s="161" t="e">
        <f>AVERAGE(Calculations!P478:Y478)</f>
        <v>#DIV/0!</v>
      </c>
      <c r="O477" s="162" t="e">
        <f>STDEV(Calculations!P478:Y478)</f>
        <v>#DIV/0!</v>
      </c>
    </row>
    <row r="478" spans="1:15">
      <c r="A478" s="99"/>
      <c r="B478" s="37" t="str">
        <f>'Gene Table'!D478</f>
        <v>NR_003286</v>
      </c>
      <c r="C478" s="159" t="s">
        <v>368</v>
      </c>
      <c r="D478" s="160"/>
      <c r="E478" s="160"/>
      <c r="F478" s="160"/>
      <c r="G478" s="160"/>
      <c r="H478" s="160"/>
      <c r="I478" s="160"/>
      <c r="J478" s="160"/>
      <c r="K478" s="160"/>
      <c r="L478" s="160"/>
      <c r="M478" s="160"/>
      <c r="N478" s="161" t="e">
        <f>AVERAGE(Calculations!P479:Y479)</f>
        <v>#DIV/0!</v>
      </c>
      <c r="O478" s="162" t="e">
        <f>STDEV(Calculations!P479:Y479)</f>
        <v>#DIV/0!</v>
      </c>
    </row>
    <row r="479" spans="1:15">
      <c r="A479" s="99"/>
      <c r="B479" s="37" t="str">
        <f>'Gene Table'!D479</f>
        <v>RT</v>
      </c>
      <c r="C479" s="159" t="s">
        <v>372</v>
      </c>
      <c r="D479" s="160"/>
      <c r="E479" s="160"/>
      <c r="F479" s="160"/>
      <c r="G479" s="160"/>
      <c r="H479" s="160"/>
      <c r="I479" s="160"/>
      <c r="J479" s="160"/>
      <c r="K479" s="160"/>
      <c r="L479" s="160"/>
      <c r="M479" s="160"/>
      <c r="N479" s="161" t="e">
        <f>AVERAGE(Calculations!P480:Y480)</f>
        <v>#DIV/0!</v>
      </c>
      <c r="O479" s="162" t="e">
        <f>STDEV(Calculations!P480:Y480)</f>
        <v>#DIV/0!</v>
      </c>
    </row>
    <row r="480" spans="1:15">
      <c r="A480" s="99"/>
      <c r="B480" s="37" t="str">
        <f>'Gene Table'!D480</f>
        <v>RT</v>
      </c>
      <c r="C480" s="159" t="s">
        <v>374</v>
      </c>
      <c r="D480" s="160"/>
      <c r="E480" s="160"/>
      <c r="F480" s="160"/>
      <c r="G480" s="160"/>
      <c r="H480" s="160"/>
      <c r="I480" s="160"/>
      <c r="J480" s="160"/>
      <c r="K480" s="160"/>
      <c r="L480" s="160"/>
      <c r="M480" s="160"/>
      <c r="N480" s="161" t="e">
        <f>AVERAGE(Calculations!P481:Y481)</f>
        <v>#DIV/0!</v>
      </c>
      <c r="O480" s="162" t="e">
        <f>STDEV(Calculations!P481:Y481)</f>
        <v>#DIV/0!</v>
      </c>
    </row>
    <row r="481" spans="1:15">
      <c r="A481" s="99"/>
      <c r="B481" s="37" t="str">
        <f>'Gene Table'!D481</f>
        <v>PCR</v>
      </c>
      <c r="C481" s="159" t="s">
        <v>375</v>
      </c>
      <c r="D481" s="160"/>
      <c r="E481" s="160"/>
      <c r="F481" s="160"/>
      <c r="G481" s="160"/>
      <c r="H481" s="160"/>
      <c r="I481" s="160"/>
      <c r="J481" s="160"/>
      <c r="K481" s="160"/>
      <c r="L481" s="160"/>
      <c r="M481" s="160"/>
      <c r="N481" s="161" t="e">
        <f>AVERAGE(Calculations!P482:Y482)</f>
        <v>#DIV/0!</v>
      </c>
      <c r="O481" s="162" t="e">
        <f>STDEV(Calculations!P482:Y482)</f>
        <v>#DIV/0!</v>
      </c>
    </row>
    <row r="482" spans="1:15">
      <c r="A482" s="99"/>
      <c r="B482" s="37" t="str">
        <f>'Gene Table'!D482</f>
        <v>PCR</v>
      </c>
      <c r="C482" s="159" t="s">
        <v>377</v>
      </c>
      <c r="D482" s="160"/>
      <c r="E482" s="160"/>
      <c r="F482" s="160"/>
      <c r="G482" s="160"/>
      <c r="H482" s="160"/>
      <c r="I482" s="160"/>
      <c r="J482" s="160"/>
      <c r="K482" s="160"/>
      <c r="L482" s="160"/>
      <c r="M482" s="160"/>
      <c r="N482" s="161" t="e">
        <f>AVERAGE(Calculations!P483:Y483)</f>
        <v>#DIV/0!</v>
      </c>
      <c r="O482" s="162" t="e">
        <f>STDEV(Calculations!P483:Y483)</f>
        <v>#DIV/0!</v>
      </c>
    </row>
  </sheetData>
  <mergeCells count="14">
    <mergeCell ref="D1:O1"/>
    <mergeCell ref="R1:AA1"/>
    <mergeCell ref="Q7:AC7"/>
    <mergeCell ref="A1:A2"/>
    <mergeCell ref="A3:A98"/>
    <mergeCell ref="A99:A194"/>
    <mergeCell ref="A195:A290"/>
    <mergeCell ref="A291:A386"/>
    <mergeCell ref="A387:A482"/>
    <mergeCell ref="B1:B2"/>
    <mergeCell ref="C1:C2"/>
    <mergeCell ref="Q1:Q2"/>
    <mergeCell ref="AB1:AB2"/>
    <mergeCell ref="AC1:AC2"/>
  </mergeCells>
  <conditionalFormatting sqref="D3:M482">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71"/>
  <sheetViews>
    <sheetView workbookViewId="0">
      <selection activeCell="V91" sqref="V91"/>
    </sheetView>
  </sheetViews>
  <sheetFormatPr defaultColWidth="9" defaultRowHeight="15" customHeight="1"/>
  <cols>
    <col min="1" max="1" width="9.28571428571429" customWidth="1"/>
    <col min="2" max="2" width="15.7142857142857" customWidth="1"/>
    <col min="3" max="13" width="5.71428571428571" customWidth="1"/>
    <col min="14" max="14" width="15.7142857142857" customWidth="1"/>
    <col min="15" max="25" width="5.71428571428571" customWidth="1"/>
  </cols>
  <sheetData>
    <row r="1" customHeight="1" spans="1:25">
      <c r="A1" s="68" t="s">
        <v>3</v>
      </c>
      <c r="B1" s="79" t="s">
        <v>1411</v>
      </c>
      <c r="C1" s="68" t="s">
        <v>1390</v>
      </c>
      <c r="D1" s="104" t="str">
        <f>Results!D2</f>
        <v>Test Sample</v>
      </c>
      <c r="E1" s="105"/>
      <c r="F1" s="105"/>
      <c r="G1" s="105"/>
      <c r="H1" s="105"/>
      <c r="I1" s="105"/>
      <c r="J1" s="105"/>
      <c r="K1" s="105"/>
      <c r="L1" s="105"/>
      <c r="M1" s="132"/>
      <c r="N1" s="79" t="s">
        <v>1411</v>
      </c>
      <c r="O1" s="68" t="s">
        <v>1390</v>
      </c>
      <c r="P1" s="29" t="str">
        <f>Results!E2</f>
        <v>Control Sample</v>
      </c>
      <c r="Q1" s="29"/>
      <c r="R1" s="29"/>
      <c r="S1" s="29"/>
      <c r="T1" s="29"/>
      <c r="U1" s="29"/>
      <c r="V1" s="29"/>
      <c r="W1" s="29"/>
      <c r="X1" s="29"/>
      <c r="Y1" s="29"/>
    </row>
    <row r="2" customHeight="1" spans="1:25">
      <c r="A2" s="68"/>
      <c r="B2" s="134"/>
      <c r="C2" s="67"/>
      <c r="D2" s="135" t="s">
        <v>1395</v>
      </c>
      <c r="E2" s="135" t="s">
        <v>1396</v>
      </c>
      <c r="F2" s="135" t="s">
        <v>1397</v>
      </c>
      <c r="G2" s="135" t="s">
        <v>1398</v>
      </c>
      <c r="H2" s="135" t="s">
        <v>1399</v>
      </c>
      <c r="I2" s="135" t="s">
        <v>1400</v>
      </c>
      <c r="J2" s="135" t="s">
        <v>1401</v>
      </c>
      <c r="K2" s="135" t="s">
        <v>1402</v>
      </c>
      <c r="L2" s="135" t="s">
        <v>1403</v>
      </c>
      <c r="M2" s="135" t="s">
        <v>1404</v>
      </c>
      <c r="N2" s="134"/>
      <c r="O2" s="67"/>
      <c r="P2" s="135" t="s">
        <v>1395</v>
      </c>
      <c r="Q2" s="135" t="s">
        <v>1396</v>
      </c>
      <c r="R2" s="135" t="s">
        <v>1397</v>
      </c>
      <c r="S2" s="135" t="s">
        <v>1398</v>
      </c>
      <c r="T2" s="135" t="s">
        <v>1399</v>
      </c>
      <c r="U2" s="135" t="s">
        <v>1400</v>
      </c>
      <c r="V2" s="135" t="s">
        <v>1401</v>
      </c>
      <c r="W2" s="135" t="s">
        <v>1402</v>
      </c>
      <c r="X2" s="135" t="s">
        <v>1403</v>
      </c>
      <c r="Y2" s="135" t="s">
        <v>1404</v>
      </c>
    </row>
    <row r="3" customHeight="1" spans="1:25">
      <c r="A3" s="136" t="s">
        <v>8</v>
      </c>
      <c r="B3" s="137" t="str">
        <f>IF(C3="","",VLOOKUP(C3,'Gene Table'!B$3:D$98,2,FALSE))</f>
        <v>HQP006940</v>
      </c>
      <c r="C3" s="138" t="s">
        <v>348</v>
      </c>
      <c r="D3" s="139" t="str">
        <f>IF(C3="","",IF(VLOOKUP($C3,'Test Sample Data'!$C$3:$M$98,2,FALSE)=0,"",VLOOKUP($C3,'Test Sample Data'!$C$3:$M$98,2,FALSE)))</f>
        <v/>
      </c>
      <c r="E3" s="139" t="str">
        <f>IF(C3="","",IF(VLOOKUP($C3,'Test Sample Data'!$C$3:$M$98,3,FALSE)=0,"",VLOOKUP($C3,'Test Sample Data'!$C$3:$M$98,3,FALSE)))</f>
        <v/>
      </c>
      <c r="F3" s="139" t="str">
        <f>IF(C3="","",IF(VLOOKUP($C3,'Test Sample Data'!$C$3:$M$98,4,FALSE)=0,"",VLOOKUP($C3,'Test Sample Data'!$C$3:$M$98,4,FALSE)))</f>
        <v/>
      </c>
      <c r="G3" s="139" t="str">
        <f>IF(C3="","",IF(VLOOKUP($C3,'Test Sample Data'!$C$3:$M$98,5,FALSE)=0,"",VLOOKUP($C3,'Test Sample Data'!$C$3:$M$98,5,FALSE)))</f>
        <v/>
      </c>
      <c r="H3" s="139" t="str">
        <f>IF(C3="","",IF(VLOOKUP($C3,'Test Sample Data'!$C$3:$M$98,6,FALSE)=0,"",VLOOKUP($C3,'Test Sample Data'!$C$3:$M$98,6,FALSE)))</f>
        <v/>
      </c>
      <c r="I3" s="139" t="str">
        <f>IF(C3="","",IF(VLOOKUP($C3,'Test Sample Data'!$C$3:$M$98,7,FALSE)=0,"",VLOOKUP($C3,'Test Sample Data'!$C$3:$M$98,7,FALSE)))</f>
        <v/>
      </c>
      <c r="J3" s="139" t="str">
        <f>IF(C3="","",IF(VLOOKUP($C3,'Test Sample Data'!$C$3:$M$98,8,FALSE)=0,"",VLOOKUP($C3,'Test Sample Data'!$C$3:$M$98,8,FALSE)))</f>
        <v/>
      </c>
      <c r="K3" s="139" t="str">
        <f>IF(C3="","",IF(VLOOKUP($C3,'Test Sample Data'!$C$3:$M$98,9,FALSE)=0,"",VLOOKUP($C3,'Test Sample Data'!$C$3:$M$98,9,FALSE)))</f>
        <v/>
      </c>
      <c r="L3" s="139" t="str">
        <f>IF(C3="","",IF(VLOOKUP($C3,'Test Sample Data'!$C$3:$M$98,10,FALSE)=0,"",VLOOKUP($C3,'Test Sample Data'!$C$3:$M$98,10,FALSE)))</f>
        <v/>
      </c>
      <c r="M3" s="139" t="str">
        <f>IF(C3="","",IF(VLOOKUP($C3,'Test Sample Data'!$C$3:$M$98,11,FALSE)=0,"",VLOOKUP($C3,'Test Sample Data'!$C$3:$M$98,11,FALSE)))</f>
        <v/>
      </c>
      <c r="N3" s="149" t="str">
        <f>IF(B3=0,"",B3)</f>
        <v>HQP006940</v>
      </c>
      <c r="O3" s="150" t="str">
        <f>IF('Choose Housekeeping Genes'!C3=0,"",'Choose Housekeeping Genes'!C3)</f>
        <v>H03</v>
      </c>
      <c r="P3" s="139" t="str">
        <f>IF(C3="","",IF(VLOOKUP($C3,'Control Sample Data'!$C$3:$M$98,2,FALSE)=0,"",VLOOKUP($C3,'Control Sample Data'!$C$3:$M$98,2,FALSE)))</f>
        <v/>
      </c>
      <c r="Q3" s="139" t="str">
        <f>IF(C3="","",IF(VLOOKUP($C3,'Control Sample Data'!$C$3:$M$98,3,FALSE)=0,"",VLOOKUP($C3,'Control Sample Data'!$C$3:$M$98,3,FALSE)))</f>
        <v/>
      </c>
      <c r="R3" s="139" t="str">
        <f>IF(C3="","",IF(VLOOKUP($C3,'Control Sample Data'!$C$3:$M$98,4,FALSE)=0,"",VLOOKUP($C3,'Control Sample Data'!$C$3:$M$98,4,FALSE)))</f>
        <v/>
      </c>
      <c r="S3" s="139" t="str">
        <f>IF(C3="","",IF(VLOOKUP($C3,'Control Sample Data'!$C$3:$M$98,5,FALSE)=0,"",VLOOKUP($C3,'Control Sample Data'!$C$3:$M$98,5,FALSE)))</f>
        <v/>
      </c>
      <c r="T3" s="139" t="str">
        <f>IF(C3="","",IF(VLOOKUP($C3,'Control Sample Data'!$C$3:$M$98,6,FALSE)=0,"",VLOOKUP($C3,'Control Sample Data'!$C$3:$M$98,6,FALSE)))</f>
        <v/>
      </c>
      <c r="U3" s="139" t="str">
        <f>IF(C3="","",IF(VLOOKUP($C3,'Control Sample Data'!$C$3:$M$98,7,FALSE)=0,"",VLOOKUP($C3,'Control Sample Data'!$C$3:$M$98,7,FALSE)))</f>
        <v/>
      </c>
      <c r="V3" s="139" t="str">
        <f>IF(C3="","",IF(VLOOKUP($C3,'Control Sample Data'!$C$3:$M$98,8,FALSE)=0,"",VLOOKUP($C3,'Control Sample Data'!$C$3:$M$98,8,FALSE)))</f>
        <v/>
      </c>
      <c r="W3" s="139" t="str">
        <f>IF(C3="","",IF(VLOOKUP($C3,'Control Sample Data'!$C$3:$M$98,9,FALSE)=0,"",VLOOKUP($C3,'Control Sample Data'!$C$3:$M$98,9,FALSE)))</f>
        <v/>
      </c>
      <c r="X3" s="139" t="str">
        <f>IF(C3="","",IF(VLOOKUP($C3,'Control Sample Data'!$C$3:$M$98,10,FALSE)=0,"",VLOOKUP($C3,'Control Sample Data'!$C$3:$M$98,10,FALSE)))</f>
        <v/>
      </c>
      <c r="Y3" s="139" t="str">
        <f>IF(C3="","",IF(VLOOKUP($C3,'Control Sample Data'!$C$3:$M$98,11,FALSE)=0,"",VLOOKUP($C3,'Control Sample Data'!$C$3:$M$98,11,FALSE)))</f>
        <v/>
      </c>
    </row>
    <row r="4" customHeight="1" spans="1:25">
      <c r="A4" s="136"/>
      <c r="B4" s="137" t="str">
        <f>IF(C4="","",VLOOKUP(C4,'Gene Table'!B$3:D$98,2,FALSE))</f>
        <v>HQP016381</v>
      </c>
      <c r="C4" s="138" t="s">
        <v>352</v>
      </c>
      <c r="D4" s="139" t="str">
        <f>IF(C4="","",IF(VLOOKUP($C4,'Test Sample Data'!$C$3:$M$98,2,FALSE)=0,"",VLOOKUP($C4,'Test Sample Data'!$C$3:$M$98,2,FALSE)))</f>
        <v/>
      </c>
      <c r="E4" s="139" t="str">
        <f>IF(C4="","",IF(VLOOKUP($C4,'Test Sample Data'!$C$3:$M$98,3,FALSE)=0,"",VLOOKUP($C4,'Test Sample Data'!$C$3:$M$98,3,FALSE)))</f>
        <v/>
      </c>
      <c r="F4" s="139" t="str">
        <f>IF(C4="","",IF(VLOOKUP($C4,'Test Sample Data'!$C$3:$M$98,4,FALSE)=0,"",VLOOKUP($C4,'Test Sample Data'!$C$3:$M$98,4,FALSE)))</f>
        <v/>
      </c>
      <c r="G4" s="139" t="str">
        <f>IF(C4="","",IF(VLOOKUP($C4,'Test Sample Data'!$C$3:$M$98,5,FALSE)=0,"",VLOOKUP($C4,'Test Sample Data'!$C$3:$M$98,5,FALSE)))</f>
        <v/>
      </c>
      <c r="H4" s="139" t="str">
        <f>IF(C4="","",IF(VLOOKUP($C4,'Test Sample Data'!$C$3:$M$98,6,FALSE)=0,"",VLOOKUP($C4,'Test Sample Data'!$C$3:$M$98,6,FALSE)))</f>
        <v/>
      </c>
      <c r="I4" s="139" t="str">
        <f>IF(C4="","",IF(VLOOKUP($C4,'Test Sample Data'!$C$3:$M$98,7,FALSE)=0,"",VLOOKUP($C4,'Test Sample Data'!$C$3:$M$98,7,FALSE)))</f>
        <v/>
      </c>
      <c r="J4" s="139" t="str">
        <f>IF(C4="","",IF(VLOOKUP($C4,'Test Sample Data'!$C$3:$M$98,8,FALSE)=0,"",VLOOKUP($C4,'Test Sample Data'!$C$3:$M$98,8,FALSE)))</f>
        <v/>
      </c>
      <c r="K4" s="139" t="str">
        <f>IF(C4="","",IF(VLOOKUP($C4,'Test Sample Data'!$C$3:$M$98,9,FALSE)=0,"",VLOOKUP($C4,'Test Sample Data'!$C$3:$M$98,9,FALSE)))</f>
        <v/>
      </c>
      <c r="L4" s="139" t="str">
        <f>IF(C4="","",IF(VLOOKUP($C4,'Test Sample Data'!$C$3:$M$98,10,FALSE)=0,"",VLOOKUP($C4,'Test Sample Data'!$C$3:$M$98,10,FALSE)))</f>
        <v/>
      </c>
      <c r="M4" s="139" t="str">
        <f>IF(C4="","",IF(VLOOKUP($C4,'Test Sample Data'!$C$3:$M$98,11,FALSE)=0,"",VLOOKUP($C4,'Test Sample Data'!$C$3:$M$98,11,FALSE)))</f>
        <v/>
      </c>
      <c r="N4" s="151" t="str">
        <f t="shared" ref="N4:N22" si="0">IF(B4=0,"",B4)</f>
        <v>HQP016381</v>
      </c>
      <c r="O4" s="30" t="str">
        <f>IF('Choose Housekeeping Genes'!C4=0,"",'Choose Housekeeping Genes'!C4)</f>
        <v>H04</v>
      </c>
      <c r="P4" s="139" t="str">
        <f>IF(C4="","",IF(VLOOKUP($C4,'Control Sample Data'!$C$3:$M$98,2,FALSE)=0,"",VLOOKUP($C4,'Control Sample Data'!$C$3:$M$98,2,FALSE)))</f>
        <v/>
      </c>
      <c r="Q4" s="139" t="str">
        <f>IF(C4="","",IF(VLOOKUP($C4,'Control Sample Data'!$C$3:$M$98,3,FALSE)=0,"",VLOOKUP($C4,'Control Sample Data'!$C$3:$M$98,3,FALSE)))</f>
        <v/>
      </c>
      <c r="R4" s="139" t="str">
        <f>IF(C4="","",IF(VLOOKUP($C4,'Control Sample Data'!$C$3:$M$98,4,FALSE)=0,"",VLOOKUP($C4,'Control Sample Data'!$C$3:$M$98,4,FALSE)))</f>
        <v/>
      </c>
      <c r="S4" s="139" t="str">
        <f>IF(C4="","",IF(VLOOKUP($C4,'Control Sample Data'!$C$3:$M$98,5,FALSE)=0,"",VLOOKUP($C4,'Control Sample Data'!$C$3:$M$98,5,FALSE)))</f>
        <v/>
      </c>
      <c r="T4" s="139" t="str">
        <f>IF(C4="","",IF(VLOOKUP($C4,'Control Sample Data'!$C$3:$M$98,6,FALSE)=0,"",VLOOKUP($C4,'Control Sample Data'!$C$3:$M$98,6,FALSE)))</f>
        <v/>
      </c>
      <c r="U4" s="139" t="str">
        <f>IF(C4="","",IF(VLOOKUP($C4,'Control Sample Data'!$C$3:$M$98,7,FALSE)=0,"",VLOOKUP($C4,'Control Sample Data'!$C$3:$M$98,7,FALSE)))</f>
        <v/>
      </c>
      <c r="V4" s="139" t="str">
        <f>IF(C4="","",IF(VLOOKUP($C4,'Control Sample Data'!$C$3:$M$98,8,FALSE)=0,"",VLOOKUP($C4,'Control Sample Data'!$C$3:$M$98,8,FALSE)))</f>
        <v/>
      </c>
      <c r="W4" s="139" t="str">
        <f>IF(C4="","",IF(VLOOKUP($C4,'Control Sample Data'!$C$3:$M$98,9,FALSE)=0,"",VLOOKUP($C4,'Control Sample Data'!$C$3:$M$98,9,FALSE)))</f>
        <v/>
      </c>
      <c r="X4" s="139" t="str">
        <f>IF(C4="","",IF(VLOOKUP($C4,'Control Sample Data'!$C$3:$M$98,10,FALSE)=0,"",VLOOKUP($C4,'Control Sample Data'!$C$3:$M$98,10,FALSE)))</f>
        <v/>
      </c>
      <c r="Y4" s="139" t="str">
        <f>IF(C4="","",IF(VLOOKUP($C4,'Control Sample Data'!$C$3:$M$98,11,FALSE)=0,"",VLOOKUP($C4,'Control Sample Data'!$C$3:$M$98,11,FALSE)))</f>
        <v/>
      </c>
    </row>
    <row r="5" customHeight="1" spans="1:25">
      <c r="A5" s="136"/>
      <c r="B5" s="137" t="str">
        <f>IF(C5="","",VLOOKUP(C5,'Gene Table'!B$3:D$98,2,FALSE))</f>
        <v>HQP015171</v>
      </c>
      <c r="C5" s="138" t="s">
        <v>356</v>
      </c>
      <c r="D5" s="139" t="str">
        <f>IF(C5="","",IF(VLOOKUP($C5,'Test Sample Data'!$C$3:$M$98,2,FALSE)=0,"",VLOOKUP($C5,'Test Sample Data'!$C$3:$M$98,2,FALSE)))</f>
        <v/>
      </c>
      <c r="E5" s="139" t="str">
        <f>IF(C5="","",IF(VLOOKUP($C5,'Test Sample Data'!$C$3:$M$98,3,FALSE)=0,"",VLOOKUP($C5,'Test Sample Data'!$C$3:$M$98,3,FALSE)))</f>
        <v/>
      </c>
      <c r="F5" s="139" t="str">
        <f>IF(C5="","",IF(VLOOKUP($C5,'Test Sample Data'!$C$3:$M$98,4,FALSE)=0,"",VLOOKUP($C5,'Test Sample Data'!$C$3:$M$98,4,FALSE)))</f>
        <v/>
      </c>
      <c r="G5" s="139" t="str">
        <f>IF(C5="","",IF(VLOOKUP($C5,'Test Sample Data'!$C$3:$M$98,5,FALSE)=0,"",VLOOKUP($C5,'Test Sample Data'!$C$3:$M$98,5,FALSE)))</f>
        <v/>
      </c>
      <c r="H5" s="139" t="str">
        <f>IF(C5="","",IF(VLOOKUP($C5,'Test Sample Data'!$C$3:$M$98,6,FALSE)=0,"",VLOOKUP($C5,'Test Sample Data'!$C$3:$M$98,6,FALSE)))</f>
        <v/>
      </c>
      <c r="I5" s="139" t="str">
        <f>IF(C5="","",IF(VLOOKUP($C5,'Test Sample Data'!$C$3:$M$98,7,FALSE)=0,"",VLOOKUP($C5,'Test Sample Data'!$C$3:$M$98,7,FALSE)))</f>
        <v/>
      </c>
      <c r="J5" s="139" t="str">
        <f>IF(C5="","",IF(VLOOKUP($C5,'Test Sample Data'!$C$3:$M$98,8,FALSE)=0,"",VLOOKUP($C5,'Test Sample Data'!$C$3:$M$98,8,FALSE)))</f>
        <v/>
      </c>
      <c r="K5" s="139" t="str">
        <f>IF(C5="","",IF(VLOOKUP($C5,'Test Sample Data'!$C$3:$M$98,9,FALSE)=0,"",VLOOKUP($C5,'Test Sample Data'!$C$3:$M$98,9,FALSE)))</f>
        <v/>
      </c>
      <c r="L5" s="139" t="str">
        <f>IF(C5="","",IF(VLOOKUP($C5,'Test Sample Data'!$C$3:$M$98,10,FALSE)=0,"",VLOOKUP($C5,'Test Sample Data'!$C$3:$M$98,10,FALSE)))</f>
        <v/>
      </c>
      <c r="M5" s="139" t="str">
        <f>IF(C5="","",IF(VLOOKUP($C5,'Test Sample Data'!$C$3:$M$98,11,FALSE)=0,"",VLOOKUP($C5,'Test Sample Data'!$C$3:$M$98,11,FALSE)))</f>
        <v/>
      </c>
      <c r="N5" s="151" t="str">
        <f t="shared" si="0"/>
        <v>HQP015171</v>
      </c>
      <c r="O5" s="30" t="str">
        <f>IF('Choose Housekeeping Genes'!C5=0,"",'Choose Housekeeping Genes'!C5)</f>
        <v>H05</v>
      </c>
      <c r="P5" s="139" t="str">
        <f>IF(C5="","",IF(VLOOKUP($C5,'Control Sample Data'!$C$3:$M$98,2,FALSE)=0,"",VLOOKUP($C5,'Control Sample Data'!$C$3:$M$98,2,FALSE)))</f>
        <v/>
      </c>
      <c r="Q5" s="139" t="str">
        <f>IF(C5="","",IF(VLOOKUP($C5,'Control Sample Data'!$C$3:$M$98,3,FALSE)=0,"",VLOOKUP($C5,'Control Sample Data'!$C$3:$M$98,3,FALSE)))</f>
        <v/>
      </c>
      <c r="R5" s="139" t="str">
        <f>IF(C5="","",IF(VLOOKUP($C5,'Control Sample Data'!$C$3:$M$98,4,FALSE)=0,"",VLOOKUP($C5,'Control Sample Data'!$C$3:$M$98,4,FALSE)))</f>
        <v/>
      </c>
      <c r="S5" s="139" t="str">
        <f>IF(C5="","",IF(VLOOKUP($C5,'Control Sample Data'!$C$3:$M$98,5,FALSE)=0,"",VLOOKUP($C5,'Control Sample Data'!$C$3:$M$98,5,FALSE)))</f>
        <v/>
      </c>
      <c r="T5" s="139" t="str">
        <f>IF(C5="","",IF(VLOOKUP($C5,'Control Sample Data'!$C$3:$M$98,6,FALSE)=0,"",VLOOKUP($C5,'Control Sample Data'!$C$3:$M$98,6,FALSE)))</f>
        <v/>
      </c>
      <c r="U5" s="139" t="str">
        <f>IF(C5="","",IF(VLOOKUP($C5,'Control Sample Data'!$C$3:$M$98,7,FALSE)=0,"",VLOOKUP($C5,'Control Sample Data'!$C$3:$M$98,7,FALSE)))</f>
        <v/>
      </c>
      <c r="V5" s="139" t="str">
        <f>IF(C5="","",IF(VLOOKUP($C5,'Control Sample Data'!$C$3:$M$98,8,FALSE)=0,"",VLOOKUP($C5,'Control Sample Data'!$C$3:$M$98,8,FALSE)))</f>
        <v/>
      </c>
      <c r="W5" s="139" t="str">
        <f>IF(C5="","",IF(VLOOKUP($C5,'Control Sample Data'!$C$3:$M$98,9,FALSE)=0,"",VLOOKUP($C5,'Control Sample Data'!$C$3:$M$98,9,FALSE)))</f>
        <v/>
      </c>
      <c r="X5" s="139" t="str">
        <f>IF(C5="","",IF(VLOOKUP($C5,'Control Sample Data'!$C$3:$M$98,10,FALSE)=0,"",VLOOKUP($C5,'Control Sample Data'!$C$3:$M$98,10,FALSE)))</f>
        <v/>
      </c>
      <c r="Y5" s="139" t="str">
        <f>IF(C5="","",IF(VLOOKUP($C5,'Control Sample Data'!$C$3:$M$98,11,FALSE)=0,"",VLOOKUP($C5,'Control Sample Data'!$C$3:$M$98,11,FALSE)))</f>
        <v/>
      </c>
    </row>
    <row r="6" customHeight="1" spans="1:25">
      <c r="A6" s="136"/>
      <c r="B6" s="137" t="str">
        <f>IF(C6="","",VLOOKUP(C6,'Gene Table'!B$3:D$98,2,FALSE))</f>
        <v>HQP006171</v>
      </c>
      <c r="C6" s="138" t="s">
        <v>360</v>
      </c>
      <c r="D6" s="139" t="str">
        <f>IF(C6="","",IF(VLOOKUP($C6,'Test Sample Data'!$C$3:$M$98,2,FALSE)=0,"",VLOOKUP($C6,'Test Sample Data'!$C$3:$M$98,2,FALSE)))</f>
        <v/>
      </c>
      <c r="E6" s="139" t="str">
        <f>IF(C6="","",IF(VLOOKUP($C6,'Test Sample Data'!$C$3:$M$98,3,FALSE)=0,"",VLOOKUP($C6,'Test Sample Data'!$C$3:$M$98,3,FALSE)))</f>
        <v/>
      </c>
      <c r="F6" s="139" t="str">
        <f>IF(C6="","",IF(VLOOKUP($C6,'Test Sample Data'!$C$3:$M$98,4,FALSE)=0,"",VLOOKUP($C6,'Test Sample Data'!$C$3:$M$98,4,FALSE)))</f>
        <v/>
      </c>
      <c r="G6" s="139" t="str">
        <f>IF(C6="","",IF(VLOOKUP($C6,'Test Sample Data'!$C$3:$M$98,5,FALSE)=0,"",VLOOKUP($C6,'Test Sample Data'!$C$3:$M$98,5,FALSE)))</f>
        <v/>
      </c>
      <c r="H6" s="139" t="str">
        <f>IF(C6="","",IF(VLOOKUP($C6,'Test Sample Data'!$C$3:$M$98,6,FALSE)=0,"",VLOOKUP($C6,'Test Sample Data'!$C$3:$M$98,6,FALSE)))</f>
        <v/>
      </c>
      <c r="I6" s="139" t="str">
        <f>IF(C6="","",IF(VLOOKUP($C6,'Test Sample Data'!$C$3:$M$98,7,FALSE)=0,"",VLOOKUP($C6,'Test Sample Data'!$C$3:$M$98,7,FALSE)))</f>
        <v/>
      </c>
      <c r="J6" s="139" t="str">
        <f>IF(C6="","",IF(VLOOKUP($C6,'Test Sample Data'!$C$3:$M$98,8,FALSE)=0,"",VLOOKUP($C6,'Test Sample Data'!$C$3:$M$98,8,FALSE)))</f>
        <v/>
      </c>
      <c r="K6" s="139" t="str">
        <f>IF(C6="","",IF(VLOOKUP($C6,'Test Sample Data'!$C$3:$M$98,9,FALSE)=0,"",VLOOKUP($C6,'Test Sample Data'!$C$3:$M$98,9,FALSE)))</f>
        <v/>
      </c>
      <c r="L6" s="139" t="str">
        <f>IF(C6="","",IF(VLOOKUP($C6,'Test Sample Data'!$C$3:$M$98,10,FALSE)=0,"",VLOOKUP($C6,'Test Sample Data'!$C$3:$M$98,10,FALSE)))</f>
        <v/>
      </c>
      <c r="M6" s="139" t="str">
        <f>IF(C6="","",IF(VLOOKUP($C6,'Test Sample Data'!$C$3:$M$98,11,FALSE)=0,"",VLOOKUP($C6,'Test Sample Data'!$C$3:$M$98,11,FALSE)))</f>
        <v/>
      </c>
      <c r="N6" s="151" t="str">
        <f t="shared" si="0"/>
        <v>HQP006171</v>
      </c>
      <c r="O6" s="30" t="str">
        <f>IF('Choose Housekeeping Genes'!C6=0,"",'Choose Housekeeping Genes'!C6)</f>
        <v>H06</v>
      </c>
      <c r="P6" s="139" t="str">
        <f>IF(C6="","",IF(VLOOKUP($C6,'Control Sample Data'!$C$3:$M$98,2,FALSE)=0,"",VLOOKUP($C6,'Control Sample Data'!$C$3:$M$98,2,FALSE)))</f>
        <v/>
      </c>
      <c r="Q6" s="139" t="str">
        <f>IF(C6="","",IF(VLOOKUP($C6,'Control Sample Data'!$C$3:$M$98,3,FALSE)=0,"",VLOOKUP($C6,'Control Sample Data'!$C$3:$M$98,3,FALSE)))</f>
        <v/>
      </c>
      <c r="R6" s="139" t="str">
        <f>IF(C6="","",IF(VLOOKUP($C6,'Control Sample Data'!$C$3:$M$98,4,FALSE)=0,"",VLOOKUP($C6,'Control Sample Data'!$C$3:$M$98,4,FALSE)))</f>
        <v/>
      </c>
      <c r="S6" s="139" t="str">
        <f>IF(C6="","",IF(VLOOKUP($C6,'Control Sample Data'!$C$3:$M$98,5,FALSE)=0,"",VLOOKUP($C6,'Control Sample Data'!$C$3:$M$98,5,FALSE)))</f>
        <v/>
      </c>
      <c r="T6" s="139" t="str">
        <f>IF(C6="","",IF(VLOOKUP($C6,'Control Sample Data'!$C$3:$M$98,6,FALSE)=0,"",VLOOKUP($C6,'Control Sample Data'!$C$3:$M$98,6,FALSE)))</f>
        <v/>
      </c>
      <c r="U6" s="139" t="str">
        <f>IF(C6="","",IF(VLOOKUP($C6,'Control Sample Data'!$C$3:$M$98,7,FALSE)=0,"",VLOOKUP($C6,'Control Sample Data'!$C$3:$M$98,7,FALSE)))</f>
        <v/>
      </c>
      <c r="V6" s="139" t="str">
        <f>IF(C6="","",IF(VLOOKUP($C6,'Control Sample Data'!$C$3:$M$98,8,FALSE)=0,"",VLOOKUP($C6,'Control Sample Data'!$C$3:$M$98,8,FALSE)))</f>
        <v/>
      </c>
      <c r="W6" s="139" t="str">
        <f>IF(C6="","",IF(VLOOKUP($C6,'Control Sample Data'!$C$3:$M$98,9,FALSE)=0,"",VLOOKUP($C6,'Control Sample Data'!$C$3:$M$98,9,FALSE)))</f>
        <v/>
      </c>
      <c r="X6" s="139" t="str">
        <f>IF(C6="","",IF(VLOOKUP($C6,'Control Sample Data'!$C$3:$M$98,10,FALSE)=0,"",VLOOKUP($C6,'Control Sample Data'!$C$3:$M$98,10,FALSE)))</f>
        <v/>
      </c>
      <c r="Y6" s="139" t="str">
        <f>IF(C6="","",IF(VLOOKUP($C6,'Control Sample Data'!$C$3:$M$98,11,FALSE)=0,"",VLOOKUP($C6,'Control Sample Data'!$C$3:$M$98,11,FALSE)))</f>
        <v/>
      </c>
    </row>
    <row r="7" customHeight="1" spans="1:25">
      <c r="A7" s="136"/>
      <c r="B7" s="137" t="str">
        <f>IF(C7="","",VLOOKUP(C7,'Gene Table'!B$3:D$98,2,FALSE))</f>
        <v>HQP009026</v>
      </c>
      <c r="C7" s="138" t="s">
        <v>364</v>
      </c>
      <c r="D7" s="139" t="str">
        <f>IF(C7="","",IF(VLOOKUP($C7,'Test Sample Data'!$C$3:$M$98,2,FALSE)=0,"",VLOOKUP($C7,'Test Sample Data'!$C$3:$M$98,2,FALSE)))</f>
        <v/>
      </c>
      <c r="E7" s="139" t="str">
        <f>IF(C7="","",IF(VLOOKUP($C7,'Test Sample Data'!$C$3:$M$98,3,FALSE)=0,"",VLOOKUP($C7,'Test Sample Data'!$C$3:$M$98,3,FALSE)))</f>
        <v/>
      </c>
      <c r="F7" s="139" t="str">
        <f>IF(C7="","",IF(VLOOKUP($C7,'Test Sample Data'!$C$3:$M$98,4,FALSE)=0,"",VLOOKUP($C7,'Test Sample Data'!$C$3:$M$98,4,FALSE)))</f>
        <v/>
      </c>
      <c r="G7" s="139" t="str">
        <f>IF(C7="","",IF(VLOOKUP($C7,'Test Sample Data'!$C$3:$M$98,5,FALSE)=0,"",VLOOKUP($C7,'Test Sample Data'!$C$3:$M$98,5,FALSE)))</f>
        <v/>
      </c>
      <c r="H7" s="139" t="str">
        <f>IF(C7="","",IF(VLOOKUP($C7,'Test Sample Data'!$C$3:$M$98,6,FALSE)=0,"",VLOOKUP($C7,'Test Sample Data'!$C$3:$M$98,6,FALSE)))</f>
        <v/>
      </c>
      <c r="I7" s="139" t="str">
        <f>IF(C7="","",IF(VLOOKUP($C7,'Test Sample Data'!$C$3:$M$98,7,FALSE)=0,"",VLOOKUP($C7,'Test Sample Data'!$C$3:$M$98,7,FALSE)))</f>
        <v/>
      </c>
      <c r="J7" s="139" t="str">
        <f>IF(C7="","",IF(VLOOKUP($C7,'Test Sample Data'!$C$3:$M$98,8,FALSE)=0,"",VLOOKUP($C7,'Test Sample Data'!$C$3:$M$98,8,FALSE)))</f>
        <v/>
      </c>
      <c r="K7" s="139" t="str">
        <f>IF(C7="","",IF(VLOOKUP($C7,'Test Sample Data'!$C$3:$M$98,9,FALSE)=0,"",VLOOKUP($C7,'Test Sample Data'!$C$3:$M$98,9,FALSE)))</f>
        <v/>
      </c>
      <c r="L7" s="139" t="str">
        <f>IF(C7="","",IF(VLOOKUP($C7,'Test Sample Data'!$C$3:$M$98,10,FALSE)=0,"",VLOOKUP($C7,'Test Sample Data'!$C$3:$M$98,10,FALSE)))</f>
        <v/>
      </c>
      <c r="M7" s="139" t="str">
        <f>IF(C7="","",IF(VLOOKUP($C7,'Test Sample Data'!$C$3:$M$98,11,FALSE)=0,"",VLOOKUP($C7,'Test Sample Data'!$C$3:$M$98,11,FALSE)))</f>
        <v/>
      </c>
      <c r="N7" s="151" t="str">
        <f t="shared" si="0"/>
        <v>HQP009026</v>
      </c>
      <c r="O7" s="30" t="str">
        <f>IF('Choose Housekeeping Genes'!C7=0,"",'Choose Housekeeping Genes'!C7)</f>
        <v>H07</v>
      </c>
      <c r="P7" s="139" t="str">
        <f>IF(C7="","",IF(VLOOKUP($C7,'Control Sample Data'!$C$3:$M$98,2,FALSE)=0,"",VLOOKUP($C7,'Control Sample Data'!$C$3:$M$98,2,FALSE)))</f>
        <v/>
      </c>
      <c r="Q7" s="139" t="str">
        <f>IF(C7="","",IF(VLOOKUP($C7,'Control Sample Data'!$C$3:$M$98,3,FALSE)=0,"",VLOOKUP($C7,'Control Sample Data'!$C$3:$M$98,3,FALSE)))</f>
        <v/>
      </c>
      <c r="R7" s="139" t="str">
        <f>IF(C7="","",IF(VLOOKUP($C7,'Control Sample Data'!$C$3:$M$98,4,FALSE)=0,"",VLOOKUP($C7,'Control Sample Data'!$C$3:$M$98,4,FALSE)))</f>
        <v/>
      </c>
      <c r="S7" s="139" t="str">
        <f>IF(C7="","",IF(VLOOKUP($C7,'Control Sample Data'!$C$3:$M$98,5,FALSE)=0,"",VLOOKUP($C7,'Control Sample Data'!$C$3:$M$98,5,FALSE)))</f>
        <v/>
      </c>
      <c r="T7" s="139" t="str">
        <f>IF(C7="","",IF(VLOOKUP($C7,'Control Sample Data'!$C$3:$M$98,6,FALSE)=0,"",VLOOKUP($C7,'Control Sample Data'!$C$3:$M$98,6,FALSE)))</f>
        <v/>
      </c>
      <c r="U7" s="139" t="str">
        <f>IF(C7="","",IF(VLOOKUP($C7,'Control Sample Data'!$C$3:$M$98,7,FALSE)=0,"",VLOOKUP($C7,'Control Sample Data'!$C$3:$M$98,7,FALSE)))</f>
        <v/>
      </c>
      <c r="V7" s="139" t="str">
        <f>IF(C7="","",IF(VLOOKUP($C7,'Control Sample Data'!$C$3:$M$98,8,FALSE)=0,"",VLOOKUP($C7,'Control Sample Data'!$C$3:$M$98,8,FALSE)))</f>
        <v/>
      </c>
      <c r="W7" s="139" t="str">
        <f>IF(C7="","",IF(VLOOKUP($C7,'Control Sample Data'!$C$3:$M$98,9,FALSE)=0,"",VLOOKUP($C7,'Control Sample Data'!$C$3:$M$98,9,FALSE)))</f>
        <v/>
      </c>
      <c r="X7" s="139" t="str">
        <f>IF(C7="","",IF(VLOOKUP($C7,'Control Sample Data'!$C$3:$M$98,10,FALSE)=0,"",VLOOKUP($C7,'Control Sample Data'!$C$3:$M$98,10,FALSE)))</f>
        <v/>
      </c>
      <c r="Y7" s="139" t="str">
        <f>IF(C7="","",IF(VLOOKUP($C7,'Control Sample Data'!$C$3:$M$98,11,FALSE)=0,"",VLOOKUP($C7,'Control Sample Data'!$C$3:$M$98,11,FALSE)))</f>
        <v/>
      </c>
    </row>
    <row r="8" customHeight="1" spans="1:25">
      <c r="A8" s="136"/>
      <c r="B8" s="137" t="str">
        <f>IF(C8="","",VLOOKUP(C8,'Gene Table'!B$3:D$98,2,FALSE))</f>
        <v>HQP054253</v>
      </c>
      <c r="C8" s="138" t="s">
        <v>368</v>
      </c>
      <c r="D8" s="139" t="str">
        <f>IF(C8="","",IF(VLOOKUP($C8,'Test Sample Data'!$C$3:$M$98,2,FALSE)=0,"",VLOOKUP($C8,'Test Sample Data'!$C$3:$M$98,2,FALSE)))</f>
        <v/>
      </c>
      <c r="E8" s="139" t="str">
        <f>IF(C8="","",IF(VLOOKUP($C8,'Test Sample Data'!$C$3:$M$98,3,FALSE)=0,"",VLOOKUP($C8,'Test Sample Data'!$C$3:$M$98,3,FALSE)))</f>
        <v/>
      </c>
      <c r="F8" s="139" t="str">
        <f>IF(C8="","",IF(VLOOKUP($C8,'Test Sample Data'!$C$3:$M$98,4,FALSE)=0,"",VLOOKUP($C8,'Test Sample Data'!$C$3:$M$98,4,FALSE)))</f>
        <v/>
      </c>
      <c r="G8" s="139" t="str">
        <f>IF(C8="","",IF(VLOOKUP($C8,'Test Sample Data'!$C$3:$M$98,5,FALSE)=0,"",VLOOKUP($C8,'Test Sample Data'!$C$3:$M$98,5,FALSE)))</f>
        <v/>
      </c>
      <c r="H8" s="139" t="str">
        <f>IF(C8="","",IF(VLOOKUP($C8,'Test Sample Data'!$C$3:$M$98,6,FALSE)=0,"",VLOOKUP($C8,'Test Sample Data'!$C$3:$M$98,6,FALSE)))</f>
        <v/>
      </c>
      <c r="I8" s="139" t="str">
        <f>IF(C8="","",IF(VLOOKUP($C8,'Test Sample Data'!$C$3:$M$98,7,FALSE)=0,"",VLOOKUP($C8,'Test Sample Data'!$C$3:$M$98,7,FALSE)))</f>
        <v/>
      </c>
      <c r="J8" s="139" t="str">
        <f>IF(C8="","",IF(VLOOKUP($C8,'Test Sample Data'!$C$3:$M$98,8,FALSE)=0,"",VLOOKUP($C8,'Test Sample Data'!$C$3:$M$98,8,FALSE)))</f>
        <v/>
      </c>
      <c r="K8" s="139" t="str">
        <f>IF(C8="","",IF(VLOOKUP($C8,'Test Sample Data'!$C$3:$M$98,9,FALSE)=0,"",VLOOKUP($C8,'Test Sample Data'!$C$3:$M$98,9,FALSE)))</f>
        <v/>
      </c>
      <c r="L8" s="139" t="str">
        <f>IF(C8="","",IF(VLOOKUP($C8,'Test Sample Data'!$C$3:$M$98,10,FALSE)=0,"",VLOOKUP($C8,'Test Sample Data'!$C$3:$M$98,10,FALSE)))</f>
        <v/>
      </c>
      <c r="M8" s="139" t="str">
        <f>IF(C8="","",IF(VLOOKUP($C8,'Test Sample Data'!$C$3:$M$98,11,FALSE)=0,"",VLOOKUP($C8,'Test Sample Data'!$C$3:$M$98,11,FALSE)))</f>
        <v/>
      </c>
      <c r="N8" s="151" t="str">
        <f t="shared" si="0"/>
        <v>HQP054253</v>
      </c>
      <c r="O8" s="30" t="str">
        <f>IF('Choose Housekeeping Genes'!C8=0,"",'Choose Housekeeping Genes'!C8)</f>
        <v>H08</v>
      </c>
      <c r="P8" s="139" t="str">
        <f>IF(C8="","",IF(VLOOKUP($C8,'Control Sample Data'!$C$3:$M$98,2,FALSE)=0,"",VLOOKUP($C8,'Control Sample Data'!$C$3:$M$98,2,FALSE)))</f>
        <v/>
      </c>
      <c r="Q8" s="139" t="str">
        <f>IF(C8="","",IF(VLOOKUP($C8,'Control Sample Data'!$C$3:$M$98,3,FALSE)=0,"",VLOOKUP($C8,'Control Sample Data'!$C$3:$M$98,3,FALSE)))</f>
        <v/>
      </c>
      <c r="R8" s="139" t="str">
        <f>IF(C8="","",IF(VLOOKUP($C8,'Control Sample Data'!$C$3:$M$98,4,FALSE)=0,"",VLOOKUP($C8,'Control Sample Data'!$C$3:$M$98,4,FALSE)))</f>
        <v/>
      </c>
      <c r="S8" s="139" t="str">
        <f>IF(C8="","",IF(VLOOKUP($C8,'Control Sample Data'!$C$3:$M$98,5,FALSE)=0,"",VLOOKUP($C8,'Control Sample Data'!$C$3:$M$98,5,FALSE)))</f>
        <v/>
      </c>
      <c r="T8" s="139" t="str">
        <f>IF(C8="","",IF(VLOOKUP($C8,'Control Sample Data'!$C$3:$M$98,6,FALSE)=0,"",VLOOKUP($C8,'Control Sample Data'!$C$3:$M$98,6,FALSE)))</f>
        <v/>
      </c>
      <c r="U8" s="139" t="str">
        <f>IF(C8="","",IF(VLOOKUP($C8,'Control Sample Data'!$C$3:$M$98,7,FALSE)=0,"",VLOOKUP($C8,'Control Sample Data'!$C$3:$M$98,7,FALSE)))</f>
        <v/>
      </c>
      <c r="V8" s="139" t="str">
        <f>IF(C8="","",IF(VLOOKUP($C8,'Control Sample Data'!$C$3:$M$98,8,FALSE)=0,"",VLOOKUP($C8,'Control Sample Data'!$C$3:$M$98,8,FALSE)))</f>
        <v/>
      </c>
      <c r="W8" s="139" t="str">
        <f>IF(C8="","",IF(VLOOKUP($C8,'Control Sample Data'!$C$3:$M$98,9,FALSE)=0,"",VLOOKUP($C8,'Control Sample Data'!$C$3:$M$98,9,FALSE)))</f>
        <v/>
      </c>
      <c r="X8" s="139" t="str">
        <f>IF(C8="","",IF(VLOOKUP($C8,'Control Sample Data'!$C$3:$M$98,10,FALSE)=0,"",VLOOKUP($C8,'Control Sample Data'!$C$3:$M$98,10,FALSE)))</f>
        <v/>
      </c>
      <c r="Y8" s="139" t="str">
        <f>IF(C8="","",IF(VLOOKUP($C8,'Control Sample Data'!$C$3:$M$98,11,FALSE)=0,"",VLOOKUP($C8,'Control Sample Data'!$C$3:$M$98,11,FALSE)))</f>
        <v/>
      </c>
    </row>
    <row r="9" customHeight="1" spans="1:25">
      <c r="A9" s="136"/>
      <c r="B9" s="137" t="str">
        <f>IF(C9="","",VLOOKUP(C9,'Gene Table'!B$3:D$98,2,FALSE))</f>
        <v/>
      </c>
      <c r="C9" s="138"/>
      <c r="D9" s="139" t="str">
        <f>IF(C9="","",IF(VLOOKUP($C9,'Test Sample Data'!$C$3:$M$98,2,FALSE)=0,"",VLOOKUP($C9,'Test Sample Data'!$C$3:$M$98,2,FALSE)))</f>
        <v/>
      </c>
      <c r="E9" s="139" t="str">
        <f>IF(C9="","",IF(VLOOKUP($C9,'Test Sample Data'!$C$3:$M$98,3,FALSE)=0,"",VLOOKUP($C9,'Test Sample Data'!$C$3:$M$98,3,FALSE)))</f>
        <v/>
      </c>
      <c r="F9" s="139" t="str">
        <f>IF(C9="","",IF(VLOOKUP($C9,'Test Sample Data'!$C$3:$M$98,4,FALSE)=0,"",VLOOKUP($C9,'Test Sample Data'!$C$3:$M$98,4,FALSE)))</f>
        <v/>
      </c>
      <c r="G9" s="139" t="str">
        <f>IF(C9="","",IF(VLOOKUP($C9,'Test Sample Data'!$C$3:$M$98,5,FALSE)=0,"",VLOOKUP($C9,'Test Sample Data'!$C$3:$M$98,5,FALSE)))</f>
        <v/>
      </c>
      <c r="H9" s="139" t="str">
        <f>IF(C9="","",IF(VLOOKUP($C9,'Test Sample Data'!$C$3:$M$98,6,FALSE)=0,"",VLOOKUP($C9,'Test Sample Data'!$C$3:$M$98,6,FALSE)))</f>
        <v/>
      </c>
      <c r="I9" s="139" t="str">
        <f>IF(C9="","",IF(VLOOKUP($C9,'Test Sample Data'!$C$3:$M$98,7,FALSE)=0,"",VLOOKUP($C9,'Test Sample Data'!$C$3:$M$98,7,FALSE)))</f>
        <v/>
      </c>
      <c r="J9" s="139" t="str">
        <f>IF(C9="","",IF(VLOOKUP($C9,'Test Sample Data'!$C$3:$M$98,8,FALSE)=0,"",VLOOKUP($C9,'Test Sample Data'!$C$3:$M$98,8,FALSE)))</f>
        <v/>
      </c>
      <c r="K9" s="139" t="str">
        <f>IF(C9="","",IF(VLOOKUP($C9,'Test Sample Data'!$C$3:$M$98,9,FALSE)=0,"",VLOOKUP($C9,'Test Sample Data'!$C$3:$M$98,9,FALSE)))</f>
        <v/>
      </c>
      <c r="L9" s="139" t="str">
        <f>IF(C9="","",IF(VLOOKUP($C9,'Test Sample Data'!$C$3:$M$98,10,FALSE)=0,"",VLOOKUP($C9,'Test Sample Data'!$C$3:$M$98,10,FALSE)))</f>
        <v/>
      </c>
      <c r="M9" s="139" t="str">
        <f>IF(C9="","",IF(VLOOKUP($C9,'Test Sample Data'!$C$3:$M$98,11,FALSE)=0,"",VLOOKUP($C9,'Test Sample Data'!$C$3:$M$98,11,FALSE)))</f>
        <v/>
      </c>
      <c r="N9" s="151" t="str">
        <f t="shared" si="0"/>
        <v/>
      </c>
      <c r="O9" s="30" t="str">
        <f>IF('Choose Housekeeping Genes'!C9=0,"",'Choose Housekeeping Genes'!C9)</f>
        <v/>
      </c>
      <c r="P9" s="139" t="str">
        <f>IF(C9="","",IF(VLOOKUP($C9,'Control Sample Data'!$C$3:$M$98,2,FALSE)=0,"",VLOOKUP($C9,'Control Sample Data'!$C$3:$M$98,2,FALSE)))</f>
        <v/>
      </c>
      <c r="Q9" s="139" t="str">
        <f>IF(C9="","",IF(VLOOKUP($C9,'Control Sample Data'!$C$3:$M$98,3,FALSE)=0,"",VLOOKUP($C9,'Control Sample Data'!$C$3:$M$98,3,FALSE)))</f>
        <v/>
      </c>
      <c r="R9" s="139" t="str">
        <f>IF(C9="","",IF(VLOOKUP($C9,'Control Sample Data'!$C$3:$M$98,4,FALSE)=0,"",VLOOKUP($C9,'Control Sample Data'!$C$3:$M$98,4,FALSE)))</f>
        <v/>
      </c>
      <c r="S9" s="139" t="str">
        <f>IF(C9="","",IF(VLOOKUP($C9,'Control Sample Data'!$C$3:$M$98,5,FALSE)=0,"",VLOOKUP($C9,'Control Sample Data'!$C$3:$M$98,5,FALSE)))</f>
        <v/>
      </c>
      <c r="T9" s="139" t="str">
        <f>IF(C9="","",IF(VLOOKUP($C9,'Control Sample Data'!$C$3:$M$98,6,FALSE)=0,"",VLOOKUP($C9,'Control Sample Data'!$C$3:$M$98,6,FALSE)))</f>
        <v/>
      </c>
      <c r="U9" s="139" t="str">
        <f>IF(C9="","",IF(VLOOKUP($C9,'Control Sample Data'!$C$3:$M$98,7,FALSE)=0,"",VLOOKUP($C9,'Control Sample Data'!$C$3:$M$98,7,FALSE)))</f>
        <v/>
      </c>
      <c r="V9" s="139" t="str">
        <f>IF(C9="","",IF(VLOOKUP($C9,'Control Sample Data'!$C$3:$M$98,8,FALSE)=0,"",VLOOKUP($C9,'Control Sample Data'!$C$3:$M$98,8,FALSE)))</f>
        <v/>
      </c>
      <c r="W9" s="139" t="str">
        <f>IF(C9="","",IF(VLOOKUP($C9,'Control Sample Data'!$C$3:$M$98,9,FALSE)=0,"",VLOOKUP($C9,'Control Sample Data'!$C$3:$M$98,9,FALSE)))</f>
        <v/>
      </c>
      <c r="X9" s="139" t="str">
        <f>IF(C9="","",IF(VLOOKUP($C9,'Control Sample Data'!$C$3:$M$98,10,FALSE)=0,"",VLOOKUP($C9,'Control Sample Data'!$C$3:$M$98,10,FALSE)))</f>
        <v/>
      </c>
      <c r="Y9" s="139" t="str">
        <f>IF(C9="","",IF(VLOOKUP($C9,'Control Sample Data'!$C$3:$M$98,11,FALSE)=0,"",VLOOKUP($C9,'Control Sample Data'!$C$3:$M$98,11,FALSE)))</f>
        <v/>
      </c>
    </row>
    <row r="10" customHeight="1" spans="1:25">
      <c r="A10" s="136"/>
      <c r="B10" s="137" t="str">
        <f>IF(C10="","",VLOOKUP(C10,'Gene Table'!B$3:D$98,2,FALSE))</f>
        <v/>
      </c>
      <c r="C10" s="138"/>
      <c r="D10" s="139" t="str">
        <f>IF(C10="","",IF(VLOOKUP($C10,'Test Sample Data'!$C$3:$M$98,2,FALSE)=0,"",VLOOKUP($C10,'Test Sample Data'!$C$3:$M$98,2,FALSE)))</f>
        <v/>
      </c>
      <c r="E10" s="139" t="str">
        <f>IF(C10="","",IF(VLOOKUP($C10,'Test Sample Data'!$C$3:$M$98,3,FALSE)=0,"",VLOOKUP($C10,'Test Sample Data'!$C$3:$M$98,3,FALSE)))</f>
        <v/>
      </c>
      <c r="F10" s="139" t="str">
        <f>IF(C10="","",IF(VLOOKUP($C10,'Test Sample Data'!$C$3:$M$98,4,FALSE)=0,"",VLOOKUP($C10,'Test Sample Data'!$C$3:$M$98,4,FALSE)))</f>
        <v/>
      </c>
      <c r="G10" s="139" t="str">
        <f>IF(C10="","",IF(VLOOKUP($C10,'Test Sample Data'!$C$3:$M$98,5,FALSE)=0,"",VLOOKUP($C10,'Test Sample Data'!$C$3:$M$98,5,FALSE)))</f>
        <v/>
      </c>
      <c r="H10" s="139" t="str">
        <f>IF(C10="","",IF(VLOOKUP($C10,'Test Sample Data'!$C$3:$M$98,6,FALSE)=0,"",VLOOKUP($C10,'Test Sample Data'!$C$3:$M$98,6,FALSE)))</f>
        <v/>
      </c>
      <c r="I10" s="139" t="str">
        <f>IF(C10="","",IF(VLOOKUP($C10,'Test Sample Data'!$C$3:$M$98,7,FALSE)=0,"",VLOOKUP($C10,'Test Sample Data'!$C$3:$M$98,7,FALSE)))</f>
        <v/>
      </c>
      <c r="J10" s="139" t="str">
        <f>IF(C10="","",IF(VLOOKUP($C10,'Test Sample Data'!$C$3:$M$98,8,FALSE)=0,"",VLOOKUP($C10,'Test Sample Data'!$C$3:$M$98,8,FALSE)))</f>
        <v/>
      </c>
      <c r="K10" s="139" t="str">
        <f>IF(C10="","",IF(VLOOKUP($C10,'Test Sample Data'!$C$3:$M$98,9,FALSE)=0,"",VLOOKUP($C10,'Test Sample Data'!$C$3:$M$98,9,FALSE)))</f>
        <v/>
      </c>
      <c r="L10" s="139" t="str">
        <f>IF(C10="","",IF(VLOOKUP($C10,'Test Sample Data'!$C$3:$M$98,10,FALSE)=0,"",VLOOKUP($C10,'Test Sample Data'!$C$3:$M$98,10,FALSE)))</f>
        <v/>
      </c>
      <c r="M10" s="139" t="str">
        <f>IF(C10="","",IF(VLOOKUP($C10,'Test Sample Data'!$C$3:$M$98,11,FALSE)=0,"",VLOOKUP($C10,'Test Sample Data'!$C$3:$M$98,11,FALSE)))</f>
        <v/>
      </c>
      <c r="N10" s="151" t="str">
        <f t="shared" si="0"/>
        <v/>
      </c>
      <c r="O10" s="30" t="str">
        <f>IF('Choose Housekeeping Genes'!C10=0,"",'Choose Housekeeping Genes'!C10)</f>
        <v/>
      </c>
      <c r="P10" s="139" t="str">
        <f>IF(C10="","",IF(VLOOKUP($C10,'Control Sample Data'!$C$3:$M$98,2,FALSE)=0,"",VLOOKUP($C10,'Control Sample Data'!$C$3:$M$98,2,FALSE)))</f>
        <v/>
      </c>
      <c r="Q10" s="139" t="str">
        <f>IF(C10="","",IF(VLOOKUP($C10,'Control Sample Data'!$C$3:$M$98,3,FALSE)=0,"",VLOOKUP($C10,'Control Sample Data'!$C$3:$M$98,3,FALSE)))</f>
        <v/>
      </c>
      <c r="R10" s="139" t="str">
        <f>IF(C10="","",IF(VLOOKUP($C10,'Control Sample Data'!$C$3:$M$98,4,FALSE)=0,"",VLOOKUP($C10,'Control Sample Data'!$C$3:$M$98,4,FALSE)))</f>
        <v/>
      </c>
      <c r="S10" s="139" t="str">
        <f>IF(C10="","",IF(VLOOKUP($C10,'Control Sample Data'!$C$3:$M$98,5,FALSE)=0,"",VLOOKUP($C10,'Control Sample Data'!$C$3:$M$98,5,FALSE)))</f>
        <v/>
      </c>
      <c r="T10" s="139" t="str">
        <f>IF(C10="","",IF(VLOOKUP($C10,'Control Sample Data'!$C$3:$M$98,6,FALSE)=0,"",VLOOKUP($C10,'Control Sample Data'!$C$3:$M$98,6,FALSE)))</f>
        <v/>
      </c>
      <c r="U10" s="139" t="str">
        <f>IF(C10="","",IF(VLOOKUP($C10,'Control Sample Data'!$C$3:$M$98,7,FALSE)=0,"",VLOOKUP($C10,'Control Sample Data'!$C$3:$M$98,7,FALSE)))</f>
        <v/>
      </c>
      <c r="V10" s="139" t="str">
        <f>IF(C10="","",IF(VLOOKUP($C10,'Control Sample Data'!$C$3:$M$98,8,FALSE)=0,"",VLOOKUP($C10,'Control Sample Data'!$C$3:$M$98,8,FALSE)))</f>
        <v/>
      </c>
      <c r="W10" s="139" t="str">
        <f>IF(C10="","",IF(VLOOKUP($C10,'Control Sample Data'!$C$3:$M$98,9,FALSE)=0,"",VLOOKUP($C10,'Control Sample Data'!$C$3:$M$98,9,FALSE)))</f>
        <v/>
      </c>
      <c r="X10" s="139" t="str">
        <f>IF(C10="","",IF(VLOOKUP($C10,'Control Sample Data'!$C$3:$M$98,10,FALSE)=0,"",VLOOKUP($C10,'Control Sample Data'!$C$3:$M$98,10,FALSE)))</f>
        <v/>
      </c>
      <c r="Y10" s="139" t="str">
        <f>IF(C10="","",IF(VLOOKUP($C10,'Control Sample Data'!$C$3:$M$98,11,FALSE)=0,"",VLOOKUP($C10,'Control Sample Data'!$C$3:$M$98,11,FALSE)))</f>
        <v/>
      </c>
    </row>
    <row r="11" customHeight="1" spans="1:25">
      <c r="A11" s="136"/>
      <c r="B11" s="137" t="str">
        <f>IF(C11="","",VLOOKUP(C11,'Gene Table'!B$3:D$98,2,FALSE))</f>
        <v/>
      </c>
      <c r="C11" s="138"/>
      <c r="D11" s="139" t="str">
        <f>IF(C11="","",IF(VLOOKUP($C11,'Test Sample Data'!$C$3:$M$98,2,FALSE)=0,"",VLOOKUP($C11,'Test Sample Data'!$C$3:$M$98,2,FALSE)))</f>
        <v/>
      </c>
      <c r="E11" s="139" t="str">
        <f>IF(C11="","",IF(VLOOKUP($C11,'Test Sample Data'!$C$3:$M$98,3,FALSE)=0,"",VLOOKUP($C11,'Test Sample Data'!$C$3:$M$98,3,FALSE)))</f>
        <v/>
      </c>
      <c r="F11" s="139" t="str">
        <f>IF(C11="","",IF(VLOOKUP($C11,'Test Sample Data'!$C$3:$M$98,4,FALSE)=0,"",VLOOKUP($C11,'Test Sample Data'!$C$3:$M$98,4,FALSE)))</f>
        <v/>
      </c>
      <c r="G11" s="139" t="str">
        <f>IF(C11="","",IF(VLOOKUP($C11,'Test Sample Data'!$C$3:$M$98,5,FALSE)=0,"",VLOOKUP($C11,'Test Sample Data'!$C$3:$M$98,5,FALSE)))</f>
        <v/>
      </c>
      <c r="H11" s="139" t="str">
        <f>IF(C11="","",IF(VLOOKUP($C11,'Test Sample Data'!$C$3:$M$98,6,FALSE)=0,"",VLOOKUP($C11,'Test Sample Data'!$C$3:$M$98,6,FALSE)))</f>
        <v/>
      </c>
      <c r="I11" s="139" t="str">
        <f>IF(C11="","",IF(VLOOKUP($C11,'Test Sample Data'!$C$3:$M$98,7,FALSE)=0,"",VLOOKUP($C11,'Test Sample Data'!$C$3:$M$98,7,FALSE)))</f>
        <v/>
      </c>
      <c r="J11" s="139" t="str">
        <f>IF(C11="","",IF(VLOOKUP($C11,'Test Sample Data'!$C$3:$M$98,8,FALSE)=0,"",VLOOKUP($C11,'Test Sample Data'!$C$3:$M$98,8,FALSE)))</f>
        <v/>
      </c>
      <c r="K11" s="139" t="str">
        <f>IF(C11="","",IF(VLOOKUP($C11,'Test Sample Data'!$C$3:$M$98,9,FALSE)=0,"",VLOOKUP($C11,'Test Sample Data'!$C$3:$M$98,9,FALSE)))</f>
        <v/>
      </c>
      <c r="L11" s="139" t="str">
        <f>IF(C11="","",IF(VLOOKUP($C11,'Test Sample Data'!$C$3:$M$98,10,FALSE)=0,"",VLOOKUP($C11,'Test Sample Data'!$C$3:$M$98,10,FALSE)))</f>
        <v/>
      </c>
      <c r="M11" s="139" t="str">
        <f>IF(C11="","",IF(VLOOKUP($C11,'Test Sample Data'!$C$3:$M$98,11,FALSE)=0,"",VLOOKUP($C11,'Test Sample Data'!$C$3:$M$98,11,FALSE)))</f>
        <v/>
      </c>
      <c r="N11" s="151" t="str">
        <f t="shared" si="0"/>
        <v/>
      </c>
      <c r="O11" s="30" t="str">
        <f>IF('Choose Housekeeping Genes'!C11=0,"",'Choose Housekeeping Genes'!C11)</f>
        <v/>
      </c>
      <c r="P11" s="139" t="str">
        <f>IF(C11="","",IF(VLOOKUP($C11,'Control Sample Data'!$C$3:$M$98,2,FALSE)=0,"",VLOOKUP($C11,'Control Sample Data'!$C$3:$M$98,2,FALSE)))</f>
        <v/>
      </c>
      <c r="Q11" s="139" t="str">
        <f>IF(C11="","",IF(VLOOKUP($C11,'Control Sample Data'!$C$3:$M$98,3,FALSE)=0,"",VLOOKUP($C11,'Control Sample Data'!$C$3:$M$98,3,FALSE)))</f>
        <v/>
      </c>
      <c r="R11" s="139" t="str">
        <f>IF(C11="","",IF(VLOOKUP($C11,'Control Sample Data'!$C$3:$M$98,4,FALSE)=0,"",VLOOKUP($C11,'Control Sample Data'!$C$3:$M$98,4,FALSE)))</f>
        <v/>
      </c>
      <c r="S11" s="139" t="str">
        <f>IF(C11="","",IF(VLOOKUP($C11,'Control Sample Data'!$C$3:$M$98,5,FALSE)=0,"",VLOOKUP($C11,'Control Sample Data'!$C$3:$M$98,5,FALSE)))</f>
        <v/>
      </c>
      <c r="T11" s="139" t="str">
        <f>IF(C11="","",IF(VLOOKUP($C11,'Control Sample Data'!$C$3:$M$98,6,FALSE)=0,"",VLOOKUP($C11,'Control Sample Data'!$C$3:$M$98,6,FALSE)))</f>
        <v/>
      </c>
      <c r="U11" s="139" t="str">
        <f>IF(C11="","",IF(VLOOKUP($C11,'Control Sample Data'!$C$3:$M$98,7,FALSE)=0,"",VLOOKUP($C11,'Control Sample Data'!$C$3:$M$98,7,FALSE)))</f>
        <v/>
      </c>
      <c r="V11" s="139" t="str">
        <f>IF(C11="","",IF(VLOOKUP($C11,'Control Sample Data'!$C$3:$M$98,8,FALSE)=0,"",VLOOKUP($C11,'Control Sample Data'!$C$3:$M$98,8,FALSE)))</f>
        <v/>
      </c>
      <c r="W11" s="139" t="str">
        <f>IF(C11="","",IF(VLOOKUP($C11,'Control Sample Data'!$C$3:$M$98,9,FALSE)=0,"",VLOOKUP($C11,'Control Sample Data'!$C$3:$M$98,9,FALSE)))</f>
        <v/>
      </c>
      <c r="X11" s="139" t="str">
        <f>IF(C11="","",IF(VLOOKUP($C11,'Control Sample Data'!$C$3:$M$98,10,FALSE)=0,"",VLOOKUP($C11,'Control Sample Data'!$C$3:$M$98,10,FALSE)))</f>
        <v/>
      </c>
      <c r="Y11" s="139" t="str">
        <f>IF(C11="","",IF(VLOOKUP($C11,'Control Sample Data'!$C$3:$M$98,11,FALSE)=0,"",VLOOKUP($C11,'Control Sample Data'!$C$3:$M$98,11,FALSE)))</f>
        <v/>
      </c>
    </row>
    <row r="12" customHeight="1" spans="1:25">
      <c r="A12" s="136"/>
      <c r="B12" s="137" t="str">
        <f>IF(C12="","",VLOOKUP(C12,'Gene Table'!B$3:D$98,2,FALSE))</f>
        <v/>
      </c>
      <c r="C12" s="138"/>
      <c r="D12" s="139" t="str">
        <f>IF(C12="","",IF(VLOOKUP($C12,'Test Sample Data'!$C$3:$M$98,2,FALSE)=0,"",VLOOKUP($C12,'Test Sample Data'!$C$3:$M$98,2,FALSE)))</f>
        <v/>
      </c>
      <c r="E12" s="139" t="str">
        <f>IF(C12="","",IF(VLOOKUP($C12,'Test Sample Data'!$C$3:$M$98,3,FALSE)=0,"",VLOOKUP($C12,'Test Sample Data'!$C$3:$M$98,3,FALSE)))</f>
        <v/>
      </c>
      <c r="F12" s="139" t="str">
        <f>IF(C12="","",IF(VLOOKUP($C12,'Test Sample Data'!$C$3:$M$98,4,FALSE)=0,"",VLOOKUP($C12,'Test Sample Data'!$C$3:$M$98,4,FALSE)))</f>
        <v/>
      </c>
      <c r="G12" s="139" t="str">
        <f>IF(C12="","",IF(VLOOKUP($C12,'Test Sample Data'!$C$3:$M$98,5,FALSE)=0,"",VLOOKUP($C12,'Test Sample Data'!$C$3:$M$98,5,FALSE)))</f>
        <v/>
      </c>
      <c r="H12" s="139" t="str">
        <f>IF(C12="","",IF(VLOOKUP($C12,'Test Sample Data'!$C$3:$M$98,6,FALSE)=0,"",VLOOKUP($C12,'Test Sample Data'!$C$3:$M$98,6,FALSE)))</f>
        <v/>
      </c>
      <c r="I12" s="139" t="str">
        <f>IF(C12="","",IF(VLOOKUP($C12,'Test Sample Data'!$C$3:$M$98,7,FALSE)=0,"",VLOOKUP($C12,'Test Sample Data'!$C$3:$M$98,7,FALSE)))</f>
        <v/>
      </c>
      <c r="J12" s="139" t="str">
        <f>IF(C12="","",IF(VLOOKUP($C12,'Test Sample Data'!$C$3:$M$98,8,FALSE)=0,"",VLOOKUP($C12,'Test Sample Data'!$C$3:$M$98,8,FALSE)))</f>
        <v/>
      </c>
      <c r="K12" s="139" t="str">
        <f>IF(C12="","",IF(VLOOKUP($C12,'Test Sample Data'!$C$3:$M$98,9,FALSE)=0,"",VLOOKUP($C12,'Test Sample Data'!$C$3:$M$98,9,FALSE)))</f>
        <v/>
      </c>
      <c r="L12" s="139" t="str">
        <f>IF(C12="","",IF(VLOOKUP($C12,'Test Sample Data'!$C$3:$M$98,10,FALSE)=0,"",VLOOKUP($C12,'Test Sample Data'!$C$3:$M$98,10,FALSE)))</f>
        <v/>
      </c>
      <c r="M12" s="139" t="str">
        <f>IF(C12="","",IF(VLOOKUP($C12,'Test Sample Data'!$C$3:$M$98,11,FALSE)=0,"",VLOOKUP($C12,'Test Sample Data'!$C$3:$M$98,11,FALSE)))</f>
        <v/>
      </c>
      <c r="N12" s="151" t="str">
        <f t="shared" si="0"/>
        <v/>
      </c>
      <c r="O12" s="30" t="str">
        <f>IF('Choose Housekeeping Genes'!C12=0,"",'Choose Housekeeping Genes'!C12)</f>
        <v/>
      </c>
      <c r="P12" s="139" t="str">
        <f>IF(C12="","",IF(VLOOKUP($C12,'Control Sample Data'!$C$3:$M$98,2,FALSE)=0,"",VLOOKUP($C12,'Control Sample Data'!$C$3:$M$98,2,FALSE)))</f>
        <v/>
      </c>
      <c r="Q12" s="139" t="str">
        <f>IF(C12="","",IF(VLOOKUP($C12,'Control Sample Data'!$C$3:$M$98,3,FALSE)=0,"",VLOOKUP($C12,'Control Sample Data'!$C$3:$M$98,3,FALSE)))</f>
        <v/>
      </c>
      <c r="R12" s="139" t="str">
        <f>IF(C12="","",IF(VLOOKUP($C12,'Control Sample Data'!$C$3:$M$98,4,FALSE)=0,"",VLOOKUP($C12,'Control Sample Data'!$C$3:$M$98,4,FALSE)))</f>
        <v/>
      </c>
      <c r="S12" s="139" t="str">
        <f>IF(C12="","",IF(VLOOKUP($C12,'Control Sample Data'!$C$3:$M$98,5,FALSE)=0,"",VLOOKUP($C12,'Control Sample Data'!$C$3:$M$98,5,FALSE)))</f>
        <v/>
      </c>
      <c r="T12" s="139" t="str">
        <f>IF(C12="","",IF(VLOOKUP($C12,'Control Sample Data'!$C$3:$M$98,6,FALSE)=0,"",VLOOKUP($C12,'Control Sample Data'!$C$3:$M$98,6,FALSE)))</f>
        <v/>
      </c>
      <c r="U12" s="139" t="str">
        <f>IF(C12="","",IF(VLOOKUP($C12,'Control Sample Data'!$C$3:$M$98,7,FALSE)=0,"",VLOOKUP($C12,'Control Sample Data'!$C$3:$M$98,7,FALSE)))</f>
        <v/>
      </c>
      <c r="V12" s="139" t="str">
        <f>IF(C12="","",IF(VLOOKUP($C12,'Control Sample Data'!$C$3:$M$98,8,FALSE)=0,"",VLOOKUP($C12,'Control Sample Data'!$C$3:$M$98,8,FALSE)))</f>
        <v/>
      </c>
      <c r="W12" s="139" t="str">
        <f>IF(C12="","",IF(VLOOKUP($C12,'Control Sample Data'!$C$3:$M$98,9,FALSE)=0,"",VLOOKUP($C12,'Control Sample Data'!$C$3:$M$98,9,FALSE)))</f>
        <v/>
      </c>
      <c r="X12" s="139" t="str">
        <f>IF(C12="","",IF(VLOOKUP($C12,'Control Sample Data'!$C$3:$M$98,10,FALSE)=0,"",VLOOKUP($C12,'Control Sample Data'!$C$3:$M$98,10,FALSE)))</f>
        <v/>
      </c>
      <c r="Y12" s="139" t="str">
        <f>IF(C12="","",IF(VLOOKUP($C12,'Control Sample Data'!$C$3:$M$98,11,FALSE)=0,"",VLOOKUP($C12,'Control Sample Data'!$C$3:$M$98,11,FALSE)))</f>
        <v/>
      </c>
    </row>
    <row r="13" customHeight="1" spans="1:25">
      <c r="A13" s="136"/>
      <c r="B13" s="137" t="str">
        <f>IF(C13="","",VLOOKUP(C13,'Gene Table'!B$3:D$98,2,FALSE))</f>
        <v/>
      </c>
      <c r="C13" s="138"/>
      <c r="D13" s="139" t="str">
        <f>IF(C13="","",IF(VLOOKUP($C13,'Test Sample Data'!$C$3:$M$98,2,FALSE)=0,"",VLOOKUP($C13,'Test Sample Data'!$C$3:$M$98,2,FALSE)))</f>
        <v/>
      </c>
      <c r="E13" s="139" t="str">
        <f>IF(C13="","",IF(VLOOKUP($C13,'Test Sample Data'!$C$3:$M$98,3,FALSE)=0,"",VLOOKUP($C13,'Test Sample Data'!$C$3:$M$98,3,FALSE)))</f>
        <v/>
      </c>
      <c r="F13" s="139" t="str">
        <f>IF(C13="","",IF(VLOOKUP($C13,'Test Sample Data'!$C$3:$M$98,4,FALSE)=0,"",VLOOKUP($C13,'Test Sample Data'!$C$3:$M$98,4,FALSE)))</f>
        <v/>
      </c>
      <c r="G13" s="139" t="str">
        <f>IF(C13="","",IF(VLOOKUP($C13,'Test Sample Data'!$C$3:$M$98,5,FALSE)=0,"",VLOOKUP($C13,'Test Sample Data'!$C$3:$M$98,5,FALSE)))</f>
        <v/>
      </c>
      <c r="H13" s="139" t="str">
        <f>IF(C13="","",IF(VLOOKUP($C13,'Test Sample Data'!$C$3:$M$98,6,FALSE)=0,"",VLOOKUP($C13,'Test Sample Data'!$C$3:$M$98,6,FALSE)))</f>
        <v/>
      </c>
      <c r="I13" s="139" t="str">
        <f>IF(C13="","",IF(VLOOKUP($C13,'Test Sample Data'!$C$3:$M$98,7,FALSE)=0,"",VLOOKUP($C13,'Test Sample Data'!$C$3:$M$98,7,FALSE)))</f>
        <v/>
      </c>
      <c r="J13" s="139" t="str">
        <f>IF(C13="","",IF(VLOOKUP($C13,'Test Sample Data'!$C$3:$M$98,8,FALSE)=0,"",VLOOKUP($C13,'Test Sample Data'!$C$3:$M$98,8,FALSE)))</f>
        <v/>
      </c>
      <c r="K13" s="139" t="str">
        <f>IF(C13="","",IF(VLOOKUP($C13,'Test Sample Data'!$C$3:$M$98,9,FALSE)=0,"",VLOOKUP($C13,'Test Sample Data'!$C$3:$M$98,9,FALSE)))</f>
        <v/>
      </c>
      <c r="L13" s="139" t="str">
        <f>IF(C13="","",IF(VLOOKUP($C13,'Test Sample Data'!$C$3:$M$98,10,FALSE)=0,"",VLOOKUP($C13,'Test Sample Data'!$C$3:$M$98,10,FALSE)))</f>
        <v/>
      </c>
      <c r="M13" s="139" t="str">
        <f>IF(C13="","",IF(VLOOKUP($C13,'Test Sample Data'!$C$3:$M$98,11,FALSE)=0,"",VLOOKUP($C13,'Test Sample Data'!$C$3:$M$98,11,FALSE)))</f>
        <v/>
      </c>
      <c r="N13" s="151" t="str">
        <f t="shared" si="0"/>
        <v/>
      </c>
      <c r="O13" s="30" t="str">
        <f>IF('Choose Housekeeping Genes'!C13=0,"",'Choose Housekeeping Genes'!C13)</f>
        <v/>
      </c>
      <c r="P13" s="139" t="str">
        <f>IF(C13="","",IF(VLOOKUP($C13,'Control Sample Data'!$C$3:$M$98,2,FALSE)=0,"",VLOOKUP($C13,'Control Sample Data'!$C$3:$M$98,2,FALSE)))</f>
        <v/>
      </c>
      <c r="Q13" s="139" t="str">
        <f>IF(C13="","",IF(VLOOKUP($C13,'Control Sample Data'!$C$3:$M$98,3,FALSE)=0,"",VLOOKUP($C13,'Control Sample Data'!$C$3:$M$98,3,FALSE)))</f>
        <v/>
      </c>
      <c r="R13" s="139" t="str">
        <f>IF(C13="","",IF(VLOOKUP($C13,'Control Sample Data'!$C$3:$M$98,4,FALSE)=0,"",VLOOKUP($C13,'Control Sample Data'!$C$3:$M$98,4,FALSE)))</f>
        <v/>
      </c>
      <c r="S13" s="139" t="str">
        <f>IF(C13="","",IF(VLOOKUP($C13,'Control Sample Data'!$C$3:$M$98,5,FALSE)=0,"",VLOOKUP($C13,'Control Sample Data'!$C$3:$M$98,5,FALSE)))</f>
        <v/>
      </c>
      <c r="T13" s="139" t="str">
        <f>IF(C13="","",IF(VLOOKUP($C13,'Control Sample Data'!$C$3:$M$98,6,FALSE)=0,"",VLOOKUP($C13,'Control Sample Data'!$C$3:$M$98,6,FALSE)))</f>
        <v/>
      </c>
      <c r="U13" s="139" t="str">
        <f>IF(C13="","",IF(VLOOKUP($C13,'Control Sample Data'!$C$3:$M$98,7,FALSE)=0,"",VLOOKUP($C13,'Control Sample Data'!$C$3:$M$98,7,FALSE)))</f>
        <v/>
      </c>
      <c r="V13" s="139" t="str">
        <f>IF(C13="","",IF(VLOOKUP($C13,'Control Sample Data'!$C$3:$M$98,8,FALSE)=0,"",VLOOKUP($C13,'Control Sample Data'!$C$3:$M$98,8,FALSE)))</f>
        <v/>
      </c>
      <c r="W13" s="139" t="str">
        <f>IF(C13="","",IF(VLOOKUP($C13,'Control Sample Data'!$C$3:$M$98,9,FALSE)=0,"",VLOOKUP($C13,'Control Sample Data'!$C$3:$M$98,9,FALSE)))</f>
        <v/>
      </c>
      <c r="X13" s="139" t="str">
        <f>IF(C13="","",IF(VLOOKUP($C13,'Control Sample Data'!$C$3:$M$98,10,FALSE)=0,"",VLOOKUP($C13,'Control Sample Data'!$C$3:$M$98,10,FALSE)))</f>
        <v/>
      </c>
      <c r="Y13" s="139" t="str">
        <f>IF(C13="","",IF(VLOOKUP($C13,'Control Sample Data'!$C$3:$M$98,11,FALSE)=0,"",VLOOKUP($C13,'Control Sample Data'!$C$3:$M$98,11,FALSE)))</f>
        <v/>
      </c>
    </row>
    <row r="14" customHeight="1" spans="1:25">
      <c r="A14" s="136"/>
      <c r="B14" s="137" t="str">
        <f>IF(C14="","",VLOOKUP(C14,'Gene Table'!B$3:D$98,2,FALSE))</f>
        <v/>
      </c>
      <c r="C14" s="138"/>
      <c r="D14" s="139" t="str">
        <f>IF(C14="","",IF(VLOOKUP($C14,'Test Sample Data'!$C$3:$M$98,2,FALSE)=0,"",VLOOKUP($C14,'Test Sample Data'!$C$3:$M$98,2,FALSE)))</f>
        <v/>
      </c>
      <c r="E14" s="139" t="str">
        <f>IF(C14="","",IF(VLOOKUP($C14,'Test Sample Data'!$C$3:$M$98,3,FALSE)=0,"",VLOOKUP($C14,'Test Sample Data'!$C$3:$M$98,3,FALSE)))</f>
        <v/>
      </c>
      <c r="F14" s="139" t="str">
        <f>IF(C14="","",IF(VLOOKUP($C14,'Test Sample Data'!$C$3:$M$98,4,FALSE)=0,"",VLOOKUP($C14,'Test Sample Data'!$C$3:$M$98,4,FALSE)))</f>
        <v/>
      </c>
      <c r="G14" s="139" t="str">
        <f>IF(C14="","",IF(VLOOKUP($C14,'Test Sample Data'!$C$3:$M$98,5,FALSE)=0,"",VLOOKUP($C14,'Test Sample Data'!$C$3:$M$98,5,FALSE)))</f>
        <v/>
      </c>
      <c r="H14" s="139" t="str">
        <f>IF(C14="","",IF(VLOOKUP($C14,'Test Sample Data'!$C$3:$M$98,6,FALSE)=0,"",VLOOKUP($C14,'Test Sample Data'!$C$3:$M$98,6,FALSE)))</f>
        <v/>
      </c>
      <c r="I14" s="139" t="str">
        <f>IF(C14="","",IF(VLOOKUP($C14,'Test Sample Data'!$C$3:$M$98,7,FALSE)=0,"",VLOOKUP($C14,'Test Sample Data'!$C$3:$M$98,7,FALSE)))</f>
        <v/>
      </c>
      <c r="J14" s="139" t="str">
        <f>IF(C14="","",IF(VLOOKUP($C14,'Test Sample Data'!$C$3:$M$98,8,FALSE)=0,"",VLOOKUP($C14,'Test Sample Data'!$C$3:$M$98,8,FALSE)))</f>
        <v/>
      </c>
      <c r="K14" s="139" t="str">
        <f>IF(C14="","",IF(VLOOKUP($C14,'Test Sample Data'!$C$3:$M$98,9,FALSE)=0,"",VLOOKUP($C14,'Test Sample Data'!$C$3:$M$98,9,FALSE)))</f>
        <v/>
      </c>
      <c r="L14" s="139" t="str">
        <f>IF(C14="","",IF(VLOOKUP($C14,'Test Sample Data'!$C$3:$M$98,10,FALSE)=0,"",VLOOKUP($C14,'Test Sample Data'!$C$3:$M$98,10,FALSE)))</f>
        <v/>
      </c>
      <c r="M14" s="139" t="str">
        <f>IF(C14="","",IF(VLOOKUP($C14,'Test Sample Data'!$C$3:$M$98,11,FALSE)=0,"",VLOOKUP($C14,'Test Sample Data'!$C$3:$M$98,11,FALSE)))</f>
        <v/>
      </c>
      <c r="N14" s="151" t="str">
        <f t="shared" si="0"/>
        <v/>
      </c>
      <c r="O14" s="30" t="str">
        <f>IF('Choose Housekeeping Genes'!C14=0,"",'Choose Housekeeping Genes'!C14)</f>
        <v/>
      </c>
      <c r="P14" s="139" t="str">
        <f>IF(C14="","",IF(VLOOKUP($C14,'Control Sample Data'!$C$3:$M$98,2,FALSE)=0,"",VLOOKUP($C14,'Control Sample Data'!$C$3:$M$98,2,FALSE)))</f>
        <v/>
      </c>
      <c r="Q14" s="139" t="str">
        <f>IF(C14="","",IF(VLOOKUP($C14,'Control Sample Data'!$C$3:$M$98,3,FALSE)=0,"",VLOOKUP($C14,'Control Sample Data'!$C$3:$M$98,3,FALSE)))</f>
        <v/>
      </c>
      <c r="R14" s="139" t="str">
        <f>IF(C14="","",IF(VLOOKUP($C14,'Control Sample Data'!$C$3:$M$98,4,FALSE)=0,"",VLOOKUP($C14,'Control Sample Data'!$C$3:$M$98,4,FALSE)))</f>
        <v/>
      </c>
      <c r="S14" s="139" t="str">
        <f>IF(C14="","",IF(VLOOKUP($C14,'Control Sample Data'!$C$3:$M$98,5,FALSE)=0,"",VLOOKUP($C14,'Control Sample Data'!$C$3:$M$98,5,FALSE)))</f>
        <v/>
      </c>
      <c r="T14" s="139" t="str">
        <f>IF(C14="","",IF(VLOOKUP($C14,'Control Sample Data'!$C$3:$M$98,6,FALSE)=0,"",VLOOKUP($C14,'Control Sample Data'!$C$3:$M$98,6,FALSE)))</f>
        <v/>
      </c>
      <c r="U14" s="139" t="str">
        <f>IF(C14="","",IF(VLOOKUP($C14,'Control Sample Data'!$C$3:$M$98,7,FALSE)=0,"",VLOOKUP($C14,'Control Sample Data'!$C$3:$M$98,7,FALSE)))</f>
        <v/>
      </c>
      <c r="V14" s="139" t="str">
        <f>IF(C14="","",IF(VLOOKUP($C14,'Control Sample Data'!$C$3:$M$98,8,FALSE)=0,"",VLOOKUP($C14,'Control Sample Data'!$C$3:$M$98,8,FALSE)))</f>
        <v/>
      </c>
      <c r="W14" s="139" t="str">
        <f>IF(C14="","",IF(VLOOKUP($C14,'Control Sample Data'!$C$3:$M$98,9,FALSE)=0,"",VLOOKUP($C14,'Control Sample Data'!$C$3:$M$98,9,FALSE)))</f>
        <v/>
      </c>
      <c r="X14" s="139" t="str">
        <f>IF(C14="","",IF(VLOOKUP($C14,'Control Sample Data'!$C$3:$M$98,10,FALSE)=0,"",VLOOKUP($C14,'Control Sample Data'!$C$3:$M$98,10,FALSE)))</f>
        <v/>
      </c>
      <c r="Y14" s="139" t="str">
        <f>IF(C14="","",IF(VLOOKUP($C14,'Control Sample Data'!$C$3:$M$98,11,FALSE)=0,"",VLOOKUP($C14,'Control Sample Data'!$C$3:$M$98,11,FALSE)))</f>
        <v/>
      </c>
    </row>
    <row r="15" customHeight="1" spans="1:25">
      <c r="A15" s="136"/>
      <c r="B15" s="137" t="str">
        <f>IF(C15="","",VLOOKUP(C15,'Gene Table'!B$3:D$98,2,FALSE))</f>
        <v/>
      </c>
      <c r="C15" s="138"/>
      <c r="D15" s="139" t="str">
        <f>IF(C15="","",IF(VLOOKUP($C15,'Test Sample Data'!$C$3:$M$98,2,FALSE)=0,"",VLOOKUP($C15,'Test Sample Data'!$C$3:$M$98,2,FALSE)))</f>
        <v/>
      </c>
      <c r="E15" s="139" t="str">
        <f>IF(C15="","",IF(VLOOKUP($C15,'Test Sample Data'!$C$3:$M$98,3,FALSE)=0,"",VLOOKUP($C15,'Test Sample Data'!$C$3:$M$98,3,FALSE)))</f>
        <v/>
      </c>
      <c r="F15" s="139" t="str">
        <f>IF(C15="","",IF(VLOOKUP($C15,'Test Sample Data'!$C$3:$M$98,4,FALSE)=0,"",VLOOKUP($C15,'Test Sample Data'!$C$3:$M$98,4,FALSE)))</f>
        <v/>
      </c>
      <c r="G15" s="139" t="str">
        <f>IF(C15="","",IF(VLOOKUP($C15,'Test Sample Data'!$C$3:$M$98,5,FALSE)=0,"",VLOOKUP($C15,'Test Sample Data'!$C$3:$M$98,5,FALSE)))</f>
        <v/>
      </c>
      <c r="H15" s="139" t="str">
        <f>IF(C15="","",IF(VLOOKUP($C15,'Test Sample Data'!$C$3:$M$98,6,FALSE)=0,"",VLOOKUP($C15,'Test Sample Data'!$C$3:$M$98,6,FALSE)))</f>
        <v/>
      </c>
      <c r="I15" s="139" t="str">
        <f>IF(C15="","",IF(VLOOKUP($C15,'Test Sample Data'!$C$3:$M$98,7,FALSE)=0,"",VLOOKUP($C15,'Test Sample Data'!$C$3:$M$98,7,FALSE)))</f>
        <v/>
      </c>
      <c r="J15" s="139" t="str">
        <f>IF(C15="","",IF(VLOOKUP($C15,'Test Sample Data'!$C$3:$M$98,8,FALSE)=0,"",VLOOKUP($C15,'Test Sample Data'!$C$3:$M$98,8,FALSE)))</f>
        <v/>
      </c>
      <c r="K15" s="139" t="str">
        <f>IF(C15="","",IF(VLOOKUP($C15,'Test Sample Data'!$C$3:$M$98,9,FALSE)=0,"",VLOOKUP($C15,'Test Sample Data'!$C$3:$M$98,9,FALSE)))</f>
        <v/>
      </c>
      <c r="L15" s="139" t="str">
        <f>IF(C15="","",IF(VLOOKUP($C15,'Test Sample Data'!$C$3:$M$98,10,FALSE)=0,"",VLOOKUP($C15,'Test Sample Data'!$C$3:$M$98,10,FALSE)))</f>
        <v/>
      </c>
      <c r="M15" s="139" t="str">
        <f>IF(C15="","",IF(VLOOKUP($C15,'Test Sample Data'!$C$3:$M$98,11,FALSE)=0,"",VLOOKUP($C15,'Test Sample Data'!$C$3:$M$98,11,FALSE)))</f>
        <v/>
      </c>
      <c r="N15" s="151" t="str">
        <f t="shared" si="0"/>
        <v/>
      </c>
      <c r="O15" s="30" t="str">
        <f>IF('Choose Housekeeping Genes'!C15=0,"",'Choose Housekeeping Genes'!C15)</f>
        <v/>
      </c>
      <c r="P15" s="139" t="str">
        <f>IF(C15="","",IF(VLOOKUP($C15,'Control Sample Data'!$C$3:$M$98,2,FALSE)=0,"",VLOOKUP($C15,'Control Sample Data'!$C$3:$M$98,2,FALSE)))</f>
        <v/>
      </c>
      <c r="Q15" s="139" t="str">
        <f>IF(C15="","",IF(VLOOKUP($C15,'Control Sample Data'!$C$3:$M$98,3,FALSE)=0,"",VLOOKUP($C15,'Control Sample Data'!$C$3:$M$98,3,FALSE)))</f>
        <v/>
      </c>
      <c r="R15" s="139" t="str">
        <f>IF(C15="","",IF(VLOOKUP($C15,'Control Sample Data'!$C$3:$M$98,4,FALSE)=0,"",VLOOKUP($C15,'Control Sample Data'!$C$3:$M$98,4,FALSE)))</f>
        <v/>
      </c>
      <c r="S15" s="139" t="str">
        <f>IF(C15="","",IF(VLOOKUP($C15,'Control Sample Data'!$C$3:$M$98,5,FALSE)=0,"",VLOOKUP($C15,'Control Sample Data'!$C$3:$M$98,5,FALSE)))</f>
        <v/>
      </c>
      <c r="T15" s="139" t="str">
        <f>IF(C15="","",IF(VLOOKUP($C15,'Control Sample Data'!$C$3:$M$98,6,FALSE)=0,"",VLOOKUP($C15,'Control Sample Data'!$C$3:$M$98,6,FALSE)))</f>
        <v/>
      </c>
      <c r="U15" s="139" t="str">
        <f>IF(C15="","",IF(VLOOKUP($C15,'Control Sample Data'!$C$3:$M$98,7,FALSE)=0,"",VLOOKUP($C15,'Control Sample Data'!$C$3:$M$98,7,FALSE)))</f>
        <v/>
      </c>
      <c r="V15" s="139" t="str">
        <f>IF(C15="","",IF(VLOOKUP($C15,'Control Sample Data'!$C$3:$M$98,8,FALSE)=0,"",VLOOKUP($C15,'Control Sample Data'!$C$3:$M$98,8,FALSE)))</f>
        <v/>
      </c>
      <c r="W15" s="139" t="str">
        <f>IF(C15="","",IF(VLOOKUP($C15,'Control Sample Data'!$C$3:$M$98,9,FALSE)=0,"",VLOOKUP($C15,'Control Sample Data'!$C$3:$M$98,9,FALSE)))</f>
        <v/>
      </c>
      <c r="X15" s="139" t="str">
        <f>IF(C15="","",IF(VLOOKUP($C15,'Control Sample Data'!$C$3:$M$98,10,FALSE)=0,"",VLOOKUP($C15,'Control Sample Data'!$C$3:$M$98,10,FALSE)))</f>
        <v/>
      </c>
      <c r="Y15" s="139" t="str">
        <f>IF(C15="","",IF(VLOOKUP($C15,'Control Sample Data'!$C$3:$M$98,11,FALSE)=0,"",VLOOKUP($C15,'Control Sample Data'!$C$3:$M$98,11,FALSE)))</f>
        <v/>
      </c>
    </row>
    <row r="16" customHeight="1" spans="1:25">
      <c r="A16" s="136"/>
      <c r="B16" s="137" t="str">
        <f>IF(C16="","",VLOOKUP(C16,'Gene Table'!B$3:D$98,2,FALSE))</f>
        <v/>
      </c>
      <c r="C16" s="138"/>
      <c r="D16" s="139" t="str">
        <f>IF(C16="","",IF(VLOOKUP($C16,'Test Sample Data'!$C$3:$M$98,2,FALSE)=0,"",VLOOKUP($C16,'Test Sample Data'!$C$3:$M$98,2,FALSE)))</f>
        <v/>
      </c>
      <c r="E16" s="139" t="str">
        <f>IF(C16="","",IF(VLOOKUP($C16,'Test Sample Data'!$C$3:$M$98,3,FALSE)=0,"",VLOOKUP($C16,'Test Sample Data'!$C$3:$M$98,3,FALSE)))</f>
        <v/>
      </c>
      <c r="F16" s="139" t="str">
        <f>IF(C16="","",IF(VLOOKUP($C16,'Test Sample Data'!$C$3:$M$98,4,FALSE)=0,"",VLOOKUP($C16,'Test Sample Data'!$C$3:$M$98,4,FALSE)))</f>
        <v/>
      </c>
      <c r="G16" s="139" t="str">
        <f>IF(C16="","",IF(VLOOKUP($C16,'Test Sample Data'!$C$3:$M$98,5,FALSE)=0,"",VLOOKUP($C16,'Test Sample Data'!$C$3:$M$98,5,FALSE)))</f>
        <v/>
      </c>
      <c r="H16" s="139" t="str">
        <f>IF(C16="","",IF(VLOOKUP($C16,'Test Sample Data'!$C$3:$M$98,6,FALSE)=0,"",VLOOKUP($C16,'Test Sample Data'!$C$3:$M$98,6,FALSE)))</f>
        <v/>
      </c>
      <c r="I16" s="139" t="str">
        <f>IF(C16="","",IF(VLOOKUP($C16,'Test Sample Data'!$C$3:$M$98,7,FALSE)=0,"",VLOOKUP($C16,'Test Sample Data'!$C$3:$M$98,7,FALSE)))</f>
        <v/>
      </c>
      <c r="J16" s="139" t="str">
        <f>IF(C16="","",IF(VLOOKUP($C16,'Test Sample Data'!$C$3:$M$98,8,FALSE)=0,"",VLOOKUP($C16,'Test Sample Data'!$C$3:$M$98,8,FALSE)))</f>
        <v/>
      </c>
      <c r="K16" s="139" t="str">
        <f>IF(C16="","",IF(VLOOKUP($C16,'Test Sample Data'!$C$3:$M$98,9,FALSE)=0,"",VLOOKUP($C16,'Test Sample Data'!$C$3:$M$98,9,FALSE)))</f>
        <v/>
      </c>
      <c r="L16" s="139" t="str">
        <f>IF(C16="","",IF(VLOOKUP($C16,'Test Sample Data'!$C$3:$M$98,10,FALSE)=0,"",VLOOKUP($C16,'Test Sample Data'!$C$3:$M$98,10,FALSE)))</f>
        <v/>
      </c>
      <c r="M16" s="139" t="str">
        <f>IF(C16="","",IF(VLOOKUP($C16,'Test Sample Data'!$C$3:$M$98,11,FALSE)=0,"",VLOOKUP($C16,'Test Sample Data'!$C$3:$M$98,11,FALSE)))</f>
        <v/>
      </c>
      <c r="N16" s="151" t="str">
        <f t="shared" si="0"/>
        <v/>
      </c>
      <c r="O16" s="30" t="str">
        <f>IF('Choose Housekeeping Genes'!C16=0,"",'Choose Housekeeping Genes'!C16)</f>
        <v/>
      </c>
      <c r="P16" s="139" t="str">
        <f>IF(C16="","",IF(VLOOKUP($C16,'Control Sample Data'!$C$3:$M$98,2,FALSE)=0,"",VLOOKUP($C16,'Control Sample Data'!$C$3:$M$98,2,FALSE)))</f>
        <v/>
      </c>
      <c r="Q16" s="139" t="str">
        <f>IF(C16="","",IF(VLOOKUP($C16,'Control Sample Data'!$C$3:$M$98,3,FALSE)=0,"",VLOOKUP($C16,'Control Sample Data'!$C$3:$M$98,3,FALSE)))</f>
        <v/>
      </c>
      <c r="R16" s="139" t="str">
        <f>IF(C16="","",IF(VLOOKUP($C16,'Control Sample Data'!$C$3:$M$98,4,FALSE)=0,"",VLOOKUP($C16,'Control Sample Data'!$C$3:$M$98,4,FALSE)))</f>
        <v/>
      </c>
      <c r="S16" s="139" t="str">
        <f>IF(C16="","",IF(VLOOKUP($C16,'Control Sample Data'!$C$3:$M$98,5,FALSE)=0,"",VLOOKUP($C16,'Control Sample Data'!$C$3:$M$98,5,FALSE)))</f>
        <v/>
      </c>
      <c r="T16" s="139" t="str">
        <f>IF(C16="","",IF(VLOOKUP($C16,'Control Sample Data'!$C$3:$M$98,6,FALSE)=0,"",VLOOKUP($C16,'Control Sample Data'!$C$3:$M$98,6,FALSE)))</f>
        <v/>
      </c>
      <c r="U16" s="139" t="str">
        <f>IF(C16="","",IF(VLOOKUP($C16,'Control Sample Data'!$C$3:$M$98,7,FALSE)=0,"",VLOOKUP($C16,'Control Sample Data'!$C$3:$M$98,7,FALSE)))</f>
        <v/>
      </c>
      <c r="V16" s="139" t="str">
        <f>IF(C16="","",IF(VLOOKUP($C16,'Control Sample Data'!$C$3:$M$98,8,FALSE)=0,"",VLOOKUP($C16,'Control Sample Data'!$C$3:$M$98,8,FALSE)))</f>
        <v/>
      </c>
      <c r="W16" s="139" t="str">
        <f>IF(C16="","",IF(VLOOKUP($C16,'Control Sample Data'!$C$3:$M$98,9,FALSE)=0,"",VLOOKUP($C16,'Control Sample Data'!$C$3:$M$98,9,FALSE)))</f>
        <v/>
      </c>
      <c r="X16" s="139" t="str">
        <f>IF(C16="","",IF(VLOOKUP($C16,'Control Sample Data'!$C$3:$M$98,10,FALSE)=0,"",VLOOKUP($C16,'Control Sample Data'!$C$3:$M$98,10,FALSE)))</f>
        <v/>
      </c>
      <c r="Y16" s="139" t="str">
        <f>IF(C16="","",IF(VLOOKUP($C16,'Control Sample Data'!$C$3:$M$98,11,FALSE)=0,"",VLOOKUP($C16,'Control Sample Data'!$C$3:$M$98,11,FALSE)))</f>
        <v/>
      </c>
    </row>
    <row r="17" customHeight="1" spans="1:25">
      <c r="A17" s="136"/>
      <c r="B17" s="137" t="str">
        <f>IF(C17="","",VLOOKUP(C17,'Gene Table'!B$3:D$98,2,FALSE))</f>
        <v/>
      </c>
      <c r="C17" s="138"/>
      <c r="D17" s="139" t="str">
        <f>IF(C17="","",IF(VLOOKUP($C17,'Test Sample Data'!$C$3:$M$98,2,FALSE)=0,"",VLOOKUP($C17,'Test Sample Data'!$C$3:$M$98,2,FALSE)))</f>
        <v/>
      </c>
      <c r="E17" s="139" t="str">
        <f>IF(C17="","",IF(VLOOKUP($C17,'Test Sample Data'!$C$3:$M$98,3,FALSE)=0,"",VLOOKUP($C17,'Test Sample Data'!$C$3:$M$98,3,FALSE)))</f>
        <v/>
      </c>
      <c r="F17" s="139" t="str">
        <f>IF(C17="","",IF(VLOOKUP($C17,'Test Sample Data'!$C$3:$M$98,4,FALSE)=0,"",VLOOKUP($C17,'Test Sample Data'!$C$3:$M$98,4,FALSE)))</f>
        <v/>
      </c>
      <c r="G17" s="139" t="str">
        <f>IF(C17="","",IF(VLOOKUP($C17,'Test Sample Data'!$C$3:$M$98,5,FALSE)=0,"",VLOOKUP($C17,'Test Sample Data'!$C$3:$M$98,5,FALSE)))</f>
        <v/>
      </c>
      <c r="H17" s="139" t="str">
        <f>IF(C17="","",IF(VLOOKUP($C17,'Test Sample Data'!$C$3:$M$98,6,FALSE)=0,"",VLOOKUP($C17,'Test Sample Data'!$C$3:$M$98,6,FALSE)))</f>
        <v/>
      </c>
      <c r="I17" s="139" t="str">
        <f>IF(C17="","",IF(VLOOKUP($C17,'Test Sample Data'!$C$3:$M$98,7,FALSE)=0,"",VLOOKUP($C17,'Test Sample Data'!$C$3:$M$98,7,FALSE)))</f>
        <v/>
      </c>
      <c r="J17" s="139" t="str">
        <f>IF(C17="","",IF(VLOOKUP($C17,'Test Sample Data'!$C$3:$M$98,8,FALSE)=0,"",VLOOKUP($C17,'Test Sample Data'!$C$3:$M$98,8,FALSE)))</f>
        <v/>
      </c>
      <c r="K17" s="139" t="str">
        <f>IF(C17="","",IF(VLOOKUP($C17,'Test Sample Data'!$C$3:$M$98,9,FALSE)=0,"",VLOOKUP($C17,'Test Sample Data'!$C$3:$M$98,9,FALSE)))</f>
        <v/>
      </c>
      <c r="L17" s="139" t="str">
        <f>IF(C17="","",IF(VLOOKUP($C17,'Test Sample Data'!$C$3:$M$98,10,FALSE)=0,"",VLOOKUP($C17,'Test Sample Data'!$C$3:$M$98,10,FALSE)))</f>
        <v/>
      </c>
      <c r="M17" s="139" t="str">
        <f>IF(C17="","",IF(VLOOKUP($C17,'Test Sample Data'!$C$3:$M$98,11,FALSE)=0,"",VLOOKUP($C17,'Test Sample Data'!$C$3:$M$98,11,FALSE)))</f>
        <v/>
      </c>
      <c r="N17" s="151" t="str">
        <f t="shared" si="0"/>
        <v/>
      </c>
      <c r="O17" s="30" t="str">
        <f>IF('Choose Housekeeping Genes'!C17=0,"",'Choose Housekeeping Genes'!C17)</f>
        <v/>
      </c>
      <c r="P17" s="139" t="str">
        <f>IF(C17="","",IF(VLOOKUP($C17,'Control Sample Data'!$C$3:$M$98,2,FALSE)=0,"",VLOOKUP($C17,'Control Sample Data'!$C$3:$M$98,2,FALSE)))</f>
        <v/>
      </c>
      <c r="Q17" s="139" t="str">
        <f>IF(C17="","",IF(VLOOKUP($C17,'Control Sample Data'!$C$3:$M$98,3,FALSE)=0,"",VLOOKUP($C17,'Control Sample Data'!$C$3:$M$98,3,FALSE)))</f>
        <v/>
      </c>
      <c r="R17" s="139" t="str">
        <f>IF(C17="","",IF(VLOOKUP($C17,'Control Sample Data'!$C$3:$M$98,4,FALSE)=0,"",VLOOKUP($C17,'Control Sample Data'!$C$3:$M$98,4,FALSE)))</f>
        <v/>
      </c>
      <c r="S17" s="139" t="str">
        <f>IF(C17="","",IF(VLOOKUP($C17,'Control Sample Data'!$C$3:$M$98,5,FALSE)=0,"",VLOOKUP($C17,'Control Sample Data'!$C$3:$M$98,5,FALSE)))</f>
        <v/>
      </c>
      <c r="T17" s="139" t="str">
        <f>IF(C17="","",IF(VLOOKUP($C17,'Control Sample Data'!$C$3:$M$98,6,FALSE)=0,"",VLOOKUP($C17,'Control Sample Data'!$C$3:$M$98,6,FALSE)))</f>
        <v/>
      </c>
      <c r="U17" s="139" t="str">
        <f>IF(C17="","",IF(VLOOKUP($C17,'Control Sample Data'!$C$3:$M$98,7,FALSE)=0,"",VLOOKUP($C17,'Control Sample Data'!$C$3:$M$98,7,FALSE)))</f>
        <v/>
      </c>
      <c r="V17" s="139" t="str">
        <f>IF(C17="","",IF(VLOOKUP($C17,'Control Sample Data'!$C$3:$M$98,8,FALSE)=0,"",VLOOKUP($C17,'Control Sample Data'!$C$3:$M$98,8,FALSE)))</f>
        <v/>
      </c>
      <c r="W17" s="139" t="str">
        <f>IF(C17="","",IF(VLOOKUP($C17,'Control Sample Data'!$C$3:$M$98,9,FALSE)=0,"",VLOOKUP($C17,'Control Sample Data'!$C$3:$M$98,9,FALSE)))</f>
        <v/>
      </c>
      <c r="X17" s="139" t="str">
        <f>IF(C17="","",IF(VLOOKUP($C17,'Control Sample Data'!$C$3:$M$98,10,FALSE)=0,"",VLOOKUP($C17,'Control Sample Data'!$C$3:$M$98,10,FALSE)))</f>
        <v/>
      </c>
      <c r="Y17" s="139" t="str">
        <f>IF(C17="","",IF(VLOOKUP($C17,'Control Sample Data'!$C$3:$M$98,11,FALSE)=0,"",VLOOKUP($C17,'Control Sample Data'!$C$3:$M$98,11,FALSE)))</f>
        <v/>
      </c>
    </row>
    <row r="18" customHeight="1" spans="1:25">
      <c r="A18" s="136"/>
      <c r="B18" s="137" t="str">
        <f>IF(C18="","",VLOOKUP(C18,'Gene Table'!B$3:D$98,2,FALSE))</f>
        <v/>
      </c>
      <c r="C18" s="138"/>
      <c r="D18" s="139" t="str">
        <f>IF(C18="","",IF(VLOOKUP($C18,'Test Sample Data'!$C$3:$M$98,2,FALSE)=0,"",VLOOKUP($C18,'Test Sample Data'!$C$3:$M$98,2,FALSE)))</f>
        <v/>
      </c>
      <c r="E18" s="139" t="str">
        <f>IF(C18="","",IF(VLOOKUP($C18,'Test Sample Data'!$C$3:$M$98,3,FALSE)=0,"",VLOOKUP($C18,'Test Sample Data'!$C$3:$M$98,3,FALSE)))</f>
        <v/>
      </c>
      <c r="F18" s="139" t="str">
        <f>IF(C18="","",IF(VLOOKUP($C18,'Test Sample Data'!$C$3:$M$98,4,FALSE)=0,"",VLOOKUP($C18,'Test Sample Data'!$C$3:$M$98,4,FALSE)))</f>
        <v/>
      </c>
      <c r="G18" s="139" t="str">
        <f>IF(C18="","",IF(VLOOKUP($C18,'Test Sample Data'!$C$3:$M$98,5,FALSE)=0,"",VLOOKUP($C18,'Test Sample Data'!$C$3:$M$98,5,FALSE)))</f>
        <v/>
      </c>
      <c r="H18" s="139" t="str">
        <f>IF(C18="","",IF(VLOOKUP($C18,'Test Sample Data'!$C$3:$M$98,6,FALSE)=0,"",VLOOKUP($C18,'Test Sample Data'!$C$3:$M$98,6,FALSE)))</f>
        <v/>
      </c>
      <c r="I18" s="139" t="str">
        <f>IF(C18="","",IF(VLOOKUP($C18,'Test Sample Data'!$C$3:$M$98,7,FALSE)=0,"",VLOOKUP($C18,'Test Sample Data'!$C$3:$M$98,7,FALSE)))</f>
        <v/>
      </c>
      <c r="J18" s="139" t="str">
        <f>IF(C18="","",IF(VLOOKUP($C18,'Test Sample Data'!$C$3:$M$98,8,FALSE)=0,"",VLOOKUP($C18,'Test Sample Data'!$C$3:$M$98,8,FALSE)))</f>
        <v/>
      </c>
      <c r="K18" s="139" t="str">
        <f>IF(C18="","",IF(VLOOKUP($C18,'Test Sample Data'!$C$3:$M$98,9,FALSE)=0,"",VLOOKUP($C18,'Test Sample Data'!$C$3:$M$98,9,FALSE)))</f>
        <v/>
      </c>
      <c r="L18" s="139" t="str">
        <f>IF(C18="","",IF(VLOOKUP($C18,'Test Sample Data'!$C$3:$M$98,10,FALSE)=0,"",VLOOKUP($C18,'Test Sample Data'!$C$3:$M$98,10,FALSE)))</f>
        <v/>
      </c>
      <c r="M18" s="139" t="str">
        <f>IF(C18="","",IF(VLOOKUP($C18,'Test Sample Data'!$C$3:$M$98,11,FALSE)=0,"",VLOOKUP($C18,'Test Sample Data'!$C$3:$M$98,11,FALSE)))</f>
        <v/>
      </c>
      <c r="N18" s="151" t="str">
        <f t="shared" si="0"/>
        <v/>
      </c>
      <c r="O18" s="30" t="str">
        <f>IF('Choose Housekeeping Genes'!C18=0,"",'Choose Housekeeping Genes'!C18)</f>
        <v/>
      </c>
      <c r="P18" s="139" t="str">
        <f>IF(C18="","",IF(VLOOKUP($C18,'Control Sample Data'!$C$3:$M$98,2,FALSE)=0,"",VLOOKUP($C18,'Control Sample Data'!$C$3:$M$98,2,FALSE)))</f>
        <v/>
      </c>
      <c r="Q18" s="139" t="str">
        <f>IF(C18="","",IF(VLOOKUP($C18,'Control Sample Data'!$C$3:$M$98,3,FALSE)=0,"",VLOOKUP($C18,'Control Sample Data'!$C$3:$M$98,3,FALSE)))</f>
        <v/>
      </c>
      <c r="R18" s="139" t="str">
        <f>IF(C18="","",IF(VLOOKUP($C18,'Control Sample Data'!$C$3:$M$98,4,FALSE)=0,"",VLOOKUP($C18,'Control Sample Data'!$C$3:$M$98,4,FALSE)))</f>
        <v/>
      </c>
      <c r="S18" s="139" t="str">
        <f>IF(C18="","",IF(VLOOKUP($C18,'Control Sample Data'!$C$3:$M$98,5,FALSE)=0,"",VLOOKUP($C18,'Control Sample Data'!$C$3:$M$98,5,FALSE)))</f>
        <v/>
      </c>
      <c r="T18" s="139" t="str">
        <f>IF(C18="","",IF(VLOOKUP($C18,'Control Sample Data'!$C$3:$M$98,6,FALSE)=0,"",VLOOKUP($C18,'Control Sample Data'!$C$3:$M$98,6,FALSE)))</f>
        <v/>
      </c>
      <c r="U18" s="139" t="str">
        <f>IF(C18="","",IF(VLOOKUP($C18,'Control Sample Data'!$C$3:$M$98,7,FALSE)=0,"",VLOOKUP($C18,'Control Sample Data'!$C$3:$M$98,7,FALSE)))</f>
        <v/>
      </c>
      <c r="V18" s="139" t="str">
        <f>IF(C18="","",IF(VLOOKUP($C18,'Control Sample Data'!$C$3:$M$98,8,FALSE)=0,"",VLOOKUP($C18,'Control Sample Data'!$C$3:$M$98,8,FALSE)))</f>
        <v/>
      </c>
      <c r="W18" s="139" t="str">
        <f>IF(C18="","",IF(VLOOKUP($C18,'Control Sample Data'!$C$3:$M$98,9,FALSE)=0,"",VLOOKUP($C18,'Control Sample Data'!$C$3:$M$98,9,FALSE)))</f>
        <v/>
      </c>
      <c r="X18" s="139" t="str">
        <f>IF(C18="","",IF(VLOOKUP($C18,'Control Sample Data'!$C$3:$M$98,10,FALSE)=0,"",VLOOKUP($C18,'Control Sample Data'!$C$3:$M$98,10,FALSE)))</f>
        <v/>
      </c>
      <c r="Y18" s="139" t="str">
        <f>IF(C18="","",IF(VLOOKUP($C18,'Control Sample Data'!$C$3:$M$98,11,FALSE)=0,"",VLOOKUP($C18,'Control Sample Data'!$C$3:$M$98,11,FALSE)))</f>
        <v/>
      </c>
    </row>
    <row r="19" customHeight="1" spans="1:25">
      <c r="A19" s="136"/>
      <c r="B19" s="137" t="str">
        <f>IF(C19="","",VLOOKUP(C19,'Gene Table'!B$3:D$98,2,FALSE))</f>
        <v/>
      </c>
      <c r="C19" s="138"/>
      <c r="D19" s="139" t="str">
        <f>IF(C19="","",IF(VLOOKUP($C19,'Test Sample Data'!$C$3:$M$98,2,FALSE)=0,"",VLOOKUP($C19,'Test Sample Data'!$C$3:$M$98,2,FALSE)))</f>
        <v/>
      </c>
      <c r="E19" s="139" t="str">
        <f>IF(C19="","",IF(VLOOKUP($C19,'Test Sample Data'!$C$3:$M$98,3,FALSE)=0,"",VLOOKUP($C19,'Test Sample Data'!$C$3:$M$98,3,FALSE)))</f>
        <v/>
      </c>
      <c r="F19" s="139" t="str">
        <f>IF(C19="","",IF(VLOOKUP($C19,'Test Sample Data'!$C$3:$M$98,4,FALSE)=0,"",VLOOKUP($C19,'Test Sample Data'!$C$3:$M$98,4,FALSE)))</f>
        <v/>
      </c>
      <c r="G19" s="139" t="str">
        <f>IF(C19="","",IF(VLOOKUP($C19,'Test Sample Data'!$C$3:$M$98,5,FALSE)=0,"",VLOOKUP($C19,'Test Sample Data'!$C$3:$M$98,5,FALSE)))</f>
        <v/>
      </c>
      <c r="H19" s="139" t="str">
        <f>IF(C19="","",IF(VLOOKUP($C19,'Test Sample Data'!$C$3:$M$98,6,FALSE)=0,"",VLOOKUP($C19,'Test Sample Data'!$C$3:$M$98,6,FALSE)))</f>
        <v/>
      </c>
      <c r="I19" s="139" t="str">
        <f>IF(C19="","",IF(VLOOKUP($C19,'Test Sample Data'!$C$3:$M$98,7,FALSE)=0,"",VLOOKUP($C19,'Test Sample Data'!$C$3:$M$98,7,FALSE)))</f>
        <v/>
      </c>
      <c r="J19" s="139" t="str">
        <f>IF(C19="","",IF(VLOOKUP($C19,'Test Sample Data'!$C$3:$M$98,8,FALSE)=0,"",VLOOKUP($C19,'Test Sample Data'!$C$3:$M$98,8,FALSE)))</f>
        <v/>
      </c>
      <c r="K19" s="139" t="str">
        <f>IF(C19="","",IF(VLOOKUP($C19,'Test Sample Data'!$C$3:$M$98,9,FALSE)=0,"",VLOOKUP($C19,'Test Sample Data'!$C$3:$M$98,9,FALSE)))</f>
        <v/>
      </c>
      <c r="L19" s="139" t="str">
        <f>IF(C19="","",IF(VLOOKUP($C19,'Test Sample Data'!$C$3:$M$98,10,FALSE)=0,"",VLOOKUP($C19,'Test Sample Data'!$C$3:$M$98,10,FALSE)))</f>
        <v/>
      </c>
      <c r="M19" s="139" t="str">
        <f>IF(C19="","",IF(VLOOKUP($C19,'Test Sample Data'!$C$3:$M$98,11,FALSE)=0,"",VLOOKUP($C19,'Test Sample Data'!$C$3:$M$98,11,FALSE)))</f>
        <v/>
      </c>
      <c r="N19" s="151" t="str">
        <f t="shared" si="0"/>
        <v/>
      </c>
      <c r="O19" s="30" t="str">
        <f>IF('Choose Housekeeping Genes'!C19=0,"",'Choose Housekeeping Genes'!C19)</f>
        <v/>
      </c>
      <c r="P19" s="139" t="str">
        <f>IF(C19="","",IF(VLOOKUP($C19,'Control Sample Data'!$C$3:$M$98,2,FALSE)=0,"",VLOOKUP($C19,'Control Sample Data'!$C$3:$M$98,2,FALSE)))</f>
        <v/>
      </c>
      <c r="Q19" s="139" t="str">
        <f>IF(C19="","",IF(VLOOKUP($C19,'Control Sample Data'!$C$3:$M$98,3,FALSE)=0,"",VLOOKUP($C19,'Control Sample Data'!$C$3:$M$98,3,FALSE)))</f>
        <v/>
      </c>
      <c r="R19" s="139" t="str">
        <f>IF(C19="","",IF(VLOOKUP($C19,'Control Sample Data'!$C$3:$M$98,4,FALSE)=0,"",VLOOKUP($C19,'Control Sample Data'!$C$3:$M$98,4,FALSE)))</f>
        <v/>
      </c>
      <c r="S19" s="139" t="str">
        <f>IF(C19="","",IF(VLOOKUP($C19,'Control Sample Data'!$C$3:$M$98,5,FALSE)=0,"",VLOOKUP($C19,'Control Sample Data'!$C$3:$M$98,5,FALSE)))</f>
        <v/>
      </c>
      <c r="T19" s="139" t="str">
        <f>IF(C19="","",IF(VLOOKUP($C19,'Control Sample Data'!$C$3:$M$98,6,FALSE)=0,"",VLOOKUP($C19,'Control Sample Data'!$C$3:$M$98,6,FALSE)))</f>
        <v/>
      </c>
      <c r="U19" s="139" t="str">
        <f>IF(C19="","",IF(VLOOKUP($C19,'Control Sample Data'!$C$3:$M$98,7,FALSE)=0,"",VLOOKUP($C19,'Control Sample Data'!$C$3:$M$98,7,FALSE)))</f>
        <v/>
      </c>
      <c r="V19" s="139" t="str">
        <f>IF(C19="","",IF(VLOOKUP($C19,'Control Sample Data'!$C$3:$M$98,8,FALSE)=0,"",VLOOKUP($C19,'Control Sample Data'!$C$3:$M$98,8,FALSE)))</f>
        <v/>
      </c>
      <c r="W19" s="139" t="str">
        <f>IF(C19="","",IF(VLOOKUP($C19,'Control Sample Data'!$C$3:$M$98,9,FALSE)=0,"",VLOOKUP($C19,'Control Sample Data'!$C$3:$M$98,9,FALSE)))</f>
        <v/>
      </c>
      <c r="X19" s="139" t="str">
        <f>IF(C19="","",IF(VLOOKUP($C19,'Control Sample Data'!$C$3:$M$98,10,FALSE)=0,"",VLOOKUP($C19,'Control Sample Data'!$C$3:$M$98,10,FALSE)))</f>
        <v/>
      </c>
      <c r="Y19" s="139" t="str">
        <f>IF(C19="","",IF(VLOOKUP($C19,'Control Sample Data'!$C$3:$M$98,11,FALSE)=0,"",VLOOKUP($C19,'Control Sample Data'!$C$3:$M$98,11,FALSE)))</f>
        <v/>
      </c>
    </row>
    <row r="20" customHeight="1" spans="1:25">
      <c r="A20" s="136"/>
      <c r="B20" s="137" t="str">
        <f>IF(C20="","",VLOOKUP(C20,'Gene Table'!B$3:D$98,2,FALSE))</f>
        <v/>
      </c>
      <c r="C20" s="138"/>
      <c r="D20" s="139" t="str">
        <f>IF(C20="","",IF(VLOOKUP($C20,'Test Sample Data'!$C$3:$M$98,2,FALSE)=0,"",VLOOKUP($C20,'Test Sample Data'!$C$3:$M$98,2,FALSE)))</f>
        <v/>
      </c>
      <c r="E20" s="139" t="str">
        <f>IF(C20="","",IF(VLOOKUP($C20,'Test Sample Data'!$C$3:$M$98,3,FALSE)=0,"",VLOOKUP($C20,'Test Sample Data'!$C$3:$M$98,3,FALSE)))</f>
        <v/>
      </c>
      <c r="F20" s="139" t="str">
        <f>IF(C20="","",IF(VLOOKUP($C20,'Test Sample Data'!$C$3:$M$98,4,FALSE)=0,"",VLOOKUP($C20,'Test Sample Data'!$C$3:$M$98,4,FALSE)))</f>
        <v/>
      </c>
      <c r="G20" s="139" t="str">
        <f>IF(C20="","",IF(VLOOKUP($C20,'Test Sample Data'!$C$3:$M$98,5,FALSE)=0,"",VLOOKUP($C20,'Test Sample Data'!$C$3:$M$98,5,FALSE)))</f>
        <v/>
      </c>
      <c r="H20" s="139" t="str">
        <f>IF(C20="","",IF(VLOOKUP($C20,'Test Sample Data'!$C$3:$M$98,6,FALSE)=0,"",VLOOKUP($C20,'Test Sample Data'!$C$3:$M$98,6,FALSE)))</f>
        <v/>
      </c>
      <c r="I20" s="139" t="str">
        <f>IF(C20="","",IF(VLOOKUP($C20,'Test Sample Data'!$C$3:$M$98,7,FALSE)=0,"",VLOOKUP($C20,'Test Sample Data'!$C$3:$M$98,7,FALSE)))</f>
        <v/>
      </c>
      <c r="J20" s="139" t="str">
        <f>IF(C20="","",IF(VLOOKUP($C20,'Test Sample Data'!$C$3:$M$98,8,FALSE)=0,"",VLOOKUP($C20,'Test Sample Data'!$C$3:$M$98,8,FALSE)))</f>
        <v/>
      </c>
      <c r="K20" s="139" t="str">
        <f>IF(C20="","",IF(VLOOKUP($C20,'Test Sample Data'!$C$3:$M$98,9,FALSE)=0,"",VLOOKUP($C20,'Test Sample Data'!$C$3:$M$98,9,FALSE)))</f>
        <v/>
      </c>
      <c r="L20" s="139" t="str">
        <f>IF(C20="","",IF(VLOOKUP($C20,'Test Sample Data'!$C$3:$M$98,10,FALSE)=0,"",VLOOKUP($C20,'Test Sample Data'!$C$3:$M$98,10,FALSE)))</f>
        <v/>
      </c>
      <c r="M20" s="139" t="str">
        <f>IF(C20="","",IF(VLOOKUP($C20,'Test Sample Data'!$C$3:$M$98,11,FALSE)=0,"",VLOOKUP($C20,'Test Sample Data'!$C$3:$M$98,11,FALSE)))</f>
        <v/>
      </c>
      <c r="N20" s="151" t="str">
        <f t="shared" si="0"/>
        <v/>
      </c>
      <c r="O20" s="30" t="str">
        <f>IF('Choose Housekeeping Genes'!C20=0,"",'Choose Housekeeping Genes'!C20)</f>
        <v/>
      </c>
      <c r="P20" s="139" t="str">
        <f>IF(C20="","",IF(VLOOKUP($C20,'Control Sample Data'!$C$3:$M$98,2,FALSE)=0,"",VLOOKUP($C20,'Control Sample Data'!$C$3:$M$98,2,FALSE)))</f>
        <v/>
      </c>
      <c r="Q20" s="139" t="str">
        <f>IF(C20="","",IF(VLOOKUP($C20,'Control Sample Data'!$C$3:$M$98,3,FALSE)=0,"",VLOOKUP($C20,'Control Sample Data'!$C$3:$M$98,3,FALSE)))</f>
        <v/>
      </c>
      <c r="R20" s="139" t="str">
        <f>IF(C20="","",IF(VLOOKUP($C20,'Control Sample Data'!$C$3:$M$98,4,FALSE)=0,"",VLOOKUP($C20,'Control Sample Data'!$C$3:$M$98,4,FALSE)))</f>
        <v/>
      </c>
      <c r="S20" s="139" t="str">
        <f>IF(C20="","",IF(VLOOKUP($C20,'Control Sample Data'!$C$3:$M$98,5,FALSE)=0,"",VLOOKUP($C20,'Control Sample Data'!$C$3:$M$98,5,FALSE)))</f>
        <v/>
      </c>
      <c r="T20" s="139" t="str">
        <f>IF(C20="","",IF(VLOOKUP($C20,'Control Sample Data'!$C$3:$M$98,6,FALSE)=0,"",VLOOKUP($C20,'Control Sample Data'!$C$3:$M$98,6,FALSE)))</f>
        <v/>
      </c>
      <c r="U20" s="139" t="str">
        <f>IF(C20="","",IF(VLOOKUP($C20,'Control Sample Data'!$C$3:$M$98,7,FALSE)=0,"",VLOOKUP($C20,'Control Sample Data'!$C$3:$M$98,7,FALSE)))</f>
        <v/>
      </c>
      <c r="V20" s="139" t="str">
        <f>IF(C20="","",IF(VLOOKUP($C20,'Control Sample Data'!$C$3:$M$98,8,FALSE)=0,"",VLOOKUP($C20,'Control Sample Data'!$C$3:$M$98,8,FALSE)))</f>
        <v/>
      </c>
      <c r="W20" s="139" t="str">
        <f>IF(C20="","",IF(VLOOKUP($C20,'Control Sample Data'!$C$3:$M$98,9,FALSE)=0,"",VLOOKUP($C20,'Control Sample Data'!$C$3:$M$98,9,FALSE)))</f>
        <v/>
      </c>
      <c r="X20" s="139" t="str">
        <f>IF(C20="","",IF(VLOOKUP($C20,'Control Sample Data'!$C$3:$M$98,10,FALSE)=0,"",VLOOKUP($C20,'Control Sample Data'!$C$3:$M$98,10,FALSE)))</f>
        <v/>
      </c>
      <c r="Y20" s="139" t="str">
        <f>IF(C20="","",IF(VLOOKUP($C20,'Control Sample Data'!$C$3:$M$98,11,FALSE)=0,"",VLOOKUP($C20,'Control Sample Data'!$C$3:$M$98,11,FALSE)))</f>
        <v/>
      </c>
    </row>
    <row r="21" customHeight="1" spans="1:25">
      <c r="A21" s="136"/>
      <c r="B21" s="137" t="str">
        <f>IF(C21="","",VLOOKUP(C21,'Gene Table'!B$3:D$98,2,FALSE))</f>
        <v/>
      </c>
      <c r="C21" s="138"/>
      <c r="D21" s="139" t="str">
        <f>IF(C21="","",IF(VLOOKUP($C21,'Test Sample Data'!$C$3:$M$98,2,FALSE)=0,"",VLOOKUP($C21,'Test Sample Data'!$C$3:$M$98,2,FALSE)))</f>
        <v/>
      </c>
      <c r="E21" s="139" t="str">
        <f>IF(C21="","",IF(VLOOKUP($C21,'Test Sample Data'!$C$3:$M$98,3,FALSE)=0,"",VLOOKUP($C21,'Test Sample Data'!$C$3:$M$98,3,FALSE)))</f>
        <v/>
      </c>
      <c r="F21" s="139" t="str">
        <f>IF(C21="","",IF(VLOOKUP($C21,'Test Sample Data'!$C$3:$M$98,4,FALSE)=0,"",VLOOKUP($C21,'Test Sample Data'!$C$3:$M$98,4,FALSE)))</f>
        <v/>
      </c>
      <c r="G21" s="139" t="str">
        <f>IF(C21="","",IF(VLOOKUP($C21,'Test Sample Data'!$C$3:$M$98,5,FALSE)=0,"",VLOOKUP($C21,'Test Sample Data'!$C$3:$M$98,5,FALSE)))</f>
        <v/>
      </c>
      <c r="H21" s="139" t="str">
        <f>IF(C21="","",IF(VLOOKUP($C21,'Test Sample Data'!$C$3:$M$98,6,FALSE)=0,"",VLOOKUP($C21,'Test Sample Data'!$C$3:$M$98,6,FALSE)))</f>
        <v/>
      </c>
      <c r="I21" s="139" t="str">
        <f>IF(C21="","",IF(VLOOKUP($C21,'Test Sample Data'!$C$3:$M$98,7,FALSE)=0,"",VLOOKUP($C21,'Test Sample Data'!$C$3:$M$98,7,FALSE)))</f>
        <v/>
      </c>
      <c r="J21" s="139" t="str">
        <f>IF(C21="","",IF(VLOOKUP($C21,'Test Sample Data'!$C$3:$M$98,8,FALSE)=0,"",VLOOKUP($C21,'Test Sample Data'!$C$3:$M$98,8,FALSE)))</f>
        <v/>
      </c>
      <c r="K21" s="139" t="str">
        <f>IF(C21="","",IF(VLOOKUP($C21,'Test Sample Data'!$C$3:$M$98,9,FALSE)=0,"",VLOOKUP($C21,'Test Sample Data'!$C$3:$M$98,9,FALSE)))</f>
        <v/>
      </c>
      <c r="L21" s="139" t="str">
        <f>IF(C21="","",IF(VLOOKUP($C21,'Test Sample Data'!$C$3:$M$98,10,FALSE)=0,"",VLOOKUP($C21,'Test Sample Data'!$C$3:$M$98,10,FALSE)))</f>
        <v/>
      </c>
      <c r="M21" s="139" t="str">
        <f>IF(C21="","",IF(VLOOKUP($C21,'Test Sample Data'!$C$3:$M$98,11,FALSE)=0,"",VLOOKUP($C21,'Test Sample Data'!$C$3:$M$98,11,FALSE)))</f>
        <v/>
      </c>
      <c r="N21" s="151" t="str">
        <f t="shared" si="0"/>
        <v/>
      </c>
      <c r="O21" s="30" t="str">
        <f>IF('Choose Housekeeping Genes'!C21=0,"",'Choose Housekeeping Genes'!C21)</f>
        <v/>
      </c>
      <c r="P21" s="139" t="str">
        <f>IF(C21="","",IF(VLOOKUP($C21,'Control Sample Data'!$C$3:$M$98,2,FALSE)=0,"",VLOOKUP($C21,'Control Sample Data'!$C$3:$M$98,2,FALSE)))</f>
        <v/>
      </c>
      <c r="Q21" s="139" t="str">
        <f>IF(C21="","",IF(VLOOKUP($C21,'Control Sample Data'!$C$3:$M$98,3,FALSE)=0,"",VLOOKUP($C21,'Control Sample Data'!$C$3:$M$98,3,FALSE)))</f>
        <v/>
      </c>
      <c r="R21" s="139" t="str">
        <f>IF(C21="","",IF(VLOOKUP($C21,'Control Sample Data'!$C$3:$M$98,4,FALSE)=0,"",VLOOKUP($C21,'Control Sample Data'!$C$3:$M$98,4,FALSE)))</f>
        <v/>
      </c>
      <c r="S21" s="139" t="str">
        <f>IF(C21="","",IF(VLOOKUP($C21,'Control Sample Data'!$C$3:$M$98,5,FALSE)=0,"",VLOOKUP($C21,'Control Sample Data'!$C$3:$M$98,5,FALSE)))</f>
        <v/>
      </c>
      <c r="T21" s="139" t="str">
        <f>IF(C21="","",IF(VLOOKUP($C21,'Control Sample Data'!$C$3:$M$98,6,FALSE)=0,"",VLOOKUP($C21,'Control Sample Data'!$C$3:$M$98,6,FALSE)))</f>
        <v/>
      </c>
      <c r="U21" s="139" t="str">
        <f>IF(C21="","",IF(VLOOKUP($C21,'Control Sample Data'!$C$3:$M$98,7,FALSE)=0,"",VLOOKUP($C21,'Control Sample Data'!$C$3:$M$98,7,FALSE)))</f>
        <v/>
      </c>
      <c r="V21" s="139" t="str">
        <f>IF(C21="","",IF(VLOOKUP($C21,'Control Sample Data'!$C$3:$M$98,8,FALSE)=0,"",VLOOKUP($C21,'Control Sample Data'!$C$3:$M$98,8,FALSE)))</f>
        <v/>
      </c>
      <c r="W21" s="139" t="str">
        <f>IF(C21="","",IF(VLOOKUP($C21,'Control Sample Data'!$C$3:$M$98,9,FALSE)=0,"",VLOOKUP($C21,'Control Sample Data'!$C$3:$M$98,9,FALSE)))</f>
        <v/>
      </c>
      <c r="X21" s="139" t="str">
        <f>IF(C21="","",IF(VLOOKUP($C21,'Control Sample Data'!$C$3:$M$98,10,FALSE)=0,"",VLOOKUP($C21,'Control Sample Data'!$C$3:$M$98,10,FALSE)))</f>
        <v/>
      </c>
      <c r="Y21" s="139" t="str">
        <f>IF(C21="","",IF(VLOOKUP($C21,'Control Sample Data'!$C$3:$M$98,11,FALSE)=0,"",VLOOKUP($C21,'Control Sample Data'!$C$3:$M$98,11,FALSE)))</f>
        <v/>
      </c>
    </row>
    <row r="22" customHeight="1" spans="1:25">
      <c r="A22" s="136"/>
      <c r="B22" s="137" t="str">
        <f>IF(C22="","",VLOOKUP(C22,'Gene Table'!B$3:D$98,2,FALSE))</f>
        <v/>
      </c>
      <c r="C22" s="138"/>
      <c r="D22" s="139" t="str">
        <f>IF(C22="","",IF(VLOOKUP($C22,'Test Sample Data'!$C$3:$M$98,2,FALSE)=0,"",VLOOKUP($C22,'Test Sample Data'!$C$3:$M$98,2,FALSE)))</f>
        <v/>
      </c>
      <c r="E22" s="139" t="str">
        <f>IF(C22="","",IF(VLOOKUP($C22,'Test Sample Data'!$C$3:$M$98,3,FALSE)=0,"",VLOOKUP($C22,'Test Sample Data'!$C$3:$M$98,3,FALSE)))</f>
        <v/>
      </c>
      <c r="F22" s="139" t="str">
        <f>IF(C22="","",IF(VLOOKUP($C22,'Test Sample Data'!$C$3:$M$98,4,FALSE)=0,"",VLOOKUP($C22,'Test Sample Data'!$C$3:$M$98,4,FALSE)))</f>
        <v/>
      </c>
      <c r="G22" s="139" t="str">
        <f>IF(C22="","",IF(VLOOKUP($C22,'Test Sample Data'!$C$3:$M$98,5,FALSE)=0,"",VLOOKUP($C22,'Test Sample Data'!$C$3:$M$98,5,FALSE)))</f>
        <v/>
      </c>
      <c r="H22" s="139" t="str">
        <f>IF(C22="","",IF(VLOOKUP($C22,'Test Sample Data'!$C$3:$M$98,6,FALSE)=0,"",VLOOKUP($C22,'Test Sample Data'!$C$3:$M$98,6,FALSE)))</f>
        <v/>
      </c>
      <c r="I22" s="139" t="str">
        <f>IF(C22="","",IF(VLOOKUP($C22,'Test Sample Data'!$C$3:$M$98,7,FALSE)=0,"",VLOOKUP($C22,'Test Sample Data'!$C$3:$M$98,7,FALSE)))</f>
        <v/>
      </c>
      <c r="J22" s="139" t="str">
        <f>IF(C22="","",IF(VLOOKUP($C22,'Test Sample Data'!$C$3:$M$98,8,FALSE)=0,"",VLOOKUP($C22,'Test Sample Data'!$C$3:$M$98,8,FALSE)))</f>
        <v/>
      </c>
      <c r="K22" s="139" t="str">
        <f>IF(C22="","",IF(VLOOKUP($C22,'Test Sample Data'!$C$3:$M$98,9,FALSE)=0,"",VLOOKUP($C22,'Test Sample Data'!$C$3:$M$98,9,FALSE)))</f>
        <v/>
      </c>
      <c r="L22" s="139" t="str">
        <f>IF(C22="","",IF(VLOOKUP($C22,'Test Sample Data'!$C$3:$M$98,10,FALSE)=0,"",VLOOKUP($C22,'Test Sample Data'!$C$3:$M$98,10,FALSE)))</f>
        <v/>
      </c>
      <c r="M22" s="139" t="str">
        <f>IF(C22="","",IF(VLOOKUP($C22,'Test Sample Data'!$C$3:$M$98,11,FALSE)=0,"",VLOOKUP($C22,'Test Sample Data'!$C$3:$M$98,11,FALSE)))</f>
        <v/>
      </c>
      <c r="N22" s="151" t="str">
        <f t="shared" si="0"/>
        <v/>
      </c>
      <c r="O22" s="30" t="str">
        <f>IF('Choose Housekeeping Genes'!C22=0,"",'Choose Housekeeping Genes'!C22)</f>
        <v/>
      </c>
      <c r="P22" s="139" t="str">
        <f>IF(C22="","",IF(VLOOKUP($C22,'Control Sample Data'!$C$3:$M$98,2,FALSE)=0,"",VLOOKUP($C22,'Control Sample Data'!$C$3:$M$98,2,FALSE)))</f>
        <v/>
      </c>
      <c r="Q22" s="139" t="str">
        <f>IF(C22="","",IF(VLOOKUP($C22,'Control Sample Data'!$C$3:$M$98,3,FALSE)=0,"",VLOOKUP($C22,'Control Sample Data'!$C$3:$M$98,3,FALSE)))</f>
        <v/>
      </c>
      <c r="R22" s="139" t="str">
        <f>IF(C22="","",IF(VLOOKUP($C22,'Control Sample Data'!$C$3:$M$98,4,FALSE)=0,"",VLOOKUP($C22,'Control Sample Data'!$C$3:$M$98,4,FALSE)))</f>
        <v/>
      </c>
      <c r="S22" s="139" t="str">
        <f>IF(C22="","",IF(VLOOKUP($C22,'Control Sample Data'!$C$3:$M$98,5,FALSE)=0,"",VLOOKUP($C22,'Control Sample Data'!$C$3:$M$98,5,FALSE)))</f>
        <v/>
      </c>
      <c r="T22" s="139" t="str">
        <f>IF(C22="","",IF(VLOOKUP($C22,'Control Sample Data'!$C$3:$M$98,6,FALSE)=0,"",VLOOKUP($C22,'Control Sample Data'!$C$3:$M$98,6,FALSE)))</f>
        <v/>
      </c>
      <c r="U22" s="139" t="str">
        <f>IF(C22="","",IF(VLOOKUP($C22,'Control Sample Data'!$C$3:$M$98,7,FALSE)=0,"",VLOOKUP($C22,'Control Sample Data'!$C$3:$M$98,7,FALSE)))</f>
        <v/>
      </c>
      <c r="V22" s="139" t="str">
        <f>IF(C22="","",IF(VLOOKUP($C22,'Control Sample Data'!$C$3:$M$98,8,FALSE)=0,"",VLOOKUP($C22,'Control Sample Data'!$C$3:$M$98,8,FALSE)))</f>
        <v/>
      </c>
      <c r="W22" s="139" t="str">
        <f>IF(C22="","",IF(VLOOKUP($C22,'Control Sample Data'!$C$3:$M$98,9,FALSE)=0,"",VLOOKUP($C22,'Control Sample Data'!$C$3:$M$98,9,FALSE)))</f>
        <v/>
      </c>
      <c r="X22" s="139" t="str">
        <f>IF(C22="","",IF(VLOOKUP($C22,'Control Sample Data'!$C$3:$M$98,10,FALSE)=0,"",VLOOKUP($C22,'Control Sample Data'!$C$3:$M$98,10,FALSE)))</f>
        <v/>
      </c>
      <c r="Y22" s="139" t="str">
        <f>IF(C22="","",IF(VLOOKUP($C22,'Control Sample Data'!$C$3:$M$98,11,FALSE)=0,"",VLOOKUP($C22,'Control Sample Data'!$C$3:$M$98,11,FALSE)))</f>
        <v/>
      </c>
    </row>
    <row r="23" customHeight="1" spans="1:25">
      <c r="A23" s="136"/>
      <c r="B23" s="140" t="s">
        <v>1412</v>
      </c>
      <c r="C23" s="141"/>
      <c r="D23" s="142" t="str">
        <f>IF(ISERROR(AVERAGE(D3:D22)),"",AVERAGE(D3:D22))</f>
        <v/>
      </c>
      <c r="E23" s="142" t="str">
        <f t="shared" ref="E23:M23" si="1">IF(ISERROR(AVERAGE(E3:E22)),"",AVERAGE(E3:E22))</f>
        <v/>
      </c>
      <c r="F23" s="142" t="str">
        <f t="shared" si="1"/>
        <v/>
      </c>
      <c r="G23" s="142" t="str">
        <f t="shared" si="1"/>
        <v/>
      </c>
      <c r="H23" s="142" t="str">
        <f t="shared" si="1"/>
        <v/>
      </c>
      <c r="I23" s="142" t="str">
        <f t="shared" si="1"/>
        <v/>
      </c>
      <c r="J23" s="142" t="str">
        <f t="shared" si="1"/>
        <v/>
      </c>
      <c r="K23" s="142" t="str">
        <f t="shared" si="1"/>
        <v/>
      </c>
      <c r="L23" s="142" t="str">
        <f t="shared" si="1"/>
        <v/>
      </c>
      <c r="M23" s="152" t="str">
        <f t="shared" si="1"/>
        <v/>
      </c>
      <c r="N23" s="145" t="s">
        <v>1412</v>
      </c>
      <c r="O23" s="141"/>
      <c r="P23" s="142" t="str">
        <f>IF(ISERROR(AVERAGE(P3:P22)),"",AVERAGE(P3:P22))</f>
        <v/>
      </c>
      <c r="Q23" s="142" t="str">
        <f t="shared" ref="Q23:Y23" si="2">IF(ISERROR(AVERAGE(Q3:Q22)),"",AVERAGE(Q3:Q22))</f>
        <v/>
      </c>
      <c r="R23" s="142" t="str">
        <f t="shared" si="2"/>
        <v/>
      </c>
      <c r="S23" s="142" t="str">
        <f t="shared" si="2"/>
        <v/>
      </c>
      <c r="T23" s="142" t="str">
        <f t="shared" si="2"/>
        <v/>
      </c>
      <c r="U23" s="142" t="str">
        <f t="shared" si="2"/>
        <v/>
      </c>
      <c r="V23" s="142" t="str">
        <f t="shared" si="2"/>
        <v/>
      </c>
      <c r="W23" s="142" t="str">
        <f t="shared" si="2"/>
        <v/>
      </c>
      <c r="X23" s="142" t="str">
        <f t="shared" si="2"/>
        <v/>
      </c>
      <c r="Y23" s="152" t="str">
        <f t="shared" si="2"/>
        <v/>
      </c>
    </row>
    <row r="24" customHeight="1" spans="1:25">
      <c r="A24" s="136" t="s">
        <v>378</v>
      </c>
      <c r="B24" s="122" t="str">
        <f>IF(C3="","",VLOOKUP(C3,'Gene Table'!B$99:D$194,2,FALSE))</f>
        <v>HQP006940</v>
      </c>
      <c r="C24" s="143" t="str">
        <f>IF('Choose Housekeeping Genes'!C3=0,"",'Choose Housekeeping Genes'!C3)</f>
        <v>H03</v>
      </c>
      <c r="D24" s="143" t="str">
        <f>IF($C3="","",IF(VLOOKUP($C3,'Test Sample Data'!$C$99:$M$194,2,FALSE)=0,"",VLOOKUP($C3,'Test Sample Data'!$C$99:$M$194,2,FALSE)))</f>
        <v/>
      </c>
      <c r="E24" s="143" t="str">
        <f>IF($C3="","",IF(VLOOKUP($C3,'Test Sample Data'!$C$99:$M$194,3,FALSE)=0,"",VLOOKUP($C3,'Test Sample Data'!$C$99:$M$194,3,FALSE)))</f>
        <v/>
      </c>
      <c r="F24" s="143" t="str">
        <f>IF($C3="","",IF(VLOOKUP($C3,'Test Sample Data'!$C$99:$M$194,4,FALSE)=0,"",VLOOKUP($C3,'Test Sample Data'!$C$99:$M$194,4,FALSE)))</f>
        <v/>
      </c>
      <c r="G24" s="143" t="str">
        <f>IF($C3="","",IF(VLOOKUP($C3,'Test Sample Data'!$C$99:$M$194,5,FALSE)=0,"",VLOOKUP($C3,'Test Sample Data'!$C$99:$M$194,5,FALSE)))</f>
        <v/>
      </c>
      <c r="H24" s="143" t="str">
        <f>IF($C3="","",IF(VLOOKUP($C3,'Test Sample Data'!$C$99:$M$194,6,FALSE)=0,"",VLOOKUP($C3,'Test Sample Data'!$C$99:$M$194,6,FALSE)))</f>
        <v/>
      </c>
      <c r="I24" s="143" t="str">
        <f>IF($C3="","",IF(VLOOKUP($C3,'Test Sample Data'!$C$99:$M$194,7,FALSE)=0,"",VLOOKUP($C3,'Test Sample Data'!$C$99:$M$194,7,FALSE)))</f>
        <v/>
      </c>
      <c r="J24" s="143" t="str">
        <f>IF($C3="","",IF(VLOOKUP($C3,'Test Sample Data'!$C$99:$M$194,8,FALSE)=0,"",VLOOKUP($C3,'Test Sample Data'!$C$99:$M$194,8,FALSE)))</f>
        <v/>
      </c>
      <c r="K24" s="143" t="str">
        <f>IF($C3="","",IF(VLOOKUP($C3,'Test Sample Data'!$C$99:$M$194,9,FALSE)=0,"",VLOOKUP($C3,'Test Sample Data'!$C$99:$M$194,9,FALSE)))</f>
        <v/>
      </c>
      <c r="L24" s="143" t="str">
        <f>IF($C3="","",IF(VLOOKUP($C3,'Test Sample Data'!$C$99:$M$194,10,FALSE)=0,"",VLOOKUP($C3,'Test Sample Data'!$C$99:$M$194,10,FALSE)))</f>
        <v/>
      </c>
      <c r="M24" s="143" t="str">
        <f>IF($C3="","",IF(VLOOKUP($C3,'Test Sample Data'!$C$99:$M$194,11,FALSE)=0,"",VLOOKUP($C3,'Test Sample Data'!$C$99:$M$194,11,FALSE)))</f>
        <v/>
      </c>
      <c r="N24" s="153" t="str">
        <f>IF(B24=0,"",B24)</f>
        <v>HQP006940</v>
      </c>
      <c r="O24" s="154" t="str">
        <f>IF('Choose Housekeeping Genes'!C24=0,"",'Choose Housekeeping Genes'!C24)</f>
        <v>H03</v>
      </c>
      <c r="P24" s="143" t="str">
        <f>IF(C24="","",IF(VLOOKUP($C24,'Control Sample Data'!$C$99:$M$194,2,FALSE)=0,"",VLOOKUP($C24,'Control Sample Data'!$C$99:$M$194,2,FALSE)))</f>
        <v/>
      </c>
      <c r="Q24" s="143" t="str">
        <f>IF(C24="","",IF(VLOOKUP($C24,'Control Sample Data'!$C$99:$M$194,3,FALSE)=0,"",VLOOKUP($C24,'Control Sample Data'!$C$99:$M$194,3,FALSE)))</f>
        <v/>
      </c>
      <c r="R24" s="143" t="str">
        <f>IF(C24="","",IF(VLOOKUP($C24,'Control Sample Data'!$C$99:$M$194,4,FALSE)=0,"",VLOOKUP($C24,'Control Sample Data'!$C$99:$M$194,4,FALSE)))</f>
        <v/>
      </c>
      <c r="S24" s="143" t="str">
        <f>IF(C24="","",IF(VLOOKUP($C24,'Control Sample Data'!$C$99:$M$194,5,FALSE)=0,"",VLOOKUP($C24,'Control Sample Data'!$C$99:$M$194,5,FALSE)))</f>
        <v/>
      </c>
      <c r="T24" s="143" t="str">
        <f>IF(C24="","",IF(VLOOKUP($C24,'Control Sample Data'!$C$99:$M$194,6,FALSE)=0,"",VLOOKUP($C24,'Control Sample Data'!$C$99:$M$194,6,FALSE)))</f>
        <v/>
      </c>
      <c r="U24" s="143" t="str">
        <f>IF(C24="","",IF(VLOOKUP($C24,'Control Sample Data'!$C$99:$M$194,7,FALSE)=0,"",VLOOKUP($C24,'Control Sample Data'!$C$99:$M$194,7,FALSE)))</f>
        <v/>
      </c>
      <c r="V24" s="143" t="str">
        <f>IF(C24="","",IF(VLOOKUP($C24,'Control Sample Data'!$C$99:$M$194,8,FALSE)=0,"",VLOOKUP($C24,'Control Sample Data'!$C$99:$M$194,8,FALSE)))</f>
        <v/>
      </c>
      <c r="W24" s="143" t="str">
        <f>IF(C24="","",IF(VLOOKUP($C24,'Control Sample Data'!$C$99:$M$194,9,FALSE)=0,"",VLOOKUP($C24,'Control Sample Data'!$C$99:$M$194,9,FALSE)))</f>
        <v/>
      </c>
      <c r="X24" s="143" t="str">
        <f>IF(C24="","",IF(VLOOKUP($C24,'Control Sample Data'!$C$99:$M$194,10,FALSE)=0,"",VLOOKUP($C24,'Control Sample Data'!$C$99:$M$194,10,FALSE)))</f>
        <v/>
      </c>
      <c r="Y24" s="143" t="str">
        <f>IF(C24="","",IF(VLOOKUP($C24,'Control Sample Data'!$C$99:$M$194,11,FALSE)=0,"",VLOOKUP($C24,'Control Sample Data'!$C$99:$M$194,11,FALSE)))</f>
        <v/>
      </c>
    </row>
    <row r="25" customHeight="1" spans="1:25">
      <c r="A25" s="136"/>
      <c r="B25" s="122" t="str">
        <f>IF(C4="","",VLOOKUP(C4,'Gene Table'!B$99:D$194,2,FALSE))</f>
        <v>HQP016381</v>
      </c>
      <c r="C25" s="143" t="str">
        <f>IF('Choose Housekeeping Genes'!C4=0,"",'Choose Housekeeping Genes'!C4)</f>
        <v>H04</v>
      </c>
      <c r="D25" s="143" t="str">
        <f>IF($C4="","",IF(VLOOKUP($C4,'Test Sample Data'!$C$99:$M$194,2,FALSE)=0,"",VLOOKUP($C4,'Test Sample Data'!$C$99:$M$194,2,FALSE)))</f>
        <v/>
      </c>
      <c r="E25" s="143" t="str">
        <f>IF($C4="","",IF(VLOOKUP($C4,'Test Sample Data'!$C$99:$M$194,3,FALSE)=0,"",VLOOKUP($C4,'Test Sample Data'!$C$99:$M$194,3,FALSE)))</f>
        <v/>
      </c>
      <c r="F25" s="139" t="str">
        <f>IF($C4="","",IF(VLOOKUP($C4,'Test Sample Data'!$C$99:$M$194,4,FALSE)=0,"",VLOOKUP($C4,'Test Sample Data'!$C$99:$M$194,4,FALSE)))</f>
        <v/>
      </c>
      <c r="G25" s="139" t="str">
        <f>IF($C4="","",IF(VLOOKUP($C4,'Test Sample Data'!$C$99:$M$194,5,FALSE)=0,"",VLOOKUP($C4,'Test Sample Data'!$C$99:$M$194,5,FALSE)))</f>
        <v/>
      </c>
      <c r="H25" s="139" t="str">
        <f>IF($C4="","",IF(VLOOKUP($C4,'Test Sample Data'!$C$99:$M$194,6,FALSE)=0,"",VLOOKUP($C4,'Test Sample Data'!$C$99:$M$194,6,FALSE)))</f>
        <v/>
      </c>
      <c r="I25" s="139" t="str">
        <f>IF($C4="","",IF(VLOOKUP($C4,'Test Sample Data'!$C$99:$M$194,7,FALSE)=0,"",VLOOKUP($C4,'Test Sample Data'!$C$99:$M$194,7,FALSE)))</f>
        <v/>
      </c>
      <c r="J25" s="139" t="str">
        <f>IF($C4="","",IF(VLOOKUP($C4,'Test Sample Data'!$C$99:$M$194,8,FALSE)=0,"",VLOOKUP($C4,'Test Sample Data'!$C$99:$M$194,8,FALSE)))</f>
        <v/>
      </c>
      <c r="K25" s="139" t="str">
        <f>IF($C4="","",IF(VLOOKUP($C4,'Test Sample Data'!$C$99:$M$194,9,FALSE)=0,"",VLOOKUP($C4,'Test Sample Data'!$C$99:$M$194,9,FALSE)))</f>
        <v/>
      </c>
      <c r="L25" s="139" t="str">
        <f>IF($C4="","",IF(VLOOKUP($C4,'Test Sample Data'!$C$99:$M$194,10,FALSE)=0,"",VLOOKUP($C4,'Test Sample Data'!$C$99:$M$194,10,FALSE)))</f>
        <v/>
      </c>
      <c r="M25" s="139" t="str">
        <f>IF($C4="","",IF(VLOOKUP($C4,'Test Sample Data'!$C$99:$M$194,11,FALSE)=0,"",VLOOKUP($C4,'Test Sample Data'!$C$99:$M$194,11,FALSE)))</f>
        <v/>
      </c>
      <c r="N25" s="151" t="str">
        <f t="shared" ref="N25:N37" si="3">IF(B25=0,"",B25)</f>
        <v>HQP016381</v>
      </c>
      <c r="O25" s="30" t="str">
        <f>IF('Choose Housekeeping Genes'!C25=0,"",'Choose Housekeeping Genes'!C25)</f>
        <v>H04</v>
      </c>
      <c r="P25" s="139" t="str">
        <f>IF(C25="","",IF(VLOOKUP($C25,'Control Sample Data'!$C$99:$M$194,2,FALSE)=0,"",VLOOKUP($C25,'Control Sample Data'!$C$99:$M$194,2,FALSE)))</f>
        <v/>
      </c>
      <c r="Q25" s="139" t="str">
        <f>IF(C25="","",IF(VLOOKUP($C25,'Control Sample Data'!$C$99:$M$194,3,FALSE)=0,"",VLOOKUP($C25,'Control Sample Data'!$C$99:$M$194,3,FALSE)))</f>
        <v/>
      </c>
      <c r="R25" s="139" t="str">
        <f>IF(C25="","",IF(VLOOKUP($C25,'Control Sample Data'!$C$99:$M$194,4,FALSE)=0,"",VLOOKUP($C25,'Control Sample Data'!$C$99:$M$194,4,FALSE)))</f>
        <v/>
      </c>
      <c r="S25" s="139" t="str">
        <f>IF(C25="","",IF(VLOOKUP($C25,'Control Sample Data'!$C$99:$M$194,5,FALSE)=0,"",VLOOKUP($C25,'Control Sample Data'!$C$99:$M$194,5,FALSE)))</f>
        <v/>
      </c>
      <c r="T25" s="139" t="str">
        <f>IF(C25="","",IF(VLOOKUP($C25,'Control Sample Data'!$C$99:$M$194,6,FALSE)=0,"",VLOOKUP($C25,'Control Sample Data'!$C$99:$M$194,6,FALSE)))</f>
        <v/>
      </c>
      <c r="U25" s="139" t="str">
        <f>IF(C25="","",IF(VLOOKUP($C25,'Control Sample Data'!$C$99:$M$194,7,FALSE)=0,"",VLOOKUP($C25,'Control Sample Data'!$C$99:$M$194,7,FALSE)))</f>
        <v/>
      </c>
      <c r="V25" s="139" t="str">
        <f>IF(C25="","",IF(VLOOKUP($C25,'Control Sample Data'!$C$99:$M$194,8,FALSE)=0,"",VLOOKUP($C25,'Control Sample Data'!$C$99:$M$194,8,FALSE)))</f>
        <v/>
      </c>
      <c r="W25" s="139" t="str">
        <f>IF(C25="","",IF(VLOOKUP($C25,'Control Sample Data'!$C$99:$M$194,9,FALSE)=0,"",VLOOKUP($C25,'Control Sample Data'!$C$99:$M$194,9,FALSE)))</f>
        <v/>
      </c>
      <c r="X25" s="139" t="str">
        <f>IF(C25="","",IF(VLOOKUP($C25,'Control Sample Data'!$C$99:$M$194,10,FALSE)=0,"",VLOOKUP($C25,'Control Sample Data'!$C$99:$M$194,10,FALSE)))</f>
        <v/>
      </c>
      <c r="Y25" s="139" t="str">
        <f>IF(C25="","",IF(VLOOKUP($C25,'Control Sample Data'!$C$99:$M$194,11,FALSE)=0,"",VLOOKUP($C25,'Control Sample Data'!$C$99:$M$194,11,FALSE)))</f>
        <v/>
      </c>
    </row>
    <row r="26" customHeight="1" spans="1:25">
      <c r="A26" s="136"/>
      <c r="B26" s="122" t="str">
        <f>IF(C5="","",VLOOKUP(C5,'Gene Table'!B$99:D$194,2,FALSE))</f>
        <v>HQP015171</v>
      </c>
      <c r="C26" s="143" t="str">
        <f>IF('Choose Housekeeping Genes'!C5=0,"",'Choose Housekeeping Genes'!C5)</f>
        <v>H05</v>
      </c>
      <c r="D26" s="143" t="str">
        <f>IF($C5="","",IF(VLOOKUP($C5,'Test Sample Data'!$C$99:$M$194,2,FALSE)=0,"",VLOOKUP($C5,'Test Sample Data'!$C$99:$M$194,2,FALSE)))</f>
        <v/>
      </c>
      <c r="E26" s="143" t="str">
        <f>IF($C5="","",IF(VLOOKUP($C5,'Test Sample Data'!$C$99:$M$194,3,FALSE)=0,"",VLOOKUP($C5,'Test Sample Data'!$C$99:$M$194,3,FALSE)))</f>
        <v/>
      </c>
      <c r="F26" s="139" t="str">
        <f>IF($C5="","",IF(VLOOKUP($C5,'Test Sample Data'!$C$99:$M$194,4,FALSE)=0,"",VLOOKUP($C5,'Test Sample Data'!$C$99:$M$194,4,FALSE)))</f>
        <v/>
      </c>
      <c r="G26" s="139" t="str">
        <f>IF($C5="","",IF(VLOOKUP($C5,'Test Sample Data'!$C$99:$M$194,5,FALSE)=0,"",VLOOKUP($C5,'Test Sample Data'!$C$99:$M$194,5,FALSE)))</f>
        <v/>
      </c>
      <c r="H26" s="139" t="str">
        <f>IF($C5="","",IF(VLOOKUP($C5,'Test Sample Data'!$C$99:$M$194,6,FALSE)=0,"",VLOOKUP($C5,'Test Sample Data'!$C$99:$M$194,6,FALSE)))</f>
        <v/>
      </c>
      <c r="I26" s="139" t="str">
        <f>IF($C5="","",IF(VLOOKUP($C5,'Test Sample Data'!$C$99:$M$194,7,FALSE)=0,"",VLOOKUP($C5,'Test Sample Data'!$C$99:$M$194,7,FALSE)))</f>
        <v/>
      </c>
      <c r="J26" s="139" t="str">
        <f>IF($C5="","",IF(VLOOKUP($C5,'Test Sample Data'!$C$99:$M$194,8,FALSE)=0,"",VLOOKUP($C5,'Test Sample Data'!$C$99:$M$194,8,FALSE)))</f>
        <v/>
      </c>
      <c r="K26" s="139" t="str">
        <f>IF($C5="","",IF(VLOOKUP($C5,'Test Sample Data'!$C$99:$M$194,9,FALSE)=0,"",VLOOKUP($C5,'Test Sample Data'!$C$99:$M$194,9,FALSE)))</f>
        <v/>
      </c>
      <c r="L26" s="139" t="str">
        <f>IF($C5="","",IF(VLOOKUP($C5,'Test Sample Data'!$C$99:$M$194,10,FALSE)=0,"",VLOOKUP($C5,'Test Sample Data'!$C$99:$M$194,10,FALSE)))</f>
        <v/>
      </c>
      <c r="M26" s="139" t="str">
        <f>IF($C5="","",IF(VLOOKUP($C5,'Test Sample Data'!$C$99:$M$194,11,FALSE)=0,"",VLOOKUP($C5,'Test Sample Data'!$C$99:$M$194,11,FALSE)))</f>
        <v/>
      </c>
      <c r="N26" s="151" t="str">
        <f t="shared" si="3"/>
        <v>HQP015171</v>
      </c>
      <c r="O26" s="30" t="str">
        <f>IF('Choose Housekeeping Genes'!C26=0,"",'Choose Housekeeping Genes'!C26)</f>
        <v>H05</v>
      </c>
      <c r="P26" s="139" t="str">
        <f>IF(C26="","",IF(VLOOKUP($C26,'Control Sample Data'!$C$99:$M$194,2,FALSE)=0,"",VLOOKUP($C26,'Control Sample Data'!$C$99:$M$194,2,FALSE)))</f>
        <v/>
      </c>
      <c r="Q26" s="139" t="str">
        <f>IF(C26="","",IF(VLOOKUP($C26,'Control Sample Data'!$C$99:$M$194,3,FALSE)=0,"",VLOOKUP($C26,'Control Sample Data'!$C$99:$M$194,3,FALSE)))</f>
        <v/>
      </c>
      <c r="R26" s="139" t="str">
        <f>IF(C26="","",IF(VLOOKUP($C26,'Control Sample Data'!$C$99:$M$194,4,FALSE)=0,"",VLOOKUP($C26,'Control Sample Data'!$C$99:$M$194,4,FALSE)))</f>
        <v/>
      </c>
      <c r="S26" s="139" t="str">
        <f>IF(C26="","",IF(VLOOKUP($C26,'Control Sample Data'!$C$99:$M$194,5,FALSE)=0,"",VLOOKUP($C26,'Control Sample Data'!$C$99:$M$194,5,FALSE)))</f>
        <v/>
      </c>
      <c r="T26" s="139" t="str">
        <f>IF(C26="","",IF(VLOOKUP($C26,'Control Sample Data'!$C$99:$M$194,6,FALSE)=0,"",VLOOKUP($C26,'Control Sample Data'!$C$99:$M$194,6,FALSE)))</f>
        <v/>
      </c>
      <c r="U26" s="139" t="str">
        <f>IF(C26="","",IF(VLOOKUP($C26,'Control Sample Data'!$C$99:$M$194,7,FALSE)=0,"",VLOOKUP($C26,'Control Sample Data'!$C$99:$M$194,7,FALSE)))</f>
        <v/>
      </c>
      <c r="V26" s="139" t="str">
        <f>IF(C26="","",IF(VLOOKUP($C26,'Control Sample Data'!$C$99:$M$194,8,FALSE)=0,"",VLOOKUP($C26,'Control Sample Data'!$C$99:$M$194,8,FALSE)))</f>
        <v/>
      </c>
      <c r="W26" s="139" t="str">
        <f>IF(C26="","",IF(VLOOKUP($C26,'Control Sample Data'!$C$99:$M$194,9,FALSE)=0,"",VLOOKUP($C26,'Control Sample Data'!$C$99:$M$194,9,FALSE)))</f>
        <v/>
      </c>
      <c r="X26" s="139" t="str">
        <f>IF(C26="","",IF(VLOOKUP($C26,'Control Sample Data'!$C$99:$M$194,10,FALSE)=0,"",VLOOKUP($C26,'Control Sample Data'!$C$99:$M$194,10,FALSE)))</f>
        <v/>
      </c>
      <c r="Y26" s="139" t="str">
        <f>IF(C26="","",IF(VLOOKUP($C26,'Control Sample Data'!$C$99:$M$194,11,FALSE)=0,"",VLOOKUP($C26,'Control Sample Data'!$C$99:$M$194,11,FALSE)))</f>
        <v/>
      </c>
    </row>
    <row r="27" customHeight="1" spans="1:25">
      <c r="A27" s="136"/>
      <c r="B27" s="122" t="str">
        <f>IF(C6="","",VLOOKUP(C6,'Gene Table'!B$99:D$194,2,FALSE))</f>
        <v>HQP006171</v>
      </c>
      <c r="C27" s="143" t="str">
        <f>IF('Choose Housekeeping Genes'!C6=0,"",'Choose Housekeeping Genes'!C6)</f>
        <v>H06</v>
      </c>
      <c r="D27" s="143" t="str">
        <f>IF($C6="","",IF(VLOOKUP($C6,'Test Sample Data'!$C$99:$M$194,2,FALSE)=0,"",VLOOKUP($C6,'Test Sample Data'!$C$99:$M$194,2,FALSE)))</f>
        <v/>
      </c>
      <c r="E27" s="143" t="str">
        <f>IF($C6="","",IF(VLOOKUP($C6,'Test Sample Data'!$C$99:$M$194,3,FALSE)=0,"",VLOOKUP($C6,'Test Sample Data'!$C$99:$M$194,3,FALSE)))</f>
        <v/>
      </c>
      <c r="F27" s="139" t="str">
        <f>IF($C6="","",IF(VLOOKUP($C6,'Test Sample Data'!$C$99:$M$194,4,FALSE)=0,"",VLOOKUP($C6,'Test Sample Data'!$C$99:$M$194,4,FALSE)))</f>
        <v/>
      </c>
      <c r="G27" s="139" t="str">
        <f>IF($C6="","",IF(VLOOKUP($C6,'Test Sample Data'!$C$99:$M$194,5,FALSE)=0,"",VLOOKUP($C6,'Test Sample Data'!$C$99:$M$194,5,FALSE)))</f>
        <v/>
      </c>
      <c r="H27" s="139" t="str">
        <f>IF($C6="","",IF(VLOOKUP($C6,'Test Sample Data'!$C$99:$M$194,6,FALSE)=0,"",VLOOKUP($C6,'Test Sample Data'!$C$99:$M$194,6,FALSE)))</f>
        <v/>
      </c>
      <c r="I27" s="139" t="str">
        <f>IF($C6="","",IF(VLOOKUP($C6,'Test Sample Data'!$C$99:$M$194,7,FALSE)=0,"",VLOOKUP($C6,'Test Sample Data'!$C$99:$M$194,7,FALSE)))</f>
        <v/>
      </c>
      <c r="J27" s="139" t="str">
        <f>IF($C6="","",IF(VLOOKUP($C6,'Test Sample Data'!$C$99:$M$194,8,FALSE)=0,"",VLOOKUP($C6,'Test Sample Data'!$C$99:$M$194,8,FALSE)))</f>
        <v/>
      </c>
      <c r="K27" s="139" t="str">
        <f>IF($C6="","",IF(VLOOKUP($C6,'Test Sample Data'!$C$99:$M$194,9,FALSE)=0,"",VLOOKUP($C6,'Test Sample Data'!$C$99:$M$194,9,FALSE)))</f>
        <v/>
      </c>
      <c r="L27" s="139" t="str">
        <f>IF($C6="","",IF(VLOOKUP($C6,'Test Sample Data'!$C$99:$M$194,10,FALSE)=0,"",VLOOKUP($C6,'Test Sample Data'!$C$99:$M$194,10,FALSE)))</f>
        <v/>
      </c>
      <c r="M27" s="139" t="str">
        <f>IF($C6="","",IF(VLOOKUP($C6,'Test Sample Data'!$C$99:$M$194,11,FALSE)=0,"",VLOOKUP($C6,'Test Sample Data'!$C$99:$M$194,11,FALSE)))</f>
        <v/>
      </c>
      <c r="N27" s="151" t="str">
        <f t="shared" si="3"/>
        <v>HQP006171</v>
      </c>
      <c r="O27" s="30" t="str">
        <f>IF('Choose Housekeeping Genes'!C27=0,"",'Choose Housekeeping Genes'!C27)</f>
        <v>H06</v>
      </c>
      <c r="P27" s="139" t="str">
        <f>IF(C27="","",IF(VLOOKUP($C27,'Control Sample Data'!$C$99:$M$194,2,FALSE)=0,"",VLOOKUP($C27,'Control Sample Data'!$C$99:$M$194,2,FALSE)))</f>
        <v/>
      </c>
      <c r="Q27" s="139" t="str">
        <f>IF(C27="","",IF(VLOOKUP($C27,'Control Sample Data'!$C$99:$M$194,3,FALSE)=0,"",VLOOKUP($C27,'Control Sample Data'!$C$99:$M$194,3,FALSE)))</f>
        <v/>
      </c>
      <c r="R27" s="139" t="str">
        <f>IF(C27="","",IF(VLOOKUP($C27,'Control Sample Data'!$C$99:$M$194,4,FALSE)=0,"",VLOOKUP($C27,'Control Sample Data'!$C$99:$M$194,4,FALSE)))</f>
        <v/>
      </c>
      <c r="S27" s="139" t="str">
        <f>IF(C27="","",IF(VLOOKUP($C27,'Control Sample Data'!$C$99:$M$194,5,FALSE)=0,"",VLOOKUP($C27,'Control Sample Data'!$C$99:$M$194,5,FALSE)))</f>
        <v/>
      </c>
      <c r="T27" s="139" t="str">
        <f>IF(C27="","",IF(VLOOKUP($C27,'Control Sample Data'!$C$99:$M$194,6,FALSE)=0,"",VLOOKUP($C27,'Control Sample Data'!$C$99:$M$194,6,FALSE)))</f>
        <v/>
      </c>
      <c r="U27" s="139" t="str">
        <f>IF(C27="","",IF(VLOOKUP($C27,'Control Sample Data'!$C$99:$M$194,7,FALSE)=0,"",VLOOKUP($C27,'Control Sample Data'!$C$99:$M$194,7,FALSE)))</f>
        <v/>
      </c>
      <c r="V27" s="139" t="str">
        <f>IF(C27="","",IF(VLOOKUP($C27,'Control Sample Data'!$C$99:$M$194,8,FALSE)=0,"",VLOOKUP($C27,'Control Sample Data'!$C$99:$M$194,8,FALSE)))</f>
        <v/>
      </c>
      <c r="W27" s="139" t="str">
        <f>IF(C27="","",IF(VLOOKUP($C27,'Control Sample Data'!$C$99:$M$194,9,FALSE)=0,"",VLOOKUP($C27,'Control Sample Data'!$C$99:$M$194,9,FALSE)))</f>
        <v/>
      </c>
      <c r="X27" s="139" t="str">
        <f>IF(C27="","",IF(VLOOKUP($C27,'Control Sample Data'!$C$99:$M$194,10,FALSE)=0,"",VLOOKUP($C27,'Control Sample Data'!$C$99:$M$194,10,FALSE)))</f>
        <v/>
      </c>
      <c r="Y27" s="139" t="str">
        <f>IF(C27="","",IF(VLOOKUP($C27,'Control Sample Data'!$C$99:$M$194,11,FALSE)=0,"",VLOOKUP($C27,'Control Sample Data'!$C$99:$M$194,11,FALSE)))</f>
        <v/>
      </c>
    </row>
    <row r="28" customHeight="1" spans="1:25">
      <c r="A28" s="136"/>
      <c r="B28" s="122" t="str">
        <f>IF(C7="","",VLOOKUP(C7,'Gene Table'!B$99:D$194,2,FALSE))</f>
        <v>HQP009026</v>
      </c>
      <c r="C28" s="143" t="str">
        <f>IF('Choose Housekeeping Genes'!C7=0,"",'Choose Housekeeping Genes'!C7)</f>
        <v>H07</v>
      </c>
      <c r="D28" s="143" t="str">
        <f>IF($C7="","",IF(VLOOKUP($C7,'Test Sample Data'!$C$99:$M$194,2,FALSE)=0,"",VLOOKUP($C7,'Test Sample Data'!$C$99:$M$194,2,FALSE)))</f>
        <v/>
      </c>
      <c r="E28" s="143" t="str">
        <f>IF($C7="","",IF(VLOOKUP($C7,'Test Sample Data'!$C$99:$M$194,3,FALSE)=0,"",VLOOKUP($C7,'Test Sample Data'!$C$99:$M$194,3,FALSE)))</f>
        <v/>
      </c>
      <c r="F28" s="139" t="str">
        <f>IF($C7="","",IF(VLOOKUP($C7,'Test Sample Data'!$C$99:$M$194,4,FALSE)=0,"",VLOOKUP($C7,'Test Sample Data'!$C$99:$M$194,4,FALSE)))</f>
        <v/>
      </c>
      <c r="G28" s="139" t="str">
        <f>IF($C7="","",IF(VLOOKUP($C7,'Test Sample Data'!$C$99:$M$194,5,FALSE)=0,"",VLOOKUP($C7,'Test Sample Data'!$C$99:$M$194,5,FALSE)))</f>
        <v/>
      </c>
      <c r="H28" s="139" t="str">
        <f>IF($C7="","",IF(VLOOKUP($C7,'Test Sample Data'!$C$99:$M$194,6,FALSE)=0,"",VLOOKUP($C7,'Test Sample Data'!$C$99:$M$194,6,FALSE)))</f>
        <v/>
      </c>
      <c r="I28" s="139" t="str">
        <f>IF($C7="","",IF(VLOOKUP($C7,'Test Sample Data'!$C$99:$M$194,7,FALSE)=0,"",VLOOKUP($C7,'Test Sample Data'!$C$99:$M$194,7,FALSE)))</f>
        <v/>
      </c>
      <c r="J28" s="139" t="str">
        <f>IF($C7="","",IF(VLOOKUP($C7,'Test Sample Data'!$C$99:$M$194,8,FALSE)=0,"",VLOOKUP($C7,'Test Sample Data'!$C$99:$M$194,8,FALSE)))</f>
        <v/>
      </c>
      <c r="K28" s="139" t="str">
        <f>IF($C7="","",IF(VLOOKUP($C7,'Test Sample Data'!$C$99:$M$194,9,FALSE)=0,"",VLOOKUP($C7,'Test Sample Data'!$C$99:$M$194,9,FALSE)))</f>
        <v/>
      </c>
      <c r="L28" s="139" t="str">
        <f>IF($C7="","",IF(VLOOKUP($C7,'Test Sample Data'!$C$99:$M$194,10,FALSE)=0,"",VLOOKUP($C7,'Test Sample Data'!$C$99:$M$194,10,FALSE)))</f>
        <v/>
      </c>
      <c r="M28" s="139" t="str">
        <f>IF($C7="","",IF(VLOOKUP($C7,'Test Sample Data'!$C$99:$M$194,11,FALSE)=0,"",VLOOKUP($C7,'Test Sample Data'!$C$99:$M$194,11,FALSE)))</f>
        <v/>
      </c>
      <c r="N28" s="151" t="str">
        <f t="shared" si="3"/>
        <v>HQP009026</v>
      </c>
      <c r="O28" s="30" t="str">
        <f>IF('Choose Housekeeping Genes'!C28=0,"",'Choose Housekeeping Genes'!C28)</f>
        <v>H07</v>
      </c>
      <c r="P28" s="139" t="str">
        <f>IF(C28="","",IF(VLOOKUP($C28,'Control Sample Data'!$C$99:$M$194,2,FALSE)=0,"",VLOOKUP($C28,'Control Sample Data'!$C$99:$M$194,2,FALSE)))</f>
        <v/>
      </c>
      <c r="Q28" s="139" t="str">
        <f>IF(C28="","",IF(VLOOKUP($C28,'Control Sample Data'!$C$99:$M$194,3,FALSE)=0,"",VLOOKUP($C28,'Control Sample Data'!$C$99:$M$194,3,FALSE)))</f>
        <v/>
      </c>
      <c r="R28" s="139" t="str">
        <f>IF(C28="","",IF(VLOOKUP($C28,'Control Sample Data'!$C$99:$M$194,4,FALSE)=0,"",VLOOKUP($C28,'Control Sample Data'!$C$99:$M$194,4,FALSE)))</f>
        <v/>
      </c>
      <c r="S28" s="139" t="str">
        <f>IF(C28="","",IF(VLOOKUP($C28,'Control Sample Data'!$C$99:$M$194,5,FALSE)=0,"",VLOOKUP($C28,'Control Sample Data'!$C$99:$M$194,5,FALSE)))</f>
        <v/>
      </c>
      <c r="T28" s="139" t="str">
        <f>IF(C28="","",IF(VLOOKUP($C28,'Control Sample Data'!$C$99:$M$194,6,FALSE)=0,"",VLOOKUP($C28,'Control Sample Data'!$C$99:$M$194,6,FALSE)))</f>
        <v/>
      </c>
      <c r="U28" s="139" t="str">
        <f>IF(C28="","",IF(VLOOKUP($C28,'Control Sample Data'!$C$99:$M$194,7,FALSE)=0,"",VLOOKUP($C28,'Control Sample Data'!$C$99:$M$194,7,FALSE)))</f>
        <v/>
      </c>
      <c r="V28" s="139" t="str">
        <f>IF(C28="","",IF(VLOOKUP($C28,'Control Sample Data'!$C$99:$M$194,8,FALSE)=0,"",VLOOKUP($C28,'Control Sample Data'!$C$99:$M$194,8,FALSE)))</f>
        <v/>
      </c>
      <c r="W28" s="139" t="str">
        <f>IF(C28="","",IF(VLOOKUP($C28,'Control Sample Data'!$C$99:$M$194,9,FALSE)=0,"",VLOOKUP($C28,'Control Sample Data'!$C$99:$M$194,9,FALSE)))</f>
        <v/>
      </c>
      <c r="X28" s="139" t="str">
        <f>IF(C28="","",IF(VLOOKUP($C28,'Control Sample Data'!$C$99:$M$194,10,FALSE)=0,"",VLOOKUP($C28,'Control Sample Data'!$C$99:$M$194,10,FALSE)))</f>
        <v/>
      </c>
      <c r="Y28" s="139" t="str">
        <f>IF(C28="","",IF(VLOOKUP($C28,'Control Sample Data'!$C$99:$M$194,11,FALSE)=0,"",VLOOKUP($C28,'Control Sample Data'!$C$99:$M$194,11,FALSE)))</f>
        <v/>
      </c>
    </row>
    <row r="29" customHeight="1" spans="1:25">
      <c r="A29" s="136"/>
      <c r="B29" s="122" t="str">
        <f>IF(C8="","",VLOOKUP(C8,'Gene Table'!B$99:D$194,2,FALSE))</f>
        <v>HQP054253</v>
      </c>
      <c r="C29" s="143" t="str">
        <f>IF('Choose Housekeeping Genes'!C8=0,"",'Choose Housekeeping Genes'!C8)</f>
        <v>H08</v>
      </c>
      <c r="D29" s="143" t="str">
        <f>IF($C8="","",IF(VLOOKUP($C8,'Test Sample Data'!$C$99:$M$194,2,FALSE)=0,"",VLOOKUP($C8,'Test Sample Data'!$C$99:$M$194,2,FALSE)))</f>
        <v/>
      </c>
      <c r="E29" s="143" t="str">
        <f>IF($C8="","",IF(VLOOKUP($C8,'Test Sample Data'!$C$99:$M$194,3,FALSE)=0,"",VLOOKUP($C8,'Test Sample Data'!$C$99:$M$194,3,FALSE)))</f>
        <v/>
      </c>
      <c r="F29" s="139" t="str">
        <f>IF($C8="","",IF(VLOOKUP($C8,'Test Sample Data'!$C$99:$M$194,4,FALSE)=0,"",VLOOKUP($C8,'Test Sample Data'!$C$99:$M$194,4,FALSE)))</f>
        <v/>
      </c>
      <c r="G29" s="139" t="str">
        <f>IF($C8="","",IF(VLOOKUP($C8,'Test Sample Data'!$C$99:$M$194,5,FALSE)=0,"",VLOOKUP($C8,'Test Sample Data'!$C$99:$M$194,5,FALSE)))</f>
        <v/>
      </c>
      <c r="H29" s="139" t="str">
        <f>IF($C8="","",IF(VLOOKUP($C8,'Test Sample Data'!$C$99:$M$194,6,FALSE)=0,"",VLOOKUP($C8,'Test Sample Data'!$C$99:$M$194,6,FALSE)))</f>
        <v/>
      </c>
      <c r="I29" s="139" t="str">
        <f>IF($C8="","",IF(VLOOKUP($C8,'Test Sample Data'!$C$99:$M$194,7,FALSE)=0,"",VLOOKUP($C8,'Test Sample Data'!$C$99:$M$194,7,FALSE)))</f>
        <v/>
      </c>
      <c r="J29" s="139" t="str">
        <f>IF($C8="","",IF(VLOOKUP($C8,'Test Sample Data'!$C$99:$M$194,8,FALSE)=0,"",VLOOKUP($C8,'Test Sample Data'!$C$99:$M$194,8,FALSE)))</f>
        <v/>
      </c>
      <c r="K29" s="139" t="str">
        <f>IF($C8="","",IF(VLOOKUP($C8,'Test Sample Data'!$C$99:$M$194,9,FALSE)=0,"",VLOOKUP($C8,'Test Sample Data'!$C$99:$M$194,9,FALSE)))</f>
        <v/>
      </c>
      <c r="L29" s="139" t="str">
        <f>IF($C8="","",IF(VLOOKUP($C8,'Test Sample Data'!$C$99:$M$194,10,FALSE)=0,"",VLOOKUP($C8,'Test Sample Data'!$C$99:$M$194,10,FALSE)))</f>
        <v/>
      </c>
      <c r="M29" s="139" t="str">
        <f>IF($C8="","",IF(VLOOKUP($C8,'Test Sample Data'!$C$99:$M$194,11,FALSE)=0,"",VLOOKUP($C8,'Test Sample Data'!$C$99:$M$194,11,FALSE)))</f>
        <v/>
      </c>
      <c r="N29" s="151" t="str">
        <f t="shared" si="3"/>
        <v>HQP054253</v>
      </c>
      <c r="O29" s="30" t="str">
        <f>IF('Choose Housekeeping Genes'!C29=0,"",'Choose Housekeeping Genes'!C29)</f>
        <v>H08</v>
      </c>
      <c r="P29" s="139" t="str">
        <f>IF(C29="","",IF(VLOOKUP($C29,'Control Sample Data'!$C$99:$M$194,2,FALSE)=0,"",VLOOKUP($C29,'Control Sample Data'!$C$99:$M$194,2,FALSE)))</f>
        <v/>
      </c>
      <c r="Q29" s="139" t="str">
        <f>IF(C29="","",IF(VLOOKUP($C29,'Control Sample Data'!$C$99:$M$194,3,FALSE)=0,"",VLOOKUP($C29,'Control Sample Data'!$C$99:$M$194,3,FALSE)))</f>
        <v/>
      </c>
      <c r="R29" s="139" t="str">
        <f>IF(C29="","",IF(VLOOKUP($C29,'Control Sample Data'!$C$99:$M$194,4,FALSE)=0,"",VLOOKUP($C29,'Control Sample Data'!$C$99:$M$194,4,FALSE)))</f>
        <v/>
      </c>
      <c r="S29" s="139" t="str">
        <f>IF(C29="","",IF(VLOOKUP($C29,'Control Sample Data'!$C$99:$M$194,5,FALSE)=0,"",VLOOKUP($C29,'Control Sample Data'!$C$99:$M$194,5,FALSE)))</f>
        <v/>
      </c>
      <c r="T29" s="139" t="str">
        <f>IF(C29="","",IF(VLOOKUP($C29,'Control Sample Data'!$C$99:$M$194,6,FALSE)=0,"",VLOOKUP($C29,'Control Sample Data'!$C$99:$M$194,6,FALSE)))</f>
        <v/>
      </c>
      <c r="U29" s="139" t="str">
        <f>IF(C29="","",IF(VLOOKUP($C29,'Control Sample Data'!$C$99:$M$194,7,FALSE)=0,"",VLOOKUP($C29,'Control Sample Data'!$C$99:$M$194,7,FALSE)))</f>
        <v/>
      </c>
      <c r="V29" s="139" t="str">
        <f>IF(C29="","",IF(VLOOKUP($C29,'Control Sample Data'!$C$99:$M$194,8,FALSE)=0,"",VLOOKUP($C29,'Control Sample Data'!$C$99:$M$194,8,FALSE)))</f>
        <v/>
      </c>
      <c r="W29" s="139" t="str">
        <f>IF(C29="","",IF(VLOOKUP($C29,'Control Sample Data'!$C$99:$M$194,9,FALSE)=0,"",VLOOKUP($C29,'Control Sample Data'!$C$99:$M$194,9,FALSE)))</f>
        <v/>
      </c>
      <c r="X29" s="139" t="str">
        <f>IF(C29="","",IF(VLOOKUP($C29,'Control Sample Data'!$C$99:$M$194,10,FALSE)=0,"",VLOOKUP($C29,'Control Sample Data'!$C$99:$M$194,10,FALSE)))</f>
        <v/>
      </c>
      <c r="Y29" s="139" t="str">
        <f>IF(C29="","",IF(VLOOKUP($C29,'Control Sample Data'!$C$99:$M$194,11,FALSE)=0,"",VLOOKUP($C29,'Control Sample Data'!$C$99:$M$194,11,FALSE)))</f>
        <v/>
      </c>
    </row>
    <row r="30" customHeight="1" spans="1:25">
      <c r="A30" s="136"/>
      <c r="B30" s="122" t="str">
        <f>IF(C9="","",VLOOKUP(C9,'Gene Table'!B$99:D$194,2,FALSE))</f>
        <v/>
      </c>
      <c r="C30" s="143" t="str">
        <f>IF('Choose Housekeeping Genes'!C9=0,"",'Choose Housekeeping Genes'!C9)</f>
        <v/>
      </c>
      <c r="D30" s="143" t="str">
        <f>IF($C9="","",IF(VLOOKUP($C9,'Test Sample Data'!$C$99:$M$194,2,FALSE)=0,"",VLOOKUP($C9,'Test Sample Data'!$C$99:$M$194,2,FALSE)))</f>
        <v/>
      </c>
      <c r="E30" s="143" t="str">
        <f>IF($C9="","",IF(VLOOKUP($C9,'Test Sample Data'!$C$99:$M$194,3,FALSE)=0,"",VLOOKUP($C9,'Test Sample Data'!$C$99:$M$194,3,FALSE)))</f>
        <v/>
      </c>
      <c r="F30" s="139" t="str">
        <f>IF($C9="","",IF(VLOOKUP($C9,'Test Sample Data'!$C$99:$M$194,4,FALSE)=0,"",VLOOKUP($C9,'Test Sample Data'!$C$99:$M$194,4,FALSE)))</f>
        <v/>
      </c>
      <c r="G30" s="139" t="str">
        <f>IF($C9="","",IF(VLOOKUP($C9,'Test Sample Data'!$C$99:$M$194,5,FALSE)=0,"",VLOOKUP($C9,'Test Sample Data'!$C$99:$M$194,5,FALSE)))</f>
        <v/>
      </c>
      <c r="H30" s="139" t="str">
        <f>IF($C9="","",IF(VLOOKUP($C9,'Test Sample Data'!$C$99:$M$194,6,FALSE)=0,"",VLOOKUP($C9,'Test Sample Data'!$C$99:$M$194,6,FALSE)))</f>
        <v/>
      </c>
      <c r="I30" s="139" t="str">
        <f>IF($C9="","",IF(VLOOKUP($C9,'Test Sample Data'!$C$99:$M$194,7,FALSE)=0,"",VLOOKUP($C9,'Test Sample Data'!$C$99:$M$194,7,FALSE)))</f>
        <v/>
      </c>
      <c r="J30" s="139" t="str">
        <f>IF($C9="","",IF(VLOOKUP($C9,'Test Sample Data'!$C$99:$M$194,8,FALSE)=0,"",VLOOKUP($C9,'Test Sample Data'!$C$99:$M$194,8,FALSE)))</f>
        <v/>
      </c>
      <c r="K30" s="139" t="str">
        <f>IF($C9="","",IF(VLOOKUP($C9,'Test Sample Data'!$C$99:$M$194,9,FALSE)=0,"",VLOOKUP($C9,'Test Sample Data'!$C$99:$M$194,9,FALSE)))</f>
        <v/>
      </c>
      <c r="L30" s="139" t="str">
        <f>IF($C9="","",IF(VLOOKUP($C9,'Test Sample Data'!$C$99:$M$194,10,FALSE)=0,"",VLOOKUP($C9,'Test Sample Data'!$C$99:$M$194,10,FALSE)))</f>
        <v/>
      </c>
      <c r="M30" s="139" t="str">
        <f>IF($C9="","",IF(VLOOKUP($C9,'Test Sample Data'!$C$99:$M$194,11,FALSE)=0,"",VLOOKUP($C9,'Test Sample Data'!$C$99:$M$194,11,FALSE)))</f>
        <v/>
      </c>
      <c r="N30" s="151" t="str">
        <f t="shared" si="3"/>
        <v/>
      </c>
      <c r="O30" s="30" t="str">
        <f>IF('Choose Housekeeping Genes'!C30=0,"",'Choose Housekeeping Genes'!C30)</f>
        <v/>
      </c>
      <c r="P30" s="139" t="str">
        <f>IF(C30="","",IF(VLOOKUP($C30,'Control Sample Data'!$C$99:$M$194,2,FALSE)=0,"",VLOOKUP($C30,'Control Sample Data'!$C$99:$M$194,2,FALSE)))</f>
        <v/>
      </c>
      <c r="Q30" s="139" t="str">
        <f>IF(C30="","",IF(VLOOKUP($C30,'Control Sample Data'!$C$99:$M$194,3,FALSE)=0,"",VLOOKUP($C30,'Control Sample Data'!$C$99:$M$194,3,FALSE)))</f>
        <v/>
      </c>
      <c r="R30" s="139" t="str">
        <f>IF(C30="","",IF(VLOOKUP($C30,'Control Sample Data'!$C$99:$M$194,4,FALSE)=0,"",VLOOKUP($C30,'Control Sample Data'!$C$99:$M$194,4,FALSE)))</f>
        <v/>
      </c>
      <c r="S30" s="139" t="str">
        <f>IF(C30="","",IF(VLOOKUP($C30,'Control Sample Data'!$C$99:$M$194,5,FALSE)=0,"",VLOOKUP($C30,'Control Sample Data'!$C$99:$M$194,5,FALSE)))</f>
        <v/>
      </c>
      <c r="T30" s="139" t="str">
        <f>IF(C30="","",IF(VLOOKUP($C30,'Control Sample Data'!$C$99:$M$194,6,FALSE)=0,"",VLOOKUP($C30,'Control Sample Data'!$C$99:$M$194,6,FALSE)))</f>
        <v/>
      </c>
      <c r="U30" s="139" t="str">
        <f>IF(C30="","",IF(VLOOKUP($C30,'Control Sample Data'!$C$99:$M$194,7,FALSE)=0,"",VLOOKUP($C30,'Control Sample Data'!$C$99:$M$194,7,FALSE)))</f>
        <v/>
      </c>
      <c r="V30" s="139" t="str">
        <f>IF(C30="","",IF(VLOOKUP($C30,'Control Sample Data'!$C$99:$M$194,8,FALSE)=0,"",VLOOKUP($C30,'Control Sample Data'!$C$99:$M$194,8,FALSE)))</f>
        <v/>
      </c>
      <c r="W30" s="139" t="str">
        <f>IF(C30="","",IF(VLOOKUP($C30,'Control Sample Data'!$C$99:$M$194,9,FALSE)=0,"",VLOOKUP($C30,'Control Sample Data'!$C$99:$M$194,9,FALSE)))</f>
        <v/>
      </c>
      <c r="X30" s="139" t="str">
        <f>IF(C30="","",IF(VLOOKUP($C30,'Control Sample Data'!$C$99:$M$194,10,FALSE)=0,"",VLOOKUP($C30,'Control Sample Data'!$C$99:$M$194,10,FALSE)))</f>
        <v/>
      </c>
      <c r="Y30" s="139" t="str">
        <f>IF(C30="","",IF(VLOOKUP($C30,'Control Sample Data'!$C$99:$M$194,11,FALSE)=0,"",VLOOKUP($C30,'Control Sample Data'!$C$99:$M$194,11,FALSE)))</f>
        <v/>
      </c>
    </row>
    <row r="31" customHeight="1" spans="1:25">
      <c r="A31" s="136"/>
      <c r="B31" s="122" t="str">
        <f>IF(C10="","",VLOOKUP(C10,'Gene Table'!B$99:D$194,2,FALSE))</f>
        <v/>
      </c>
      <c r="C31" s="143" t="str">
        <f>IF('Choose Housekeeping Genes'!C10=0,"",'Choose Housekeeping Genes'!C10)</f>
        <v/>
      </c>
      <c r="D31" s="143" t="str">
        <f>IF($C10="","",IF(VLOOKUP($C10,'Test Sample Data'!$C$99:$M$194,2,FALSE)=0,"",VLOOKUP($C10,'Test Sample Data'!$C$99:$M$194,2,FALSE)))</f>
        <v/>
      </c>
      <c r="E31" s="143" t="str">
        <f>IF($C10="","",IF(VLOOKUP($C10,'Test Sample Data'!$C$99:$M$194,3,FALSE)=0,"",VLOOKUP($C10,'Test Sample Data'!$C$99:$M$194,3,FALSE)))</f>
        <v/>
      </c>
      <c r="F31" s="139" t="str">
        <f>IF($C10="","",IF(VLOOKUP($C10,'Test Sample Data'!$C$99:$M$194,4,FALSE)=0,"",VLOOKUP($C10,'Test Sample Data'!$C$99:$M$194,4,FALSE)))</f>
        <v/>
      </c>
      <c r="G31" s="139" t="str">
        <f>IF($C10="","",IF(VLOOKUP($C10,'Test Sample Data'!$C$99:$M$194,5,FALSE)=0,"",VLOOKUP($C10,'Test Sample Data'!$C$99:$M$194,5,FALSE)))</f>
        <v/>
      </c>
      <c r="H31" s="139" t="str">
        <f>IF($C10="","",IF(VLOOKUP($C10,'Test Sample Data'!$C$99:$M$194,6,FALSE)=0,"",VLOOKUP($C10,'Test Sample Data'!$C$99:$M$194,6,FALSE)))</f>
        <v/>
      </c>
      <c r="I31" s="139" t="str">
        <f>IF($C10="","",IF(VLOOKUP($C10,'Test Sample Data'!$C$99:$M$194,7,FALSE)=0,"",VLOOKUP($C10,'Test Sample Data'!$C$99:$M$194,7,FALSE)))</f>
        <v/>
      </c>
      <c r="J31" s="139" t="str">
        <f>IF($C10="","",IF(VLOOKUP($C10,'Test Sample Data'!$C$99:$M$194,8,FALSE)=0,"",VLOOKUP($C10,'Test Sample Data'!$C$99:$M$194,8,FALSE)))</f>
        <v/>
      </c>
      <c r="K31" s="139" t="str">
        <f>IF($C10="","",IF(VLOOKUP($C10,'Test Sample Data'!$C$99:$M$194,9,FALSE)=0,"",VLOOKUP($C10,'Test Sample Data'!$C$99:$M$194,9,FALSE)))</f>
        <v/>
      </c>
      <c r="L31" s="139" t="str">
        <f>IF($C10="","",IF(VLOOKUP($C10,'Test Sample Data'!$C$99:$M$194,10,FALSE)=0,"",VLOOKUP($C10,'Test Sample Data'!$C$99:$M$194,10,FALSE)))</f>
        <v/>
      </c>
      <c r="M31" s="139" t="str">
        <f>IF($C10="","",IF(VLOOKUP($C10,'Test Sample Data'!$C$99:$M$194,11,FALSE)=0,"",VLOOKUP($C10,'Test Sample Data'!$C$99:$M$194,11,FALSE)))</f>
        <v/>
      </c>
      <c r="N31" s="151" t="str">
        <f t="shared" si="3"/>
        <v/>
      </c>
      <c r="O31" s="30" t="str">
        <f>IF('Choose Housekeeping Genes'!C31=0,"",'Choose Housekeeping Genes'!C31)</f>
        <v/>
      </c>
      <c r="P31" s="139" t="str">
        <f>IF(C31="","",IF(VLOOKUP($C31,'Control Sample Data'!$C$99:$M$194,2,FALSE)=0,"",VLOOKUP($C31,'Control Sample Data'!$C$99:$M$194,2,FALSE)))</f>
        <v/>
      </c>
      <c r="Q31" s="139" t="str">
        <f>IF(C31="","",IF(VLOOKUP($C31,'Control Sample Data'!$C$99:$M$194,3,FALSE)=0,"",VLOOKUP($C31,'Control Sample Data'!$C$99:$M$194,3,FALSE)))</f>
        <v/>
      </c>
      <c r="R31" s="139" t="str">
        <f>IF(C31="","",IF(VLOOKUP($C31,'Control Sample Data'!$C$99:$M$194,4,FALSE)=0,"",VLOOKUP($C31,'Control Sample Data'!$C$99:$M$194,4,FALSE)))</f>
        <v/>
      </c>
      <c r="S31" s="139" t="str">
        <f>IF(C31="","",IF(VLOOKUP($C31,'Control Sample Data'!$C$99:$M$194,5,FALSE)=0,"",VLOOKUP($C31,'Control Sample Data'!$C$99:$M$194,5,FALSE)))</f>
        <v/>
      </c>
      <c r="T31" s="139" t="str">
        <f>IF(C31="","",IF(VLOOKUP($C31,'Control Sample Data'!$C$99:$M$194,6,FALSE)=0,"",VLOOKUP($C31,'Control Sample Data'!$C$99:$M$194,6,FALSE)))</f>
        <v/>
      </c>
      <c r="U31" s="139" t="str">
        <f>IF(C31="","",IF(VLOOKUP($C31,'Control Sample Data'!$C$99:$M$194,7,FALSE)=0,"",VLOOKUP($C31,'Control Sample Data'!$C$99:$M$194,7,FALSE)))</f>
        <v/>
      </c>
      <c r="V31" s="139" t="str">
        <f>IF(C31="","",IF(VLOOKUP($C31,'Control Sample Data'!$C$99:$M$194,8,FALSE)=0,"",VLOOKUP($C31,'Control Sample Data'!$C$99:$M$194,8,FALSE)))</f>
        <v/>
      </c>
      <c r="W31" s="139" t="str">
        <f>IF(C31="","",IF(VLOOKUP($C31,'Control Sample Data'!$C$99:$M$194,9,FALSE)=0,"",VLOOKUP($C31,'Control Sample Data'!$C$99:$M$194,9,FALSE)))</f>
        <v/>
      </c>
      <c r="X31" s="139" t="str">
        <f>IF(C31="","",IF(VLOOKUP($C31,'Control Sample Data'!$C$99:$M$194,10,FALSE)=0,"",VLOOKUP($C31,'Control Sample Data'!$C$99:$M$194,10,FALSE)))</f>
        <v/>
      </c>
      <c r="Y31" s="139" t="str">
        <f>IF(C31="","",IF(VLOOKUP($C31,'Control Sample Data'!$C$99:$M$194,11,FALSE)=0,"",VLOOKUP($C31,'Control Sample Data'!$C$99:$M$194,11,FALSE)))</f>
        <v/>
      </c>
    </row>
    <row r="32" customHeight="1" spans="1:25">
      <c r="A32" s="136"/>
      <c r="B32" s="122" t="str">
        <f>IF(C11="","",VLOOKUP(C11,'Gene Table'!B$99:D$194,2,FALSE))</f>
        <v/>
      </c>
      <c r="C32" s="143" t="str">
        <f>IF('Choose Housekeeping Genes'!C11=0,"",'Choose Housekeeping Genes'!C11)</f>
        <v/>
      </c>
      <c r="D32" s="143" t="str">
        <f>IF($C11="","",IF(VLOOKUP($C11,'Test Sample Data'!$C$99:$M$194,2,FALSE)=0,"",VLOOKUP($C11,'Test Sample Data'!$C$99:$M$194,2,FALSE)))</f>
        <v/>
      </c>
      <c r="E32" s="143" t="str">
        <f>IF($C11="","",IF(VLOOKUP($C11,'Test Sample Data'!$C$99:$M$194,3,FALSE)=0,"",VLOOKUP($C11,'Test Sample Data'!$C$99:$M$194,3,FALSE)))</f>
        <v/>
      </c>
      <c r="F32" s="139" t="str">
        <f>IF($C11="","",IF(VLOOKUP($C11,'Test Sample Data'!$C$99:$M$194,4,FALSE)=0,"",VLOOKUP($C11,'Test Sample Data'!$C$99:$M$194,4,FALSE)))</f>
        <v/>
      </c>
      <c r="G32" s="139" t="str">
        <f>IF($C11="","",IF(VLOOKUP($C11,'Test Sample Data'!$C$99:$M$194,5,FALSE)=0,"",VLOOKUP($C11,'Test Sample Data'!$C$99:$M$194,5,FALSE)))</f>
        <v/>
      </c>
      <c r="H32" s="139" t="str">
        <f>IF($C11="","",IF(VLOOKUP($C11,'Test Sample Data'!$C$99:$M$194,6,FALSE)=0,"",VLOOKUP($C11,'Test Sample Data'!$C$99:$M$194,6,FALSE)))</f>
        <v/>
      </c>
      <c r="I32" s="139" t="str">
        <f>IF($C11="","",IF(VLOOKUP($C11,'Test Sample Data'!$C$99:$M$194,7,FALSE)=0,"",VLOOKUP($C11,'Test Sample Data'!$C$99:$M$194,7,FALSE)))</f>
        <v/>
      </c>
      <c r="J32" s="139" t="str">
        <f>IF($C11="","",IF(VLOOKUP($C11,'Test Sample Data'!$C$99:$M$194,8,FALSE)=0,"",VLOOKUP($C11,'Test Sample Data'!$C$99:$M$194,8,FALSE)))</f>
        <v/>
      </c>
      <c r="K32" s="139" t="str">
        <f>IF($C11="","",IF(VLOOKUP($C11,'Test Sample Data'!$C$99:$M$194,9,FALSE)=0,"",VLOOKUP($C11,'Test Sample Data'!$C$99:$M$194,9,FALSE)))</f>
        <v/>
      </c>
      <c r="L32" s="139" t="str">
        <f>IF($C11="","",IF(VLOOKUP($C11,'Test Sample Data'!$C$99:$M$194,10,FALSE)=0,"",VLOOKUP($C11,'Test Sample Data'!$C$99:$M$194,10,FALSE)))</f>
        <v/>
      </c>
      <c r="M32" s="139" t="str">
        <f>IF($C11="","",IF(VLOOKUP($C11,'Test Sample Data'!$C$99:$M$194,11,FALSE)=0,"",VLOOKUP($C11,'Test Sample Data'!$C$99:$M$194,11,FALSE)))</f>
        <v/>
      </c>
      <c r="N32" s="151" t="str">
        <f t="shared" si="3"/>
        <v/>
      </c>
      <c r="O32" s="30" t="str">
        <f>IF('Choose Housekeeping Genes'!C32=0,"",'Choose Housekeeping Genes'!C32)</f>
        <v/>
      </c>
      <c r="P32" s="139" t="str">
        <f>IF(C32="","",IF(VLOOKUP($C32,'Control Sample Data'!$C$99:$M$194,2,FALSE)=0,"",VLOOKUP($C32,'Control Sample Data'!$C$99:$M$194,2,FALSE)))</f>
        <v/>
      </c>
      <c r="Q32" s="139" t="str">
        <f>IF(C32="","",IF(VLOOKUP($C32,'Control Sample Data'!$C$99:$M$194,3,FALSE)=0,"",VLOOKUP($C32,'Control Sample Data'!$C$99:$M$194,3,FALSE)))</f>
        <v/>
      </c>
      <c r="R32" s="139" t="str">
        <f>IF(C32="","",IF(VLOOKUP($C32,'Control Sample Data'!$C$99:$M$194,4,FALSE)=0,"",VLOOKUP($C32,'Control Sample Data'!$C$99:$M$194,4,FALSE)))</f>
        <v/>
      </c>
      <c r="S32" s="139" t="str">
        <f>IF(C32="","",IF(VLOOKUP($C32,'Control Sample Data'!$C$99:$M$194,5,FALSE)=0,"",VLOOKUP($C32,'Control Sample Data'!$C$99:$M$194,5,FALSE)))</f>
        <v/>
      </c>
      <c r="T32" s="139" t="str">
        <f>IF(C32="","",IF(VLOOKUP($C32,'Control Sample Data'!$C$99:$M$194,6,FALSE)=0,"",VLOOKUP($C32,'Control Sample Data'!$C$99:$M$194,6,FALSE)))</f>
        <v/>
      </c>
      <c r="U32" s="139" t="str">
        <f>IF(C32="","",IF(VLOOKUP($C32,'Control Sample Data'!$C$99:$M$194,7,FALSE)=0,"",VLOOKUP($C32,'Control Sample Data'!$C$99:$M$194,7,FALSE)))</f>
        <v/>
      </c>
      <c r="V32" s="139" t="str">
        <f>IF(C32="","",IF(VLOOKUP($C32,'Control Sample Data'!$C$99:$M$194,8,FALSE)=0,"",VLOOKUP($C32,'Control Sample Data'!$C$99:$M$194,8,FALSE)))</f>
        <v/>
      </c>
      <c r="W32" s="139" t="str">
        <f>IF(C32="","",IF(VLOOKUP($C32,'Control Sample Data'!$C$99:$M$194,9,FALSE)=0,"",VLOOKUP($C32,'Control Sample Data'!$C$99:$M$194,9,FALSE)))</f>
        <v/>
      </c>
      <c r="X32" s="139" t="str">
        <f>IF(C32="","",IF(VLOOKUP($C32,'Control Sample Data'!$C$99:$M$194,10,FALSE)=0,"",VLOOKUP($C32,'Control Sample Data'!$C$99:$M$194,10,FALSE)))</f>
        <v/>
      </c>
      <c r="Y32" s="139" t="str">
        <f>IF(C32="","",IF(VLOOKUP($C32,'Control Sample Data'!$C$99:$M$194,11,FALSE)=0,"",VLOOKUP($C32,'Control Sample Data'!$C$99:$M$194,11,FALSE)))</f>
        <v/>
      </c>
    </row>
    <row r="33" customHeight="1" spans="1:25">
      <c r="A33" s="136"/>
      <c r="B33" s="122" t="str">
        <f>IF(C12="","",VLOOKUP(C12,'Gene Table'!B$99:D$194,2,FALSE))</f>
        <v/>
      </c>
      <c r="C33" s="143" t="str">
        <f>IF('Choose Housekeeping Genes'!C12=0,"",'Choose Housekeeping Genes'!C12)</f>
        <v/>
      </c>
      <c r="D33" s="143" t="str">
        <f>IF($C12="","",IF(VLOOKUP($C12,'Test Sample Data'!$C$99:$M$194,2,FALSE)=0,"",VLOOKUP($C12,'Test Sample Data'!$C$99:$M$194,2,FALSE)))</f>
        <v/>
      </c>
      <c r="E33" s="143" t="str">
        <f>IF($C12="","",IF(VLOOKUP($C12,'Test Sample Data'!$C$99:$M$194,3,FALSE)=0,"",VLOOKUP($C12,'Test Sample Data'!$C$99:$M$194,3,FALSE)))</f>
        <v/>
      </c>
      <c r="F33" s="139" t="str">
        <f>IF($C12="","",IF(VLOOKUP($C12,'Test Sample Data'!$C$99:$M$194,4,FALSE)=0,"",VLOOKUP($C12,'Test Sample Data'!$C$99:$M$194,4,FALSE)))</f>
        <v/>
      </c>
      <c r="G33" s="139" t="str">
        <f>IF($C12="","",IF(VLOOKUP($C12,'Test Sample Data'!$C$99:$M$194,5,FALSE)=0,"",VLOOKUP($C12,'Test Sample Data'!$C$99:$M$194,5,FALSE)))</f>
        <v/>
      </c>
      <c r="H33" s="139" t="str">
        <f>IF($C12="","",IF(VLOOKUP($C12,'Test Sample Data'!$C$99:$M$194,6,FALSE)=0,"",VLOOKUP($C12,'Test Sample Data'!$C$99:$M$194,6,FALSE)))</f>
        <v/>
      </c>
      <c r="I33" s="139" t="str">
        <f>IF($C12="","",IF(VLOOKUP($C12,'Test Sample Data'!$C$99:$M$194,7,FALSE)=0,"",VLOOKUP($C12,'Test Sample Data'!$C$99:$M$194,7,FALSE)))</f>
        <v/>
      </c>
      <c r="J33" s="139" t="str">
        <f>IF($C12="","",IF(VLOOKUP($C12,'Test Sample Data'!$C$99:$M$194,8,FALSE)=0,"",VLOOKUP($C12,'Test Sample Data'!$C$99:$M$194,8,FALSE)))</f>
        <v/>
      </c>
      <c r="K33" s="139" t="str">
        <f>IF($C12="","",IF(VLOOKUP($C12,'Test Sample Data'!$C$99:$M$194,9,FALSE)=0,"",VLOOKUP($C12,'Test Sample Data'!$C$99:$M$194,9,FALSE)))</f>
        <v/>
      </c>
      <c r="L33" s="139" t="str">
        <f>IF($C12="","",IF(VLOOKUP($C12,'Test Sample Data'!$C$99:$M$194,10,FALSE)=0,"",VLOOKUP($C12,'Test Sample Data'!$C$99:$M$194,10,FALSE)))</f>
        <v/>
      </c>
      <c r="M33" s="139" t="str">
        <f>IF($C12="","",IF(VLOOKUP($C12,'Test Sample Data'!$C$99:$M$194,11,FALSE)=0,"",VLOOKUP($C12,'Test Sample Data'!$C$99:$M$194,11,FALSE)))</f>
        <v/>
      </c>
      <c r="N33" s="151" t="str">
        <f t="shared" si="3"/>
        <v/>
      </c>
      <c r="O33" s="30" t="str">
        <f>IF('Choose Housekeeping Genes'!C33=0,"",'Choose Housekeeping Genes'!C33)</f>
        <v/>
      </c>
      <c r="P33" s="139" t="str">
        <f>IF(C33="","",IF(VLOOKUP($C33,'Control Sample Data'!$C$99:$M$194,2,FALSE)=0,"",VLOOKUP($C33,'Control Sample Data'!$C$99:$M$194,2,FALSE)))</f>
        <v/>
      </c>
      <c r="Q33" s="139" t="str">
        <f>IF(C33="","",IF(VLOOKUP($C33,'Control Sample Data'!$C$99:$M$194,3,FALSE)=0,"",VLOOKUP($C33,'Control Sample Data'!$C$99:$M$194,3,FALSE)))</f>
        <v/>
      </c>
      <c r="R33" s="139" t="str">
        <f>IF(C33="","",IF(VLOOKUP($C33,'Control Sample Data'!$C$99:$M$194,4,FALSE)=0,"",VLOOKUP($C33,'Control Sample Data'!$C$99:$M$194,4,FALSE)))</f>
        <v/>
      </c>
      <c r="S33" s="139" t="str">
        <f>IF(C33="","",IF(VLOOKUP($C33,'Control Sample Data'!$C$99:$M$194,5,FALSE)=0,"",VLOOKUP($C33,'Control Sample Data'!$C$99:$M$194,5,FALSE)))</f>
        <v/>
      </c>
      <c r="T33" s="139" t="str">
        <f>IF(C33="","",IF(VLOOKUP($C33,'Control Sample Data'!$C$99:$M$194,6,FALSE)=0,"",VLOOKUP($C33,'Control Sample Data'!$C$99:$M$194,6,FALSE)))</f>
        <v/>
      </c>
      <c r="U33" s="139" t="str">
        <f>IF(C33="","",IF(VLOOKUP($C33,'Control Sample Data'!$C$99:$M$194,7,FALSE)=0,"",VLOOKUP($C33,'Control Sample Data'!$C$99:$M$194,7,FALSE)))</f>
        <v/>
      </c>
      <c r="V33" s="139" t="str">
        <f>IF(C33="","",IF(VLOOKUP($C33,'Control Sample Data'!$C$99:$M$194,8,FALSE)=0,"",VLOOKUP($C33,'Control Sample Data'!$C$99:$M$194,8,FALSE)))</f>
        <v/>
      </c>
      <c r="W33" s="139" t="str">
        <f>IF(C33="","",IF(VLOOKUP($C33,'Control Sample Data'!$C$99:$M$194,9,FALSE)=0,"",VLOOKUP($C33,'Control Sample Data'!$C$99:$M$194,9,FALSE)))</f>
        <v/>
      </c>
      <c r="X33" s="139" t="str">
        <f>IF(C33="","",IF(VLOOKUP($C33,'Control Sample Data'!$C$99:$M$194,10,FALSE)=0,"",VLOOKUP($C33,'Control Sample Data'!$C$99:$M$194,10,FALSE)))</f>
        <v/>
      </c>
      <c r="Y33" s="139" t="str">
        <f>IF(C33="","",IF(VLOOKUP($C33,'Control Sample Data'!$C$99:$M$194,11,FALSE)=0,"",VLOOKUP($C33,'Control Sample Data'!$C$99:$M$194,11,FALSE)))</f>
        <v/>
      </c>
    </row>
    <row r="34" customHeight="1" spans="1:25">
      <c r="A34" s="136"/>
      <c r="B34" s="122" t="str">
        <f>IF(C13="","",VLOOKUP(C13,'Gene Table'!B$99:D$194,2,FALSE))</f>
        <v/>
      </c>
      <c r="C34" s="143" t="str">
        <f>IF('Choose Housekeeping Genes'!C13=0,"",'Choose Housekeeping Genes'!C13)</f>
        <v/>
      </c>
      <c r="D34" s="143" t="str">
        <f>IF($C13="","",IF(VLOOKUP($C13,'Test Sample Data'!$C$99:$M$194,2,FALSE)=0,"",VLOOKUP($C13,'Test Sample Data'!$C$99:$M$194,2,FALSE)))</f>
        <v/>
      </c>
      <c r="E34" s="143" t="str">
        <f>IF($C13="","",IF(VLOOKUP($C13,'Test Sample Data'!$C$99:$M$194,3,FALSE)=0,"",VLOOKUP($C13,'Test Sample Data'!$C$99:$M$194,3,FALSE)))</f>
        <v/>
      </c>
      <c r="F34" s="139" t="str">
        <f>IF($C13="","",IF(VLOOKUP($C13,'Test Sample Data'!$C$99:$M$194,4,FALSE)=0,"",VLOOKUP($C13,'Test Sample Data'!$C$99:$M$194,4,FALSE)))</f>
        <v/>
      </c>
      <c r="G34" s="139" t="str">
        <f>IF($C13="","",IF(VLOOKUP($C13,'Test Sample Data'!$C$99:$M$194,5,FALSE)=0,"",VLOOKUP($C13,'Test Sample Data'!$C$99:$M$194,5,FALSE)))</f>
        <v/>
      </c>
      <c r="H34" s="139" t="str">
        <f>IF($C13="","",IF(VLOOKUP($C13,'Test Sample Data'!$C$99:$M$194,6,FALSE)=0,"",VLOOKUP($C13,'Test Sample Data'!$C$99:$M$194,6,FALSE)))</f>
        <v/>
      </c>
      <c r="I34" s="139" t="str">
        <f>IF($C13="","",IF(VLOOKUP($C13,'Test Sample Data'!$C$99:$M$194,7,FALSE)=0,"",VLOOKUP($C13,'Test Sample Data'!$C$99:$M$194,7,FALSE)))</f>
        <v/>
      </c>
      <c r="J34" s="139" t="str">
        <f>IF($C13="","",IF(VLOOKUP($C13,'Test Sample Data'!$C$99:$M$194,8,FALSE)=0,"",VLOOKUP($C13,'Test Sample Data'!$C$99:$M$194,8,FALSE)))</f>
        <v/>
      </c>
      <c r="K34" s="139" t="str">
        <f>IF($C13="","",IF(VLOOKUP($C13,'Test Sample Data'!$C$99:$M$194,9,FALSE)=0,"",VLOOKUP($C13,'Test Sample Data'!$C$99:$M$194,9,FALSE)))</f>
        <v/>
      </c>
      <c r="L34" s="139" t="str">
        <f>IF($C13="","",IF(VLOOKUP($C13,'Test Sample Data'!$C$99:$M$194,10,FALSE)=0,"",VLOOKUP($C13,'Test Sample Data'!$C$99:$M$194,10,FALSE)))</f>
        <v/>
      </c>
      <c r="M34" s="139" t="str">
        <f>IF($C13="","",IF(VLOOKUP($C13,'Test Sample Data'!$C$99:$M$194,11,FALSE)=0,"",VLOOKUP($C13,'Test Sample Data'!$C$99:$M$194,11,FALSE)))</f>
        <v/>
      </c>
      <c r="N34" s="151" t="str">
        <f t="shared" si="3"/>
        <v/>
      </c>
      <c r="O34" s="30" t="str">
        <f>IF('Choose Housekeeping Genes'!C34=0,"",'Choose Housekeeping Genes'!C34)</f>
        <v/>
      </c>
      <c r="P34" s="139" t="str">
        <f>IF(C34="","",IF(VLOOKUP($C34,'Control Sample Data'!$C$99:$M$194,2,FALSE)=0,"",VLOOKUP($C34,'Control Sample Data'!$C$99:$M$194,2,FALSE)))</f>
        <v/>
      </c>
      <c r="Q34" s="139" t="str">
        <f>IF(C34="","",IF(VLOOKUP($C34,'Control Sample Data'!$C$99:$M$194,3,FALSE)=0,"",VLOOKUP($C34,'Control Sample Data'!$C$99:$M$194,3,FALSE)))</f>
        <v/>
      </c>
      <c r="R34" s="139" t="str">
        <f>IF(C34="","",IF(VLOOKUP($C34,'Control Sample Data'!$C$99:$M$194,4,FALSE)=0,"",VLOOKUP($C34,'Control Sample Data'!$C$99:$M$194,4,FALSE)))</f>
        <v/>
      </c>
      <c r="S34" s="139" t="str">
        <f>IF(C34="","",IF(VLOOKUP($C34,'Control Sample Data'!$C$99:$M$194,5,FALSE)=0,"",VLOOKUP($C34,'Control Sample Data'!$C$99:$M$194,5,FALSE)))</f>
        <v/>
      </c>
      <c r="T34" s="139" t="str">
        <f>IF(C34="","",IF(VLOOKUP($C34,'Control Sample Data'!$C$99:$M$194,6,FALSE)=0,"",VLOOKUP($C34,'Control Sample Data'!$C$99:$M$194,6,FALSE)))</f>
        <v/>
      </c>
      <c r="U34" s="139" t="str">
        <f>IF(C34="","",IF(VLOOKUP($C34,'Control Sample Data'!$C$99:$M$194,7,FALSE)=0,"",VLOOKUP($C34,'Control Sample Data'!$C$99:$M$194,7,FALSE)))</f>
        <v/>
      </c>
      <c r="V34" s="139" t="str">
        <f>IF(C34="","",IF(VLOOKUP($C34,'Control Sample Data'!$C$99:$M$194,8,FALSE)=0,"",VLOOKUP($C34,'Control Sample Data'!$C$99:$M$194,8,FALSE)))</f>
        <v/>
      </c>
      <c r="W34" s="139" t="str">
        <f>IF(C34="","",IF(VLOOKUP($C34,'Control Sample Data'!$C$99:$M$194,9,FALSE)=0,"",VLOOKUP($C34,'Control Sample Data'!$C$99:$M$194,9,FALSE)))</f>
        <v/>
      </c>
      <c r="X34" s="139" t="str">
        <f>IF(C34="","",IF(VLOOKUP($C34,'Control Sample Data'!$C$99:$M$194,10,FALSE)=0,"",VLOOKUP($C34,'Control Sample Data'!$C$99:$M$194,10,FALSE)))</f>
        <v/>
      </c>
      <c r="Y34" s="139" t="str">
        <f>IF(C34="","",IF(VLOOKUP($C34,'Control Sample Data'!$C$99:$M$194,11,FALSE)=0,"",VLOOKUP($C34,'Control Sample Data'!$C$99:$M$194,11,FALSE)))</f>
        <v/>
      </c>
    </row>
    <row r="35" customHeight="1" spans="1:25">
      <c r="A35" s="136"/>
      <c r="B35" s="122" t="str">
        <f>IF(C14="","",VLOOKUP(C14,'Gene Table'!B$99:D$194,2,FALSE))</f>
        <v/>
      </c>
      <c r="C35" s="143" t="str">
        <f>IF('Choose Housekeeping Genes'!C14=0,"",'Choose Housekeeping Genes'!C14)</f>
        <v/>
      </c>
      <c r="D35" s="143" t="str">
        <f>IF($C14="","",IF(VLOOKUP($C14,'Test Sample Data'!$C$99:$M$194,2,FALSE)=0,"",VLOOKUP($C14,'Test Sample Data'!$C$99:$M$194,2,FALSE)))</f>
        <v/>
      </c>
      <c r="E35" s="143" t="str">
        <f>IF($C14="","",IF(VLOOKUP($C14,'Test Sample Data'!$C$99:$M$194,3,FALSE)=0,"",VLOOKUP($C14,'Test Sample Data'!$C$99:$M$194,3,FALSE)))</f>
        <v/>
      </c>
      <c r="F35" s="139" t="str">
        <f>IF($C14="","",IF(VLOOKUP($C14,'Test Sample Data'!$C$99:$M$194,4,FALSE)=0,"",VLOOKUP($C14,'Test Sample Data'!$C$99:$M$194,4,FALSE)))</f>
        <v/>
      </c>
      <c r="G35" s="139" t="str">
        <f>IF($C14="","",IF(VLOOKUP($C14,'Test Sample Data'!$C$99:$M$194,5,FALSE)=0,"",VLOOKUP($C14,'Test Sample Data'!$C$99:$M$194,5,FALSE)))</f>
        <v/>
      </c>
      <c r="H35" s="139" t="str">
        <f>IF($C14="","",IF(VLOOKUP($C14,'Test Sample Data'!$C$99:$M$194,6,FALSE)=0,"",VLOOKUP($C14,'Test Sample Data'!$C$99:$M$194,6,FALSE)))</f>
        <v/>
      </c>
      <c r="I35" s="139" t="str">
        <f>IF($C14="","",IF(VLOOKUP($C14,'Test Sample Data'!$C$99:$M$194,7,FALSE)=0,"",VLOOKUP($C14,'Test Sample Data'!$C$99:$M$194,7,FALSE)))</f>
        <v/>
      </c>
      <c r="J35" s="139" t="str">
        <f>IF($C14="","",IF(VLOOKUP($C14,'Test Sample Data'!$C$99:$M$194,8,FALSE)=0,"",VLOOKUP($C14,'Test Sample Data'!$C$99:$M$194,8,FALSE)))</f>
        <v/>
      </c>
      <c r="K35" s="139" t="str">
        <f>IF($C14="","",IF(VLOOKUP($C14,'Test Sample Data'!$C$99:$M$194,9,FALSE)=0,"",VLOOKUP($C14,'Test Sample Data'!$C$99:$M$194,9,FALSE)))</f>
        <v/>
      </c>
      <c r="L35" s="139" t="str">
        <f>IF($C14="","",IF(VLOOKUP($C14,'Test Sample Data'!$C$99:$M$194,10,FALSE)=0,"",VLOOKUP($C14,'Test Sample Data'!$C$99:$M$194,10,FALSE)))</f>
        <v/>
      </c>
      <c r="M35" s="139" t="str">
        <f>IF($C14="","",IF(VLOOKUP($C14,'Test Sample Data'!$C$99:$M$194,11,FALSE)=0,"",VLOOKUP($C14,'Test Sample Data'!$C$99:$M$194,11,FALSE)))</f>
        <v/>
      </c>
      <c r="N35" s="151" t="str">
        <f t="shared" si="3"/>
        <v/>
      </c>
      <c r="O35" s="30" t="str">
        <f>IF('Choose Housekeeping Genes'!C35=0,"",'Choose Housekeeping Genes'!C35)</f>
        <v/>
      </c>
      <c r="P35" s="139" t="str">
        <f>IF(C35="","",IF(VLOOKUP($C35,'Control Sample Data'!$C$99:$M$194,2,FALSE)=0,"",VLOOKUP($C35,'Control Sample Data'!$C$99:$M$194,2,FALSE)))</f>
        <v/>
      </c>
      <c r="Q35" s="139" t="str">
        <f>IF(C35="","",IF(VLOOKUP($C35,'Control Sample Data'!$C$99:$M$194,3,FALSE)=0,"",VLOOKUP($C35,'Control Sample Data'!$C$99:$M$194,3,FALSE)))</f>
        <v/>
      </c>
      <c r="R35" s="139" t="str">
        <f>IF(C35="","",IF(VLOOKUP($C35,'Control Sample Data'!$C$99:$M$194,4,FALSE)=0,"",VLOOKUP($C35,'Control Sample Data'!$C$99:$M$194,4,FALSE)))</f>
        <v/>
      </c>
      <c r="S35" s="139" t="str">
        <f>IF(C35="","",IF(VLOOKUP($C35,'Control Sample Data'!$C$99:$M$194,5,FALSE)=0,"",VLOOKUP($C35,'Control Sample Data'!$C$99:$M$194,5,FALSE)))</f>
        <v/>
      </c>
      <c r="T35" s="139" t="str">
        <f>IF(C35="","",IF(VLOOKUP($C35,'Control Sample Data'!$C$99:$M$194,6,FALSE)=0,"",VLOOKUP($C35,'Control Sample Data'!$C$99:$M$194,6,FALSE)))</f>
        <v/>
      </c>
      <c r="U35" s="139" t="str">
        <f>IF(C35="","",IF(VLOOKUP($C35,'Control Sample Data'!$C$99:$M$194,7,FALSE)=0,"",VLOOKUP($C35,'Control Sample Data'!$C$99:$M$194,7,FALSE)))</f>
        <v/>
      </c>
      <c r="V35" s="139" t="str">
        <f>IF(C35="","",IF(VLOOKUP($C35,'Control Sample Data'!$C$99:$M$194,8,FALSE)=0,"",VLOOKUP($C35,'Control Sample Data'!$C$99:$M$194,8,FALSE)))</f>
        <v/>
      </c>
      <c r="W35" s="139" t="str">
        <f>IF(C35="","",IF(VLOOKUP($C35,'Control Sample Data'!$C$99:$M$194,9,FALSE)=0,"",VLOOKUP($C35,'Control Sample Data'!$C$99:$M$194,9,FALSE)))</f>
        <v/>
      </c>
      <c r="X35" s="139" t="str">
        <f>IF(C35="","",IF(VLOOKUP($C35,'Control Sample Data'!$C$99:$M$194,10,FALSE)=0,"",VLOOKUP($C35,'Control Sample Data'!$C$99:$M$194,10,FALSE)))</f>
        <v/>
      </c>
      <c r="Y35" s="139" t="str">
        <f>IF(C35="","",IF(VLOOKUP($C35,'Control Sample Data'!$C$99:$M$194,11,FALSE)=0,"",VLOOKUP($C35,'Control Sample Data'!$C$99:$M$194,11,FALSE)))</f>
        <v/>
      </c>
    </row>
    <row r="36" customHeight="1" spans="1:25">
      <c r="A36" s="136"/>
      <c r="B36" s="122" t="str">
        <f>IF(C15="","",VLOOKUP(C15,'Gene Table'!B$99:D$194,2,FALSE))</f>
        <v/>
      </c>
      <c r="C36" s="143" t="str">
        <f>IF('Choose Housekeeping Genes'!C15=0,"",'Choose Housekeeping Genes'!C15)</f>
        <v/>
      </c>
      <c r="D36" s="143" t="str">
        <f>IF($C15="","",IF(VLOOKUP($C15,'Test Sample Data'!$C$99:$M$194,2,FALSE)=0,"",VLOOKUP($C15,'Test Sample Data'!$C$99:$M$194,2,FALSE)))</f>
        <v/>
      </c>
      <c r="E36" s="143" t="str">
        <f>IF($C15="","",IF(VLOOKUP($C15,'Test Sample Data'!$C$99:$M$194,3,FALSE)=0,"",VLOOKUP($C15,'Test Sample Data'!$C$99:$M$194,3,FALSE)))</f>
        <v/>
      </c>
      <c r="F36" s="139" t="str">
        <f>IF($C15="","",IF(VLOOKUP($C15,'Test Sample Data'!$C$99:$M$194,4,FALSE)=0,"",VLOOKUP($C15,'Test Sample Data'!$C$99:$M$194,4,FALSE)))</f>
        <v/>
      </c>
      <c r="G36" s="139" t="str">
        <f>IF($C15="","",IF(VLOOKUP($C15,'Test Sample Data'!$C$99:$M$194,5,FALSE)=0,"",VLOOKUP($C15,'Test Sample Data'!$C$99:$M$194,5,FALSE)))</f>
        <v/>
      </c>
      <c r="H36" s="139" t="str">
        <f>IF($C15="","",IF(VLOOKUP($C15,'Test Sample Data'!$C$99:$M$194,6,FALSE)=0,"",VLOOKUP($C15,'Test Sample Data'!$C$99:$M$194,6,FALSE)))</f>
        <v/>
      </c>
      <c r="I36" s="139" t="str">
        <f>IF($C15="","",IF(VLOOKUP($C15,'Test Sample Data'!$C$99:$M$194,7,FALSE)=0,"",VLOOKUP($C15,'Test Sample Data'!$C$99:$M$194,7,FALSE)))</f>
        <v/>
      </c>
      <c r="J36" s="139" t="str">
        <f>IF($C15="","",IF(VLOOKUP($C15,'Test Sample Data'!$C$99:$M$194,8,FALSE)=0,"",VLOOKUP($C15,'Test Sample Data'!$C$99:$M$194,8,FALSE)))</f>
        <v/>
      </c>
      <c r="K36" s="139" t="str">
        <f>IF($C15="","",IF(VLOOKUP($C15,'Test Sample Data'!$C$99:$M$194,9,FALSE)=0,"",VLOOKUP($C15,'Test Sample Data'!$C$99:$M$194,9,FALSE)))</f>
        <v/>
      </c>
      <c r="L36" s="139" t="str">
        <f>IF($C15="","",IF(VLOOKUP($C15,'Test Sample Data'!$C$99:$M$194,10,FALSE)=0,"",VLOOKUP($C15,'Test Sample Data'!$C$99:$M$194,10,FALSE)))</f>
        <v/>
      </c>
      <c r="M36" s="139" t="str">
        <f>IF($C15="","",IF(VLOOKUP($C15,'Test Sample Data'!$C$99:$M$194,11,FALSE)=0,"",VLOOKUP($C15,'Test Sample Data'!$C$99:$M$194,11,FALSE)))</f>
        <v/>
      </c>
      <c r="N36" s="151" t="str">
        <f t="shared" si="3"/>
        <v/>
      </c>
      <c r="O36" s="30" t="str">
        <f>IF('Choose Housekeeping Genes'!C36=0,"",'Choose Housekeeping Genes'!C36)</f>
        <v/>
      </c>
      <c r="P36" s="139" t="str">
        <f>IF(C36="","",IF(VLOOKUP($C36,'Control Sample Data'!$C$99:$M$194,2,FALSE)=0,"",VLOOKUP($C36,'Control Sample Data'!$C$99:$M$194,2,FALSE)))</f>
        <v/>
      </c>
      <c r="Q36" s="139" t="str">
        <f>IF(C36="","",IF(VLOOKUP($C36,'Control Sample Data'!$C$99:$M$194,3,FALSE)=0,"",VLOOKUP($C36,'Control Sample Data'!$C$99:$M$194,3,FALSE)))</f>
        <v/>
      </c>
      <c r="R36" s="139" t="str">
        <f>IF(C36="","",IF(VLOOKUP($C36,'Control Sample Data'!$C$99:$M$194,4,FALSE)=0,"",VLOOKUP($C36,'Control Sample Data'!$C$99:$M$194,4,FALSE)))</f>
        <v/>
      </c>
      <c r="S36" s="139" t="str">
        <f>IF(C36="","",IF(VLOOKUP($C36,'Control Sample Data'!$C$99:$M$194,5,FALSE)=0,"",VLOOKUP($C36,'Control Sample Data'!$C$99:$M$194,5,FALSE)))</f>
        <v/>
      </c>
      <c r="T36" s="139" t="str">
        <f>IF(C36="","",IF(VLOOKUP($C36,'Control Sample Data'!$C$99:$M$194,6,FALSE)=0,"",VLOOKUP($C36,'Control Sample Data'!$C$99:$M$194,6,FALSE)))</f>
        <v/>
      </c>
      <c r="U36" s="139" t="str">
        <f>IF(C36="","",IF(VLOOKUP($C36,'Control Sample Data'!$C$99:$M$194,7,FALSE)=0,"",VLOOKUP($C36,'Control Sample Data'!$C$99:$M$194,7,FALSE)))</f>
        <v/>
      </c>
      <c r="V36" s="139" t="str">
        <f>IF(C36="","",IF(VLOOKUP($C36,'Control Sample Data'!$C$99:$M$194,8,FALSE)=0,"",VLOOKUP($C36,'Control Sample Data'!$C$99:$M$194,8,FALSE)))</f>
        <v/>
      </c>
      <c r="W36" s="139" t="str">
        <f>IF(C36="","",IF(VLOOKUP($C36,'Control Sample Data'!$C$99:$M$194,9,FALSE)=0,"",VLOOKUP($C36,'Control Sample Data'!$C$99:$M$194,9,FALSE)))</f>
        <v/>
      </c>
      <c r="X36" s="139" t="str">
        <f>IF(C36="","",IF(VLOOKUP($C36,'Control Sample Data'!$C$99:$M$194,10,FALSE)=0,"",VLOOKUP($C36,'Control Sample Data'!$C$99:$M$194,10,FALSE)))</f>
        <v/>
      </c>
      <c r="Y36" s="139" t="str">
        <f>IF(C36="","",IF(VLOOKUP($C36,'Control Sample Data'!$C$99:$M$194,11,FALSE)=0,"",VLOOKUP($C36,'Control Sample Data'!$C$99:$M$194,11,FALSE)))</f>
        <v/>
      </c>
    </row>
    <row r="37" customHeight="1" spans="1:25">
      <c r="A37" s="136"/>
      <c r="B37" s="122" t="str">
        <f>IF(C16="","",VLOOKUP(C16,'Gene Table'!B$99:D$194,2,FALSE))</f>
        <v/>
      </c>
      <c r="C37" s="143" t="str">
        <f>IF('Choose Housekeeping Genes'!C16=0,"",'Choose Housekeeping Genes'!C16)</f>
        <v/>
      </c>
      <c r="D37" s="143" t="str">
        <f>IF($C16="","",IF(VLOOKUP($C16,'Test Sample Data'!$C$99:$M$194,2,FALSE)=0,"",VLOOKUP($C16,'Test Sample Data'!$C$99:$M$194,2,FALSE)))</f>
        <v/>
      </c>
      <c r="E37" s="143" t="str">
        <f>IF($C16="","",IF(VLOOKUP($C16,'Test Sample Data'!$C$99:$M$194,3,FALSE)=0,"",VLOOKUP($C16,'Test Sample Data'!$C$99:$M$194,3,FALSE)))</f>
        <v/>
      </c>
      <c r="F37" s="139" t="str">
        <f>IF($C16="","",IF(VLOOKUP($C16,'Test Sample Data'!$C$99:$M$194,4,FALSE)=0,"",VLOOKUP($C16,'Test Sample Data'!$C$99:$M$194,4,FALSE)))</f>
        <v/>
      </c>
      <c r="G37" s="139" t="str">
        <f>IF($C16="","",IF(VLOOKUP($C16,'Test Sample Data'!$C$99:$M$194,5,FALSE)=0,"",VLOOKUP($C16,'Test Sample Data'!$C$99:$M$194,5,FALSE)))</f>
        <v/>
      </c>
      <c r="H37" s="139" t="str">
        <f>IF($C16="","",IF(VLOOKUP($C16,'Test Sample Data'!$C$99:$M$194,6,FALSE)=0,"",VLOOKUP($C16,'Test Sample Data'!$C$99:$M$194,6,FALSE)))</f>
        <v/>
      </c>
      <c r="I37" s="139" t="str">
        <f>IF($C16="","",IF(VLOOKUP($C16,'Test Sample Data'!$C$99:$M$194,7,FALSE)=0,"",VLOOKUP($C16,'Test Sample Data'!$C$99:$M$194,7,FALSE)))</f>
        <v/>
      </c>
      <c r="J37" s="139" t="str">
        <f>IF($C16="","",IF(VLOOKUP($C16,'Test Sample Data'!$C$99:$M$194,8,FALSE)=0,"",VLOOKUP($C16,'Test Sample Data'!$C$99:$M$194,8,FALSE)))</f>
        <v/>
      </c>
      <c r="K37" s="139" t="str">
        <f>IF($C16="","",IF(VLOOKUP($C16,'Test Sample Data'!$C$99:$M$194,9,FALSE)=0,"",VLOOKUP($C16,'Test Sample Data'!$C$99:$M$194,9,FALSE)))</f>
        <v/>
      </c>
      <c r="L37" s="139" t="str">
        <f>IF($C16="","",IF(VLOOKUP($C16,'Test Sample Data'!$C$99:$M$194,10,FALSE)=0,"",VLOOKUP($C16,'Test Sample Data'!$C$99:$M$194,10,FALSE)))</f>
        <v/>
      </c>
      <c r="M37" s="139" t="str">
        <f>IF($C16="","",IF(VLOOKUP($C16,'Test Sample Data'!$C$99:$M$194,11,FALSE)=0,"",VLOOKUP($C16,'Test Sample Data'!$C$99:$M$194,11,FALSE)))</f>
        <v/>
      </c>
      <c r="N37" s="151" t="str">
        <f t="shared" si="3"/>
        <v/>
      </c>
      <c r="O37" s="30" t="str">
        <f>IF('Choose Housekeeping Genes'!C37=0,"",'Choose Housekeeping Genes'!C37)</f>
        <v/>
      </c>
      <c r="P37" s="139" t="str">
        <f>IF(C37="","",IF(VLOOKUP($C37,'Control Sample Data'!$C$99:$M$194,2,FALSE)=0,"",VLOOKUP($C37,'Control Sample Data'!$C$99:$M$194,2,FALSE)))</f>
        <v/>
      </c>
      <c r="Q37" s="139" t="str">
        <f>IF(C37="","",IF(VLOOKUP($C37,'Control Sample Data'!$C$99:$M$194,3,FALSE)=0,"",VLOOKUP($C37,'Control Sample Data'!$C$99:$M$194,3,FALSE)))</f>
        <v/>
      </c>
      <c r="R37" s="139" t="str">
        <f>IF(C37="","",IF(VLOOKUP($C37,'Control Sample Data'!$C$99:$M$194,4,FALSE)=0,"",VLOOKUP($C37,'Control Sample Data'!$C$99:$M$194,4,FALSE)))</f>
        <v/>
      </c>
      <c r="S37" s="139" t="str">
        <f>IF(C37="","",IF(VLOOKUP($C37,'Control Sample Data'!$C$99:$M$194,5,FALSE)=0,"",VLOOKUP($C37,'Control Sample Data'!$C$99:$M$194,5,FALSE)))</f>
        <v/>
      </c>
      <c r="T37" s="139" t="str">
        <f>IF(C37="","",IF(VLOOKUP($C37,'Control Sample Data'!$C$99:$M$194,6,FALSE)=0,"",VLOOKUP($C37,'Control Sample Data'!$C$99:$M$194,6,FALSE)))</f>
        <v/>
      </c>
      <c r="U37" s="139" t="str">
        <f>IF(C37="","",IF(VLOOKUP($C37,'Control Sample Data'!$C$99:$M$194,7,FALSE)=0,"",VLOOKUP($C37,'Control Sample Data'!$C$99:$M$194,7,FALSE)))</f>
        <v/>
      </c>
      <c r="V37" s="139" t="str">
        <f>IF(C37="","",IF(VLOOKUP($C37,'Control Sample Data'!$C$99:$M$194,8,FALSE)=0,"",VLOOKUP($C37,'Control Sample Data'!$C$99:$M$194,8,FALSE)))</f>
        <v/>
      </c>
      <c r="W37" s="139" t="str">
        <f>IF(C37="","",IF(VLOOKUP($C37,'Control Sample Data'!$C$99:$M$194,9,FALSE)=0,"",VLOOKUP($C37,'Control Sample Data'!$C$99:$M$194,9,FALSE)))</f>
        <v/>
      </c>
      <c r="X37" s="139" t="str">
        <f>IF(C37="","",IF(VLOOKUP($C37,'Control Sample Data'!$C$99:$M$194,10,FALSE)=0,"",VLOOKUP($C37,'Control Sample Data'!$C$99:$M$194,10,FALSE)))</f>
        <v/>
      </c>
      <c r="Y37" s="139" t="str">
        <f>IF(C37="","",IF(VLOOKUP($C37,'Control Sample Data'!$C$99:$M$194,11,FALSE)=0,"",VLOOKUP($C37,'Control Sample Data'!$C$99:$M$194,11,FALSE)))</f>
        <v/>
      </c>
    </row>
    <row r="38" customHeight="1" spans="1:25">
      <c r="A38" s="136"/>
      <c r="B38" s="122" t="str">
        <f>IF(C17="","",VLOOKUP(C17,'Gene Table'!B$99:D$194,2,FALSE))</f>
        <v/>
      </c>
      <c r="C38" s="143" t="str">
        <f>IF('Choose Housekeeping Genes'!C17=0,"",'Choose Housekeeping Genes'!C17)</f>
        <v/>
      </c>
      <c r="D38" s="143" t="str">
        <f>IF($C17="","",IF(VLOOKUP($C17,'Test Sample Data'!$C$99:$M$194,2,FALSE)=0,"",VLOOKUP($C17,'Test Sample Data'!$C$99:$M$194,2,FALSE)))</f>
        <v/>
      </c>
      <c r="E38" s="143" t="str">
        <f>IF($C17="","",IF(VLOOKUP($C17,'Test Sample Data'!$C$99:$M$194,3,FALSE)=0,"",VLOOKUP($C17,'Test Sample Data'!$C$99:$M$194,3,FALSE)))</f>
        <v/>
      </c>
      <c r="F38" s="139" t="str">
        <f>IF($C17="","",IF(VLOOKUP($C17,'Test Sample Data'!$C$99:$M$194,4,FALSE)=0,"",VLOOKUP($C17,'Test Sample Data'!$C$99:$M$194,4,FALSE)))</f>
        <v/>
      </c>
      <c r="G38" s="139" t="str">
        <f>IF($C17="","",IF(VLOOKUP($C17,'Test Sample Data'!$C$99:$M$194,5,FALSE)=0,"",VLOOKUP($C17,'Test Sample Data'!$C$99:$M$194,5,FALSE)))</f>
        <v/>
      </c>
      <c r="H38" s="139" t="str">
        <f>IF($C17="","",IF(VLOOKUP($C17,'Test Sample Data'!$C$99:$M$194,6,FALSE)=0,"",VLOOKUP($C17,'Test Sample Data'!$C$99:$M$194,6,FALSE)))</f>
        <v/>
      </c>
      <c r="I38" s="139" t="str">
        <f>IF($C17="","",IF(VLOOKUP($C17,'Test Sample Data'!$C$99:$M$194,7,FALSE)=0,"",VLOOKUP($C17,'Test Sample Data'!$C$99:$M$194,7,FALSE)))</f>
        <v/>
      </c>
      <c r="J38" s="139" t="str">
        <f>IF($C17="","",IF(VLOOKUP($C17,'Test Sample Data'!$C$99:$M$194,8,FALSE)=0,"",VLOOKUP($C17,'Test Sample Data'!$C$99:$M$194,8,FALSE)))</f>
        <v/>
      </c>
      <c r="K38" s="139" t="str">
        <f>IF($C17="","",IF(VLOOKUP($C17,'Test Sample Data'!$C$99:$M$194,9,FALSE)=0,"",VLOOKUP($C17,'Test Sample Data'!$C$99:$M$194,9,FALSE)))</f>
        <v/>
      </c>
      <c r="L38" s="139" t="str">
        <f>IF($C17="","",IF(VLOOKUP($C17,'Test Sample Data'!$C$99:$M$194,10,FALSE)=0,"",VLOOKUP($C17,'Test Sample Data'!$C$99:$M$194,10,FALSE)))</f>
        <v/>
      </c>
      <c r="M38" s="139" t="str">
        <f>IF($C17="","",IF(VLOOKUP($C17,'Test Sample Data'!$C$99:$M$194,11,FALSE)=0,"",VLOOKUP($C17,'Test Sample Data'!$C$99:$M$194,11,FALSE)))</f>
        <v/>
      </c>
      <c r="N38" s="151" t="str">
        <f t="shared" ref="N38:N43" si="4">IF(B38=0,"",B38)</f>
        <v/>
      </c>
      <c r="O38" s="30" t="str">
        <f>IF('Choose Housekeeping Genes'!C38=0,"",'Choose Housekeeping Genes'!C38)</f>
        <v/>
      </c>
      <c r="P38" s="139" t="str">
        <f>IF(C38="","",IF(VLOOKUP($C38,'Control Sample Data'!$C$99:$M$194,2,FALSE)=0,"",VLOOKUP($C38,'Control Sample Data'!$C$99:$M$194,2,FALSE)))</f>
        <v/>
      </c>
      <c r="Q38" s="139" t="str">
        <f>IF(C38="","",IF(VLOOKUP($C38,'Control Sample Data'!$C$99:$M$194,3,FALSE)=0,"",VLOOKUP($C38,'Control Sample Data'!$C$99:$M$194,3,FALSE)))</f>
        <v/>
      </c>
      <c r="R38" s="139" t="str">
        <f>IF(C38="","",IF(VLOOKUP($C38,'Control Sample Data'!$C$99:$M$194,4,FALSE)=0,"",VLOOKUP($C38,'Control Sample Data'!$C$99:$M$194,4,FALSE)))</f>
        <v/>
      </c>
      <c r="S38" s="139" t="str">
        <f>IF(C38="","",IF(VLOOKUP($C38,'Control Sample Data'!$C$99:$M$194,5,FALSE)=0,"",VLOOKUP($C38,'Control Sample Data'!$C$99:$M$194,5,FALSE)))</f>
        <v/>
      </c>
      <c r="T38" s="139" t="str">
        <f>IF(C38="","",IF(VLOOKUP($C38,'Control Sample Data'!$C$99:$M$194,6,FALSE)=0,"",VLOOKUP($C38,'Control Sample Data'!$C$99:$M$194,6,FALSE)))</f>
        <v/>
      </c>
      <c r="U38" s="139" t="str">
        <f>IF(C38="","",IF(VLOOKUP($C38,'Control Sample Data'!$C$99:$M$194,7,FALSE)=0,"",VLOOKUP($C38,'Control Sample Data'!$C$99:$M$194,7,FALSE)))</f>
        <v/>
      </c>
      <c r="V38" s="139" t="str">
        <f>IF(C38="","",IF(VLOOKUP($C38,'Control Sample Data'!$C$99:$M$194,8,FALSE)=0,"",VLOOKUP($C38,'Control Sample Data'!$C$99:$M$194,8,FALSE)))</f>
        <v/>
      </c>
      <c r="W38" s="139" t="str">
        <f>IF(C38="","",IF(VLOOKUP($C38,'Control Sample Data'!$C$99:$M$194,9,FALSE)=0,"",VLOOKUP($C38,'Control Sample Data'!$C$99:$M$194,9,FALSE)))</f>
        <v/>
      </c>
      <c r="X38" s="139" t="str">
        <f>IF(C38="","",IF(VLOOKUP($C38,'Control Sample Data'!$C$99:$M$194,10,FALSE)=0,"",VLOOKUP($C38,'Control Sample Data'!$C$99:$M$194,10,FALSE)))</f>
        <v/>
      </c>
      <c r="Y38" s="139" t="str">
        <f>IF(C38="","",IF(VLOOKUP($C38,'Control Sample Data'!$C$99:$M$194,11,FALSE)=0,"",VLOOKUP($C38,'Control Sample Data'!$C$99:$M$194,11,FALSE)))</f>
        <v/>
      </c>
    </row>
    <row r="39" customHeight="1" spans="1:25">
      <c r="A39" s="136"/>
      <c r="B39" s="122" t="str">
        <f>IF(C18="","",VLOOKUP(C18,'Gene Table'!B$99:D$194,2,FALSE))</f>
        <v/>
      </c>
      <c r="C39" s="143" t="str">
        <f>IF('Choose Housekeeping Genes'!C18=0,"",'Choose Housekeeping Genes'!C18)</f>
        <v/>
      </c>
      <c r="D39" s="143" t="str">
        <f>IF($C18="","",IF(VLOOKUP($C18,'Test Sample Data'!$C$99:$M$194,2,FALSE)=0,"",VLOOKUP($C18,'Test Sample Data'!$C$99:$M$194,2,FALSE)))</f>
        <v/>
      </c>
      <c r="E39" s="143" t="str">
        <f>IF($C18="","",IF(VLOOKUP($C18,'Test Sample Data'!$C$99:$M$194,3,FALSE)=0,"",VLOOKUP($C18,'Test Sample Data'!$C$99:$M$194,3,FALSE)))</f>
        <v/>
      </c>
      <c r="F39" s="139" t="str">
        <f>IF($C18="","",IF(VLOOKUP($C18,'Test Sample Data'!$C$99:$M$194,4,FALSE)=0,"",VLOOKUP($C18,'Test Sample Data'!$C$99:$M$194,4,FALSE)))</f>
        <v/>
      </c>
      <c r="G39" s="139" t="str">
        <f>IF($C18="","",IF(VLOOKUP($C18,'Test Sample Data'!$C$99:$M$194,5,FALSE)=0,"",VLOOKUP($C18,'Test Sample Data'!$C$99:$M$194,5,FALSE)))</f>
        <v/>
      </c>
      <c r="H39" s="139" t="str">
        <f>IF($C18="","",IF(VLOOKUP($C18,'Test Sample Data'!$C$99:$M$194,6,FALSE)=0,"",VLOOKUP($C18,'Test Sample Data'!$C$99:$M$194,6,FALSE)))</f>
        <v/>
      </c>
      <c r="I39" s="139" t="str">
        <f>IF($C18="","",IF(VLOOKUP($C18,'Test Sample Data'!$C$99:$M$194,7,FALSE)=0,"",VLOOKUP($C18,'Test Sample Data'!$C$99:$M$194,7,FALSE)))</f>
        <v/>
      </c>
      <c r="J39" s="139" t="str">
        <f>IF($C18="","",IF(VLOOKUP($C18,'Test Sample Data'!$C$99:$M$194,8,FALSE)=0,"",VLOOKUP($C18,'Test Sample Data'!$C$99:$M$194,8,FALSE)))</f>
        <v/>
      </c>
      <c r="K39" s="139" t="str">
        <f>IF($C18="","",IF(VLOOKUP($C18,'Test Sample Data'!$C$99:$M$194,9,FALSE)=0,"",VLOOKUP($C18,'Test Sample Data'!$C$99:$M$194,9,FALSE)))</f>
        <v/>
      </c>
      <c r="L39" s="139" t="str">
        <f>IF($C18="","",IF(VLOOKUP($C18,'Test Sample Data'!$C$99:$M$194,10,FALSE)=0,"",VLOOKUP($C18,'Test Sample Data'!$C$99:$M$194,10,FALSE)))</f>
        <v/>
      </c>
      <c r="M39" s="139" t="str">
        <f>IF($C18="","",IF(VLOOKUP($C18,'Test Sample Data'!$C$99:$M$194,11,FALSE)=0,"",VLOOKUP($C18,'Test Sample Data'!$C$99:$M$194,11,FALSE)))</f>
        <v/>
      </c>
      <c r="N39" s="151" t="str">
        <f t="shared" si="4"/>
        <v/>
      </c>
      <c r="O39" s="30" t="str">
        <f>IF('Choose Housekeeping Genes'!C39=0,"",'Choose Housekeeping Genes'!C39)</f>
        <v/>
      </c>
      <c r="P39" s="139" t="str">
        <f>IF(C39="","",IF(VLOOKUP($C39,'Control Sample Data'!$C$99:$M$194,2,FALSE)=0,"",VLOOKUP($C39,'Control Sample Data'!$C$99:$M$194,2,FALSE)))</f>
        <v/>
      </c>
      <c r="Q39" s="139" t="str">
        <f>IF(C39="","",IF(VLOOKUP($C39,'Control Sample Data'!$C$99:$M$194,3,FALSE)=0,"",VLOOKUP($C39,'Control Sample Data'!$C$99:$M$194,3,FALSE)))</f>
        <v/>
      </c>
      <c r="R39" s="139" t="str">
        <f>IF(C39="","",IF(VLOOKUP($C39,'Control Sample Data'!$C$99:$M$194,4,FALSE)=0,"",VLOOKUP($C39,'Control Sample Data'!$C$99:$M$194,4,FALSE)))</f>
        <v/>
      </c>
      <c r="S39" s="139" t="str">
        <f>IF(C39="","",IF(VLOOKUP($C39,'Control Sample Data'!$C$99:$M$194,5,FALSE)=0,"",VLOOKUP($C39,'Control Sample Data'!$C$99:$M$194,5,FALSE)))</f>
        <v/>
      </c>
      <c r="T39" s="139" t="str">
        <f>IF(C39="","",IF(VLOOKUP($C39,'Control Sample Data'!$C$99:$M$194,6,FALSE)=0,"",VLOOKUP($C39,'Control Sample Data'!$C$99:$M$194,6,FALSE)))</f>
        <v/>
      </c>
      <c r="U39" s="139" t="str">
        <f>IF(C39="","",IF(VLOOKUP($C39,'Control Sample Data'!$C$99:$M$194,7,FALSE)=0,"",VLOOKUP($C39,'Control Sample Data'!$C$99:$M$194,7,FALSE)))</f>
        <v/>
      </c>
      <c r="V39" s="139" t="str">
        <f>IF(C39="","",IF(VLOOKUP($C39,'Control Sample Data'!$C$99:$M$194,8,FALSE)=0,"",VLOOKUP($C39,'Control Sample Data'!$C$99:$M$194,8,FALSE)))</f>
        <v/>
      </c>
      <c r="W39" s="139" t="str">
        <f>IF(C39="","",IF(VLOOKUP($C39,'Control Sample Data'!$C$99:$M$194,9,FALSE)=0,"",VLOOKUP($C39,'Control Sample Data'!$C$99:$M$194,9,FALSE)))</f>
        <v/>
      </c>
      <c r="X39" s="139" t="str">
        <f>IF(C39="","",IF(VLOOKUP($C39,'Control Sample Data'!$C$99:$M$194,10,FALSE)=0,"",VLOOKUP($C39,'Control Sample Data'!$C$99:$M$194,10,FALSE)))</f>
        <v/>
      </c>
      <c r="Y39" s="139" t="str">
        <f>IF(C39="","",IF(VLOOKUP($C39,'Control Sample Data'!$C$99:$M$194,11,FALSE)=0,"",VLOOKUP($C39,'Control Sample Data'!$C$99:$M$194,11,FALSE)))</f>
        <v/>
      </c>
    </row>
    <row r="40" customHeight="1" spans="1:25">
      <c r="A40" s="136"/>
      <c r="B40" s="122" t="str">
        <f>IF(C19="","",VLOOKUP(C19,'Gene Table'!B$99:D$194,2,FALSE))</f>
        <v/>
      </c>
      <c r="C40" s="143" t="str">
        <f>IF('Choose Housekeeping Genes'!C19=0,"",'Choose Housekeeping Genes'!C19)</f>
        <v/>
      </c>
      <c r="D40" s="143" t="str">
        <f>IF($C19="","",IF(VLOOKUP($C19,'Test Sample Data'!$C$99:$M$194,2,FALSE)=0,"",VLOOKUP($C19,'Test Sample Data'!$C$99:$M$194,2,FALSE)))</f>
        <v/>
      </c>
      <c r="E40" s="143" t="str">
        <f>IF($C19="","",IF(VLOOKUP($C19,'Test Sample Data'!$C$99:$M$194,3,FALSE)=0,"",VLOOKUP($C19,'Test Sample Data'!$C$99:$M$194,3,FALSE)))</f>
        <v/>
      </c>
      <c r="F40" s="139" t="str">
        <f>IF($C19="","",IF(VLOOKUP($C19,'Test Sample Data'!$C$99:$M$194,4,FALSE)=0,"",VLOOKUP($C19,'Test Sample Data'!$C$99:$M$194,4,FALSE)))</f>
        <v/>
      </c>
      <c r="G40" s="139" t="str">
        <f>IF($C19="","",IF(VLOOKUP($C19,'Test Sample Data'!$C$99:$M$194,5,FALSE)=0,"",VLOOKUP($C19,'Test Sample Data'!$C$99:$M$194,5,FALSE)))</f>
        <v/>
      </c>
      <c r="H40" s="139" t="str">
        <f>IF($C19="","",IF(VLOOKUP($C19,'Test Sample Data'!$C$99:$M$194,6,FALSE)=0,"",VLOOKUP($C19,'Test Sample Data'!$C$99:$M$194,6,FALSE)))</f>
        <v/>
      </c>
      <c r="I40" s="139" t="str">
        <f>IF($C19="","",IF(VLOOKUP($C19,'Test Sample Data'!$C$99:$M$194,7,FALSE)=0,"",VLOOKUP($C19,'Test Sample Data'!$C$99:$M$194,7,FALSE)))</f>
        <v/>
      </c>
      <c r="J40" s="139" t="str">
        <f>IF($C19="","",IF(VLOOKUP($C19,'Test Sample Data'!$C$99:$M$194,8,FALSE)=0,"",VLOOKUP($C19,'Test Sample Data'!$C$99:$M$194,8,FALSE)))</f>
        <v/>
      </c>
      <c r="K40" s="139" t="str">
        <f>IF($C19="","",IF(VLOOKUP($C19,'Test Sample Data'!$C$99:$M$194,9,FALSE)=0,"",VLOOKUP($C19,'Test Sample Data'!$C$99:$M$194,9,FALSE)))</f>
        <v/>
      </c>
      <c r="L40" s="139" t="str">
        <f>IF($C19="","",IF(VLOOKUP($C19,'Test Sample Data'!$C$99:$M$194,10,FALSE)=0,"",VLOOKUP($C19,'Test Sample Data'!$C$99:$M$194,10,FALSE)))</f>
        <v/>
      </c>
      <c r="M40" s="139" t="str">
        <f>IF($C19="","",IF(VLOOKUP($C19,'Test Sample Data'!$C$99:$M$194,11,FALSE)=0,"",VLOOKUP($C19,'Test Sample Data'!$C$99:$M$194,11,FALSE)))</f>
        <v/>
      </c>
      <c r="N40" s="151" t="str">
        <f t="shared" si="4"/>
        <v/>
      </c>
      <c r="O40" s="30" t="str">
        <f>IF('Choose Housekeeping Genes'!C40=0,"",'Choose Housekeeping Genes'!C40)</f>
        <v/>
      </c>
      <c r="P40" s="139" t="str">
        <f>IF(C40="","",IF(VLOOKUP($C40,'Control Sample Data'!$C$99:$M$194,2,FALSE)=0,"",VLOOKUP($C40,'Control Sample Data'!$C$99:$M$194,2,FALSE)))</f>
        <v/>
      </c>
      <c r="Q40" s="139" t="str">
        <f>IF(C40="","",IF(VLOOKUP($C40,'Control Sample Data'!$C$99:$M$194,3,FALSE)=0,"",VLOOKUP($C40,'Control Sample Data'!$C$99:$M$194,3,FALSE)))</f>
        <v/>
      </c>
      <c r="R40" s="139" t="str">
        <f>IF(C40="","",IF(VLOOKUP($C40,'Control Sample Data'!$C$99:$M$194,4,FALSE)=0,"",VLOOKUP($C40,'Control Sample Data'!$C$99:$M$194,4,FALSE)))</f>
        <v/>
      </c>
      <c r="S40" s="139" t="str">
        <f>IF(C40="","",IF(VLOOKUP($C40,'Control Sample Data'!$C$99:$M$194,5,FALSE)=0,"",VLOOKUP($C40,'Control Sample Data'!$C$99:$M$194,5,FALSE)))</f>
        <v/>
      </c>
      <c r="T40" s="139" t="str">
        <f>IF(C40="","",IF(VLOOKUP($C40,'Control Sample Data'!$C$99:$M$194,6,FALSE)=0,"",VLOOKUP($C40,'Control Sample Data'!$C$99:$M$194,6,FALSE)))</f>
        <v/>
      </c>
      <c r="U40" s="139" t="str">
        <f>IF(C40="","",IF(VLOOKUP($C40,'Control Sample Data'!$C$99:$M$194,7,FALSE)=0,"",VLOOKUP($C40,'Control Sample Data'!$C$99:$M$194,7,FALSE)))</f>
        <v/>
      </c>
      <c r="V40" s="139" t="str">
        <f>IF(C40="","",IF(VLOOKUP($C40,'Control Sample Data'!$C$99:$M$194,8,FALSE)=0,"",VLOOKUP($C40,'Control Sample Data'!$C$99:$M$194,8,FALSE)))</f>
        <v/>
      </c>
      <c r="W40" s="139" t="str">
        <f>IF(C40="","",IF(VLOOKUP($C40,'Control Sample Data'!$C$99:$M$194,9,FALSE)=0,"",VLOOKUP($C40,'Control Sample Data'!$C$99:$M$194,9,FALSE)))</f>
        <v/>
      </c>
      <c r="X40" s="139" t="str">
        <f>IF(C40="","",IF(VLOOKUP($C40,'Control Sample Data'!$C$99:$M$194,10,FALSE)=0,"",VLOOKUP($C40,'Control Sample Data'!$C$99:$M$194,10,FALSE)))</f>
        <v/>
      </c>
      <c r="Y40" s="139" t="str">
        <f>IF(C40="","",IF(VLOOKUP($C40,'Control Sample Data'!$C$99:$M$194,11,FALSE)=0,"",VLOOKUP($C40,'Control Sample Data'!$C$99:$M$194,11,FALSE)))</f>
        <v/>
      </c>
    </row>
    <row r="41" customHeight="1" spans="1:25">
      <c r="A41" s="136"/>
      <c r="B41" s="122" t="str">
        <f>IF(C20="","",VLOOKUP(C20,'Gene Table'!B$99:D$194,2,FALSE))</f>
        <v/>
      </c>
      <c r="C41" s="143" t="str">
        <f>IF('Choose Housekeeping Genes'!C20=0,"",'Choose Housekeeping Genes'!C20)</f>
        <v/>
      </c>
      <c r="D41" s="143" t="str">
        <f>IF($C20="","",IF(VLOOKUP($C20,'Test Sample Data'!$C$99:$M$194,2,FALSE)=0,"",VLOOKUP($C20,'Test Sample Data'!$C$99:$M$194,2,FALSE)))</f>
        <v/>
      </c>
      <c r="E41" s="143" t="str">
        <f>IF($C20="","",IF(VLOOKUP($C20,'Test Sample Data'!$C$99:$M$194,3,FALSE)=0,"",VLOOKUP($C20,'Test Sample Data'!$C$99:$M$194,3,FALSE)))</f>
        <v/>
      </c>
      <c r="F41" s="139" t="str">
        <f>IF($C20="","",IF(VLOOKUP($C20,'Test Sample Data'!$C$99:$M$194,4,FALSE)=0,"",VLOOKUP($C20,'Test Sample Data'!$C$99:$M$194,4,FALSE)))</f>
        <v/>
      </c>
      <c r="G41" s="139" t="str">
        <f>IF($C20="","",IF(VLOOKUP($C20,'Test Sample Data'!$C$99:$M$194,5,FALSE)=0,"",VLOOKUP($C20,'Test Sample Data'!$C$99:$M$194,5,FALSE)))</f>
        <v/>
      </c>
      <c r="H41" s="139" t="str">
        <f>IF($C20="","",IF(VLOOKUP($C20,'Test Sample Data'!$C$99:$M$194,6,FALSE)=0,"",VLOOKUP($C20,'Test Sample Data'!$C$99:$M$194,6,FALSE)))</f>
        <v/>
      </c>
      <c r="I41" s="139" t="str">
        <f>IF($C20="","",IF(VLOOKUP($C20,'Test Sample Data'!$C$99:$M$194,7,FALSE)=0,"",VLOOKUP($C20,'Test Sample Data'!$C$99:$M$194,7,FALSE)))</f>
        <v/>
      </c>
      <c r="J41" s="139" t="str">
        <f>IF($C20="","",IF(VLOOKUP($C20,'Test Sample Data'!$C$99:$M$194,8,FALSE)=0,"",VLOOKUP($C20,'Test Sample Data'!$C$99:$M$194,8,FALSE)))</f>
        <v/>
      </c>
      <c r="K41" s="139" t="str">
        <f>IF($C20="","",IF(VLOOKUP($C20,'Test Sample Data'!$C$99:$M$194,9,FALSE)=0,"",VLOOKUP($C20,'Test Sample Data'!$C$99:$M$194,9,FALSE)))</f>
        <v/>
      </c>
      <c r="L41" s="139" t="str">
        <f>IF($C20="","",IF(VLOOKUP($C20,'Test Sample Data'!$C$99:$M$194,10,FALSE)=0,"",VLOOKUP($C20,'Test Sample Data'!$C$99:$M$194,10,FALSE)))</f>
        <v/>
      </c>
      <c r="M41" s="139" t="str">
        <f>IF($C20="","",IF(VLOOKUP($C20,'Test Sample Data'!$C$99:$M$194,11,FALSE)=0,"",VLOOKUP($C20,'Test Sample Data'!$C$99:$M$194,11,FALSE)))</f>
        <v/>
      </c>
      <c r="N41" s="151" t="str">
        <f t="shared" si="4"/>
        <v/>
      </c>
      <c r="O41" s="30" t="str">
        <f>IF('Choose Housekeeping Genes'!C41=0,"",'Choose Housekeeping Genes'!C41)</f>
        <v/>
      </c>
      <c r="P41" s="139" t="str">
        <f>IF(C41="","",IF(VLOOKUP($C41,'Control Sample Data'!$C$99:$M$194,2,FALSE)=0,"",VLOOKUP($C41,'Control Sample Data'!$C$99:$M$194,2,FALSE)))</f>
        <v/>
      </c>
      <c r="Q41" s="139" t="str">
        <f>IF(C41="","",IF(VLOOKUP($C41,'Control Sample Data'!$C$99:$M$194,3,FALSE)=0,"",VLOOKUP($C41,'Control Sample Data'!$C$99:$M$194,3,FALSE)))</f>
        <v/>
      </c>
      <c r="R41" s="139" t="str">
        <f>IF(C41="","",IF(VLOOKUP($C41,'Control Sample Data'!$C$99:$M$194,4,FALSE)=0,"",VLOOKUP($C41,'Control Sample Data'!$C$99:$M$194,4,FALSE)))</f>
        <v/>
      </c>
      <c r="S41" s="139" t="str">
        <f>IF(C41="","",IF(VLOOKUP($C41,'Control Sample Data'!$C$99:$M$194,5,FALSE)=0,"",VLOOKUP($C41,'Control Sample Data'!$C$99:$M$194,5,FALSE)))</f>
        <v/>
      </c>
      <c r="T41" s="139" t="str">
        <f>IF(C41="","",IF(VLOOKUP($C41,'Control Sample Data'!$C$99:$M$194,6,FALSE)=0,"",VLOOKUP($C41,'Control Sample Data'!$C$99:$M$194,6,FALSE)))</f>
        <v/>
      </c>
      <c r="U41" s="139" t="str">
        <f>IF(C41="","",IF(VLOOKUP($C41,'Control Sample Data'!$C$99:$M$194,7,FALSE)=0,"",VLOOKUP($C41,'Control Sample Data'!$C$99:$M$194,7,FALSE)))</f>
        <v/>
      </c>
      <c r="V41" s="139" t="str">
        <f>IF(C41="","",IF(VLOOKUP($C41,'Control Sample Data'!$C$99:$M$194,8,FALSE)=0,"",VLOOKUP($C41,'Control Sample Data'!$C$99:$M$194,8,FALSE)))</f>
        <v/>
      </c>
      <c r="W41" s="139" t="str">
        <f>IF(C41="","",IF(VLOOKUP($C41,'Control Sample Data'!$C$99:$M$194,9,FALSE)=0,"",VLOOKUP($C41,'Control Sample Data'!$C$99:$M$194,9,FALSE)))</f>
        <v/>
      </c>
      <c r="X41" s="139" t="str">
        <f>IF(C41="","",IF(VLOOKUP($C41,'Control Sample Data'!$C$99:$M$194,10,FALSE)=0,"",VLOOKUP($C41,'Control Sample Data'!$C$99:$M$194,10,FALSE)))</f>
        <v/>
      </c>
      <c r="Y41" s="139" t="str">
        <f>IF(C41="","",IF(VLOOKUP($C41,'Control Sample Data'!$C$99:$M$194,11,FALSE)=0,"",VLOOKUP($C41,'Control Sample Data'!$C$99:$M$194,11,FALSE)))</f>
        <v/>
      </c>
    </row>
    <row r="42" customHeight="1" spans="1:25">
      <c r="A42" s="136"/>
      <c r="B42" s="122" t="str">
        <f>IF(C21="","",VLOOKUP(C21,'Gene Table'!B$99:D$194,2,FALSE))</f>
        <v/>
      </c>
      <c r="C42" s="143" t="str">
        <f>IF('Choose Housekeeping Genes'!C21=0,"",'Choose Housekeeping Genes'!C21)</f>
        <v/>
      </c>
      <c r="D42" s="143" t="str">
        <f>IF($C21="","",IF(VLOOKUP($C21,'Test Sample Data'!$C$99:$M$194,2,FALSE)=0,"",VLOOKUP($C21,'Test Sample Data'!$C$99:$M$194,2,FALSE)))</f>
        <v/>
      </c>
      <c r="E42" s="143" t="str">
        <f>IF($C21="","",IF(VLOOKUP($C21,'Test Sample Data'!$C$99:$M$194,3,FALSE)=0,"",VLOOKUP($C21,'Test Sample Data'!$C$99:$M$194,3,FALSE)))</f>
        <v/>
      </c>
      <c r="F42" s="139" t="str">
        <f>IF($C21="","",IF(VLOOKUP($C21,'Test Sample Data'!$C$99:$M$194,4,FALSE)=0,"",VLOOKUP($C21,'Test Sample Data'!$C$99:$M$194,4,FALSE)))</f>
        <v/>
      </c>
      <c r="G42" s="139" t="str">
        <f>IF($C21="","",IF(VLOOKUP($C21,'Test Sample Data'!$C$99:$M$194,5,FALSE)=0,"",VLOOKUP($C21,'Test Sample Data'!$C$99:$M$194,5,FALSE)))</f>
        <v/>
      </c>
      <c r="H42" s="139" t="str">
        <f>IF($C21="","",IF(VLOOKUP($C21,'Test Sample Data'!$C$99:$M$194,6,FALSE)=0,"",VLOOKUP($C21,'Test Sample Data'!$C$99:$M$194,6,FALSE)))</f>
        <v/>
      </c>
      <c r="I42" s="139" t="str">
        <f>IF($C21="","",IF(VLOOKUP($C21,'Test Sample Data'!$C$99:$M$194,7,FALSE)=0,"",VLOOKUP($C21,'Test Sample Data'!$C$99:$M$194,7,FALSE)))</f>
        <v/>
      </c>
      <c r="J42" s="139" t="str">
        <f>IF($C21="","",IF(VLOOKUP($C21,'Test Sample Data'!$C$99:$M$194,8,FALSE)=0,"",VLOOKUP($C21,'Test Sample Data'!$C$99:$M$194,8,FALSE)))</f>
        <v/>
      </c>
      <c r="K42" s="139" t="str">
        <f>IF($C21="","",IF(VLOOKUP($C21,'Test Sample Data'!$C$99:$M$194,9,FALSE)=0,"",VLOOKUP($C21,'Test Sample Data'!$C$99:$M$194,9,FALSE)))</f>
        <v/>
      </c>
      <c r="L42" s="139" t="str">
        <f>IF($C21="","",IF(VLOOKUP($C21,'Test Sample Data'!$C$99:$M$194,10,FALSE)=0,"",VLOOKUP($C21,'Test Sample Data'!$C$99:$M$194,10,FALSE)))</f>
        <v/>
      </c>
      <c r="M42" s="139" t="str">
        <f>IF($C21="","",IF(VLOOKUP($C21,'Test Sample Data'!$C$99:$M$194,11,FALSE)=0,"",VLOOKUP($C21,'Test Sample Data'!$C$99:$M$194,11,FALSE)))</f>
        <v/>
      </c>
      <c r="N42" s="151" t="str">
        <f t="shared" si="4"/>
        <v/>
      </c>
      <c r="O42" s="30" t="str">
        <f>IF('Choose Housekeeping Genes'!C42=0,"",'Choose Housekeeping Genes'!C42)</f>
        <v/>
      </c>
      <c r="P42" s="139" t="str">
        <f>IF(C42="","",IF(VLOOKUP($C42,'Control Sample Data'!$C$99:$M$194,2,FALSE)=0,"",VLOOKUP($C42,'Control Sample Data'!$C$99:$M$194,2,FALSE)))</f>
        <v/>
      </c>
      <c r="Q42" s="139" t="str">
        <f>IF(C42="","",IF(VLOOKUP($C42,'Control Sample Data'!$C$99:$M$194,3,FALSE)=0,"",VLOOKUP($C42,'Control Sample Data'!$C$99:$M$194,3,FALSE)))</f>
        <v/>
      </c>
      <c r="R42" s="139" t="str">
        <f>IF(C42="","",IF(VLOOKUP($C42,'Control Sample Data'!$C$99:$M$194,4,FALSE)=0,"",VLOOKUP($C42,'Control Sample Data'!$C$99:$M$194,4,FALSE)))</f>
        <v/>
      </c>
      <c r="S42" s="139" t="str">
        <f>IF(C42="","",IF(VLOOKUP($C42,'Control Sample Data'!$C$99:$M$194,5,FALSE)=0,"",VLOOKUP($C42,'Control Sample Data'!$C$99:$M$194,5,FALSE)))</f>
        <v/>
      </c>
      <c r="T42" s="139" t="str">
        <f>IF(C42="","",IF(VLOOKUP($C42,'Control Sample Data'!$C$99:$M$194,6,FALSE)=0,"",VLOOKUP($C42,'Control Sample Data'!$C$99:$M$194,6,FALSE)))</f>
        <v/>
      </c>
      <c r="U42" s="139" t="str">
        <f>IF(C42="","",IF(VLOOKUP($C42,'Control Sample Data'!$C$99:$M$194,7,FALSE)=0,"",VLOOKUP($C42,'Control Sample Data'!$C$99:$M$194,7,FALSE)))</f>
        <v/>
      </c>
      <c r="V42" s="139" t="str">
        <f>IF(C42="","",IF(VLOOKUP($C42,'Control Sample Data'!$C$99:$M$194,8,FALSE)=0,"",VLOOKUP($C42,'Control Sample Data'!$C$99:$M$194,8,FALSE)))</f>
        <v/>
      </c>
      <c r="W42" s="139" t="str">
        <f>IF(C42="","",IF(VLOOKUP($C42,'Control Sample Data'!$C$99:$M$194,9,FALSE)=0,"",VLOOKUP($C42,'Control Sample Data'!$C$99:$M$194,9,FALSE)))</f>
        <v/>
      </c>
      <c r="X42" s="139" t="str">
        <f>IF(C42="","",IF(VLOOKUP($C42,'Control Sample Data'!$C$99:$M$194,10,FALSE)=0,"",VLOOKUP($C42,'Control Sample Data'!$C$99:$M$194,10,FALSE)))</f>
        <v/>
      </c>
      <c r="Y42" s="139" t="str">
        <f>IF(C42="","",IF(VLOOKUP($C42,'Control Sample Data'!$C$99:$M$194,11,FALSE)=0,"",VLOOKUP($C42,'Control Sample Data'!$C$99:$M$194,11,FALSE)))</f>
        <v/>
      </c>
    </row>
    <row r="43" customHeight="1" spans="1:25">
      <c r="A43" s="136"/>
      <c r="B43" s="122" t="str">
        <f>IF(C22="","",VLOOKUP(C22,'Gene Table'!B$99:D$194,2,FALSE))</f>
        <v/>
      </c>
      <c r="C43" s="143" t="str">
        <f>IF('Choose Housekeeping Genes'!C22=0,"",'Choose Housekeeping Genes'!C22)</f>
        <v/>
      </c>
      <c r="D43" s="143" t="str">
        <f>IF($C22="","",IF(VLOOKUP($C22,'Test Sample Data'!$C$99:$M$194,2,FALSE)=0,"",VLOOKUP($C22,'Test Sample Data'!$C$99:$M$194,2,FALSE)))</f>
        <v/>
      </c>
      <c r="E43" s="143" t="str">
        <f>IF($C22="","",IF(VLOOKUP($C22,'Test Sample Data'!$C$99:$M$194,3,FALSE)=0,"",VLOOKUP($C22,'Test Sample Data'!$C$99:$M$194,3,FALSE)))</f>
        <v/>
      </c>
      <c r="F43" s="144" t="str">
        <f>IF($C22="","",IF(VLOOKUP($C22,'Test Sample Data'!$C$99:$M$194,4,FALSE)=0,"",VLOOKUP($C22,'Test Sample Data'!$C$99:$M$194,4,FALSE)))</f>
        <v/>
      </c>
      <c r="G43" s="144" t="str">
        <f>IF($C22="","",IF(VLOOKUP($C22,'Test Sample Data'!$C$99:$M$194,5,FALSE)=0,"",VLOOKUP($C22,'Test Sample Data'!$C$99:$M$194,5,FALSE)))</f>
        <v/>
      </c>
      <c r="H43" s="144" t="str">
        <f>IF($C22="","",IF(VLOOKUP($C22,'Test Sample Data'!$C$99:$M$194,6,FALSE)=0,"",VLOOKUP($C22,'Test Sample Data'!$C$99:$M$194,6,FALSE)))</f>
        <v/>
      </c>
      <c r="I43" s="144" t="str">
        <f>IF($C22="","",IF(VLOOKUP($C22,'Test Sample Data'!$C$99:$M$194,7,FALSE)=0,"",VLOOKUP($C22,'Test Sample Data'!$C$99:$M$194,7,FALSE)))</f>
        <v/>
      </c>
      <c r="J43" s="144" t="str">
        <f>IF($C22="","",IF(VLOOKUP($C22,'Test Sample Data'!$C$99:$M$194,8,FALSE)=0,"",VLOOKUP($C22,'Test Sample Data'!$C$99:$M$194,8,FALSE)))</f>
        <v/>
      </c>
      <c r="K43" s="144" t="str">
        <f>IF($C22="","",IF(VLOOKUP($C22,'Test Sample Data'!$C$99:$M$194,9,FALSE)=0,"",VLOOKUP($C22,'Test Sample Data'!$C$99:$M$194,9,FALSE)))</f>
        <v/>
      </c>
      <c r="L43" s="144" t="str">
        <f>IF($C22="","",IF(VLOOKUP($C22,'Test Sample Data'!$C$99:$M$194,10,FALSE)=0,"",VLOOKUP($C22,'Test Sample Data'!$C$99:$M$194,10,FALSE)))</f>
        <v/>
      </c>
      <c r="M43" s="139" t="str">
        <f>IF($C22="","",IF(VLOOKUP($C22,'Test Sample Data'!$C$99:$M$194,11,FALSE)=0,"",VLOOKUP($C22,'Test Sample Data'!$C$99:$M$194,11,FALSE)))</f>
        <v/>
      </c>
      <c r="N43" s="151" t="str">
        <f t="shared" si="4"/>
        <v/>
      </c>
      <c r="O43" s="30" t="str">
        <f>IF('Choose Housekeeping Genes'!C43=0,"",'Choose Housekeeping Genes'!C43)</f>
        <v/>
      </c>
      <c r="P43" s="139" t="str">
        <f>IF(C43="","",IF(VLOOKUP($C43,'Control Sample Data'!$C$99:$M$194,2,FALSE)=0,"",VLOOKUP($C43,'Control Sample Data'!$C$99:$M$194,2,FALSE)))</f>
        <v/>
      </c>
      <c r="Q43" s="139" t="str">
        <f>IF(C43="","",IF(VLOOKUP($C43,'Control Sample Data'!$C$99:$M$194,3,FALSE)=0,"",VLOOKUP($C43,'Control Sample Data'!$C$99:$M$194,3,FALSE)))</f>
        <v/>
      </c>
      <c r="R43" s="139" t="str">
        <f>IF(C43="","",IF(VLOOKUP($C43,'Control Sample Data'!$C$99:$M$194,4,FALSE)=0,"",VLOOKUP($C43,'Control Sample Data'!$C$99:$M$194,4,FALSE)))</f>
        <v/>
      </c>
      <c r="S43" s="139" t="str">
        <f>IF(C43="","",IF(VLOOKUP($C43,'Control Sample Data'!$C$99:$M$194,5,FALSE)=0,"",VLOOKUP($C43,'Control Sample Data'!$C$99:$M$194,5,FALSE)))</f>
        <v/>
      </c>
      <c r="T43" s="139" t="str">
        <f>IF(C43="","",IF(VLOOKUP($C43,'Control Sample Data'!$C$99:$M$194,6,FALSE)=0,"",VLOOKUP($C43,'Control Sample Data'!$C$99:$M$194,6,FALSE)))</f>
        <v/>
      </c>
      <c r="U43" s="139" t="str">
        <f>IF(C43="","",IF(VLOOKUP($C43,'Control Sample Data'!$C$99:$M$194,7,FALSE)=0,"",VLOOKUP($C43,'Control Sample Data'!$C$99:$M$194,7,FALSE)))</f>
        <v/>
      </c>
      <c r="V43" s="139" t="str">
        <f>IF(C43="","",IF(VLOOKUP($C43,'Control Sample Data'!$C$99:$M$194,8,FALSE)=0,"",VLOOKUP($C43,'Control Sample Data'!$C$99:$M$194,8,FALSE)))</f>
        <v/>
      </c>
      <c r="W43" s="139" t="str">
        <f>IF(C43="","",IF(VLOOKUP($C43,'Control Sample Data'!$C$99:$M$194,9,FALSE)=0,"",VLOOKUP($C43,'Control Sample Data'!$C$99:$M$194,9,FALSE)))</f>
        <v/>
      </c>
      <c r="X43" s="139" t="str">
        <f>IF(C43="","",IF(VLOOKUP($C43,'Control Sample Data'!$C$99:$M$194,10,FALSE)=0,"",VLOOKUP($C43,'Control Sample Data'!$C$99:$M$194,10,FALSE)))</f>
        <v/>
      </c>
      <c r="Y43" s="139" t="str">
        <f>IF(C43="","",IF(VLOOKUP($C43,'Control Sample Data'!$C$99:$M$194,11,FALSE)=0,"",VLOOKUP($C43,'Control Sample Data'!$C$99:$M$194,11,FALSE)))</f>
        <v/>
      </c>
    </row>
    <row r="44" customHeight="1" spans="1:25">
      <c r="A44" s="136"/>
      <c r="B44" s="145" t="s">
        <v>1412</v>
      </c>
      <c r="C44" s="141"/>
      <c r="D44" s="142" t="str">
        <f>IF(ISERROR(AVERAGE(D24:D43)),"",AVERAGE(D24:D43))</f>
        <v/>
      </c>
      <c r="E44" s="142" t="str">
        <f t="shared" ref="E44:M44" si="5">IF(ISERROR(AVERAGE(E24:E43)),"",AVERAGE(E24:E43))</f>
        <v/>
      </c>
      <c r="F44" s="142" t="str">
        <f t="shared" si="5"/>
        <v/>
      </c>
      <c r="G44" s="142" t="str">
        <f t="shared" si="5"/>
        <v/>
      </c>
      <c r="H44" s="142" t="str">
        <f t="shared" si="5"/>
        <v/>
      </c>
      <c r="I44" s="142" t="str">
        <f t="shared" si="5"/>
        <v/>
      </c>
      <c r="J44" s="142" t="str">
        <f t="shared" si="5"/>
        <v/>
      </c>
      <c r="K44" s="142" t="str">
        <f t="shared" si="5"/>
        <v/>
      </c>
      <c r="L44" s="142" t="str">
        <f t="shared" si="5"/>
        <v/>
      </c>
      <c r="M44" s="152" t="str">
        <f t="shared" si="5"/>
        <v/>
      </c>
      <c r="N44" s="145" t="s">
        <v>1412</v>
      </c>
      <c r="O44" s="141"/>
      <c r="P44" s="142" t="str">
        <f>IF(ISERROR(AVERAGE(P24:P43)),"",AVERAGE(P24:P43))</f>
        <v/>
      </c>
      <c r="Q44" s="142" t="str">
        <f t="shared" ref="Q44:Y44" si="6">IF(ISERROR(AVERAGE(Q24:Q43)),"",AVERAGE(Q24:Q43))</f>
        <v/>
      </c>
      <c r="R44" s="142" t="str">
        <f t="shared" si="6"/>
        <v/>
      </c>
      <c r="S44" s="142" t="str">
        <f t="shared" si="6"/>
        <v/>
      </c>
      <c r="T44" s="142" t="str">
        <f t="shared" si="6"/>
        <v/>
      </c>
      <c r="U44" s="142" t="str">
        <f t="shared" si="6"/>
        <v/>
      </c>
      <c r="V44" s="142" t="str">
        <f t="shared" si="6"/>
        <v/>
      </c>
      <c r="W44" s="142" t="str">
        <f t="shared" si="6"/>
        <v/>
      </c>
      <c r="X44" s="142" t="str">
        <f t="shared" si="6"/>
        <v/>
      </c>
      <c r="Y44" s="152" t="str">
        <f t="shared" si="6"/>
        <v/>
      </c>
    </row>
    <row r="45" customHeight="1" spans="1:25">
      <c r="A45" s="136" t="s">
        <v>631</v>
      </c>
      <c r="B45" s="146" t="str">
        <f>IF(B3="","",B3)</f>
        <v>HQP006940</v>
      </c>
      <c r="C45" s="147" t="str">
        <f>IF('Choose Housekeeping Genes'!C3=0,"",'Choose Housekeeping Genes'!C3)</f>
        <v>H03</v>
      </c>
      <c r="D45" s="143" t="str">
        <f>IF($C45="","",IF(VLOOKUP($C45,'Test Sample Data'!$C$195:$M$290,2,FALSE)=0,"",VLOOKUP($C45,'Test Sample Data'!$C$195:$M$290,2,FALSE)))</f>
        <v/>
      </c>
      <c r="E45" s="143" t="str">
        <f>IF($C45="","",IF(VLOOKUP($C45,'Test Sample Data'!$C$195:$M$290,3,FALSE)=0,"",VLOOKUP($C45,'Test Sample Data'!$C$195:$M$290,3,FALSE)))</f>
        <v/>
      </c>
      <c r="F45" s="143" t="str">
        <f>IF($C45="","",IF(VLOOKUP($C45,'Test Sample Data'!$C$195:$M$290,4,FALSE)=0,"",VLOOKUP($C45,'Test Sample Data'!$C$195:$M$290,4,FALSE)))</f>
        <v/>
      </c>
      <c r="G45" s="143" t="str">
        <f>IF($C45="","",IF(VLOOKUP($C45,'Test Sample Data'!$C$195:$M$290,5,FALSE)=0,"",VLOOKUP($C45,'Test Sample Data'!$C$195:$M$290,5,FALSE)))</f>
        <v/>
      </c>
      <c r="H45" s="143" t="str">
        <f>IF($C45="","",IF(VLOOKUP($C45,'Test Sample Data'!$C$195:$M$290,6,FALSE)=0,"",VLOOKUP($C45,'Test Sample Data'!$C$195:$M$290,6,FALSE)))</f>
        <v/>
      </c>
      <c r="I45" s="143" t="str">
        <f>IF($C45="","",IF(VLOOKUP($C45,'Test Sample Data'!$C$195:$M$290,7,FALSE)=0,"",VLOOKUP($C45,'Test Sample Data'!$C$195:$M$290,7,FALSE)))</f>
        <v/>
      </c>
      <c r="J45" s="143" t="str">
        <f>IF($C45="","",IF(VLOOKUP($C45,'Test Sample Data'!$C$195:$M$290,8,FALSE)=0,"",VLOOKUP($C45,'Test Sample Data'!$C$195:$M$290,8,FALSE)))</f>
        <v/>
      </c>
      <c r="K45" s="143" t="str">
        <f>IF($C45="","",IF(VLOOKUP($C45,'Test Sample Data'!$C$195:$M$290,9,FALSE)=0,"",VLOOKUP($C45,'Test Sample Data'!$C$195:$M$290,9,FALSE)))</f>
        <v/>
      </c>
      <c r="L45" s="143" t="str">
        <f>IF($C45="","",IF(VLOOKUP($C45,'Test Sample Data'!$C$195:$M$290,10,FALSE)=0,"",VLOOKUP($C45,'Test Sample Data'!$C$195:$M$290,10,FALSE)))</f>
        <v/>
      </c>
      <c r="M45" s="143" t="str">
        <f>IF($C45="","",IF(VLOOKUP($C45,'Test Sample Data'!$C$195:$M$290,11,FALSE)=0,"",VLOOKUP($C45,'Test Sample Data'!$C$195:$M$290,11,FALSE)))</f>
        <v/>
      </c>
      <c r="N45" s="153" t="str">
        <f>IF(B45=0,"",B45)</f>
        <v>HQP006940</v>
      </c>
      <c r="O45" s="154" t="str">
        <f>IF('Choose Housekeeping Genes'!C45=0,"",'Choose Housekeeping Genes'!C45)</f>
        <v>H03</v>
      </c>
      <c r="P45" s="143" t="str">
        <f>IF($C45="","",IF(VLOOKUP($C45,'Control Sample Data'!$C$195:$M$290,2,FALSE)=0,"",VLOOKUP($C45,'Control Sample Data'!$C$195:$M$290,2,FALSE)))</f>
        <v/>
      </c>
      <c r="Q45" s="143" t="str">
        <f>IF($C45="","",IF(VLOOKUP($C45,'Control Sample Data'!$C$195:$M$290,3,FALSE)=0,"",VLOOKUP($C45,'Control Sample Data'!$C$195:$M$290,3,FALSE)))</f>
        <v/>
      </c>
      <c r="R45" s="143" t="str">
        <f>IF($C45="","",IF(VLOOKUP($C45,'Control Sample Data'!$C$195:$M$290,4,FALSE)=0,"",VLOOKUP($C45,'Control Sample Data'!$C$195:$M$290,4,FALSE)))</f>
        <v/>
      </c>
      <c r="S45" s="143" t="str">
        <f>IF($C45="","",IF(VLOOKUP($C45,'Control Sample Data'!$C$195:$M$290,5,FALSE)=0,"",VLOOKUP($C45,'Control Sample Data'!$C$195:$M$290,5,FALSE)))</f>
        <v/>
      </c>
      <c r="T45" s="143" t="str">
        <f>IF($C45="","",IF(VLOOKUP($C45,'Control Sample Data'!$C$195:$M$290,6,FALSE)=0,"",VLOOKUP($C45,'Control Sample Data'!$C$195:$M$290,6,FALSE)))</f>
        <v/>
      </c>
      <c r="U45" s="143" t="str">
        <f>IF($C45="","",IF(VLOOKUP($C45,'Control Sample Data'!$C$195:$M$290,7,FALSE)=0,"",VLOOKUP($C45,'Control Sample Data'!$C$195:$M$290,7,FALSE)))</f>
        <v/>
      </c>
      <c r="V45" s="143" t="str">
        <f>IF($C45="","",IF(VLOOKUP($C45,'Control Sample Data'!$C$195:$M$290,8,FALSE)=0,"",VLOOKUP($C45,'Control Sample Data'!$C$195:$M$290,8,FALSE)))</f>
        <v/>
      </c>
      <c r="W45" s="143" t="str">
        <f>IF($C45="","",IF(VLOOKUP($C45,'Control Sample Data'!$C$195:$M$290,9,FALSE)=0,"",VLOOKUP($C45,'Control Sample Data'!$C$195:$M$290,9,FALSE)))</f>
        <v/>
      </c>
      <c r="X45" s="143" t="str">
        <f>IF($C45="","",IF(VLOOKUP($C45,'Control Sample Data'!$C$195:$M$290,10,FALSE)=0,"",VLOOKUP($C45,'Control Sample Data'!$C$195:$M$290,10,FALSE)))</f>
        <v/>
      </c>
      <c r="Y45" s="143" t="str">
        <f>IF($C45="","",IF(VLOOKUP($C45,'Control Sample Data'!$C$195:$M$290,11,FALSE)=0,"",VLOOKUP($C45,'Control Sample Data'!$C$195:$M$290,11,FALSE)))</f>
        <v/>
      </c>
    </row>
    <row r="46" customHeight="1" spans="1:25">
      <c r="A46" s="136"/>
      <c r="B46" s="148" t="str">
        <f t="shared" ref="B46:B64" si="7">IF(B4="","",B4)</f>
        <v>HQP016381</v>
      </c>
      <c r="C46" s="147" t="str">
        <f>IF('Choose Housekeeping Genes'!C4=0,"",'Choose Housekeeping Genes'!C4)</f>
        <v>H04</v>
      </c>
      <c r="D46" s="139" t="str">
        <f>IF($C46="","",IF(VLOOKUP($C46,'Test Sample Data'!$C$195:$M$290,2,FALSE)=0,"",VLOOKUP($C46,'Test Sample Data'!$C$195:$M$290,2,FALSE)))</f>
        <v/>
      </c>
      <c r="E46" s="139" t="str">
        <f>IF($C46="","",IF(VLOOKUP($C46,'Test Sample Data'!$C$195:$M$290,3,FALSE)=0,"",VLOOKUP($C46,'Test Sample Data'!$C$195:$M$290,3,FALSE)))</f>
        <v/>
      </c>
      <c r="F46" s="139" t="str">
        <f>IF($C46="","",IF(VLOOKUP($C46,'Test Sample Data'!$C$195:$M$290,4,FALSE)=0,"",VLOOKUP($C46,'Test Sample Data'!$C$195:$M$290,4,FALSE)))</f>
        <v/>
      </c>
      <c r="G46" s="139" t="str">
        <f>IF($C46="","",IF(VLOOKUP($C46,'Test Sample Data'!$C$195:$M$290,5,FALSE)=0,"",VLOOKUP($C46,'Test Sample Data'!$C$195:$M$290,5,FALSE)))</f>
        <v/>
      </c>
      <c r="H46" s="139" t="str">
        <f>IF($C46="","",IF(VLOOKUP($C46,'Test Sample Data'!$C$195:$M$290,6,FALSE)=0,"",VLOOKUP($C46,'Test Sample Data'!$C$195:$M$290,6,FALSE)))</f>
        <v/>
      </c>
      <c r="I46" s="139" t="str">
        <f>IF($C46="","",IF(VLOOKUP($C46,'Test Sample Data'!$C$195:$M$290,7,FALSE)=0,"",VLOOKUP($C46,'Test Sample Data'!$C$195:$M$290,7,FALSE)))</f>
        <v/>
      </c>
      <c r="J46" s="139" t="str">
        <f>IF($C46="","",IF(VLOOKUP($C46,'Test Sample Data'!$C$195:$M$290,8,FALSE)=0,"",VLOOKUP($C46,'Test Sample Data'!$C$195:$M$290,8,FALSE)))</f>
        <v/>
      </c>
      <c r="K46" s="139" t="str">
        <f>IF($C46="","",IF(VLOOKUP($C46,'Test Sample Data'!$C$195:$M$290,9,FALSE)=0,"",VLOOKUP($C46,'Test Sample Data'!$C$195:$M$290,9,FALSE)))</f>
        <v/>
      </c>
      <c r="L46" s="139" t="str">
        <f>IF($C46="","",IF(VLOOKUP($C46,'Test Sample Data'!$C$195:$M$290,10,FALSE)=0,"",VLOOKUP($C46,'Test Sample Data'!$C$195:$M$290,10,FALSE)))</f>
        <v/>
      </c>
      <c r="M46" s="139" t="str">
        <f>IF($C46="","",IF(VLOOKUP($C46,'Test Sample Data'!$C$195:$M$290,11,FALSE)=0,"",VLOOKUP($C46,'Test Sample Data'!$C$195:$M$290,11,FALSE)))</f>
        <v/>
      </c>
      <c r="N46" s="151" t="str">
        <f t="shared" ref="N46:N58" si="8">IF(B46=0,"",B46)</f>
        <v>HQP016381</v>
      </c>
      <c r="O46" s="30" t="str">
        <f>IF('Choose Housekeeping Genes'!C46=0,"",'Choose Housekeeping Genes'!C46)</f>
        <v>H04</v>
      </c>
      <c r="P46" s="139" t="str">
        <f>IF($C46="","",IF(VLOOKUP($C46,'Control Sample Data'!$C$195:$M$290,2,FALSE)=0,"",VLOOKUP($C46,'Control Sample Data'!$C$195:$M$290,2,FALSE)))</f>
        <v/>
      </c>
      <c r="Q46" s="139" t="str">
        <f>IF($C46="","",IF(VLOOKUP($C46,'Control Sample Data'!$C$195:$M$290,3,FALSE)=0,"",VLOOKUP($C46,'Control Sample Data'!$C$195:$M$290,3,FALSE)))</f>
        <v/>
      </c>
      <c r="R46" s="139" t="str">
        <f>IF($C46="","",IF(VLOOKUP($C46,'Control Sample Data'!$C$195:$M$290,4,FALSE)=0,"",VLOOKUP($C46,'Control Sample Data'!$C$195:$M$290,4,FALSE)))</f>
        <v/>
      </c>
      <c r="S46" s="139" t="str">
        <f>IF($C46="","",IF(VLOOKUP($C46,'Control Sample Data'!$C$195:$M$290,5,FALSE)=0,"",VLOOKUP($C46,'Control Sample Data'!$C$195:$M$290,5,FALSE)))</f>
        <v/>
      </c>
      <c r="T46" s="139" t="str">
        <f>IF($C46="","",IF(VLOOKUP($C46,'Control Sample Data'!$C$195:$M$290,6,FALSE)=0,"",VLOOKUP($C46,'Control Sample Data'!$C$195:$M$290,6,FALSE)))</f>
        <v/>
      </c>
      <c r="U46" s="139" t="str">
        <f>IF($C46="","",IF(VLOOKUP($C46,'Control Sample Data'!$C$195:$M$290,7,FALSE)=0,"",VLOOKUP($C46,'Control Sample Data'!$C$195:$M$290,7,FALSE)))</f>
        <v/>
      </c>
      <c r="V46" s="139" t="str">
        <f>IF($C46="","",IF(VLOOKUP($C46,'Control Sample Data'!$C$195:$M$290,8,FALSE)=0,"",VLOOKUP($C46,'Control Sample Data'!$C$195:$M$290,8,FALSE)))</f>
        <v/>
      </c>
      <c r="W46" s="139" t="str">
        <f>IF($C46="","",IF(VLOOKUP($C46,'Control Sample Data'!$C$195:$M$290,9,FALSE)=0,"",VLOOKUP($C46,'Control Sample Data'!$C$195:$M$290,9,FALSE)))</f>
        <v/>
      </c>
      <c r="X46" s="139" t="str">
        <f>IF($C46="","",IF(VLOOKUP($C46,'Control Sample Data'!$C$195:$M$290,10,FALSE)=0,"",VLOOKUP($C46,'Control Sample Data'!$C$195:$M$290,10,FALSE)))</f>
        <v/>
      </c>
      <c r="Y46" s="139" t="str">
        <f>IF($C46="","",IF(VLOOKUP($C46,'Control Sample Data'!$C$195:$M$290,11,FALSE)=0,"",VLOOKUP($C46,'Control Sample Data'!$C$195:$M$290,11,FALSE)))</f>
        <v/>
      </c>
    </row>
    <row r="47" customHeight="1" spans="1:25">
      <c r="A47" s="136"/>
      <c r="B47" s="148" t="str">
        <f t="shared" si="7"/>
        <v>HQP015171</v>
      </c>
      <c r="C47" s="147" t="str">
        <f>IF('Choose Housekeeping Genes'!C5=0,"",'Choose Housekeeping Genes'!C5)</f>
        <v>H05</v>
      </c>
      <c r="D47" s="139" t="str">
        <f>IF($C47="","",IF(VLOOKUP($C47,'Test Sample Data'!$C$195:$M$290,2,FALSE)=0,"",VLOOKUP($C47,'Test Sample Data'!$C$195:$M$290,2,FALSE)))</f>
        <v/>
      </c>
      <c r="E47" s="139" t="str">
        <f>IF($C47="","",IF(VLOOKUP($C47,'Test Sample Data'!$C$195:$M$290,3,FALSE)=0,"",VLOOKUP($C47,'Test Sample Data'!$C$195:$M$290,3,FALSE)))</f>
        <v/>
      </c>
      <c r="F47" s="139" t="str">
        <f>IF($C47="","",IF(VLOOKUP($C47,'Test Sample Data'!$C$195:$M$290,4,FALSE)=0,"",VLOOKUP($C47,'Test Sample Data'!$C$195:$M$290,4,FALSE)))</f>
        <v/>
      </c>
      <c r="G47" s="139" t="str">
        <f>IF($C47="","",IF(VLOOKUP($C47,'Test Sample Data'!$C$195:$M$290,5,FALSE)=0,"",VLOOKUP($C47,'Test Sample Data'!$C$195:$M$290,5,FALSE)))</f>
        <v/>
      </c>
      <c r="H47" s="139" t="str">
        <f>IF($C47="","",IF(VLOOKUP($C47,'Test Sample Data'!$C$195:$M$290,6,FALSE)=0,"",VLOOKUP($C47,'Test Sample Data'!$C$195:$M$290,6,FALSE)))</f>
        <v/>
      </c>
      <c r="I47" s="139" t="str">
        <f>IF($C47="","",IF(VLOOKUP($C47,'Test Sample Data'!$C$195:$M$290,7,FALSE)=0,"",VLOOKUP($C47,'Test Sample Data'!$C$195:$M$290,7,FALSE)))</f>
        <v/>
      </c>
      <c r="J47" s="139" t="str">
        <f>IF($C47="","",IF(VLOOKUP($C47,'Test Sample Data'!$C$195:$M$290,8,FALSE)=0,"",VLOOKUP($C47,'Test Sample Data'!$C$195:$M$290,8,FALSE)))</f>
        <v/>
      </c>
      <c r="K47" s="139" t="str">
        <f>IF($C47="","",IF(VLOOKUP($C47,'Test Sample Data'!$C$195:$M$290,9,FALSE)=0,"",VLOOKUP($C47,'Test Sample Data'!$C$195:$M$290,9,FALSE)))</f>
        <v/>
      </c>
      <c r="L47" s="139" t="str">
        <f>IF($C47="","",IF(VLOOKUP($C47,'Test Sample Data'!$C$195:$M$290,10,FALSE)=0,"",VLOOKUP($C47,'Test Sample Data'!$C$195:$M$290,10,FALSE)))</f>
        <v/>
      </c>
      <c r="M47" s="139" t="str">
        <f>IF($C47="","",IF(VLOOKUP($C47,'Test Sample Data'!$C$195:$M$290,11,FALSE)=0,"",VLOOKUP($C47,'Test Sample Data'!$C$195:$M$290,11,FALSE)))</f>
        <v/>
      </c>
      <c r="N47" s="151" t="str">
        <f t="shared" si="8"/>
        <v>HQP015171</v>
      </c>
      <c r="O47" s="30" t="str">
        <f>IF('Choose Housekeeping Genes'!C47=0,"",'Choose Housekeeping Genes'!C47)</f>
        <v>H05</v>
      </c>
      <c r="P47" s="139" t="str">
        <f>IF($C47="","",IF(VLOOKUP($C47,'Control Sample Data'!$C$195:$M$290,2,FALSE)=0,"",VLOOKUP($C47,'Control Sample Data'!$C$195:$M$290,2,FALSE)))</f>
        <v/>
      </c>
      <c r="Q47" s="139" t="str">
        <f>IF($C47="","",IF(VLOOKUP($C47,'Control Sample Data'!$C$195:$M$290,3,FALSE)=0,"",VLOOKUP($C47,'Control Sample Data'!$C$195:$M$290,3,FALSE)))</f>
        <v/>
      </c>
      <c r="R47" s="139" t="str">
        <f>IF($C47="","",IF(VLOOKUP($C47,'Control Sample Data'!$C$195:$M$290,4,FALSE)=0,"",VLOOKUP($C47,'Control Sample Data'!$C$195:$M$290,4,FALSE)))</f>
        <v/>
      </c>
      <c r="S47" s="139" t="str">
        <f>IF($C47="","",IF(VLOOKUP($C47,'Control Sample Data'!$C$195:$M$290,5,FALSE)=0,"",VLOOKUP($C47,'Control Sample Data'!$C$195:$M$290,5,FALSE)))</f>
        <v/>
      </c>
      <c r="T47" s="139" t="str">
        <f>IF($C47="","",IF(VLOOKUP($C47,'Control Sample Data'!$C$195:$M$290,6,FALSE)=0,"",VLOOKUP($C47,'Control Sample Data'!$C$195:$M$290,6,FALSE)))</f>
        <v/>
      </c>
      <c r="U47" s="139" t="str">
        <f>IF($C47="","",IF(VLOOKUP($C47,'Control Sample Data'!$C$195:$M$290,7,FALSE)=0,"",VLOOKUP($C47,'Control Sample Data'!$C$195:$M$290,7,FALSE)))</f>
        <v/>
      </c>
      <c r="V47" s="139" t="str">
        <f>IF($C47="","",IF(VLOOKUP($C47,'Control Sample Data'!$C$195:$M$290,8,FALSE)=0,"",VLOOKUP($C47,'Control Sample Data'!$C$195:$M$290,8,FALSE)))</f>
        <v/>
      </c>
      <c r="W47" s="139" t="str">
        <f>IF($C47="","",IF(VLOOKUP($C47,'Control Sample Data'!$C$195:$M$290,9,FALSE)=0,"",VLOOKUP($C47,'Control Sample Data'!$C$195:$M$290,9,FALSE)))</f>
        <v/>
      </c>
      <c r="X47" s="139" t="str">
        <f>IF($C47="","",IF(VLOOKUP($C47,'Control Sample Data'!$C$195:$M$290,10,FALSE)=0,"",VLOOKUP($C47,'Control Sample Data'!$C$195:$M$290,10,FALSE)))</f>
        <v/>
      </c>
      <c r="Y47" s="139" t="str">
        <f>IF($C47="","",IF(VLOOKUP($C47,'Control Sample Data'!$C$195:$M$290,11,FALSE)=0,"",VLOOKUP($C47,'Control Sample Data'!$C$195:$M$290,11,FALSE)))</f>
        <v/>
      </c>
    </row>
    <row r="48" customHeight="1" spans="1:25">
      <c r="A48" s="136"/>
      <c r="B48" s="148" t="str">
        <f t="shared" si="7"/>
        <v>HQP006171</v>
      </c>
      <c r="C48" s="147" t="str">
        <f>IF('Choose Housekeeping Genes'!C6=0,"",'Choose Housekeeping Genes'!C6)</f>
        <v>H06</v>
      </c>
      <c r="D48" s="139" t="str">
        <f>IF($C48="","",IF(VLOOKUP($C48,'Test Sample Data'!$C$195:$M$290,2,FALSE)=0,"",VLOOKUP($C48,'Test Sample Data'!$C$195:$M$290,2,FALSE)))</f>
        <v/>
      </c>
      <c r="E48" s="139" t="str">
        <f>IF($C48="","",IF(VLOOKUP($C48,'Test Sample Data'!$C$195:$M$290,3,FALSE)=0,"",VLOOKUP($C48,'Test Sample Data'!$C$195:$M$290,3,FALSE)))</f>
        <v/>
      </c>
      <c r="F48" s="139" t="str">
        <f>IF($C48="","",IF(VLOOKUP($C48,'Test Sample Data'!$C$195:$M$290,4,FALSE)=0,"",VLOOKUP($C48,'Test Sample Data'!$C$195:$M$290,4,FALSE)))</f>
        <v/>
      </c>
      <c r="G48" s="139" t="str">
        <f>IF($C48="","",IF(VLOOKUP($C48,'Test Sample Data'!$C$195:$M$290,5,FALSE)=0,"",VLOOKUP($C48,'Test Sample Data'!$C$195:$M$290,5,FALSE)))</f>
        <v/>
      </c>
      <c r="H48" s="139" t="str">
        <f>IF($C48="","",IF(VLOOKUP($C48,'Test Sample Data'!$C$195:$M$290,6,FALSE)=0,"",VLOOKUP($C48,'Test Sample Data'!$C$195:$M$290,6,FALSE)))</f>
        <v/>
      </c>
      <c r="I48" s="139" t="str">
        <f>IF($C48="","",IF(VLOOKUP($C48,'Test Sample Data'!$C$195:$M$290,7,FALSE)=0,"",VLOOKUP($C48,'Test Sample Data'!$C$195:$M$290,7,FALSE)))</f>
        <v/>
      </c>
      <c r="J48" s="139" t="str">
        <f>IF($C48="","",IF(VLOOKUP($C48,'Test Sample Data'!$C$195:$M$290,8,FALSE)=0,"",VLOOKUP($C48,'Test Sample Data'!$C$195:$M$290,8,FALSE)))</f>
        <v/>
      </c>
      <c r="K48" s="139" t="str">
        <f>IF($C48="","",IF(VLOOKUP($C48,'Test Sample Data'!$C$195:$M$290,9,FALSE)=0,"",VLOOKUP($C48,'Test Sample Data'!$C$195:$M$290,9,FALSE)))</f>
        <v/>
      </c>
      <c r="L48" s="139" t="str">
        <f>IF($C48="","",IF(VLOOKUP($C48,'Test Sample Data'!$C$195:$M$290,10,FALSE)=0,"",VLOOKUP($C48,'Test Sample Data'!$C$195:$M$290,10,FALSE)))</f>
        <v/>
      </c>
      <c r="M48" s="139" t="str">
        <f>IF($C48="","",IF(VLOOKUP($C48,'Test Sample Data'!$C$195:$M$290,11,FALSE)=0,"",VLOOKUP($C48,'Test Sample Data'!$C$195:$M$290,11,FALSE)))</f>
        <v/>
      </c>
      <c r="N48" s="151" t="str">
        <f t="shared" si="8"/>
        <v>HQP006171</v>
      </c>
      <c r="O48" s="30" t="str">
        <f>IF('Choose Housekeeping Genes'!C48=0,"",'Choose Housekeeping Genes'!C48)</f>
        <v>H06</v>
      </c>
      <c r="P48" s="139" t="str">
        <f>IF($C48="","",IF(VLOOKUP($C48,'Control Sample Data'!$C$195:$M$290,2,FALSE)=0,"",VLOOKUP($C48,'Control Sample Data'!$C$195:$M$290,2,FALSE)))</f>
        <v/>
      </c>
      <c r="Q48" s="139" t="str">
        <f>IF($C48="","",IF(VLOOKUP($C48,'Control Sample Data'!$C$195:$M$290,3,FALSE)=0,"",VLOOKUP($C48,'Control Sample Data'!$C$195:$M$290,3,FALSE)))</f>
        <v/>
      </c>
      <c r="R48" s="139" t="str">
        <f>IF($C48="","",IF(VLOOKUP($C48,'Control Sample Data'!$C$195:$M$290,4,FALSE)=0,"",VLOOKUP($C48,'Control Sample Data'!$C$195:$M$290,4,FALSE)))</f>
        <v/>
      </c>
      <c r="S48" s="139" t="str">
        <f>IF($C48="","",IF(VLOOKUP($C48,'Control Sample Data'!$C$195:$M$290,5,FALSE)=0,"",VLOOKUP($C48,'Control Sample Data'!$C$195:$M$290,5,FALSE)))</f>
        <v/>
      </c>
      <c r="T48" s="139" t="str">
        <f>IF($C48="","",IF(VLOOKUP($C48,'Control Sample Data'!$C$195:$M$290,6,FALSE)=0,"",VLOOKUP($C48,'Control Sample Data'!$C$195:$M$290,6,FALSE)))</f>
        <v/>
      </c>
      <c r="U48" s="139" t="str">
        <f>IF($C48="","",IF(VLOOKUP($C48,'Control Sample Data'!$C$195:$M$290,7,FALSE)=0,"",VLOOKUP($C48,'Control Sample Data'!$C$195:$M$290,7,FALSE)))</f>
        <v/>
      </c>
      <c r="V48" s="139" t="str">
        <f>IF($C48="","",IF(VLOOKUP($C48,'Control Sample Data'!$C$195:$M$290,8,FALSE)=0,"",VLOOKUP($C48,'Control Sample Data'!$C$195:$M$290,8,FALSE)))</f>
        <v/>
      </c>
      <c r="W48" s="139" t="str">
        <f>IF($C48="","",IF(VLOOKUP($C48,'Control Sample Data'!$C$195:$M$290,9,FALSE)=0,"",VLOOKUP($C48,'Control Sample Data'!$C$195:$M$290,9,FALSE)))</f>
        <v/>
      </c>
      <c r="X48" s="139" t="str">
        <f>IF($C48="","",IF(VLOOKUP($C48,'Control Sample Data'!$C$195:$M$290,10,FALSE)=0,"",VLOOKUP($C48,'Control Sample Data'!$C$195:$M$290,10,FALSE)))</f>
        <v/>
      </c>
      <c r="Y48" s="139" t="str">
        <f>IF($C48="","",IF(VLOOKUP($C48,'Control Sample Data'!$C$195:$M$290,11,FALSE)=0,"",VLOOKUP($C48,'Control Sample Data'!$C$195:$M$290,11,FALSE)))</f>
        <v/>
      </c>
    </row>
    <row r="49" customHeight="1" spans="1:25">
      <c r="A49" s="136"/>
      <c r="B49" s="148" t="str">
        <f t="shared" si="7"/>
        <v>HQP009026</v>
      </c>
      <c r="C49" s="147" t="str">
        <f>IF('Choose Housekeeping Genes'!C7=0,"",'Choose Housekeeping Genes'!C7)</f>
        <v>H07</v>
      </c>
      <c r="D49" s="139" t="str">
        <f>IF($C49="","",IF(VLOOKUP($C49,'Test Sample Data'!$C$195:$M$290,2,FALSE)=0,"",VLOOKUP($C49,'Test Sample Data'!$C$195:$M$290,2,FALSE)))</f>
        <v/>
      </c>
      <c r="E49" s="139" t="str">
        <f>IF($C49="","",IF(VLOOKUP($C49,'Test Sample Data'!$C$195:$M$290,3,FALSE)=0,"",VLOOKUP($C49,'Test Sample Data'!$C$195:$M$290,3,FALSE)))</f>
        <v/>
      </c>
      <c r="F49" s="139" t="str">
        <f>IF($C49="","",IF(VLOOKUP($C49,'Test Sample Data'!$C$195:$M$290,4,FALSE)=0,"",VLOOKUP($C49,'Test Sample Data'!$C$195:$M$290,4,FALSE)))</f>
        <v/>
      </c>
      <c r="G49" s="139" t="str">
        <f>IF($C49="","",IF(VLOOKUP($C49,'Test Sample Data'!$C$195:$M$290,5,FALSE)=0,"",VLOOKUP($C49,'Test Sample Data'!$C$195:$M$290,5,FALSE)))</f>
        <v/>
      </c>
      <c r="H49" s="139" t="str">
        <f>IF($C49="","",IF(VLOOKUP($C49,'Test Sample Data'!$C$195:$M$290,6,FALSE)=0,"",VLOOKUP($C49,'Test Sample Data'!$C$195:$M$290,6,FALSE)))</f>
        <v/>
      </c>
      <c r="I49" s="139" t="str">
        <f>IF($C49="","",IF(VLOOKUP($C49,'Test Sample Data'!$C$195:$M$290,7,FALSE)=0,"",VLOOKUP($C49,'Test Sample Data'!$C$195:$M$290,7,FALSE)))</f>
        <v/>
      </c>
      <c r="J49" s="139" t="str">
        <f>IF($C49="","",IF(VLOOKUP($C49,'Test Sample Data'!$C$195:$M$290,8,FALSE)=0,"",VLOOKUP($C49,'Test Sample Data'!$C$195:$M$290,8,FALSE)))</f>
        <v/>
      </c>
      <c r="K49" s="139" t="str">
        <f>IF($C49="","",IF(VLOOKUP($C49,'Test Sample Data'!$C$195:$M$290,9,FALSE)=0,"",VLOOKUP($C49,'Test Sample Data'!$C$195:$M$290,9,FALSE)))</f>
        <v/>
      </c>
      <c r="L49" s="139" t="str">
        <f>IF($C49="","",IF(VLOOKUP($C49,'Test Sample Data'!$C$195:$M$290,10,FALSE)=0,"",VLOOKUP($C49,'Test Sample Data'!$C$195:$M$290,10,FALSE)))</f>
        <v/>
      </c>
      <c r="M49" s="139" t="str">
        <f>IF($C49="","",IF(VLOOKUP($C49,'Test Sample Data'!$C$195:$M$290,11,FALSE)=0,"",VLOOKUP($C49,'Test Sample Data'!$C$195:$M$290,11,FALSE)))</f>
        <v/>
      </c>
      <c r="N49" s="151" t="str">
        <f t="shared" si="8"/>
        <v>HQP009026</v>
      </c>
      <c r="O49" s="30" t="str">
        <f>IF('Choose Housekeeping Genes'!C49=0,"",'Choose Housekeeping Genes'!C49)</f>
        <v>H07</v>
      </c>
      <c r="P49" s="139" t="str">
        <f>IF($C49="","",IF(VLOOKUP($C49,'Control Sample Data'!$C$195:$M$290,2,FALSE)=0,"",VLOOKUP($C49,'Control Sample Data'!$C$195:$M$290,2,FALSE)))</f>
        <v/>
      </c>
      <c r="Q49" s="139" t="str">
        <f>IF($C49="","",IF(VLOOKUP($C49,'Control Sample Data'!$C$195:$M$290,3,FALSE)=0,"",VLOOKUP($C49,'Control Sample Data'!$C$195:$M$290,3,FALSE)))</f>
        <v/>
      </c>
      <c r="R49" s="139" t="str">
        <f>IF($C49="","",IF(VLOOKUP($C49,'Control Sample Data'!$C$195:$M$290,4,FALSE)=0,"",VLOOKUP($C49,'Control Sample Data'!$C$195:$M$290,4,FALSE)))</f>
        <v/>
      </c>
      <c r="S49" s="139" t="str">
        <f>IF($C49="","",IF(VLOOKUP($C49,'Control Sample Data'!$C$195:$M$290,5,FALSE)=0,"",VLOOKUP($C49,'Control Sample Data'!$C$195:$M$290,5,FALSE)))</f>
        <v/>
      </c>
      <c r="T49" s="139" t="str">
        <f>IF($C49="","",IF(VLOOKUP($C49,'Control Sample Data'!$C$195:$M$290,6,FALSE)=0,"",VLOOKUP($C49,'Control Sample Data'!$C$195:$M$290,6,FALSE)))</f>
        <v/>
      </c>
      <c r="U49" s="139" t="str">
        <f>IF($C49="","",IF(VLOOKUP($C49,'Control Sample Data'!$C$195:$M$290,7,FALSE)=0,"",VLOOKUP($C49,'Control Sample Data'!$C$195:$M$290,7,FALSE)))</f>
        <v/>
      </c>
      <c r="V49" s="139" t="str">
        <f>IF($C49="","",IF(VLOOKUP($C49,'Control Sample Data'!$C$195:$M$290,8,FALSE)=0,"",VLOOKUP($C49,'Control Sample Data'!$C$195:$M$290,8,FALSE)))</f>
        <v/>
      </c>
      <c r="W49" s="139" t="str">
        <f>IF($C49="","",IF(VLOOKUP($C49,'Control Sample Data'!$C$195:$M$290,9,FALSE)=0,"",VLOOKUP($C49,'Control Sample Data'!$C$195:$M$290,9,FALSE)))</f>
        <v/>
      </c>
      <c r="X49" s="139" t="str">
        <f>IF($C49="","",IF(VLOOKUP($C49,'Control Sample Data'!$C$195:$M$290,10,FALSE)=0,"",VLOOKUP($C49,'Control Sample Data'!$C$195:$M$290,10,FALSE)))</f>
        <v/>
      </c>
      <c r="Y49" s="139" t="str">
        <f>IF($C49="","",IF(VLOOKUP($C49,'Control Sample Data'!$C$195:$M$290,11,FALSE)=0,"",VLOOKUP($C49,'Control Sample Data'!$C$195:$M$290,11,FALSE)))</f>
        <v/>
      </c>
    </row>
    <row r="50" customHeight="1" spans="1:25">
      <c r="A50" s="136"/>
      <c r="B50" s="148" t="str">
        <f t="shared" si="7"/>
        <v>HQP054253</v>
      </c>
      <c r="C50" s="147" t="str">
        <f>IF('Choose Housekeeping Genes'!C8=0,"",'Choose Housekeeping Genes'!C8)</f>
        <v>H08</v>
      </c>
      <c r="D50" s="139" t="str">
        <f>IF($C50="","",IF(VLOOKUP($C50,'Test Sample Data'!$C$195:$M$290,2,FALSE)=0,"",VLOOKUP($C50,'Test Sample Data'!$C$195:$M$290,2,FALSE)))</f>
        <v/>
      </c>
      <c r="E50" s="139" t="str">
        <f>IF($C50="","",IF(VLOOKUP($C50,'Test Sample Data'!$C$195:$M$290,3,FALSE)=0,"",VLOOKUP($C50,'Test Sample Data'!$C$195:$M$290,3,FALSE)))</f>
        <v/>
      </c>
      <c r="F50" s="139" t="str">
        <f>IF($C50="","",IF(VLOOKUP($C50,'Test Sample Data'!$C$195:$M$290,4,FALSE)=0,"",VLOOKUP($C50,'Test Sample Data'!$C$195:$M$290,4,FALSE)))</f>
        <v/>
      </c>
      <c r="G50" s="139" t="str">
        <f>IF($C50="","",IF(VLOOKUP($C50,'Test Sample Data'!$C$195:$M$290,5,FALSE)=0,"",VLOOKUP($C50,'Test Sample Data'!$C$195:$M$290,5,FALSE)))</f>
        <v/>
      </c>
      <c r="H50" s="139" t="str">
        <f>IF($C50="","",IF(VLOOKUP($C50,'Test Sample Data'!$C$195:$M$290,6,FALSE)=0,"",VLOOKUP($C50,'Test Sample Data'!$C$195:$M$290,6,FALSE)))</f>
        <v/>
      </c>
      <c r="I50" s="139" t="str">
        <f>IF($C50="","",IF(VLOOKUP($C50,'Test Sample Data'!$C$195:$M$290,7,FALSE)=0,"",VLOOKUP($C50,'Test Sample Data'!$C$195:$M$290,7,FALSE)))</f>
        <v/>
      </c>
      <c r="J50" s="139" t="str">
        <f>IF($C50="","",IF(VLOOKUP($C50,'Test Sample Data'!$C$195:$M$290,8,FALSE)=0,"",VLOOKUP($C50,'Test Sample Data'!$C$195:$M$290,8,FALSE)))</f>
        <v/>
      </c>
      <c r="K50" s="139" t="str">
        <f>IF($C50="","",IF(VLOOKUP($C50,'Test Sample Data'!$C$195:$M$290,9,FALSE)=0,"",VLOOKUP($C50,'Test Sample Data'!$C$195:$M$290,9,FALSE)))</f>
        <v/>
      </c>
      <c r="L50" s="139" t="str">
        <f>IF($C50="","",IF(VLOOKUP($C50,'Test Sample Data'!$C$195:$M$290,10,FALSE)=0,"",VLOOKUP($C50,'Test Sample Data'!$C$195:$M$290,10,FALSE)))</f>
        <v/>
      </c>
      <c r="M50" s="139" t="str">
        <f>IF($C50="","",IF(VLOOKUP($C50,'Test Sample Data'!$C$195:$M$290,11,FALSE)=0,"",VLOOKUP($C50,'Test Sample Data'!$C$195:$M$290,11,FALSE)))</f>
        <v/>
      </c>
      <c r="N50" s="151" t="str">
        <f t="shared" si="8"/>
        <v>HQP054253</v>
      </c>
      <c r="O50" s="30" t="str">
        <f>IF('Choose Housekeeping Genes'!C50=0,"",'Choose Housekeeping Genes'!C50)</f>
        <v>H08</v>
      </c>
      <c r="P50" s="139" t="str">
        <f>IF($C50="","",IF(VLOOKUP($C50,'Control Sample Data'!$C$195:$M$290,2,FALSE)=0,"",VLOOKUP($C50,'Control Sample Data'!$C$195:$M$290,2,FALSE)))</f>
        <v/>
      </c>
      <c r="Q50" s="139" t="str">
        <f>IF($C50="","",IF(VLOOKUP($C50,'Control Sample Data'!$C$195:$M$290,3,FALSE)=0,"",VLOOKUP($C50,'Control Sample Data'!$C$195:$M$290,3,FALSE)))</f>
        <v/>
      </c>
      <c r="R50" s="139" t="str">
        <f>IF($C50="","",IF(VLOOKUP($C50,'Control Sample Data'!$C$195:$M$290,4,FALSE)=0,"",VLOOKUP($C50,'Control Sample Data'!$C$195:$M$290,4,FALSE)))</f>
        <v/>
      </c>
      <c r="S50" s="139" t="str">
        <f>IF($C50="","",IF(VLOOKUP($C50,'Control Sample Data'!$C$195:$M$290,5,FALSE)=0,"",VLOOKUP($C50,'Control Sample Data'!$C$195:$M$290,5,FALSE)))</f>
        <v/>
      </c>
      <c r="T50" s="139" t="str">
        <f>IF($C50="","",IF(VLOOKUP($C50,'Control Sample Data'!$C$195:$M$290,6,FALSE)=0,"",VLOOKUP($C50,'Control Sample Data'!$C$195:$M$290,6,FALSE)))</f>
        <v/>
      </c>
      <c r="U50" s="139" t="str">
        <f>IF($C50="","",IF(VLOOKUP($C50,'Control Sample Data'!$C$195:$M$290,7,FALSE)=0,"",VLOOKUP($C50,'Control Sample Data'!$C$195:$M$290,7,FALSE)))</f>
        <v/>
      </c>
      <c r="V50" s="139" t="str">
        <f>IF($C50="","",IF(VLOOKUP($C50,'Control Sample Data'!$C$195:$M$290,8,FALSE)=0,"",VLOOKUP($C50,'Control Sample Data'!$C$195:$M$290,8,FALSE)))</f>
        <v/>
      </c>
      <c r="W50" s="139" t="str">
        <f>IF($C50="","",IF(VLOOKUP($C50,'Control Sample Data'!$C$195:$M$290,9,FALSE)=0,"",VLOOKUP($C50,'Control Sample Data'!$C$195:$M$290,9,FALSE)))</f>
        <v/>
      </c>
      <c r="X50" s="139" t="str">
        <f>IF($C50="","",IF(VLOOKUP($C50,'Control Sample Data'!$C$195:$M$290,10,FALSE)=0,"",VLOOKUP($C50,'Control Sample Data'!$C$195:$M$290,10,FALSE)))</f>
        <v/>
      </c>
      <c r="Y50" s="139" t="str">
        <f>IF($C50="","",IF(VLOOKUP($C50,'Control Sample Data'!$C$195:$M$290,11,FALSE)=0,"",VLOOKUP($C50,'Control Sample Data'!$C$195:$M$290,11,FALSE)))</f>
        <v/>
      </c>
    </row>
    <row r="51" customHeight="1" spans="1:25">
      <c r="A51" s="136"/>
      <c r="B51" s="148" t="str">
        <f t="shared" si="7"/>
        <v/>
      </c>
      <c r="C51" s="147" t="str">
        <f>IF('Choose Housekeeping Genes'!C9=0,"",'Choose Housekeeping Genes'!C9)</f>
        <v/>
      </c>
      <c r="D51" s="139" t="str">
        <f>IF($C51="","",IF(VLOOKUP($C51,'Test Sample Data'!$C$195:$M$290,2,FALSE)=0,"",VLOOKUP($C51,'Test Sample Data'!$C$195:$M$290,2,FALSE)))</f>
        <v/>
      </c>
      <c r="E51" s="139" t="str">
        <f>IF($C51="","",IF(VLOOKUP($C51,'Test Sample Data'!$C$195:$M$290,3,FALSE)=0,"",VLOOKUP($C51,'Test Sample Data'!$C$195:$M$290,3,FALSE)))</f>
        <v/>
      </c>
      <c r="F51" s="139" t="str">
        <f>IF($C51="","",IF(VLOOKUP($C51,'Test Sample Data'!$C$195:$M$290,4,FALSE)=0,"",VLOOKUP($C51,'Test Sample Data'!$C$195:$M$290,4,FALSE)))</f>
        <v/>
      </c>
      <c r="G51" s="139" t="str">
        <f>IF($C51="","",IF(VLOOKUP($C51,'Test Sample Data'!$C$195:$M$290,5,FALSE)=0,"",VLOOKUP($C51,'Test Sample Data'!$C$195:$M$290,5,FALSE)))</f>
        <v/>
      </c>
      <c r="H51" s="139" t="str">
        <f>IF($C51="","",IF(VLOOKUP($C51,'Test Sample Data'!$C$195:$M$290,6,FALSE)=0,"",VLOOKUP($C51,'Test Sample Data'!$C$195:$M$290,6,FALSE)))</f>
        <v/>
      </c>
      <c r="I51" s="139" t="str">
        <f>IF($C51="","",IF(VLOOKUP($C51,'Test Sample Data'!$C$195:$M$290,7,FALSE)=0,"",VLOOKUP($C51,'Test Sample Data'!$C$195:$M$290,7,FALSE)))</f>
        <v/>
      </c>
      <c r="J51" s="139" t="str">
        <f>IF($C51="","",IF(VLOOKUP($C51,'Test Sample Data'!$C$195:$M$290,8,FALSE)=0,"",VLOOKUP($C51,'Test Sample Data'!$C$195:$M$290,8,FALSE)))</f>
        <v/>
      </c>
      <c r="K51" s="139" t="str">
        <f>IF($C51="","",IF(VLOOKUP($C51,'Test Sample Data'!$C$195:$M$290,9,FALSE)=0,"",VLOOKUP($C51,'Test Sample Data'!$C$195:$M$290,9,FALSE)))</f>
        <v/>
      </c>
      <c r="L51" s="139" t="str">
        <f>IF($C51="","",IF(VLOOKUP($C51,'Test Sample Data'!$C$195:$M$290,10,FALSE)=0,"",VLOOKUP($C51,'Test Sample Data'!$C$195:$M$290,10,FALSE)))</f>
        <v/>
      </c>
      <c r="M51" s="139" t="str">
        <f>IF($C51="","",IF(VLOOKUP($C51,'Test Sample Data'!$C$195:$M$290,11,FALSE)=0,"",VLOOKUP($C51,'Test Sample Data'!$C$195:$M$290,11,FALSE)))</f>
        <v/>
      </c>
      <c r="N51" s="151" t="str">
        <f t="shared" si="8"/>
        <v/>
      </c>
      <c r="O51" s="30" t="str">
        <f>IF('Choose Housekeeping Genes'!C51=0,"",'Choose Housekeeping Genes'!C51)</f>
        <v/>
      </c>
      <c r="P51" s="139" t="str">
        <f>IF($C51="","",IF(VLOOKUP($C51,'Control Sample Data'!$C$195:$M$290,2,FALSE)=0,"",VLOOKUP($C51,'Control Sample Data'!$C$195:$M$290,2,FALSE)))</f>
        <v/>
      </c>
      <c r="Q51" s="139" t="str">
        <f>IF($C51="","",IF(VLOOKUP($C51,'Control Sample Data'!$C$195:$M$290,3,FALSE)=0,"",VLOOKUP($C51,'Control Sample Data'!$C$195:$M$290,3,FALSE)))</f>
        <v/>
      </c>
      <c r="R51" s="139" t="str">
        <f>IF($C51="","",IF(VLOOKUP($C51,'Control Sample Data'!$C$195:$M$290,4,FALSE)=0,"",VLOOKUP($C51,'Control Sample Data'!$C$195:$M$290,4,FALSE)))</f>
        <v/>
      </c>
      <c r="S51" s="139" t="str">
        <f>IF($C51="","",IF(VLOOKUP($C51,'Control Sample Data'!$C$195:$M$290,5,FALSE)=0,"",VLOOKUP($C51,'Control Sample Data'!$C$195:$M$290,5,FALSE)))</f>
        <v/>
      </c>
      <c r="T51" s="139" t="str">
        <f>IF($C51="","",IF(VLOOKUP($C51,'Control Sample Data'!$C$195:$M$290,6,FALSE)=0,"",VLOOKUP($C51,'Control Sample Data'!$C$195:$M$290,6,FALSE)))</f>
        <v/>
      </c>
      <c r="U51" s="139" t="str">
        <f>IF($C51="","",IF(VLOOKUP($C51,'Control Sample Data'!$C$195:$M$290,7,FALSE)=0,"",VLOOKUP($C51,'Control Sample Data'!$C$195:$M$290,7,FALSE)))</f>
        <v/>
      </c>
      <c r="V51" s="139" t="str">
        <f>IF($C51="","",IF(VLOOKUP($C51,'Control Sample Data'!$C$195:$M$290,8,FALSE)=0,"",VLOOKUP($C51,'Control Sample Data'!$C$195:$M$290,8,FALSE)))</f>
        <v/>
      </c>
      <c r="W51" s="139" t="str">
        <f>IF($C51="","",IF(VLOOKUP($C51,'Control Sample Data'!$C$195:$M$290,9,FALSE)=0,"",VLOOKUP($C51,'Control Sample Data'!$C$195:$M$290,9,FALSE)))</f>
        <v/>
      </c>
      <c r="X51" s="139" t="str">
        <f>IF($C51="","",IF(VLOOKUP($C51,'Control Sample Data'!$C$195:$M$290,10,FALSE)=0,"",VLOOKUP($C51,'Control Sample Data'!$C$195:$M$290,10,FALSE)))</f>
        <v/>
      </c>
      <c r="Y51" s="139" t="str">
        <f>IF($C51="","",IF(VLOOKUP($C51,'Control Sample Data'!$C$195:$M$290,11,FALSE)=0,"",VLOOKUP($C51,'Control Sample Data'!$C$195:$M$290,11,FALSE)))</f>
        <v/>
      </c>
    </row>
    <row r="52" customHeight="1" spans="1:25">
      <c r="A52" s="136"/>
      <c r="B52" s="148" t="str">
        <f t="shared" si="7"/>
        <v/>
      </c>
      <c r="C52" s="147" t="str">
        <f>IF('Choose Housekeeping Genes'!C10=0,"",'Choose Housekeeping Genes'!C10)</f>
        <v/>
      </c>
      <c r="D52" s="139" t="str">
        <f>IF($C52="","",IF(VLOOKUP($C52,'Test Sample Data'!$C$195:$M$290,2,FALSE)=0,"",VLOOKUP($C52,'Test Sample Data'!$C$195:$M$290,2,FALSE)))</f>
        <v/>
      </c>
      <c r="E52" s="139" t="str">
        <f>IF($C52="","",IF(VLOOKUP($C52,'Test Sample Data'!$C$195:$M$290,3,FALSE)=0,"",VLOOKUP($C52,'Test Sample Data'!$C$195:$M$290,3,FALSE)))</f>
        <v/>
      </c>
      <c r="F52" s="139" t="str">
        <f>IF($C52="","",IF(VLOOKUP($C52,'Test Sample Data'!$C$195:$M$290,4,FALSE)=0,"",VLOOKUP($C52,'Test Sample Data'!$C$195:$M$290,4,FALSE)))</f>
        <v/>
      </c>
      <c r="G52" s="139" t="str">
        <f>IF($C52="","",IF(VLOOKUP($C52,'Test Sample Data'!$C$195:$M$290,5,FALSE)=0,"",VLOOKUP($C52,'Test Sample Data'!$C$195:$M$290,5,FALSE)))</f>
        <v/>
      </c>
      <c r="H52" s="139" t="str">
        <f>IF($C52="","",IF(VLOOKUP($C52,'Test Sample Data'!$C$195:$M$290,6,FALSE)=0,"",VLOOKUP($C52,'Test Sample Data'!$C$195:$M$290,6,FALSE)))</f>
        <v/>
      </c>
      <c r="I52" s="139" t="str">
        <f>IF($C52="","",IF(VLOOKUP($C52,'Test Sample Data'!$C$195:$M$290,7,FALSE)=0,"",VLOOKUP($C52,'Test Sample Data'!$C$195:$M$290,7,FALSE)))</f>
        <v/>
      </c>
      <c r="J52" s="139" t="str">
        <f>IF($C52="","",IF(VLOOKUP($C52,'Test Sample Data'!$C$195:$M$290,8,FALSE)=0,"",VLOOKUP($C52,'Test Sample Data'!$C$195:$M$290,8,FALSE)))</f>
        <v/>
      </c>
      <c r="K52" s="139" t="str">
        <f>IF($C52="","",IF(VLOOKUP($C52,'Test Sample Data'!$C$195:$M$290,9,FALSE)=0,"",VLOOKUP($C52,'Test Sample Data'!$C$195:$M$290,9,FALSE)))</f>
        <v/>
      </c>
      <c r="L52" s="139" t="str">
        <f>IF($C52="","",IF(VLOOKUP($C52,'Test Sample Data'!$C$195:$M$290,10,FALSE)=0,"",VLOOKUP($C52,'Test Sample Data'!$C$195:$M$290,10,FALSE)))</f>
        <v/>
      </c>
      <c r="M52" s="139" t="str">
        <f>IF($C52="","",IF(VLOOKUP($C52,'Test Sample Data'!$C$195:$M$290,11,FALSE)=0,"",VLOOKUP($C52,'Test Sample Data'!$C$195:$M$290,11,FALSE)))</f>
        <v/>
      </c>
      <c r="N52" s="151" t="str">
        <f t="shared" si="8"/>
        <v/>
      </c>
      <c r="O52" s="30" t="str">
        <f>IF('Choose Housekeeping Genes'!C52=0,"",'Choose Housekeeping Genes'!C52)</f>
        <v/>
      </c>
      <c r="P52" s="139" t="str">
        <f>IF($C52="","",IF(VLOOKUP($C52,'Control Sample Data'!$C$195:$M$290,2,FALSE)=0,"",VLOOKUP($C52,'Control Sample Data'!$C$195:$M$290,2,FALSE)))</f>
        <v/>
      </c>
      <c r="Q52" s="139" t="str">
        <f>IF($C52="","",IF(VLOOKUP($C52,'Control Sample Data'!$C$195:$M$290,3,FALSE)=0,"",VLOOKUP($C52,'Control Sample Data'!$C$195:$M$290,3,FALSE)))</f>
        <v/>
      </c>
      <c r="R52" s="139" t="str">
        <f>IF($C52="","",IF(VLOOKUP($C52,'Control Sample Data'!$C$195:$M$290,4,FALSE)=0,"",VLOOKUP($C52,'Control Sample Data'!$C$195:$M$290,4,FALSE)))</f>
        <v/>
      </c>
      <c r="S52" s="139" t="str">
        <f>IF($C52="","",IF(VLOOKUP($C52,'Control Sample Data'!$C$195:$M$290,5,FALSE)=0,"",VLOOKUP($C52,'Control Sample Data'!$C$195:$M$290,5,FALSE)))</f>
        <v/>
      </c>
      <c r="T52" s="139" t="str">
        <f>IF($C52="","",IF(VLOOKUP($C52,'Control Sample Data'!$C$195:$M$290,6,FALSE)=0,"",VLOOKUP($C52,'Control Sample Data'!$C$195:$M$290,6,FALSE)))</f>
        <v/>
      </c>
      <c r="U52" s="139" t="str">
        <f>IF($C52="","",IF(VLOOKUP($C52,'Control Sample Data'!$C$195:$M$290,7,FALSE)=0,"",VLOOKUP($C52,'Control Sample Data'!$C$195:$M$290,7,FALSE)))</f>
        <v/>
      </c>
      <c r="V52" s="139" t="str">
        <f>IF($C52="","",IF(VLOOKUP($C52,'Control Sample Data'!$C$195:$M$290,8,FALSE)=0,"",VLOOKUP($C52,'Control Sample Data'!$C$195:$M$290,8,FALSE)))</f>
        <v/>
      </c>
      <c r="W52" s="139" t="str">
        <f>IF($C52="","",IF(VLOOKUP($C52,'Control Sample Data'!$C$195:$M$290,9,FALSE)=0,"",VLOOKUP($C52,'Control Sample Data'!$C$195:$M$290,9,FALSE)))</f>
        <v/>
      </c>
      <c r="X52" s="139" t="str">
        <f>IF($C52="","",IF(VLOOKUP($C52,'Control Sample Data'!$C$195:$M$290,10,FALSE)=0,"",VLOOKUP($C52,'Control Sample Data'!$C$195:$M$290,10,FALSE)))</f>
        <v/>
      </c>
      <c r="Y52" s="139" t="str">
        <f>IF($C52="","",IF(VLOOKUP($C52,'Control Sample Data'!$C$195:$M$290,11,FALSE)=0,"",VLOOKUP($C52,'Control Sample Data'!$C$195:$M$290,11,FALSE)))</f>
        <v/>
      </c>
    </row>
    <row r="53" customHeight="1" spans="1:25">
      <c r="A53" s="136"/>
      <c r="B53" s="148" t="str">
        <f t="shared" si="7"/>
        <v/>
      </c>
      <c r="C53" s="147" t="str">
        <f>IF('Choose Housekeeping Genes'!C11=0,"",'Choose Housekeeping Genes'!C11)</f>
        <v/>
      </c>
      <c r="D53" s="139" t="str">
        <f>IF($C53="","",IF(VLOOKUP($C53,'Test Sample Data'!$C$195:$M$290,2,FALSE)=0,"",VLOOKUP($C53,'Test Sample Data'!$C$195:$M$290,2,FALSE)))</f>
        <v/>
      </c>
      <c r="E53" s="139" t="str">
        <f>IF($C53="","",IF(VLOOKUP($C53,'Test Sample Data'!$C$195:$M$290,3,FALSE)=0,"",VLOOKUP($C53,'Test Sample Data'!$C$195:$M$290,3,FALSE)))</f>
        <v/>
      </c>
      <c r="F53" s="139" t="str">
        <f>IF($C53="","",IF(VLOOKUP($C53,'Test Sample Data'!$C$195:$M$290,4,FALSE)=0,"",VLOOKUP($C53,'Test Sample Data'!$C$195:$M$290,4,FALSE)))</f>
        <v/>
      </c>
      <c r="G53" s="139" t="str">
        <f>IF($C53="","",IF(VLOOKUP($C53,'Test Sample Data'!$C$195:$M$290,5,FALSE)=0,"",VLOOKUP($C53,'Test Sample Data'!$C$195:$M$290,5,FALSE)))</f>
        <v/>
      </c>
      <c r="H53" s="139" t="str">
        <f>IF($C53="","",IF(VLOOKUP($C53,'Test Sample Data'!$C$195:$M$290,6,FALSE)=0,"",VLOOKUP($C53,'Test Sample Data'!$C$195:$M$290,6,FALSE)))</f>
        <v/>
      </c>
      <c r="I53" s="139" t="str">
        <f>IF($C53="","",IF(VLOOKUP($C53,'Test Sample Data'!$C$195:$M$290,7,FALSE)=0,"",VLOOKUP($C53,'Test Sample Data'!$C$195:$M$290,7,FALSE)))</f>
        <v/>
      </c>
      <c r="J53" s="139" t="str">
        <f>IF($C53="","",IF(VLOOKUP($C53,'Test Sample Data'!$C$195:$M$290,8,FALSE)=0,"",VLOOKUP($C53,'Test Sample Data'!$C$195:$M$290,8,FALSE)))</f>
        <v/>
      </c>
      <c r="K53" s="139" t="str">
        <f>IF($C53="","",IF(VLOOKUP($C53,'Test Sample Data'!$C$195:$M$290,9,FALSE)=0,"",VLOOKUP($C53,'Test Sample Data'!$C$195:$M$290,9,FALSE)))</f>
        <v/>
      </c>
      <c r="L53" s="139" t="str">
        <f>IF($C53="","",IF(VLOOKUP($C53,'Test Sample Data'!$C$195:$M$290,10,FALSE)=0,"",VLOOKUP($C53,'Test Sample Data'!$C$195:$M$290,10,FALSE)))</f>
        <v/>
      </c>
      <c r="M53" s="139" t="str">
        <f>IF($C53="","",IF(VLOOKUP($C53,'Test Sample Data'!$C$195:$M$290,11,FALSE)=0,"",VLOOKUP($C53,'Test Sample Data'!$C$195:$M$290,11,FALSE)))</f>
        <v/>
      </c>
      <c r="N53" s="151" t="str">
        <f t="shared" si="8"/>
        <v/>
      </c>
      <c r="O53" s="30" t="str">
        <f>IF('Choose Housekeeping Genes'!C53=0,"",'Choose Housekeeping Genes'!C53)</f>
        <v/>
      </c>
      <c r="P53" s="139" t="str">
        <f>IF($C53="","",IF(VLOOKUP($C53,'Control Sample Data'!$C$195:$M$290,2,FALSE)=0,"",VLOOKUP($C53,'Control Sample Data'!$C$195:$M$290,2,FALSE)))</f>
        <v/>
      </c>
      <c r="Q53" s="139" t="str">
        <f>IF($C53="","",IF(VLOOKUP($C53,'Control Sample Data'!$C$195:$M$290,3,FALSE)=0,"",VLOOKUP($C53,'Control Sample Data'!$C$195:$M$290,3,FALSE)))</f>
        <v/>
      </c>
      <c r="R53" s="139" t="str">
        <f>IF($C53="","",IF(VLOOKUP($C53,'Control Sample Data'!$C$195:$M$290,4,FALSE)=0,"",VLOOKUP($C53,'Control Sample Data'!$C$195:$M$290,4,FALSE)))</f>
        <v/>
      </c>
      <c r="S53" s="139" t="str">
        <f>IF($C53="","",IF(VLOOKUP($C53,'Control Sample Data'!$C$195:$M$290,5,FALSE)=0,"",VLOOKUP($C53,'Control Sample Data'!$C$195:$M$290,5,FALSE)))</f>
        <v/>
      </c>
      <c r="T53" s="139" t="str">
        <f>IF($C53="","",IF(VLOOKUP($C53,'Control Sample Data'!$C$195:$M$290,6,FALSE)=0,"",VLOOKUP($C53,'Control Sample Data'!$C$195:$M$290,6,FALSE)))</f>
        <v/>
      </c>
      <c r="U53" s="139" t="str">
        <f>IF($C53="","",IF(VLOOKUP($C53,'Control Sample Data'!$C$195:$M$290,7,FALSE)=0,"",VLOOKUP($C53,'Control Sample Data'!$C$195:$M$290,7,FALSE)))</f>
        <v/>
      </c>
      <c r="V53" s="139" t="str">
        <f>IF($C53="","",IF(VLOOKUP($C53,'Control Sample Data'!$C$195:$M$290,8,FALSE)=0,"",VLOOKUP($C53,'Control Sample Data'!$C$195:$M$290,8,FALSE)))</f>
        <v/>
      </c>
      <c r="W53" s="139" t="str">
        <f>IF($C53="","",IF(VLOOKUP($C53,'Control Sample Data'!$C$195:$M$290,9,FALSE)=0,"",VLOOKUP($C53,'Control Sample Data'!$C$195:$M$290,9,FALSE)))</f>
        <v/>
      </c>
      <c r="X53" s="139" t="str">
        <f>IF($C53="","",IF(VLOOKUP($C53,'Control Sample Data'!$C$195:$M$290,10,FALSE)=0,"",VLOOKUP($C53,'Control Sample Data'!$C$195:$M$290,10,FALSE)))</f>
        <v/>
      </c>
      <c r="Y53" s="139" t="str">
        <f>IF($C53="","",IF(VLOOKUP($C53,'Control Sample Data'!$C$195:$M$290,11,FALSE)=0,"",VLOOKUP($C53,'Control Sample Data'!$C$195:$M$290,11,FALSE)))</f>
        <v/>
      </c>
    </row>
    <row r="54" customHeight="1" spans="1:25">
      <c r="A54" s="136"/>
      <c r="B54" s="148" t="str">
        <f t="shared" si="7"/>
        <v/>
      </c>
      <c r="C54" s="147" t="str">
        <f>IF('Choose Housekeeping Genes'!C12=0,"",'Choose Housekeeping Genes'!C12)</f>
        <v/>
      </c>
      <c r="D54" s="139" t="str">
        <f>IF($C54="","",IF(VLOOKUP($C54,'Test Sample Data'!$C$195:$M$290,2,FALSE)=0,"",VLOOKUP($C54,'Test Sample Data'!$C$195:$M$290,2,FALSE)))</f>
        <v/>
      </c>
      <c r="E54" s="139" t="str">
        <f>IF($C54="","",IF(VLOOKUP($C54,'Test Sample Data'!$C$195:$M$290,3,FALSE)=0,"",VLOOKUP($C54,'Test Sample Data'!$C$195:$M$290,3,FALSE)))</f>
        <v/>
      </c>
      <c r="F54" s="139" t="str">
        <f>IF($C54="","",IF(VLOOKUP($C54,'Test Sample Data'!$C$195:$M$290,4,FALSE)=0,"",VLOOKUP($C54,'Test Sample Data'!$C$195:$M$290,4,FALSE)))</f>
        <v/>
      </c>
      <c r="G54" s="139" t="str">
        <f>IF($C54="","",IF(VLOOKUP($C54,'Test Sample Data'!$C$195:$M$290,5,FALSE)=0,"",VLOOKUP($C54,'Test Sample Data'!$C$195:$M$290,5,FALSE)))</f>
        <v/>
      </c>
      <c r="H54" s="139" t="str">
        <f>IF($C54="","",IF(VLOOKUP($C54,'Test Sample Data'!$C$195:$M$290,6,FALSE)=0,"",VLOOKUP($C54,'Test Sample Data'!$C$195:$M$290,6,FALSE)))</f>
        <v/>
      </c>
      <c r="I54" s="139" t="str">
        <f>IF($C54="","",IF(VLOOKUP($C54,'Test Sample Data'!$C$195:$M$290,7,FALSE)=0,"",VLOOKUP($C54,'Test Sample Data'!$C$195:$M$290,7,FALSE)))</f>
        <v/>
      </c>
      <c r="J54" s="139" t="str">
        <f>IF($C54="","",IF(VLOOKUP($C54,'Test Sample Data'!$C$195:$M$290,8,FALSE)=0,"",VLOOKUP($C54,'Test Sample Data'!$C$195:$M$290,8,FALSE)))</f>
        <v/>
      </c>
      <c r="K54" s="139" t="str">
        <f>IF($C54="","",IF(VLOOKUP($C54,'Test Sample Data'!$C$195:$M$290,9,FALSE)=0,"",VLOOKUP($C54,'Test Sample Data'!$C$195:$M$290,9,FALSE)))</f>
        <v/>
      </c>
      <c r="L54" s="139" t="str">
        <f>IF($C54="","",IF(VLOOKUP($C54,'Test Sample Data'!$C$195:$M$290,10,FALSE)=0,"",VLOOKUP($C54,'Test Sample Data'!$C$195:$M$290,10,FALSE)))</f>
        <v/>
      </c>
      <c r="M54" s="139" t="str">
        <f>IF($C54="","",IF(VLOOKUP($C54,'Test Sample Data'!$C$195:$M$290,11,FALSE)=0,"",VLOOKUP($C54,'Test Sample Data'!$C$195:$M$290,11,FALSE)))</f>
        <v/>
      </c>
      <c r="N54" s="151" t="str">
        <f t="shared" si="8"/>
        <v/>
      </c>
      <c r="O54" s="30" t="str">
        <f>IF('Choose Housekeeping Genes'!C54=0,"",'Choose Housekeeping Genes'!C54)</f>
        <v/>
      </c>
      <c r="P54" s="139" t="str">
        <f>IF($C54="","",IF(VLOOKUP($C54,'Control Sample Data'!$C$195:$M$290,2,FALSE)=0,"",VLOOKUP($C54,'Control Sample Data'!$C$195:$M$290,2,FALSE)))</f>
        <v/>
      </c>
      <c r="Q54" s="139" t="str">
        <f>IF($C54="","",IF(VLOOKUP($C54,'Control Sample Data'!$C$195:$M$290,3,FALSE)=0,"",VLOOKUP($C54,'Control Sample Data'!$C$195:$M$290,3,FALSE)))</f>
        <v/>
      </c>
      <c r="R54" s="139" t="str">
        <f>IF($C54="","",IF(VLOOKUP($C54,'Control Sample Data'!$C$195:$M$290,4,FALSE)=0,"",VLOOKUP($C54,'Control Sample Data'!$C$195:$M$290,4,FALSE)))</f>
        <v/>
      </c>
      <c r="S54" s="139" t="str">
        <f>IF($C54="","",IF(VLOOKUP($C54,'Control Sample Data'!$C$195:$M$290,5,FALSE)=0,"",VLOOKUP($C54,'Control Sample Data'!$C$195:$M$290,5,FALSE)))</f>
        <v/>
      </c>
      <c r="T54" s="139" t="str">
        <f>IF($C54="","",IF(VLOOKUP($C54,'Control Sample Data'!$C$195:$M$290,6,FALSE)=0,"",VLOOKUP($C54,'Control Sample Data'!$C$195:$M$290,6,FALSE)))</f>
        <v/>
      </c>
      <c r="U54" s="139" t="str">
        <f>IF($C54="","",IF(VLOOKUP($C54,'Control Sample Data'!$C$195:$M$290,7,FALSE)=0,"",VLOOKUP($C54,'Control Sample Data'!$C$195:$M$290,7,FALSE)))</f>
        <v/>
      </c>
      <c r="V54" s="139" t="str">
        <f>IF($C54="","",IF(VLOOKUP($C54,'Control Sample Data'!$C$195:$M$290,8,FALSE)=0,"",VLOOKUP($C54,'Control Sample Data'!$C$195:$M$290,8,FALSE)))</f>
        <v/>
      </c>
      <c r="W54" s="139" t="str">
        <f>IF($C54="","",IF(VLOOKUP($C54,'Control Sample Data'!$C$195:$M$290,9,FALSE)=0,"",VLOOKUP($C54,'Control Sample Data'!$C$195:$M$290,9,FALSE)))</f>
        <v/>
      </c>
      <c r="X54" s="139" t="str">
        <f>IF($C54="","",IF(VLOOKUP($C54,'Control Sample Data'!$C$195:$M$290,10,FALSE)=0,"",VLOOKUP($C54,'Control Sample Data'!$C$195:$M$290,10,FALSE)))</f>
        <v/>
      </c>
      <c r="Y54" s="139" t="str">
        <f>IF($C54="","",IF(VLOOKUP($C54,'Control Sample Data'!$C$195:$M$290,11,FALSE)=0,"",VLOOKUP($C54,'Control Sample Data'!$C$195:$M$290,11,FALSE)))</f>
        <v/>
      </c>
    </row>
    <row r="55" customHeight="1" spans="1:25">
      <c r="A55" s="136"/>
      <c r="B55" s="148" t="str">
        <f t="shared" si="7"/>
        <v/>
      </c>
      <c r="C55" s="147" t="str">
        <f>IF('Choose Housekeeping Genes'!C13=0,"",'Choose Housekeeping Genes'!C13)</f>
        <v/>
      </c>
      <c r="D55" s="139" t="str">
        <f>IF($C55="","",IF(VLOOKUP($C55,'Test Sample Data'!$C$195:$M$290,2,FALSE)=0,"",VLOOKUP($C55,'Test Sample Data'!$C$195:$M$290,2,FALSE)))</f>
        <v/>
      </c>
      <c r="E55" s="139" t="str">
        <f>IF($C55="","",IF(VLOOKUP($C55,'Test Sample Data'!$C$195:$M$290,3,FALSE)=0,"",VLOOKUP($C55,'Test Sample Data'!$C$195:$M$290,3,FALSE)))</f>
        <v/>
      </c>
      <c r="F55" s="139" t="str">
        <f>IF($C55="","",IF(VLOOKUP($C55,'Test Sample Data'!$C$195:$M$290,4,FALSE)=0,"",VLOOKUP($C55,'Test Sample Data'!$C$195:$M$290,4,FALSE)))</f>
        <v/>
      </c>
      <c r="G55" s="139" t="str">
        <f>IF($C55="","",IF(VLOOKUP($C55,'Test Sample Data'!$C$195:$M$290,5,FALSE)=0,"",VLOOKUP($C55,'Test Sample Data'!$C$195:$M$290,5,FALSE)))</f>
        <v/>
      </c>
      <c r="H55" s="139" t="str">
        <f>IF($C55="","",IF(VLOOKUP($C55,'Test Sample Data'!$C$195:$M$290,6,FALSE)=0,"",VLOOKUP($C55,'Test Sample Data'!$C$195:$M$290,6,FALSE)))</f>
        <v/>
      </c>
      <c r="I55" s="139" t="str">
        <f>IF($C55="","",IF(VLOOKUP($C55,'Test Sample Data'!$C$195:$M$290,7,FALSE)=0,"",VLOOKUP($C55,'Test Sample Data'!$C$195:$M$290,7,FALSE)))</f>
        <v/>
      </c>
      <c r="J55" s="139" t="str">
        <f>IF($C55="","",IF(VLOOKUP($C55,'Test Sample Data'!$C$195:$M$290,8,FALSE)=0,"",VLOOKUP($C55,'Test Sample Data'!$C$195:$M$290,8,FALSE)))</f>
        <v/>
      </c>
      <c r="K55" s="139" t="str">
        <f>IF($C55="","",IF(VLOOKUP($C55,'Test Sample Data'!$C$195:$M$290,9,FALSE)=0,"",VLOOKUP($C55,'Test Sample Data'!$C$195:$M$290,9,FALSE)))</f>
        <v/>
      </c>
      <c r="L55" s="139" t="str">
        <f>IF($C55="","",IF(VLOOKUP($C55,'Test Sample Data'!$C$195:$M$290,10,FALSE)=0,"",VLOOKUP($C55,'Test Sample Data'!$C$195:$M$290,10,FALSE)))</f>
        <v/>
      </c>
      <c r="M55" s="139" t="str">
        <f>IF($C55="","",IF(VLOOKUP($C55,'Test Sample Data'!$C$195:$M$290,11,FALSE)=0,"",VLOOKUP($C55,'Test Sample Data'!$C$195:$M$290,11,FALSE)))</f>
        <v/>
      </c>
      <c r="N55" s="151" t="str">
        <f t="shared" si="8"/>
        <v/>
      </c>
      <c r="O55" s="30" t="str">
        <f>IF('Choose Housekeeping Genes'!C55=0,"",'Choose Housekeeping Genes'!C55)</f>
        <v/>
      </c>
      <c r="P55" s="139" t="str">
        <f>IF($C55="","",IF(VLOOKUP($C55,'Control Sample Data'!$C$195:$M$290,2,FALSE)=0,"",VLOOKUP($C55,'Control Sample Data'!$C$195:$M$290,2,FALSE)))</f>
        <v/>
      </c>
      <c r="Q55" s="139" t="str">
        <f>IF($C55="","",IF(VLOOKUP($C55,'Control Sample Data'!$C$195:$M$290,3,FALSE)=0,"",VLOOKUP($C55,'Control Sample Data'!$C$195:$M$290,3,FALSE)))</f>
        <v/>
      </c>
      <c r="R55" s="139" t="str">
        <f>IF($C55="","",IF(VLOOKUP($C55,'Control Sample Data'!$C$195:$M$290,4,FALSE)=0,"",VLOOKUP($C55,'Control Sample Data'!$C$195:$M$290,4,FALSE)))</f>
        <v/>
      </c>
      <c r="S55" s="139" t="str">
        <f>IF($C55="","",IF(VLOOKUP($C55,'Control Sample Data'!$C$195:$M$290,5,FALSE)=0,"",VLOOKUP($C55,'Control Sample Data'!$C$195:$M$290,5,FALSE)))</f>
        <v/>
      </c>
      <c r="T55" s="139" t="str">
        <f>IF($C55="","",IF(VLOOKUP($C55,'Control Sample Data'!$C$195:$M$290,6,FALSE)=0,"",VLOOKUP($C55,'Control Sample Data'!$C$195:$M$290,6,FALSE)))</f>
        <v/>
      </c>
      <c r="U55" s="139" t="str">
        <f>IF($C55="","",IF(VLOOKUP($C55,'Control Sample Data'!$C$195:$M$290,7,FALSE)=0,"",VLOOKUP($C55,'Control Sample Data'!$C$195:$M$290,7,FALSE)))</f>
        <v/>
      </c>
      <c r="V55" s="139" t="str">
        <f>IF($C55="","",IF(VLOOKUP($C55,'Control Sample Data'!$C$195:$M$290,8,FALSE)=0,"",VLOOKUP($C55,'Control Sample Data'!$C$195:$M$290,8,FALSE)))</f>
        <v/>
      </c>
      <c r="W55" s="139" t="str">
        <f>IF($C55="","",IF(VLOOKUP($C55,'Control Sample Data'!$C$195:$M$290,9,FALSE)=0,"",VLOOKUP($C55,'Control Sample Data'!$C$195:$M$290,9,FALSE)))</f>
        <v/>
      </c>
      <c r="X55" s="139" t="str">
        <f>IF($C55="","",IF(VLOOKUP($C55,'Control Sample Data'!$C$195:$M$290,10,FALSE)=0,"",VLOOKUP($C55,'Control Sample Data'!$C$195:$M$290,10,FALSE)))</f>
        <v/>
      </c>
      <c r="Y55" s="139" t="str">
        <f>IF($C55="","",IF(VLOOKUP($C55,'Control Sample Data'!$C$195:$M$290,11,FALSE)=0,"",VLOOKUP($C55,'Control Sample Data'!$C$195:$M$290,11,FALSE)))</f>
        <v/>
      </c>
    </row>
    <row r="56" customHeight="1" spans="1:25">
      <c r="A56" s="136"/>
      <c r="B56" s="148" t="str">
        <f t="shared" si="7"/>
        <v/>
      </c>
      <c r="C56" s="147" t="str">
        <f>IF('Choose Housekeeping Genes'!C14=0,"",'Choose Housekeeping Genes'!C14)</f>
        <v/>
      </c>
      <c r="D56" s="139" t="str">
        <f>IF($C56="","",IF(VLOOKUP($C56,'Test Sample Data'!$C$195:$M$290,2,FALSE)=0,"",VLOOKUP($C56,'Test Sample Data'!$C$195:$M$290,2,FALSE)))</f>
        <v/>
      </c>
      <c r="E56" s="139" t="str">
        <f>IF($C56="","",IF(VLOOKUP($C56,'Test Sample Data'!$C$195:$M$290,3,FALSE)=0,"",VLOOKUP($C56,'Test Sample Data'!$C$195:$M$290,3,FALSE)))</f>
        <v/>
      </c>
      <c r="F56" s="139" t="str">
        <f>IF($C56="","",IF(VLOOKUP($C56,'Test Sample Data'!$C$195:$M$290,4,FALSE)=0,"",VLOOKUP($C56,'Test Sample Data'!$C$195:$M$290,4,FALSE)))</f>
        <v/>
      </c>
      <c r="G56" s="139" t="str">
        <f>IF($C56="","",IF(VLOOKUP($C56,'Test Sample Data'!$C$195:$M$290,5,FALSE)=0,"",VLOOKUP($C56,'Test Sample Data'!$C$195:$M$290,5,FALSE)))</f>
        <v/>
      </c>
      <c r="H56" s="139" t="str">
        <f>IF($C56="","",IF(VLOOKUP($C56,'Test Sample Data'!$C$195:$M$290,6,FALSE)=0,"",VLOOKUP($C56,'Test Sample Data'!$C$195:$M$290,6,FALSE)))</f>
        <v/>
      </c>
      <c r="I56" s="139" t="str">
        <f>IF($C56="","",IF(VLOOKUP($C56,'Test Sample Data'!$C$195:$M$290,7,FALSE)=0,"",VLOOKUP($C56,'Test Sample Data'!$C$195:$M$290,7,FALSE)))</f>
        <v/>
      </c>
      <c r="J56" s="139" t="str">
        <f>IF($C56="","",IF(VLOOKUP($C56,'Test Sample Data'!$C$195:$M$290,8,FALSE)=0,"",VLOOKUP($C56,'Test Sample Data'!$C$195:$M$290,8,FALSE)))</f>
        <v/>
      </c>
      <c r="K56" s="139" t="str">
        <f>IF($C56="","",IF(VLOOKUP($C56,'Test Sample Data'!$C$195:$M$290,9,FALSE)=0,"",VLOOKUP($C56,'Test Sample Data'!$C$195:$M$290,9,FALSE)))</f>
        <v/>
      </c>
      <c r="L56" s="139" t="str">
        <f>IF($C56="","",IF(VLOOKUP($C56,'Test Sample Data'!$C$195:$M$290,10,FALSE)=0,"",VLOOKUP($C56,'Test Sample Data'!$C$195:$M$290,10,FALSE)))</f>
        <v/>
      </c>
      <c r="M56" s="139" t="str">
        <f>IF($C56="","",IF(VLOOKUP($C56,'Test Sample Data'!$C$195:$M$290,11,FALSE)=0,"",VLOOKUP($C56,'Test Sample Data'!$C$195:$M$290,11,FALSE)))</f>
        <v/>
      </c>
      <c r="N56" s="151" t="str">
        <f t="shared" si="8"/>
        <v/>
      </c>
      <c r="O56" s="30" t="str">
        <f>IF('Choose Housekeeping Genes'!C56=0,"",'Choose Housekeeping Genes'!C56)</f>
        <v/>
      </c>
      <c r="P56" s="139" t="str">
        <f>IF($C56="","",IF(VLOOKUP($C56,'Control Sample Data'!$C$195:$M$290,2,FALSE)=0,"",VLOOKUP($C56,'Control Sample Data'!$C$195:$M$290,2,FALSE)))</f>
        <v/>
      </c>
      <c r="Q56" s="139" t="str">
        <f>IF($C56="","",IF(VLOOKUP($C56,'Control Sample Data'!$C$195:$M$290,3,FALSE)=0,"",VLOOKUP($C56,'Control Sample Data'!$C$195:$M$290,3,FALSE)))</f>
        <v/>
      </c>
      <c r="R56" s="139" t="str">
        <f>IF($C56="","",IF(VLOOKUP($C56,'Control Sample Data'!$C$195:$M$290,4,FALSE)=0,"",VLOOKUP($C56,'Control Sample Data'!$C$195:$M$290,4,FALSE)))</f>
        <v/>
      </c>
      <c r="S56" s="139" t="str">
        <f>IF($C56="","",IF(VLOOKUP($C56,'Control Sample Data'!$C$195:$M$290,5,FALSE)=0,"",VLOOKUP($C56,'Control Sample Data'!$C$195:$M$290,5,FALSE)))</f>
        <v/>
      </c>
      <c r="T56" s="139" t="str">
        <f>IF($C56="","",IF(VLOOKUP($C56,'Control Sample Data'!$C$195:$M$290,6,FALSE)=0,"",VLOOKUP($C56,'Control Sample Data'!$C$195:$M$290,6,FALSE)))</f>
        <v/>
      </c>
      <c r="U56" s="139" t="str">
        <f>IF($C56="","",IF(VLOOKUP($C56,'Control Sample Data'!$C$195:$M$290,7,FALSE)=0,"",VLOOKUP($C56,'Control Sample Data'!$C$195:$M$290,7,FALSE)))</f>
        <v/>
      </c>
      <c r="V56" s="139" t="str">
        <f>IF($C56="","",IF(VLOOKUP($C56,'Control Sample Data'!$C$195:$M$290,8,FALSE)=0,"",VLOOKUP($C56,'Control Sample Data'!$C$195:$M$290,8,FALSE)))</f>
        <v/>
      </c>
      <c r="W56" s="139" t="str">
        <f>IF($C56="","",IF(VLOOKUP($C56,'Control Sample Data'!$C$195:$M$290,9,FALSE)=0,"",VLOOKUP($C56,'Control Sample Data'!$C$195:$M$290,9,FALSE)))</f>
        <v/>
      </c>
      <c r="X56" s="139" t="str">
        <f>IF($C56="","",IF(VLOOKUP($C56,'Control Sample Data'!$C$195:$M$290,10,FALSE)=0,"",VLOOKUP($C56,'Control Sample Data'!$C$195:$M$290,10,FALSE)))</f>
        <v/>
      </c>
      <c r="Y56" s="139" t="str">
        <f>IF($C56="","",IF(VLOOKUP($C56,'Control Sample Data'!$C$195:$M$290,11,FALSE)=0,"",VLOOKUP($C56,'Control Sample Data'!$C$195:$M$290,11,FALSE)))</f>
        <v/>
      </c>
    </row>
    <row r="57" customHeight="1" spans="1:25">
      <c r="A57" s="136"/>
      <c r="B57" s="148" t="str">
        <f t="shared" si="7"/>
        <v/>
      </c>
      <c r="C57" s="147" t="str">
        <f>IF('Choose Housekeeping Genes'!C15=0,"",'Choose Housekeeping Genes'!C15)</f>
        <v/>
      </c>
      <c r="D57" s="139" t="str">
        <f>IF($C57="","",IF(VLOOKUP($C57,'Test Sample Data'!$C$195:$M$290,2,FALSE)=0,"",VLOOKUP($C57,'Test Sample Data'!$C$195:$M$290,2,FALSE)))</f>
        <v/>
      </c>
      <c r="E57" s="139" t="str">
        <f>IF($C57="","",IF(VLOOKUP($C57,'Test Sample Data'!$C$195:$M$290,3,FALSE)=0,"",VLOOKUP($C57,'Test Sample Data'!$C$195:$M$290,3,FALSE)))</f>
        <v/>
      </c>
      <c r="F57" s="139" t="str">
        <f>IF($C57="","",IF(VLOOKUP($C57,'Test Sample Data'!$C$195:$M$290,4,FALSE)=0,"",VLOOKUP($C57,'Test Sample Data'!$C$195:$M$290,4,FALSE)))</f>
        <v/>
      </c>
      <c r="G57" s="139" t="str">
        <f>IF($C57="","",IF(VLOOKUP($C57,'Test Sample Data'!$C$195:$M$290,5,FALSE)=0,"",VLOOKUP($C57,'Test Sample Data'!$C$195:$M$290,5,FALSE)))</f>
        <v/>
      </c>
      <c r="H57" s="139" t="str">
        <f>IF($C57="","",IF(VLOOKUP($C57,'Test Sample Data'!$C$195:$M$290,6,FALSE)=0,"",VLOOKUP($C57,'Test Sample Data'!$C$195:$M$290,6,FALSE)))</f>
        <v/>
      </c>
      <c r="I57" s="139" t="str">
        <f>IF($C57="","",IF(VLOOKUP($C57,'Test Sample Data'!$C$195:$M$290,7,FALSE)=0,"",VLOOKUP($C57,'Test Sample Data'!$C$195:$M$290,7,FALSE)))</f>
        <v/>
      </c>
      <c r="J57" s="139" t="str">
        <f>IF($C57="","",IF(VLOOKUP($C57,'Test Sample Data'!$C$195:$M$290,8,FALSE)=0,"",VLOOKUP($C57,'Test Sample Data'!$C$195:$M$290,8,FALSE)))</f>
        <v/>
      </c>
      <c r="K57" s="139" t="str">
        <f>IF($C57="","",IF(VLOOKUP($C57,'Test Sample Data'!$C$195:$M$290,9,FALSE)=0,"",VLOOKUP($C57,'Test Sample Data'!$C$195:$M$290,9,FALSE)))</f>
        <v/>
      </c>
      <c r="L57" s="139" t="str">
        <f>IF($C57="","",IF(VLOOKUP($C57,'Test Sample Data'!$C$195:$M$290,10,FALSE)=0,"",VLOOKUP($C57,'Test Sample Data'!$C$195:$M$290,10,FALSE)))</f>
        <v/>
      </c>
      <c r="M57" s="139" t="str">
        <f>IF($C57="","",IF(VLOOKUP($C57,'Test Sample Data'!$C$195:$M$290,11,FALSE)=0,"",VLOOKUP($C57,'Test Sample Data'!$C$195:$M$290,11,FALSE)))</f>
        <v/>
      </c>
      <c r="N57" s="151" t="str">
        <f t="shared" si="8"/>
        <v/>
      </c>
      <c r="O57" s="30" t="str">
        <f>IF('Choose Housekeeping Genes'!C57=0,"",'Choose Housekeeping Genes'!C57)</f>
        <v/>
      </c>
      <c r="P57" s="139" t="str">
        <f>IF($C57="","",IF(VLOOKUP($C57,'Control Sample Data'!$C$195:$M$290,2,FALSE)=0,"",VLOOKUP($C57,'Control Sample Data'!$C$195:$M$290,2,FALSE)))</f>
        <v/>
      </c>
      <c r="Q57" s="139" t="str">
        <f>IF($C57="","",IF(VLOOKUP($C57,'Control Sample Data'!$C$195:$M$290,3,FALSE)=0,"",VLOOKUP($C57,'Control Sample Data'!$C$195:$M$290,3,FALSE)))</f>
        <v/>
      </c>
      <c r="R57" s="139" t="str">
        <f>IF($C57="","",IF(VLOOKUP($C57,'Control Sample Data'!$C$195:$M$290,4,FALSE)=0,"",VLOOKUP($C57,'Control Sample Data'!$C$195:$M$290,4,FALSE)))</f>
        <v/>
      </c>
      <c r="S57" s="139" t="str">
        <f>IF($C57="","",IF(VLOOKUP($C57,'Control Sample Data'!$C$195:$M$290,5,FALSE)=0,"",VLOOKUP($C57,'Control Sample Data'!$C$195:$M$290,5,FALSE)))</f>
        <v/>
      </c>
      <c r="T57" s="139" t="str">
        <f>IF($C57="","",IF(VLOOKUP($C57,'Control Sample Data'!$C$195:$M$290,6,FALSE)=0,"",VLOOKUP($C57,'Control Sample Data'!$C$195:$M$290,6,FALSE)))</f>
        <v/>
      </c>
      <c r="U57" s="139" t="str">
        <f>IF($C57="","",IF(VLOOKUP($C57,'Control Sample Data'!$C$195:$M$290,7,FALSE)=0,"",VLOOKUP($C57,'Control Sample Data'!$C$195:$M$290,7,FALSE)))</f>
        <v/>
      </c>
      <c r="V57" s="139" t="str">
        <f>IF($C57="","",IF(VLOOKUP($C57,'Control Sample Data'!$C$195:$M$290,8,FALSE)=0,"",VLOOKUP($C57,'Control Sample Data'!$C$195:$M$290,8,FALSE)))</f>
        <v/>
      </c>
      <c r="W57" s="139" t="str">
        <f>IF($C57="","",IF(VLOOKUP($C57,'Control Sample Data'!$C$195:$M$290,9,FALSE)=0,"",VLOOKUP($C57,'Control Sample Data'!$C$195:$M$290,9,FALSE)))</f>
        <v/>
      </c>
      <c r="X57" s="139" t="str">
        <f>IF($C57="","",IF(VLOOKUP($C57,'Control Sample Data'!$C$195:$M$290,10,FALSE)=0,"",VLOOKUP($C57,'Control Sample Data'!$C$195:$M$290,10,FALSE)))</f>
        <v/>
      </c>
      <c r="Y57" s="139" t="str">
        <f>IF($C57="","",IF(VLOOKUP($C57,'Control Sample Data'!$C$195:$M$290,11,FALSE)=0,"",VLOOKUP($C57,'Control Sample Data'!$C$195:$M$290,11,FALSE)))</f>
        <v/>
      </c>
    </row>
    <row r="58" customHeight="1" spans="1:25">
      <c r="A58" s="136"/>
      <c r="B58" s="148" t="str">
        <f t="shared" si="7"/>
        <v/>
      </c>
      <c r="C58" s="147" t="str">
        <f>IF('Choose Housekeeping Genes'!C16=0,"",'Choose Housekeeping Genes'!C16)</f>
        <v/>
      </c>
      <c r="D58" s="139" t="str">
        <f>IF($C58="","",IF(VLOOKUP($C58,'Test Sample Data'!$C$195:$M$290,2,FALSE)=0,"",VLOOKUP($C58,'Test Sample Data'!$C$195:$M$290,2,FALSE)))</f>
        <v/>
      </c>
      <c r="E58" s="139" t="str">
        <f>IF($C58="","",IF(VLOOKUP($C58,'Test Sample Data'!$C$195:$M$290,3,FALSE)=0,"",VLOOKUP($C58,'Test Sample Data'!$C$195:$M$290,3,FALSE)))</f>
        <v/>
      </c>
      <c r="F58" s="139" t="str">
        <f>IF($C58="","",IF(VLOOKUP($C58,'Test Sample Data'!$C$195:$M$290,4,FALSE)=0,"",VLOOKUP($C58,'Test Sample Data'!$C$195:$M$290,4,FALSE)))</f>
        <v/>
      </c>
      <c r="G58" s="139" t="str">
        <f>IF($C58="","",IF(VLOOKUP($C58,'Test Sample Data'!$C$195:$M$290,5,FALSE)=0,"",VLOOKUP($C58,'Test Sample Data'!$C$195:$M$290,5,FALSE)))</f>
        <v/>
      </c>
      <c r="H58" s="139" t="str">
        <f>IF($C58="","",IF(VLOOKUP($C58,'Test Sample Data'!$C$195:$M$290,6,FALSE)=0,"",VLOOKUP($C58,'Test Sample Data'!$C$195:$M$290,6,FALSE)))</f>
        <v/>
      </c>
      <c r="I58" s="139" t="str">
        <f>IF($C58="","",IF(VLOOKUP($C58,'Test Sample Data'!$C$195:$M$290,7,FALSE)=0,"",VLOOKUP($C58,'Test Sample Data'!$C$195:$M$290,7,FALSE)))</f>
        <v/>
      </c>
      <c r="J58" s="139" t="str">
        <f>IF($C58="","",IF(VLOOKUP($C58,'Test Sample Data'!$C$195:$M$290,8,FALSE)=0,"",VLOOKUP($C58,'Test Sample Data'!$C$195:$M$290,8,FALSE)))</f>
        <v/>
      </c>
      <c r="K58" s="139" t="str">
        <f>IF($C58="","",IF(VLOOKUP($C58,'Test Sample Data'!$C$195:$M$290,9,FALSE)=0,"",VLOOKUP($C58,'Test Sample Data'!$C$195:$M$290,9,FALSE)))</f>
        <v/>
      </c>
      <c r="L58" s="139" t="str">
        <f>IF($C58="","",IF(VLOOKUP($C58,'Test Sample Data'!$C$195:$M$290,10,FALSE)=0,"",VLOOKUP($C58,'Test Sample Data'!$C$195:$M$290,10,FALSE)))</f>
        <v/>
      </c>
      <c r="M58" s="139" t="str">
        <f>IF($C58="","",IF(VLOOKUP($C58,'Test Sample Data'!$C$195:$M$290,11,FALSE)=0,"",VLOOKUP($C58,'Test Sample Data'!$C$195:$M$290,11,FALSE)))</f>
        <v/>
      </c>
      <c r="N58" s="151" t="str">
        <f t="shared" si="8"/>
        <v/>
      </c>
      <c r="O58" s="30" t="str">
        <f>IF('Choose Housekeeping Genes'!C58=0,"",'Choose Housekeeping Genes'!C58)</f>
        <v/>
      </c>
      <c r="P58" s="139" t="str">
        <f>IF($C58="","",IF(VLOOKUP($C58,'Control Sample Data'!$C$195:$M$290,2,FALSE)=0,"",VLOOKUP($C58,'Control Sample Data'!$C$195:$M$290,2,FALSE)))</f>
        <v/>
      </c>
      <c r="Q58" s="139" t="str">
        <f>IF($C58="","",IF(VLOOKUP($C58,'Control Sample Data'!$C$195:$M$290,3,FALSE)=0,"",VLOOKUP($C58,'Control Sample Data'!$C$195:$M$290,3,FALSE)))</f>
        <v/>
      </c>
      <c r="R58" s="139" t="str">
        <f>IF($C58="","",IF(VLOOKUP($C58,'Control Sample Data'!$C$195:$M$290,4,FALSE)=0,"",VLOOKUP($C58,'Control Sample Data'!$C$195:$M$290,4,FALSE)))</f>
        <v/>
      </c>
      <c r="S58" s="139" t="str">
        <f>IF($C58="","",IF(VLOOKUP($C58,'Control Sample Data'!$C$195:$M$290,5,FALSE)=0,"",VLOOKUP($C58,'Control Sample Data'!$C$195:$M$290,5,FALSE)))</f>
        <v/>
      </c>
      <c r="T58" s="139" t="str">
        <f>IF($C58="","",IF(VLOOKUP($C58,'Control Sample Data'!$C$195:$M$290,6,FALSE)=0,"",VLOOKUP($C58,'Control Sample Data'!$C$195:$M$290,6,FALSE)))</f>
        <v/>
      </c>
      <c r="U58" s="139" t="str">
        <f>IF($C58="","",IF(VLOOKUP($C58,'Control Sample Data'!$C$195:$M$290,7,FALSE)=0,"",VLOOKUP($C58,'Control Sample Data'!$C$195:$M$290,7,FALSE)))</f>
        <v/>
      </c>
      <c r="V58" s="139" t="str">
        <f>IF($C58="","",IF(VLOOKUP($C58,'Control Sample Data'!$C$195:$M$290,8,FALSE)=0,"",VLOOKUP($C58,'Control Sample Data'!$C$195:$M$290,8,FALSE)))</f>
        <v/>
      </c>
      <c r="W58" s="139" t="str">
        <f>IF($C58="","",IF(VLOOKUP($C58,'Control Sample Data'!$C$195:$M$290,9,FALSE)=0,"",VLOOKUP($C58,'Control Sample Data'!$C$195:$M$290,9,FALSE)))</f>
        <v/>
      </c>
      <c r="X58" s="139" t="str">
        <f>IF($C58="","",IF(VLOOKUP($C58,'Control Sample Data'!$C$195:$M$290,10,FALSE)=0,"",VLOOKUP($C58,'Control Sample Data'!$C$195:$M$290,10,FALSE)))</f>
        <v/>
      </c>
      <c r="Y58" s="139" t="str">
        <f>IF($C58="","",IF(VLOOKUP($C58,'Control Sample Data'!$C$195:$M$290,11,FALSE)=0,"",VLOOKUP($C58,'Control Sample Data'!$C$195:$M$290,11,FALSE)))</f>
        <v/>
      </c>
    </row>
    <row r="59" customHeight="1" spans="1:25">
      <c r="A59" s="136"/>
      <c r="B59" s="148" t="str">
        <f t="shared" si="7"/>
        <v/>
      </c>
      <c r="C59" s="147" t="str">
        <f>IF('Choose Housekeeping Genes'!C17=0,"",'Choose Housekeeping Genes'!C17)</f>
        <v/>
      </c>
      <c r="D59" s="139" t="str">
        <f>IF($C59="","",IF(VLOOKUP($C59,'Test Sample Data'!$C$195:$M$290,2,FALSE)=0,"",VLOOKUP($C59,'Test Sample Data'!$C$195:$M$290,2,FALSE)))</f>
        <v/>
      </c>
      <c r="E59" s="139" t="str">
        <f>IF($C59="","",IF(VLOOKUP($C59,'Test Sample Data'!$C$195:$M$290,3,FALSE)=0,"",VLOOKUP($C59,'Test Sample Data'!$C$195:$M$290,3,FALSE)))</f>
        <v/>
      </c>
      <c r="F59" s="139" t="str">
        <f>IF($C59="","",IF(VLOOKUP($C59,'Test Sample Data'!$C$195:$M$290,4,FALSE)=0,"",VLOOKUP($C59,'Test Sample Data'!$C$195:$M$290,4,FALSE)))</f>
        <v/>
      </c>
      <c r="G59" s="139" t="str">
        <f>IF($C59="","",IF(VLOOKUP($C59,'Test Sample Data'!$C$195:$M$290,5,FALSE)=0,"",VLOOKUP($C59,'Test Sample Data'!$C$195:$M$290,5,FALSE)))</f>
        <v/>
      </c>
      <c r="H59" s="139" t="str">
        <f>IF($C59="","",IF(VLOOKUP($C59,'Test Sample Data'!$C$195:$M$290,6,FALSE)=0,"",VLOOKUP($C59,'Test Sample Data'!$C$195:$M$290,6,FALSE)))</f>
        <v/>
      </c>
      <c r="I59" s="139" t="str">
        <f>IF($C59="","",IF(VLOOKUP($C59,'Test Sample Data'!$C$195:$M$290,7,FALSE)=0,"",VLOOKUP($C59,'Test Sample Data'!$C$195:$M$290,7,FALSE)))</f>
        <v/>
      </c>
      <c r="J59" s="139" t="str">
        <f>IF($C59="","",IF(VLOOKUP($C59,'Test Sample Data'!$C$195:$M$290,8,FALSE)=0,"",VLOOKUP($C59,'Test Sample Data'!$C$195:$M$290,8,FALSE)))</f>
        <v/>
      </c>
      <c r="K59" s="139" t="str">
        <f>IF($C59="","",IF(VLOOKUP($C59,'Test Sample Data'!$C$195:$M$290,9,FALSE)=0,"",VLOOKUP($C59,'Test Sample Data'!$C$195:$M$290,9,FALSE)))</f>
        <v/>
      </c>
      <c r="L59" s="139" t="str">
        <f>IF($C59="","",IF(VLOOKUP($C59,'Test Sample Data'!$C$195:$M$290,10,FALSE)=0,"",VLOOKUP($C59,'Test Sample Data'!$C$195:$M$290,10,FALSE)))</f>
        <v/>
      </c>
      <c r="M59" s="139" t="str">
        <f>IF($C59="","",IF(VLOOKUP($C59,'Test Sample Data'!$C$195:$M$290,11,FALSE)=0,"",VLOOKUP($C59,'Test Sample Data'!$C$195:$M$290,11,FALSE)))</f>
        <v/>
      </c>
      <c r="N59" s="151" t="str">
        <f t="shared" ref="N59:N64" si="9">IF(B59=0,"",B59)</f>
        <v/>
      </c>
      <c r="O59" s="30" t="str">
        <f>IF('Choose Housekeeping Genes'!C59=0,"",'Choose Housekeeping Genes'!C59)</f>
        <v/>
      </c>
      <c r="P59" s="139" t="str">
        <f>IF($C59="","",IF(VLOOKUP($C59,'Control Sample Data'!$C$195:$M$290,2,FALSE)=0,"",VLOOKUP($C59,'Control Sample Data'!$C$195:$M$290,2,FALSE)))</f>
        <v/>
      </c>
      <c r="Q59" s="139" t="str">
        <f>IF($C59="","",IF(VLOOKUP($C59,'Control Sample Data'!$C$195:$M$290,3,FALSE)=0,"",VLOOKUP($C59,'Control Sample Data'!$C$195:$M$290,3,FALSE)))</f>
        <v/>
      </c>
      <c r="R59" s="139" t="str">
        <f>IF($C59="","",IF(VLOOKUP($C59,'Control Sample Data'!$C$195:$M$290,4,FALSE)=0,"",VLOOKUP($C59,'Control Sample Data'!$C$195:$M$290,4,FALSE)))</f>
        <v/>
      </c>
      <c r="S59" s="139" t="str">
        <f>IF($C59="","",IF(VLOOKUP($C59,'Control Sample Data'!$C$195:$M$290,5,FALSE)=0,"",VLOOKUP($C59,'Control Sample Data'!$C$195:$M$290,5,FALSE)))</f>
        <v/>
      </c>
      <c r="T59" s="139" t="str">
        <f>IF($C59="","",IF(VLOOKUP($C59,'Control Sample Data'!$C$195:$M$290,6,FALSE)=0,"",VLOOKUP($C59,'Control Sample Data'!$C$195:$M$290,6,FALSE)))</f>
        <v/>
      </c>
      <c r="U59" s="139" t="str">
        <f>IF($C59="","",IF(VLOOKUP($C59,'Control Sample Data'!$C$195:$M$290,7,FALSE)=0,"",VLOOKUP($C59,'Control Sample Data'!$C$195:$M$290,7,FALSE)))</f>
        <v/>
      </c>
      <c r="V59" s="139" t="str">
        <f>IF($C59="","",IF(VLOOKUP($C59,'Control Sample Data'!$C$195:$M$290,8,FALSE)=0,"",VLOOKUP($C59,'Control Sample Data'!$C$195:$M$290,8,FALSE)))</f>
        <v/>
      </c>
      <c r="W59" s="139" t="str">
        <f>IF($C59="","",IF(VLOOKUP($C59,'Control Sample Data'!$C$195:$M$290,9,FALSE)=0,"",VLOOKUP($C59,'Control Sample Data'!$C$195:$M$290,9,FALSE)))</f>
        <v/>
      </c>
      <c r="X59" s="139" t="str">
        <f>IF($C59="","",IF(VLOOKUP($C59,'Control Sample Data'!$C$195:$M$290,10,FALSE)=0,"",VLOOKUP($C59,'Control Sample Data'!$C$195:$M$290,10,FALSE)))</f>
        <v/>
      </c>
      <c r="Y59" s="139" t="str">
        <f>IF($C59="","",IF(VLOOKUP($C59,'Control Sample Data'!$C$195:$M$290,11,FALSE)=0,"",VLOOKUP($C59,'Control Sample Data'!$C$195:$M$290,11,FALSE)))</f>
        <v/>
      </c>
    </row>
    <row r="60" customHeight="1" spans="1:25">
      <c r="A60" s="136"/>
      <c r="B60" s="148" t="str">
        <f t="shared" si="7"/>
        <v/>
      </c>
      <c r="C60" s="147" t="str">
        <f>IF('Choose Housekeeping Genes'!C18=0,"",'Choose Housekeeping Genes'!C18)</f>
        <v/>
      </c>
      <c r="D60" s="139" t="str">
        <f>IF($C60="","",IF(VLOOKUP($C60,'Test Sample Data'!$C$195:$M$290,2,FALSE)=0,"",VLOOKUP($C60,'Test Sample Data'!$C$195:$M$290,2,FALSE)))</f>
        <v/>
      </c>
      <c r="E60" s="139" t="str">
        <f>IF($C60="","",IF(VLOOKUP($C60,'Test Sample Data'!$C$195:$M$290,3,FALSE)=0,"",VLOOKUP($C60,'Test Sample Data'!$C$195:$M$290,3,FALSE)))</f>
        <v/>
      </c>
      <c r="F60" s="139" t="str">
        <f>IF($C60="","",IF(VLOOKUP($C60,'Test Sample Data'!$C$195:$M$290,4,FALSE)=0,"",VLOOKUP($C60,'Test Sample Data'!$C$195:$M$290,4,FALSE)))</f>
        <v/>
      </c>
      <c r="G60" s="139" t="str">
        <f>IF($C60="","",IF(VLOOKUP($C60,'Test Sample Data'!$C$195:$M$290,5,FALSE)=0,"",VLOOKUP($C60,'Test Sample Data'!$C$195:$M$290,5,FALSE)))</f>
        <v/>
      </c>
      <c r="H60" s="139" t="str">
        <f>IF($C60="","",IF(VLOOKUP($C60,'Test Sample Data'!$C$195:$M$290,6,FALSE)=0,"",VLOOKUP($C60,'Test Sample Data'!$C$195:$M$290,6,FALSE)))</f>
        <v/>
      </c>
      <c r="I60" s="139" t="str">
        <f>IF($C60="","",IF(VLOOKUP($C60,'Test Sample Data'!$C$195:$M$290,7,FALSE)=0,"",VLOOKUP($C60,'Test Sample Data'!$C$195:$M$290,7,FALSE)))</f>
        <v/>
      </c>
      <c r="J60" s="139" t="str">
        <f>IF($C60="","",IF(VLOOKUP($C60,'Test Sample Data'!$C$195:$M$290,8,FALSE)=0,"",VLOOKUP($C60,'Test Sample Data'!$C$195:$M$290,8,FALSE)))</f>
        <v/>
      </c>
      <c r="K60" s="139" t="str">
        <f>IF($C60="","",IF(VLOOKUP($C60,'Test Sample Data'!$C$195:$M$290,9,FALSE)=0,"",VLOOKUP($C60,'Test Sample Data'!$C$195:$M$290,9,FALSE)))</f>
        <v/>
      </c>
      <c r="L60" s="139" t="str">
        <f>IF($C60="","",IF(VLOOKUP($C60,'Test Sample Data'!$C$195:$M$290,10,FALSE)=0,"",VLOOKUP($C60,'Test Sample Data'!$C$195:$M$290,10,FALSE)))</f>
        <v/>
      </c>
      <c r="M60" s="139" t="str">
        <f>IF($C60="","",IF(VLOOKUP($C60,'Test Sample Data'!$C$195:$M$290,11,FALSE)=0,"",VLOOKUP($C60,'Test Sample Data'!$C$195:$M$290,11,FALSE)))</f>
        <v/>
      </c>
      <c r="N60" s="151" t="str">
        <f t="shared" si="9"/>
        <v/>
      </c>
      <c r="O60" s="30" t="str">
        <f>IF('Choose Housekeeping Genes'!C60=0,"",'Choose Housekeeping Genes'!C60)</f>
        <v/>
      </c>
      <c r="P60" s="139" t="str">
        <f>IF($C60="","",IF(VLOOKUP($C60,'Control Sample Data'!$C$195:$M$290,2,FALSE)=0,"",VLOOKUP($C60,'Control Sample Data'!$C$195:$M$290,2,FALSE)))</f>
        <v/>
      </c>
      <c r="Q60" s="139" t="str">
        <f>IF($C60="","",IF(VLOOKUP($C60,'Control Sample Data'!$C$195:$M$290,3,FALSE)=0,"",VLOOKUP($C60,'Control Sample Data'!$C$195:$M$290,3,FALSE)))</f>
        <v/>
      </c>
      <c r="R60" s="139" t="str">
        <f>IF($C60="","",IF(VLOOKUP($C60,'Control Sample Data'!$C$195:$M$290,4,FALSE)=0,"",VLOOKUP($C60,'Control Sample Data'!$C$195:$M$290,4,FALSE)))</f>
        <v/>
      </c>
      <c r="S60" s="139" t="str">
        <f>IF($C60="","",IF(VLOOKUP($C60,'Control Sample Data'!$C$195:$M$290,5,FALSE)=0,"",VLOOKUP($C60,'Control Sample Data'!$C$195:$M$290,5,FALSE)))</f>
        <v/>
      </c>
      <c r="T60" s="139" t="str">
        <f>IF($C60="","",IF(VLOOKUP($C60,'Control Sample Data'!$C$195:$M$290,6,FALSE)=0,"",VLOOKUP($C60,'Control Sample Data'!$C$195:$M$290,6,FALSE)))</f>
        <v/>
      </c>
      <c r="U60" s="139" t="str">
        <f>IF($C60="","",IF(VLOOKUP($C60,'Control Sample Data'!$C$195:$M$290,7,FALSE)=0,"",VLOOKUP($C60,'Control Sample Data'!$C$195:$M$290,7,FALSE)))</f>
        <v/>
      </c>
      <c r="V60" s="139" t="str">
        <f>IF($C60="","",IF(VLOOKUP($C60,'Control Sample Data'!$C$195:$M$290,8,FALSE)=0,"",VLOOKUP($C60,'Control Sample Data'!$C$195:$M$290,8,FALSE)))</f>
        <v/>
      </c>
      <c r="W60" s="139" t="str">
        <f>IF($C60="","",IF(VLOOKUP($C60,'Control Sample Data'!$C$195:$M$290,9,FALSE)=0,"",VLOOKUP($C60,'Control Sample Data'!$C$195:$M$290,9,FALSE)))</f>
        <v/>
      </c>
      <c r="X60" s="139" t="str">
        <f>IF($C60="","",IF(VLOOKUP($C60,'Control Sample Data'!$C$195:$M$290,10,FALSE)=0,"",VLOOKUP($C60,'Control Sample Data'!$C$195:$M$290,10,FALSE)))</f>
        <v/>
      </c>
      <c r="Y60" s="139" t="str">
        <f>IF($C60="","",IF(VLOOKUP($C60,'Control Sample Data'!$C$195:$M$290,11,FALSE)=0,"",VLOOKUP($C60,'Control Sample Data'!$C$195:$M$290,11,FALSE)))</f>
        <v/>
      </c>
    </row>
    <row r="61" customHeight="1" spans="1:25">
      <c r="A61" s="136"/>
      <c r="B61" s="148" t="str">
        <f t="shared" si="7"/>
        <v/>
      </c>
      <c r="C61" s="147" t="str">
        <f>IF('Choose Housekeeping Genes'!C19=0,"",'Choose Housekeeping Genes'!C19)</f>
        <v/>
      </c>
      <c r="D61" s="139" t="str">
        <f>IF($C61="","",IF(VLOOKUP($C61,'Test Sample Data'!$C$195:$M$290,2,FALSE)=0,"",VLOOKUP($C61,'Test Sample Data'!$C$195:$M$290,2,FALSE)))</f>
        <v/>
      </c>
      <c r="E61" s="139" t="str">
        <f>IF($C61="","",IF(VLOOKUP($C61,'Test Sample Data'!$C$195:$M$290,3,FALSE)=0,"",VLOOKUP($C61,'Test Sample Data'!$C$195:$M$290,3,FALSE)))</f>
        <v/>
      </c>
      <c r="F61" s="139" t="str">
        <f>IF($C61="","",IF(VLOOKUP($C61,'Test Sample Data'!$C$195:$M$290,4,FALSE)=0,"",VLOOKUP($C61,'Test Sample Data'!$C$195:$M$290,4,FALSE)))</f>
        <v/>
      </c>
      <c r="G61" s="139" t="str">
        <f>IF($C61="","",IF(VLOOKUP($C61,'Test Sample Data'!$C$195:$M$290,5,FALSE)=0,"",VLOOKUP($C61,'Test Sample Data'!$C$195:$M$290,5,FALSE)))</f>
        <v/>
      </c>
      <c r="H61" s="139" t="str">
        <f>IF($C61="","",IF(VLOOKUP($C61,'Test Sample Data'!$C$195:$M$290,6,FALSE)=0,"",VLOOKUP($C61,'Test Sample Data'!$C$195:$M$290,6,FALSE)))</f>
        <v/>
      </c>
      <c r="I61" s="139" t="str">
        <f>IF($C61="","",IF(VLOOKUP($C61,'Test Sample Data'!$C$195:$M$290,7,FALSE)=0,"",VLOOKUP($C61,'Test Sample Data'!$C$195:$M$290,7,FALSE)))</f>
        <v/>
      </c>
      <c r="J61" s="139" t="str">
        <f>IF($C61="","",IF(VLOOKUP($C61,'Test Sample Data'!$C$195:$M$290,8,FALSE)=0,"",VLOOKUP($C61,'Test Sample Data'!$C$195:$M$290,8,FALSE)))</f>
        <v/>
      </c>
      <c r="K61" s="139" t="str">
        <f>IF($C61="","",IF(VLOOKUP($C61,'Test Sample Data'!$C$195:$M$290,9,FALSE)=0,"",VLOOKUP($C61,'Test Sample Data'!$C$195:$M$290,9,FALSE)))</f>
        <v/>
      </c>
      <c r="L61" s="139" t="str">
        <f>IF($C61="","",IF(VLOOKUP($C61,'Test Sample Data'!$C$195:$M$290,10,FALSE)=0,"",VLOOKUP($C61,'Test Sample Data'!$C$195:$M$290,10,FALSE)))</f>
        <v/>
      </c>
      <c r="M61" s="139" t="str">
        <f>IF($C61="","",IF(VLOOKUP($C61,'Test Sample Data'!$C$195:$M$290,11,FALSE)=0,"",VLOOKUP($C61,'Test Sample Data'!$C$195:$M$290,11,FALSE)))</f>
        <v/>
      </c>
      <c r="N61" s="151" t="str">
        <f t="shared" si="9"/>
        <v/>
      </c>
      <c r="O61" s="30" t="str">
        <f>IF('Choose Housekeeping Genes'!C61=0,"",'Choose Housekeeping Genes'!C61)</f>
        <v/>
      </c>
      <c r="P61" s="139" t="str">
        <f>IF($C61="","",IF(VLOOKUP($C61,'Control Sample Data'!$C$195:$M$290,2,FALSE)=0,"",VLOOKUP($C61,'Control Sample Data'!$C$195:$M$290,2,FALSE)))</f>
        <v/>
      </c>
      <c r="Q61" s="139" t="str">
        <f>IF($C61="","",IF(VLOOKUP($C61,'Control Sample Data'!$C$195:$M$290,3,FALSE)=0,"",VLOOKUP($C61,'Control Sample Data'!$C$195:$M$290,3,FALSE)))</f>
        <v/>
      </c>
      <c r="R61" s="139" t="str">
        <f>IF($C61="","",IF(VLOOKUP($C61,'Control Sample Data'!$C$195:$M$290,4,FALSE)=0,"",VLOOKUP($C61,'Control Sample Data'!$C$195:$M$290,4,FALSE)))</f>
        <v/>
      </c>
      <c r="S61" s="139" t="str">
        <f>IF($C61="","",IF(VLOOKUP($C61,'Control Sample Data'!$C$195:$M$290,5,FALSE)=0,"",VLOOKUP($C61,'Control Sample Data'!$C$195:$M$290,5,FALSE)))</f>
        <v/>
      </c>
      <c r="T61" s="139" t="str">
        <f>IF($C61="","",IF(VLOOKUP($C61,'Control Sample Data'!$C$195:$M$290,6,FALSE)=0,"",VLOOKUP($C61,'Control Sample Data'!$C$195:$M$290,6,FALSE)))</f>
        <v/>
      </c>
      <c r="U61" s="139" t="str">
        <f>IF($C61="","",IF(VLOOKUP($C61,'Control Sample Data'!$C$195:$M$290,7,FALSE)=0,"",VLOOKUP($C61,'Control Sample Data'!$C$195:$M$290,7,FALSE)))</f>
        <v/>
      </c>
      <c r="V61" s="139" t="str">
        <f>IF($C61="","",IF(VLOOKUP($C61,'Control Sample Data'!$C$195:$M$290,8,FALSE)=0,"",VLOOKUP($C61,'Control Sample Data'!$C$195:$M$290,8,FALSE)))</f>
        <v/>
      </c>
      <c r="W61" s="139" t="str">
        <f>IF($C61="","",IF(VLOOKUP($C61,'Control Sample Data'!$C$195:$M$290,9,FALSE)=0,"",VLOOKUP($C61,'Control Sample Data'!$C$195:$M$290,9,FALSE)))</f>
        <v/>
      </c>
      <c r="X61" s="139" t="str">
        <f>IF($C61="","",IF(VLOOKUP($C61,'Control Sample Data'!$C$195:$M$290,10,FALSE)=0,"",VLOOKUP($C61,'Control Sample Data'!$C$195:$M$290,10,FALSE)))</f>
        <v/>
      </c>
      <c r="Y61" s="139" t="str">
        <f>IF($C61="","",IF(VLOOKUP($C61,'Control Sample Data'!$C$195:$M$290,11,FALSE)=0,"",VLOOKUP($C61,'Control Sample Data'!$C$195:$M$290,11,FALSE)))</f>
        <v/>
      </c>
    </row>
    <row r="62" customHeight="1" spans="1:25">
      <c r="A62" s="136"/>
      <c r="B62" s="148" t="str">
        <f t="shared" si="7"/>
        <v/>
      </c>
      <c r="C62" s="147" t="str">
        <f>IF('Choose Housekeeping Genes'!C20=0,"",'Choose Housekeeping Genes'!C20)</f>
        <v/>
      </c>
      <c r="D62" s="139" t="str">
        <f>IF($C62="","",IF(VLOOKUP($C62,'Test Sample Data'!$C$195:$M$290,2,FALSE)=0,"",VLOOKUP($C62,'Test Sample Data'!$C$195:$M$290,2,FALSE)))</f>
        <v/>
      </c>
      <c r="E62" s="139" t="str">
        <f>IF($C62="","",IF(VLOOKUP($C62,'Test Sample Data'!$C$195:$M$290,3,FALSE)=0,"",VLOOKUP($C62,'Test Sample Data'!$C$195:$M$290,3,FALSE)))</f>
        <v/>
      </c>
      <c r="F62" s="139" t="str">
        <f>IF($C62="","",IF(VLOOKUP($C62,'Test Sample Data'!$C$195:$M$290,4,FALSE)=0,"",VLOOKUP($C62,'Test Sample Data'!$C$195:$M$290,4,FALSE)))</f>
        <v/>
      </c>
      <c r="G62" s="139" t="str">
        <f>IF($C62="","",IF(VLOOKUP($C62,'Test Sample Data'!$C$195:$M$290,5,FALSE)=0,"",VLOOKUP($C62,'Test Sample Data'!$C$195:$M$290,5,FALSE)))</f>
        <v/>
      </c>
      <c r="H62" s="139" t="str">
        <f>IF($C62="","",IF(VLOOKUP($C62,'Test Sample Data'!$C$195:$M$290,6,FALSE)=0,"",VLOOKUP($C62,'Test Sample Data'!$C$195:$M$290,6,FALSE)))</f>
        <v/>
      </c>
      <c r="I62" s="139" t="str">
        <f>IF($C62="","",IF(VLOOKUP($C62,'Test Sample Data'!$C$195:$M$290,7,FALSE)=0,"",VLOOKUP($C62,'Test Sample Data'!$C$195:$M$290,7,FALSE)))</f>
        <v/>
      </c>
      <c r="J62" s="139" t="str">
        <f>IF($C62="","",IF(VLOOKUP($C62,'Test Sample Data'!$C$195:$M$290,8,FALSE)=0,"",VLOOKUP($C62,'Test Sample Data'!$C$195:$M$290,8,FALSE)))</f>
        <v/>
      </c>
      <c r="K62" s="139" t="str">
        <f>IF($C62="","",IF(VLOOKUP($C62,'Test Sample Data'!$C$195:$M$290,9,FALSE)=0,"",VLOOKUP($C62,'Test Sample Data'!$C$195:$M$290,9,FALSE)))</f>
        <v/>
      </c>
      <c r="L62" s="139" t="str">
        <f>IF($C62="","",IF(VLOOKUP($C62,'Test Sample Data'!$C$195:$M$290,10,FALSE)=0,"",VLOOKUP($C62,'Test Sample Data'!$C$195:$M$290,10,FALSE)))</f>
        <v/>
      </c>
      <c r="M62" s="139" t="str">
        <f>IF($C62="","",IF(VLOOKUP($C62,'Test Sample Data'!$C$195:$M$290,11,FALSE)=0,"",VLOOKUP($C62,'Test Sample Data'!$C$195:$M$290,11,FALSE)))</f>
        <v/>
      </c>
      <c r="N62" s="151" t="str">
        <f t="shared" si="9"/>
        <v/>
      </c>
      <c r="O62" s="30" t="str">
        <f>IF('Choose Housekeeping Genes'!C62=0,"",'Choose Housekeeping Genes'!C62)</f>
        <v/>
      </c>
      <c r="P62" s="139" t="str">
        <f>IF($C62="","",IF(VLOOKUP($C62,'Control Sample Data'!$C$195:$M$290,2,FALSE)=0,"",VLOOKUP($C62,'Control Sample Data'!$C$195:$M$290,2,FALSE)))</f>
        <v/>
      </c>
      <c r="Q62" s="139" t="str">
        <f>IF($C62="","",IF(VLOOKUP($C62,'Control Sample Data'!$C$195:$M$290,3,FALSE)=0,"",VLOOKUP($C62,'Control Sample Data'!$C$195:$M$290,3,FALSE)))</f>
        <v/>
      </c>
      <c r="R62" s="139" t="str">
        <f>IF($C62="","",IF(VLOOKUP($C62,'Control Sample Data'!$C$195:$M$290,4,FALSE)=0,"",VLOOKUP($C62,'Control Sample Data'!$C$195:$M$290,4,FALSE)))</f>
        <v/>
      </c>
      <c r="S62" s="139" t="str">
        <f>IF($C62="","",IF(VLOOKUP($C62,'Control Sample Data'!$C$195:$M$290,5,FALSE)=0,"",VLOOKUP($C62,'Control Sample Data'!$C$195:$M$290,5,FALSE)))</f>
        <v/>
      </c>
      <c r="T62" s="139" t="str">
        <f>IF($C62="","",IF(VLOOKUP($C62,'Control Sample Data'!$C$195:$M$290,6,FALSE)=0,"",VLOOKUP($C62,'Control Sample Data'!$C$195:$M$290,6,FALSE)))</f>
        <v/>
      </c>
      <c r="U62" s="139" t="str">
        <f>IF($C62="","",IF(VLOOKUP($C62,'Control Sample Data'!$C$195:$M$290,7,FALSE)=0,"",VLOOKUP($C62,'Control Sample Data'!$C$195:$M$290,7,FALSE)))</f>
        <v/>
      </c>
      <c r="V62" s="139" t="str">
        <f>IF($C62="","",IF(VLOOKUP($C62,'Control Sample Data'!$C$195:$M$290,8,FALSE)=0,"",VLOOKUP($C62,'Control Sample Data'!$C$195:$M$290,8,FALSE)))</f>
        <v/>
      </c>
      <c r="W62" s="139" t="str">
        <f>IF($C62="","",IF(VLOOKUP($C62,'Control Sample Data'!$C$195:$M$290,9,FALSE)=0,"",VLOOKUP($C62,'Control Sample Data'!$C$195:$M$290,9,FALSE)))</f>
        <v/>
      </c>
      <c r="X62" s="139" t="str">
        <f>IF($C62="","",IF(VLOOKUP($C62,'Control Sample Data'!$C$195:$M$290,10,FALSE)=0,"",VLOOKUP($C62,'Control Sample Data'!$C$195:$M$290,10,FALSE)))</f>
        <v/>
      </c>
      <c r="Y62" s="139" t="str">
        <f>IF($C62="","",IF(VLOOKUP($C62,'Control Sample Data'!$C$195:$M$290,11,FALSE)=0,"",VLOOKUP($C62,'Control Sample Data'!$C$195:$M$290,11,FALSE)))</f>
        <v/>
      </c>
    </row>
    <row r="63" customHeight="1" spans="1:25">
      <c r="A63" s="136"/>
      <c r="B63" s="148" t="str">
        <f t="shared" si="7"/>
        <v/>
      </c>
      <c r="C63" s="147" t="str">
        <f>IF('Choose Housekeeping Genes'!C21=0,"",'Choose Housekeeping Genes'!C21)</f>
        <v/>
      </c>
      <c r="D63" s="139" t="str">
        <f>IF($C63="","",IF(VLOOKUP($C63,'Test Sample Data'!$C$195:$M$290,2,FALSE)=0,"",VLOOKUP($C63,'Test Sample Data'!$C$195:$M$290,2,FALSE)))</f>
        <v/>
      </c>
      <c r="E63" s="139" t="str">
        <f>IF($C63="","",IF(VLOOKUP($C63,'Test Sample Data'!$C$195:$M$290,3,FALSE)=0,"",VLOOKUP($C63,'Test Sample Data'!$C$195:$M$290,3,FALSE)))</f>
        <v/>
      </c>
      <c r="F63" s="139" t="str">
        <f>IF($C63="","",IF(VLOOKUP($C63,'Test Sample Data'!$C$195:$M$290,4,FALSE)=0,"",VLOOKUP($C63,'Test Sample Data'!$C$195:$M$290,4,FALSE)))</f>
        <v/>
      </c>
      <c r="G63" s="139" t="str">
        <f>IF($C63="","",IF(VLOOKUP($C63,'Test Sample Data'!$C$195:$M$290,5,FALSE)=0,"",VLOOKUP($C63,'Test Sample Data'!$C$195:$M$290,5,FALSE)))</f>
        <v/>
      </c>
      <c r="H63" s="139" t="str">
        <f>IF($C63="","",IF(VLOOKUP($C63,'Test Sample Data'!$C$195:$M$290,6,FALSE)=0,"",VLOOKUP($C63,'Test Sample Data'!$C$195:$M$290,6,FALSE)))</f>
        <v/>
      </c>
      <c r="I63" s="139" t="str">
        <f>IF($C63="","",IF(VLOOKUP($C63,'Test Sample Data'!$C$195:$M$290,7,FALSE)=0,"",VLOOKUP($C63,'Test Sample Data'!$C$195:$M$290,7,FALSE)))</f>
        <v/>
      </c>
      <c r="J63" s="139" t="str">
        <f>IF($C63="","",IF(VLOOKUP($C63,'Test Sample Data'!$C$195:$M$290,8,FALSE)=0,"",VLOOKUP($C63,'Test Sample Data'!$C$195:$M$290,8,FALSE)))</f>
        <v/>
      </c>
      <c r="K63" s="139" t="str">
        <f>IF($C63="","",IF(VLOOKUP($C63,'Test Sample Data'!$C$195:$M$290,9,FALSE)=0,"",VLOOKUP($C63,'Test Sample Data'!$C$195:$M$290,9,FALSE)))</f>
        <v/>
      </c>
      <c r="L63" s="139" t="str">
        <f>IF($C63="","",IF(VLOOKUP($C63,'Test Sample Data'!$C$195:$M$290,10,FALSE)=0,"",VLOOKUP($C63,'Test Sample Data'!$C$195:$M$290,10,FALSE)))</f>
        <v/>
      </c>
      <c r="M63" s="139" t="str">
        <f>IF($C63="","",IF(VLOOKUP($C63,'Test Sample Data'!$C$195:$M$290,11,FALSE)=0,"",VLOOKUP($C63,'Test Sample Data'!$C$195:$M$290,11,FALSE)))</f>
        <v/>
      </c>
      <c r="N63" s="151" t="str">
        <f t="shared" si="9"/>
        <v/>
      </c>
      <c r="O63" s="30" t="str">
        <f>IF('Choose Housekeeping Genes'!C63=0,"",'Choose Housekeeping Genes'!C63)</f>
        <v/>
      </c>
      <c r="P63" s="139" t="str">
        <f>IF($C63="","",IF(VLOOKUP($C63,'Control Sample Data'!$C$195:$M$290,2,FALSE)=0,"",VLOOKUP($C63,'Control Sample Data'!$C$195:$M$290,2,FALSE)))</f>
        <v/>
      </c>
      <c r="Q63" s="139" t="str">
        <f>IF($C63="","",IF(VLOOKUP($C63,'Control Sample Data'!$C$195:$M$290,3,FALSE)=0,"",VLOOKUP($C63,'Control Sample Data'!$C$195:$M$290,3,FALSE)))</f>
        <v/>
      </c>
      <c r="R63" s="139" t="str">
        <f>IF($C63="","",IF(VLOOKUP($C63,'Control Sample Data'!$C$195:$M$290,4,FALSE)=0,"",VLOOKUP($C63,'Control Sample Data'!$C$195:$M$290,4,FALSE)))</f>
        <v/>
      </c>
      <c r="S63" s="139" t="str">
        <f>IF($C63="","",IF(VLOOKUP($C63,'Control Sample Data'!$C$195:$M$290,5,FALSE)=0,"",VLOOKUP($C63,'Control Sample Data'!$C$195:$M$290,5,FALSE)))</f>
        <v/>
      </c>
      <c r="T63" s="139" t="str">
        <f>IF($C63="","",IF(VLOOKUP($C63,'Control Sample Data'!$C$195:$M$290,6,FALSE)=0,"",VLOOKUP($C63,'Control Sample Data'!$C$195:$M$290,6,FALSE)))</f>
        <v/>
      </c>
      <c r="U63" s="139" t="str">
        <f>IF($C63="","",IF(VLOOKUP($C63,'Control Sample Data'!$C$195:$M$290,7,FALSE)=0,"",VLOOKUP($C63,'Control Sample Data'!$C$195:$M$290,7,FALSE)))</f>
        <v/>
      </c>
      <c r="V63" s="139" t="str">
        <f>IF($C63="","",IF(VLOOKUP($C63,'Control Sample Data'!$C$195:$M$290,8,FALSE)=0,"",VLOOKUP($C63,'Control Sample Data'!$C$195:$M$290,8,FALSE)))</f>
        <v/>
      </c>
      <c r="W63" s="139" t="str">
        <f>IF($C63="","",IF(VLOOKUP($C63,'Control Sample Data'!$C$195:$M$290,9,FALSE)=0,"",VLOOKUP($C63,'Control Sample Data'!$C$195:$M$290,9,FALSE)))</f>
        <v/>
      </c>
      <c r="X63" s="139" t="str">
        <f>IF($C63="","",IF(VLOOKUP($C63,'Control Sample Data'!$C$195:$M$290,10,FALSE)=0,"",VLOOKUP($C63,'Control Sample Data'!$C$195:$M$290,10,FALSE)))</f>
        <v/>
      </c>
      <c r="Y63" s="139" t="str">
        <f>IF($C63="","",IF(VLOOKUP($C63,'Control Sample Data'!$C$195:$M$290,11,FALSE)=0,"",VLOOKUP($C63,'Control Sample Data'!$C$195:$M$290,11,FALSE)))</f>
        <v/>
      </c>
    </row>
    <row r="64" customHeight="1" spans="1:25">
      <c r="A64" s="136"/>
      <c r="B64" s="148" t="str">
        <f t="shared" si="7"/>
        <v/>
      </c>
      <c r="C64" s="147" t="str">
        <f>IF('Choose Housekeeping Genes'!C22=0,"",'Choose Housekeeping Genes'!C22)</f>
        <v/>
      </c>
      <c r="D64" s="139" t="str">
        <f>IF($C64="","",IF(VLOOKUP($C64,'Test Sample Data'!$C$195:$M$290,2,FALSE)=0,"",VLOOKUP($C64,'Test Sample Data'!$C$195:$M$290,2,FALSE)))</f>
        <v/>
      </c>
      <c r="E64" s="139" t="str">
        <f>IF($C64="","",IF(VLOOKUP($C64,'Test Sample Data'!$C$195:$M$290,3,FALSE)=0,"",VLOOKUP($C64,'Test Sample Data'!$C$195:$M$290,3,FALSE)))</f>
        <v/>
      </c>
      <c r="F64" s="139" t="str">
        <f>IF($C64="","",IF(VLOOKUP($C64,'Test Sample Data'!$C$195:$M$290,4,FALSE)=0,"",VLOOKUP($C64,'Test Sample Data'!$C$195:$M$290,4,FALSE)))</f>
        <v/>
      </c>
      <c r="G64" s="139" t="str">
        <f>IF($C64="","",IF(VLOOKUP($C64,'Test Sample Data'!$C$195:$M$290,5,FALSE)=0,"",VLOOKUP($C64,'Test Sample Data'!$C$195:$M$290,5,FALSE)))</f>
        <v/>
      </c>
      <c r="H64" s="139" t="str">
        <f>IF($C64="","",IF(VLOOKUP($C64,'Test Sample Data'!$C$195:$M$290,6,FALSE)=0,"",VLOOKUP($C64,'Test Sample Data'!$C$195:$M$290,6,FALSE)))</f>
        <v/>
      </c>
      <c r="I64" s="139" t="str">
        <f>IF($C64="","",IF(VLOOKUP($C64,'Test Sample Data'!$C$195:$M$290,7,FALSE)=0,"",VLOOKUP($C64,'Test Sample Data'!$C$195:$M$290,7,FALSE)))</f>
        <v/>
      </c>
      <c r="J64" s="139" t="str">
        <f>IF($C64="","",IF(VLOOKUP($C64,'Test Sample Data'!$C$195:$M$290,8,FALSE)=0,"",VLOOKUP($C64,'Test Sample Data'!$C$195:$M$290,8,FALSE)))</f>
        <v/>
      </c>
      <c r="K64" s="139" t="str">
        <f>IF($C64="","",IF(VLOOKUP($C64,'Test Sample Data'!$C$195:$M$290,9,FALSE)=0,"",VLOOKUP($C64,'Test Sample Data'!$C$195:$M$290,9,FALSE)))</f>
        <v/>
      </c>
      <c r="L64" s="139" t="str">
        <f>IF($C64="","",IF(VLOOKUP($C64,'Test Sample Data'!$C$195:$M$290,10,FALSE)=0,"",VLOOKUP($C64,'Test Sample Data'!$C$195:$M$290,10,FALSE)))</f>
        <v/>
      </c>
      <c r="M64" s="139" t="str">
        <f>IF($C64="","",IF(VLOOKUP($C64,'Test Sample Data'!$C$195:$M$290,11,FALSE)=0,"",VLOOKUP($C64,'Test Sample Data'!$C$195:$M$290,11,FALSE)))</f>
        <v/>
      </c>
      <c r="N64" s="151" t="str">
        <f t="shared" si="9"/>
        <v/>
      </c>
      <c r="O64" s="30" t="str">
        <f>IF('Choose Housekeeping Genes'!C64=0,"",'Choose Housekeeping Genes'!C64)</f>
        <v/>
      </c>
      <c r="P64" s="139" t="str">
        <f>IF($C64="","",IF(VLOOKUP($C64,'Control Sample Data'!$C$195:$M$290,2,FALSE)=0,"",VLOOKUP($C64,'Control Sample Data'!$C$195:$M$290,2,FALSE)))</f>
        <v/>
      </c>
      <c r="Q64" s="139" t="str">
        <f>IF($C64="","",IF(VLOOKUP($C64,'Control Sample Data'!$C$195:$M$290,3,FALSE)=0,"",VLOOKUP($C64,'Control Sample Data'!$C$195:$M$290,3,FALSE)))</f>
        <v/>
      </c>
      <c r="R64" s="139" t="str">
        <f>IF($C64="","",IF(VLOOKUP($C64,'Control Sample Data'!$C$195:$M$290,4,FALSE)=0,"",VLOOKUP($C64,'Control Sample Data'!$C$195:$M$290,4,FALSE)))</f>
        <v/>
      </c>
      <c r="S64" s="139" t="str">
        <f>IF($C64="","",IF(VLOOKUP($C64,'Control Sample Data'!$C$195:$M$290,5,FALSE)=0,"",VLOOKUP($C64,'Control Sample Data'!$C$195:$M$290,5,FALSE)))</f>
        <v/>
      </c>
      <c r="T64" s="139" t="str">
        <f>IF($C64="","",IF(VLOOKUP($C64,'Control Sample Data'!$C$195:$M$290,6,FALSE)=0,"",VLOOKUP($C64,'Control Sample Data'!$C$195:$M$290,6,FALSE)))</f>
        <v/>
      </c>
      <c r="U64" s="139" t="str">
        <f>IF($C64="","",IF(VLOOKUP($C64,'Control Sample Data'!$C$195:$M$290,7,FALSE)=0,"",VLOOKUP($C64,'Control Sample Data'!$C$195:$M$290,7,FALSE)))</f>
        <v/>
      </c>
      <c r="V64" s="139" t="str">
        <f>IF($C64="","",IF(VLOOKUP($C64,'Control Sample Data'!$C$195:$M$290,8,FALSE)=0,"",VLOOKUP($C64,'Control Sample Data'!$C$195:$M$290,8,FALSE)))</f>
        <v/>
      </c>
      <c r="W64" s="139" t="str">
        <f>IF($C64="","",IF(VLOOKUP($C64,'Control Sample Data'!$C$195:$M$290,9,FALSE)=0,"",VLOOKUP($C64,'Control Sample Data'!$C$195:$M$290,9,FALSE)))</f>
        <v/>
      </c>
      <c r="X64" s="139" t="str">
        <f>IF($C64="","",IF(VLOOKUP($C64,'Control Sample Data'!$C$195:$M$290,10,FALSE)=0,"",VLOOKUP($C64,'Control Sample Data'!$C$195:$M$290,10,FALSE)))</f>
        <v/>
      </c>
      <c r="Y64" s="139" t="str">
        <f>IF($C64="","",IF(VLOOKUP($C64,'Control Sample Data'!$C$195:$M$290,11,FALSE)=0,"",VLOOKUP($C64,'Control Sample Data'!$C$195:$M$290,11,FALSE)))</f>
        <v/>
      </c>
    </row>
    <row r="65" customHeight="1" spans="1:25">
      <c r="A65" s="136"/>
      <c r="B65" s="145" t="s">
        <v>1412</v>
      </c>
      <c r="C65" s="141"/>
      <c r="D65" s="142" t="str">
        <f>IF(ISERROR(AVERAGE(D45:D64)),"",AVERAGE(D45:D64))</f>
        <v/>
      </c>
      <c r="E65" s="142" t="str">
        <f t="shared" ref="E65:M65" si="10">IF(ISERROR(AVERAGE(E45:E64)),"",AVERAGE(E45:E64))</f>
        <v/>
      </c>
      <c r="F65" s="142" t="str">
        <f t="shared" si="10"/>
        <v/>
      </c>
      <c r="G65" s="142" t="str">
        <f t="shared" si="10"/>
        <v/>
      </c>
      <c r="H65" s="142" t="str">
        <f t="shared" si="10"/>
        <v/>
      </c>
      <c r="I65" s="142" t="str">
        <f t="shared" si="10"/>
        <v/>
      </c>
      <c r="J65" s="142" t="str">
        <f t="shared" si="10"/>
        <v/>
      </c>
      <c r="K65" s="142" t="str">
        <f t="shared" si="10"/>
        <v/>
      </c>
      <c r="L65" s="142" t="str">
        <f t="shared" si="10"/>
        <v/>
      </c>
      <c r="M65" s="152" t="str">
        <f t="shared" si="10"/>
        <v/>
      </c>
      <c r="N65" s="145" t="s">
        <v>1412</v>
      </c>
      <c r="O65" s="141"/>
      <c r="P65" s="142" t="str">
        <f>IF(ISERROR(AVERAGE(P45:P64)),"",AVERAGE(P45:P64))</f>
        <v/>
      </c>
      <c r="Q65" s="142" t="str">
        <f t="shared" ref="Q65:Y65" si="11">IF(ISERROR(AVERAGE(Q45:Q64)),"",AVERAGE(Q45:Q64))</f>
        <v/>
      </c>
      <c r="R65" s="142" t="str">
        <f t="shared" si="11"/>
        <v/>
      </c>
      <c r="S65" s="142" t="str">
        <f t="shared" si="11"/>
        <v/>
      </c>
      <c r="T65" s="142" t="str">
        <f t="shared" si="11"/>
        <v/>
      </c>
      <c r="U65" s="142" t="str">
        <f t="shared" si="11"/>
        <v/>
      </c>
      <c r="V65" s="142" t="str">
        <f t="shared" si="11"/>
        <v/>
      </c>
      <c r="W65" s="142" t="str">
        <f t="shared" si="11"/>
        <v/>
      </c>
      <c r="X65" s="142" t="str">
        <f t="shared" si="11"/>
        <v/>
      </c>
      <c r="Y65" s="152" t="str">
        <f t="shared" si="11"/>
        <v/>
      </c>
    </row>
    <row r="66" customHeight="1" spans="1:25">
      <c r="A66" s="136" t="s">
        <v>884</v>
      </c>
      <c r="B66" s="146" t="str">
        <f>IF(B3="","",B3)</f>
        <v>HQP006940</v>
      </c>
      <c r="C66" s="147" t="str">
        <f>IF('Choose Housekeeping Genes'!C3=0,"",'Choose Housekeeping Genes'!C3)</f>
        <v>H03</v>
      </c>
      <c r="D66" s="143" t="str">
        <f>IF($C66="","",IF(VLOOKUP($C66,'Test Sample Data'!$C$291:$M$386,2,FALSE)=0,"",VLOOKUP($C66,'Test Sample Data'!$C$291:$M$386,2,FALSE)))</f>
        <v/>
      </c>
      <c r="E66" s="143" t="str">
        <f>IF($C66="","",IF(VLOOKUP($C66,'Test Sample Data'!$C$291:$M$386,3,FALSE)=0,"",VLOOKUP($C66,'Test Sample Data'!$C$291:$M$386,3,FALSE)))</f>
        <v/>
      </c>
      <c r="F66" s="143" t="str">
        <f>IF($C66="","",IF(VLOOKUP($C66,'Test Sample Data'!$C$291:$M$386,4,FALSE)=0,"",VLOOKUP($C66,'Test Sample Data'!$C$291:$M$386,4,FALSE)))</f>
        <v/>
      </c>
      <c r="G66" s="143" t="str">
        <f>IF($C66="","",IF(VLOOKUP($C66,'Test Sample Data'!$C$291:$M$386,5,FALSE)=0,"",VLOOKUP($C66,'Test Sample Data'!$C$291:$M$386,5,FALSE)))</f>
        <v/>
      </c>
      <c r="H66" s="143" t="str">
        <f>IF($C66="","",IF(VLOOKUP($C66,'Test Sample Data'!$C$291:$M$386,6,FALSE)=0,"",VLOOKUP($C66,'Test Sample Data'!$C$291:$M$386,6,FALSE)))</f>
        <v/>
      </c>
      <c r="I66" s="143" t="str">
        <f>IF($C66="","",IF(VLOOKUP($C66,'Test Sample Data'!$C$291:$M$386,7,FALSE)=0,"",VLOOKUP($C66,'Test Sample Data'!$C$291:$M$386,7,FALSE)))</f>
        <v/>
      </c>
      <c r="J66" s="143" t="str">
        <f>IF($C66="","",IF(VLOOKUP($C66,'Test Sample Data'!$C$291:$M$386,8,FALSE)=0,"",VLOOKUP($C66,'Test Sample Data'!$C$291:$M$386,8,FALSE)))</f>
        <v/>
      </c>
      <c r="K66" s="143" t="str">
        <f>IF($C66="","",IF(VLOOKUP($C66,'Test Sample Data'!$C$291:$M$386,9,FALSE)=0,"",VLOOKUP($C66,'Test Sample Data'!$C$291:$M$386,9,FALSE)))</f>
        <v/>
      </c>
      <c r="L66" s="143" t="str">
        <f>IF($C66="","",IF(VLOOKUP($C66,'Test Sample Data'!$C$291:$M$386,10,FALSE)=0,"",VLOOKUP($C66,'Test Sample Data'!$C$291:$M$386,10,FALSE)))</f>
        <v/>
      </c>
      <c r="M66" s="143" t="str">
        <f>IF($C66="","",IF(VLOOKUP($C66,'Test Sample Data'!$C$291:$M$386,11,FALSE)=0,"",VLOOKUP($C66,'Test Sample Data'!$C$291:$M$386,11,FALSE)))</f>
        <v/>
      </c>
      <c r="N66" s="153" t="str">
        <f>IF(B66=0,"",B66)</f>
        <v>HQP006940</v>
      </c>
      <c r="O66" s="154" t="str">
        <f>IF('Choose Housekeeping Genes'!C66=0,"",'Choose Housekeeping Genes'!C66)</f>
        <v>H03</v>
      </c>
      <c r="P66" s="143" t="str">
        <f>IF($C66="","",IF(VLOOKUP($C66,'Control Sample Data'!$C$291:$M$386,2,FALSE)=0,"",VLOOKUP($C66,'Control Sample Data'!$C$291:$M$386,2,FALSE)))</f>
        <v/>
      </c>
      <c r="Q66" s="143" t="str">
        <f>IF($C66="","",IF(VLOOKUP($C66,'Control Sample Data'!$C$291:$M$386,3,FALSE)=0,"",VLOOKUP($C66,'Control Sample Data'!$C$291:$M$386,3,FALSE)))</f>
        <v/>
      </c>
      <c r="R66" s="143" t="str">
        <f>IF($C66="","",IF(VLOOKUP($C66,'Control Sample Data'!$C$291:$M$386,4,FALSE)=0,"",VLOOKUP($C66,'Control Sample Data'!$C$291:$M$386,4,FALSE)))</f>
        <v/>
      </c>
      <c r="S66" s="143" t="str">
        <f>IF($C66="","",IF(VLOOKUP($C66,'Control Sample Data'!$C$291:$M$386,5,FALSE)=0,"",VLOOKUP($C66,'Control Sample Data'!$C$291:$M$386,5,FALSE)))</f>
        <v/>
      </c>
      <c r="T66" s="143" t="str">
        <f>IF($C66="","",IF(VLOOKUP($C66,'Control Sample Data'!$C$291:$M$386,6,FALSE)=0,"",VLOOKUP($C66,'Control Sample Data'!$C$291:$M$386,6,FALSE)))</f>
        <v/>
      </c>
      <c r="U66" s="143" t="str">
        <f>IF($C66="","",IF(VLOOKUP($C66,'Control Sample Data'!$C$291:$M$386,7,FALSE)=0,"",VLOOKUP($C66,'Control Sample Data'!$C$291:$M$386,7,FALSE)))</f>
        <v/>
      </c>
      <c r="V66" s="143" t="str">
        <f>IF($C66="","",IF(VLOOKUP($C66,'Control Sample Data'!$C$291:$M$386,8,FALSE)=0,"",VLOOKUP($C66,'Control Sample Data'!$C$291:$M$386,8,FALSE)))</f>
        <v/>
      </c>
      <c r="W66" s="143" t="str">
        <f>IF($C66="","",IF(VLOOKUP($C66,'Control Sample Data'!$C$291:$M$386,9,FALSE)=0,"",VLOOKUP($C66,'Control Sample Data'!$C$291:$M$386,9,FALSE)))</f>
        <v/>
      </c>
      <c r="X66" s="143" t="str">
        <f>IF($C66="","",IF(VLOOKUP($C66,'Control Sample Data'!$C$291:$M$386,10,FALSE)=0,"",VLOOKUP($C66,'Control Sample Data'!$C$291:$M$386,10,FALSE)))</f>
        <v/>
      </c>
      <c r="Y66" s="143" t="str">
        <f>IF($C66="","",IF(VLOOKUP($C66,'Control Sample Data'!$C$291:$M$386,11,FALSE)=0,"",VLOOKUP($C66,'Control Sample Data'!$C$291:$M$386,11,FALSE)))</f>
        <v/>
      </c>
    </row>
    <row r="67" customHeight="1" spans="1:25">
      <c r="A67" s="136"/>
      <c r="B67" s="148" t="str">
        <f t="shared" ref="B67:B85" si="12">IF(B4="","",B4)</f>
        <v>HQP016381</v>
      </c>
      <c r="C67" s="147" t="str">
        <f>IF('Choose Housekeeping Genes'!C4=0,"",'Choose Housekeeping Genes'!C4)</f>
        <v>H04</v>
      </c>
      <c r="D67" s="139" t="str">
        <f>IF($C67="","",IF(VLOOKUP($C67,'Test Sample Data'!$C$291:$M$386,2,FALSE)=0,"",VLOOKUP($C67,'Test Sample Data'!$C$291:$M$386,2,FALSE)))</f>
        <v/>
      </c>
      <c r="E67" s="139" t="str">
        <f>IF($C67="","",IF(VLOOKUP($C67,'Test Sample Data'!$C$291:$M$386,3,FALSE)=0,"",VLOOKUP($C67,'Test Sample Data'!$C$291:$M$386,3,FALSE)))</f>
        <v/>
      </c>
      <c r="F67" s="139" t="str">
        <f>IF($C67="","",IF(VLOOKUP($C67,'Test Sample Data'!$C$291:$M$386,4,FALSE)=0,"",VLOOKUP($C67,'Test Sample Data'!$C$291:$M$386,4,FALSE)))</f>
        <v/>
      </c>
      <c r="G67" s="139" t="str">
        <f>IF($C67="","",IF(VLOOKUP($C67,'Test Sample Data'!$C$291:$M$386,5,FALSE)=0,"",VLOOKUP($C67,'Test Sample Data'!$C$291:$M$386,5,FALSE)))</f>
        <v/>
      </c>
      <c r="H67" s="139" t="str">
        <f>IF($C67="","",IF(VLOOKUP($C67,'Test Sample Data'!$C$291:$M$386,6,FALSE)=0,"",VLOOKUP($C67,'Test Sample Data'!$C$291:$M$386,6,FALSE)))</f>
        <v/>
      </c>
      <c r="I67" s="139" t="str">
        <f>IF($C67="","",IF(VLOOKUP($C67,'Test Sample Data'!$C$291:$M$386,7,FALSE)=0,"",VLOOKUP($C67,'Test Sample Data'!$C$291:$M$386,7,FALSE)))</f>
        <v/>
      </c>
      <c r="J67" s="139" t="str">
        <f>IF($C67="","",IF(VLOOKUP($C67,'Test Sample Data'!$C$291:$M$386,8,FALSE)=0,"",VLOOKUP($C67,'Test Sample Data'!$C$291:$M$386,8,FALSE)))</f>
        <v/>
      </c>
      <c r="K67" s="139" t="str">
        <f>IF($C67="","",IF(VLOOKUP($C67,'Test Sample Data'!$C$291:$M$386,9,FALSE)=0,"",VLOOKUP($C67,'Test Sample Data'!$C$291:$M$386,9,FALSE)))</f>
        <v/>
      </c>
      <c r="L67" s="139" t="str">
        <f>IF($C67="","",IF(VLOOKUP($C67,'Test Sample Data'!$C$291:$M$386,10,FALSE)=0,"",VLOOKUP($C67,'Test Sample Data'!$C$291:$M$386,10,FALSE)))</f>
        <v/>
      </c>
      <c r="M67" s="139" t="str">
        <f>IF($C67="","",IF(VLOOKUP($C67,'Test Sample Data'!$C$291:$M$386,11,FALSE)=0,"",VLOOKUP($C67,'Test Sample Data'!$C$291:$M$386,11,FALSE)))</f>
        <v/>
      </c>
      <c r="N67" s="151" t="str">
        <f t="shared" ref="N67:N79" si="13">IF(B67=0,"",B67)</f>
        <v>HQP016381</v>
      </c>
      <c r="O67" s="30" t="str">
        <f>IF('Choose Housekeeping Genes'!C67=0,"",'Choose Housekeeping Genes'!C67)</f>
        <v>H04</v>
      </c>
      <c r="P67" s="139" t="str">
        <f>IF($C67="","",IF(VLOOKUP($C67,'Control Sample Data'!$C$291:$M$386,2,FALSE)=0,"",VLOOKUP($C67,'Control Sample Data'!$C$291:$M$386,2,FALSE)))</f>
        <v/>
      </c>
      <c r="Q67" s="139" t="str">
        <f>IF($C67="","",IF(VLOOKUP($C67,'Control Sample Data'!$C$291:$M$386,3,FALSE)=0,"",VLOOKUP($C67,'Control Sample Data'!$C$291:$M$386,3,FALSE)))</f>
        <v/>
      </c>
      <c r="R67" s="139" t="str">
        <f>IF($C67="","",IF(VLOOKUP($C67,'Control Sample Data'!$C$291:$M$386,4,FALSE)=0,"",VLOOKUP($C67,'Control Sample Data'!$C$291:$M$386,4,FALSE)))</f>
        <v/>
      </c>
      <c r="S67" s="139" t="str">
        <f>IF($C67="","",IF(VLOOKUP($C67,'Control Sample Data'!$C$291:$M$386,5,FALSE)=0,"",VLOOKUP($C67,'Control Sample Data'!$C$291:$M$386,5,FALSE)))</f>
        <v/>
      </c>
      <c r="T67" s="139" t="str">
        <f>IF($C67="","",IF(VLOOKUP($C67,'Control Sample Data'!$C$291:$M$386,6,FALSE)=0,"",VLOOKUP($C67,'Control Sample Data'!$C$291:$M$386,6,FALSE)))</f>
        <v/>
      </c>
      <c r="U67" s="139" t="str">
        <f>IF($C67="","",IF(VLOOKUP($C67,'Control Sample Data'!$C$291:$M$386,7,FALSE)=0,"",VLOOKUP($C67,'Control Sample Data'!$C$291:$M$386,7,FALSE)))</f>
        <v/>
      </c>
      <c r="V67" s="139" t="str">
        <f>IF($C67="","",IF(VLOOKUP($C67,'Control Sample Data'!$C$291:$M$386,8,FALSE)=0,"",VLOOKUP($C67,'Control Sample Data'!$C$291:$M$386,8,FALSE)))</f>
        <v/>
      </c>
      <c r="W67" s="139" t="str">
        <f>IF($C67="","",IF(VLOOKUP($C67,'Control Sample Data'!$C$291:$M$386,9,FALSE)=0,"",VLOOKUP($C67,'Control Sample Data'!$C$291:$M$386,9,FALSE)))</f>
        <v/>
      </c>
      <c r="X67" s="139" t="str">
        <f>IF($C67="","",IF(VLOOKUP($C67,'Control Sample Data'!$C$291:$M$386,10,FALSE)=0,"",VLOOKUP($C67,'Control Sample Data'!$C$291:$M$386,10,FALSE)))</f>
        <v/>
      </c>
      <c r="Y67" s="139" t="str">
        <f>IF($C67="","",IF(VLOOKUP($C67,'Control Sample Data'!$C$291:$M$386,11,FALSE)=0,"",VLOOKUP($C67,'Control Sample Data'!$C$291:$M$386,11,FALSE)))</f>
        <v/>
      </c>
    </row>
    <row r="68" customHeight="1" spans="1:25">
      <c r="A68" s="136"/>
      <c r="B68" s="148" t="str">
        <f t="shared" si="12"/>
        <v>HQP015171</v>
      </c>
      <c r="C68" s="147" t="str">
        <f>IF('Choose Housekeeping Genes'!C5=0,"",'Choose Housekeeping Genes'!C5)</f>
        <v>H05</v>
      </c>
      <c r="D68" s="139" t="str">
        <f>IF($C68="","",IF(VLOOKUP($C68,'Test Sample Data'!$C$291:$M$386,2,FALSE)=0,"",VLOOKUP($C68,'Test Sample Data'!$C$291:$M$386,2,FALSE)))</f>
        <v/>
      </c>
      <c r="E68" s="139" t="str">
        <f>IF($C68="","",IF(VLOOKUP($C68,'Test Sample Data'!$C$291:$M$386,3,FALSE)=0,"",VLOOKUP($C68,'Test Sample Data'!$C$291:$M$386,3,FALSE)))</f>
        <v/>
      </c>
      <c r="F68" s="139" t="str">
        <f>IF($C68="","",IF(VLOOKUP($C68,'Test Sample Data'!$C$291:$M$386,4,FALSE)=0,"",VLOOKUP($C68,'Test Sample Data'!$C$291:$M$386,4,FALSE)))</f>
        <v/>
      </c>
      <c r="G68" s="139" t="str">
        <f>IF($C68="","",IF(VLOOKUP($C68,'Test Sample Data'!$C$291:$M$386,5,FALSE)=0,"",VLOOKUP($C68,'Test Sample Data'!$C$291:$M$386,5,FALSE)))</f>
        <v/>
      </c>
      <c r="H68" s="139" t="str">
        <f>IF($C68="","",IF(VLOOKUP($C68,'Test Sample Data'!$C$291:$M$386,6,FALSE)=0,"",VLOOKUP($C68,'Test Sample Data'!$C$291:$M$386,6,FALSE)))</f>
        <v/>
      </c>
      <c r="I68" s="139" t="str">
        <f>IF($C68="","",IF(VLOOKUP($C68,'Test Sample Data'!$C$291:$M$386,7,FALSE)=0,"",VLOOKUP($C68,'Test Sample Data'!$C$291:$M$386,7,FALSE)))</f>
        <v/>
      </c>
      <c r="J68" s="139" t="str">
        <f>IF($C68="","",IF(VLOOKUP($C68,'Test Sample Data'!$C$291:$M$386,8,FALSE)=0,"",VLOOKUP($C68,'Test Sample Data'!$C$291:$M$386,8,FALSE)))</f>
        <v/>
      </c>
      <c r="K68" s="139" t="str">
        <f>IF($C68="","",IF(VLOOKUP($C68,'Test Sample Data'!$C$291:$M$386,9,FALSE)=0,"",VLOOKUP($C68,'Test Sample Data'!$C$291:$M$386,9,FALSE)))</f>
        <v/>
      </c>
      <c r="L68" s="139" t="str">
        <f>IF($C68="","",IF(VLOOKUP($C68,'Test Sample Data'!$C$291:$M$386,10,FALSE)=0,"",VLOOKUP($C68,'Test Sample Data'!$C$291:$M$386,10,FALSE)))</f>
        <v/>
      </c>
      <c r="M68" s="139" t="str">
        <f>IF($C68="","",IF(VLOOKUP($C68,'Test Sample Data'!$C$291:$M$386,11,FALSE)=0,"",VLOOKUP($C68,'Test Sample Data'!$C$291:$M$386,11,FALSE)))</f>
        <v/>
      </c>
      <c r="N68" s="151" t="str">
        <f t="shared" si="13"/>
        <v>HQP015171</v>
      </c>
      <c r="O68" s="30" t="str">
        <f>IF('Choose Housekeeping Genes'!C68=0,"",'Choose Housekeeping Genes'!C68)</f>
        <v>H05</v>
      </c>
      <c r="P68" s="139" t="str">
        <f>IF($C68="","",IF(VLOOKUP($C68,'Control Sample Data'!$C$291:$M$386,2,FALSE)=0,"",VLOOKUP($C68,'Control Sample Data'!$C$291:$M$386,2,FALSE)))</f>
        <v/>
      </c>
      <c r="Q68" s="139" t="str">
        <f>IF($C68="","",IF(VLOOKUP($C68,'Control Sample Data'!$C$291:$M$386,3,FALSE)=0,"",VLOOKUP($C68,'Control Sample Data'!$C$291:$M$386,3,FALSE)))</f>
        <v/>
      </c>
      <c r="R68" s="139" t="str">
        <f>IF($C68="","",IF(VLOOKUP($C68,'Control Sample Data'!$C$291:$M$386,4,FALSE)=0,"",VLOOKUP($C68,'Control Sample Data'!$C$291:$M$386,4,FALSE)))</f>
        <v/>
      </c>
      <c r="S68" s="139" t="str">
        <f>IF($C68="","",IF(VLOOKUP($C68,'Control Sample Data'!$C$291:$M$386,5,FALSE)=0,"",VLOOKUP($C68,'Control Sample Data'!$C$291:$M$386,5,FALSE)))</f>
        <v/>
      </c>
      <c r="T68" s="139" t="str">
        <f>IF($C68="","",IF(VLOOKUP($C68,'Control Sample Data'!$C$291:$M$386,6,FALSE)=0,"",VLOOKUP($C68,'Control Sample Data'!$C$291:$M$386,6,FALSE)))</f>
        <v/>
      </c>
      <c r="U68" s="139" t="str">
        <f>IF($C68="","",IF(VLOOKUP($C68,'Control Sample Data'!$C$291:$M$386,7,FALSE)=0,"",VLOOKUP($C68,'Control Sample Data'!$C$291:$M$386,7,FALSE)))</f>
        <v/>
      </c>
      <c r="V68" s="139" t="str">
        <f>IF($C68="","",IF(VLOOKUP($C68,'Control Sample Data'!$C$291:$M$386,8,FALSE)=0,"",VLOOKUP($C68,'Control Sample Data'!$C$291:$M$386,8,FALSE)))</f>
        <v/>
      </c>
      <c r="W68" s="139" t="str">
        <f>IF($C68="","",IF(VLOOKUP($C68,'Control Sample Data'!$C$291:$M$386,9,FALSE)=0,"",VLOOKUP($C68,'Control Sample Data'!$C$291:$M$386,9,FALSE)))</f>
        <v/>
      </c>
      <c r="X68" s="139" t="str">
        <f>IF($C68="","",IF(VLOOKUP($C68,'Control Sample Data'!$C$291:$M$386,10,FALSE)=0,"",VLOOKUP($C68,'Control Sample Data'!$C$291:$M$386,10,FALSE)))</f>
        <v/>
      </c>
      <c r="Y68" s="139" t="str">
        <f>IF($C68="","",IF(VLOOKUP($C68,'Control Sample Data'!$C$291:$M$386,11,FALSE)=0,"",VLOOKUP($C68,'Control Sample Data'!$C$291:$M$386,11,FALSE)))</f>
        <v/>
      </c>
    </row>
    <row r="69" customHeight="1" spans="1:25">
      <c r="A69" s="136"/>
      <c r="B69" s="148" t="str">
        <f t="shared" si="12"/>
        <v>HQP006171</v>
      </c>
      <c r="C69" s="147" t="str">
        <f>IF('Choose Housekeeping Genes'!C6=0,"",'Choose Housekeeping Genes'!C6)</f>
        <v>H06</v>
      </c>
      <c r="D69" s="139" t="str">
        <f>IF($C69="","",IF(VLOOKUP($C69,'Test Sample Data'!$C$291:$M$386,2,FALSE)=0,"",VLOOKUP($C69,'Test Sample Data'!$C$291:$M$386,2,FALSE)))</f>
        <v/>
      </c>
      <c r="E69" s="139" t="str">
        <f>IF($C69="","",IF(VLOOKUP($C69,'Test Sample Data'!$C$291:$M$386,3,FALSE)=0,"",VLOOKUP($C69,'Test Sample Data'!$C$291:$M$386,3,FALSE)))</f>
        <v/>
      </c>
      <c r="F69" s="139" t="str">
        <f>IF($C69="","",IF(VLOOKUP($C69,'Test Sample Data'!$C$291:$M$386,4,FALSE)=0,"",VLOOKUP($C69,'Test Sample Data'!$C$291:$M$386,4,FALSE)))</f>
        <v/>
      </c>
      <c r="G69" s="139" t="str">
        <f>IF($C69="","",IF(VLOOKUP($C69,'Test Sample Data'!$C$291:$M$386,5,FALSE)=0,"",VLOOKUP($C69,'Test Sample Data'!$C$291:$M$386,5,FALSE)))</f>
        <v/>
      </c>
      <c r="H69" s="139" t="str">
        <f>IF($C69="","",IF(VLOOKUP($C69,'Test Sample Data'!$C$291:$M$386,6,FALSE)=0,"",VLOOKUP($C69,'Test Sample Data'!$C$291:$M$386,6,FALSE)))</f>
        <v/>
      </c>
      <c r="I69" s="139" t="str">
        <f>IF($C69="","",IF(VLOOKUP($C69,'Test Sample Data'!$C$291:$M$386,7,FALSE)=0,"",VLOOKUP($C69,'Test Sample Data'!$C$291:$M$386,7,FALSE)))</f>
        <v/>
      </c>
      <c r="J69" s="139" t="str">
        <f>IF($C69="","",IF(VLOOKUP($C69,'Test Sample Data'!$C$291:$M$386,8,FALSE)=0,"",VLOOKUP($C69,'Test Sample Data'!$C$291:$M$386,8,FALSE)))</f>
        <v/>
      </c>
      <c r="K69" s="139" t="str">
        <f>IF($C69="","",IF(VLOOKUP($C69,'Test Sample Data'!$C$291:$M$386,9,FALSE)=0,"",VLOOKUP($C69,'Test Sample Data'!$C$291:$M$386,9,FALSE)))</f>
        <v/>
      </c>
      <c r="L69" s="139" t="str">
        <f>IF($C69="","",IF(VLOOKUP($C69,'Test Sample Data'!$C$291:$M$386,10,FALSE)=0,"",VLOOKUP($C69,'Test Sample Data'!$C$291:$M$386,10,FALSE)))</f>
        <v/>
      </c>
      <c r="M69" s="139" t="str">
        <f>IF($C69="","",IF(VLOOKUP($C69,'Test Sample Data'!$C$291:$M$386,11,FALSE)=0,"",VLOOKUP($C69,'Test Sample Data'!$C$291:$M$386,11,FALSE)))</f>
        <v/>
      </c>
      <c r="N69" s="151" t="str">
        <f t="shared" si="13"/>
        <v>HQP006171</v>
      </c>
      <c r="O69" s="30" t="str">
        <f>IF('Choose Housekeeping Genes'!C69=0,"",'Choose Housekeeping Genes'!C69)</f>
        <v>H06</v>
      </c>
      <c r="P69" s="139" t="str">
        <f>IF($C69="","",IF(VLOOKUP($C69,'Control Sample Data'!$C$291:$M$386,2,FALSE)=0,"",VLOOKUP($C69,'Control Sample Data'!$C$291:$M$386,2,FALSE)))</f>
        <v/>
      </c>
      <c r="Q69" s="139" t="str">
        <f>IF($C69="","",IF(VLOOKUP($C69,'Control Sample Data'!$C$291:$M$386,3,FALSE)=0,"",VLOOKUP($C69,'Control Sample Data'!$C$291:$M$386,3,FALSE)))</f>
        <v/>
      </c>
      <c r="R69" s="139" t="str">
        <f>IF($C69="","",IF(VLOOKUP($C69,'Control Sample Data'!$C$291:$M$386,4,FALSE)=0,"",VLOOKUP($C69,'Control Sample Data'!$C$291:$M$386,4,FALSE)))</f>
        <v/>
      </c>
      <c r="S69" s="139" t="str">
        <f>IF($C69="","",IF(VLOOKUP($C69,'Control Sample Data'!$C$291:$M$386,5,FALSE)=0,"",VLOOKUP($C69,'Control Sample Data'!$C$291:$M$386,5,FALSE)))</f>
        <v/>
      </c>
      <c r="T69" s="139" t="str">
        <f>IF($C69="","",IF(VLOOKUP($C69,'Control Sample Data'!$C$291:$M$386,6,FALSE)=0,"",VLOOKUP($C69,'Control Sample Data'!$C$291:$M$386,6,FALSE)))</f>
        <v/>
      </c>
      <c r="U69" s="139" t="str">
        <f>IF($C69="","",IF(VLOOKUP($C69,'Control Sample Data'!$C$291:$M$386,7,FALSE)=0,"",VLOOKUP($C69,'Control Sample Data'!$C$291:$M$386,7,FALSE)))</f>
        <v/>
      </c>
      <c r="V69" s="139" t="str">
        <f>IF($C69="","",IF(VLOOKUP($C69,'Control Sample Data'!$C$291:$M$386,8,FALSE)=0,"",VLOOKUP($C69,'Control Sample Data'!$C$291:$M$386,8,FALSE)))</f>
        <v/>
      </c>
      <c r="W69" s="139" t="str">
        <f>IF($C69="","",IF(VLOOKUP($C69,'Control Sample Data'!$C$291:$M$386,9,FALSE)=0,"",VLOOKUP($C69,'Control Sample Data'!$C$291:$M$386,9,FALSE)))</f>
        <v/>
      </c>
      <c r="X69" s="139" t="str">
        <f>IF($C69="","",IF(VLOOKUP($C69,'Control Sample Data'!$C$291:$M$386,10,FALSE)=0,"",VLOOKUP($C69,'Control Sample Data'!$C$291:$M$386,10,FALSE)))</f>
        <v/>
      </c>
      <c r="Y69" s="139" t="str">
        <f>IF($C69="","",IF(VLOOKUP($C69,'Control Sample Data'!$C$291:$M$386,11,FALSE)=0,"",VLOOKUP($C69,'Control Sample Data'!$C$291:$M$386,11,FALSE)))</f>
        <v/>
      </c>
    </row>
    <row r="70" customHeight="1" spans="1:25">
      <c r="A70" s="136"/>
      <c r="B70" s="148" t="str">
        <f t="shared" si="12"/>
        <v>HQP009026</v>
      </c>
      <c r="C70" s="147" t="str">
        <f>IF('Choose Housekeeping Genes'!C7=0,"",'Choose Housekeeping Genes'!C7)</f>
        <v>H07</v>
      </c>
      <c r="D70" s="139" t="str">
        <f>IF($C70="","",IF(VLOOKUP($C70,'Test Sample Data'!$C$291:$M$386,2,FALSE)=0,"",VLOOKUP($C70,'Test Sample Data'!$C$291:$M$386,2,FALSE)))</f>
        <v/>
      </c>
      <c r="E70" s="139" t="str">
        <f>IF($C70="","",IF(VLOOKUP($C70,'Test Sample Data'!$C$291:$M$386,3,FALSE)=0,"",VLOOKUP($C70,'Test Sample Data'!$C$291:$M$386,3,FALSE)))</f>
        <v/>
      </c>
      <c r="F70" s="139" t="str">
        <f>IF($C70="","",IF(VLOOKUP($C70,'Test Sample Data'!$C$291:$M$386,4,FALSE)=0,"",VLOOKUP($C70,'Test Sample Data'!$C$291:$M$386,4,FALSE)))</f>
        <v/>
      </c>
      <c r="G70" s="139" t="str">
        <f>IF($C70="","",IF(VLOOKUP($C70,'Test Sample Data'!$C$291:$M$386,5,FALSE)=0,"",VLOOKUP($C70,'Test Sample Data'!$C$291:$M$386,5,FALSE)))</f>
        <v/>
      </c>
      <c r="H70" s="139" t="str">
        <f>IF($C70="","",IF(VLOOKUP($C70,'Test Sample Data'!$C$291:$M$386,6,FALSE)=0,"",VLOOKUP($C70,'Test Sample Data'!$C$291:$M$386,6,FALSE)))</f>
        <v/>
      </c>
      <c r="I70" s="139" t="str">
        <f>IF($C70="","",IF(VLOOKUP($C70,'Test Sample Data'!$C$291:$M$386,7,FALSE)=0,"",VLOOKUP($C70,'Test Sample Data'!$C$291:$M$386,7,FALSE)))</f>
        <v/>
      </c>
      <c r="J70" s="139" t="str">
        <f>IF($C70="","",IF(VLOOKUP($C70,'Test Sample Data'!$C$291:$M$386,8,FALSE)=0,"",VLOOKUP($C70,'Test Sample Data'!$C$291:$M$386,8,FALSE)))</f>
        <v/>
      </c>
      <c r="K70" s="139" t="str">
        <f>IF($C70="","",IF(VLOOKUP($C70,'Test Sample Data'!$C$291:$M$386,9,FALSE)=0,"",VLOOKUP($C70,'Test Sample Data'!$C$291:$M$386,9,FALSE)))</f>
        <v/>
      </c>
      <c r="L70" s="139" t="str">
        <f>IF($C70="","",IF(VLOOKUP($C70,'Test Sample Data'!$C$291:$M$386,10,FALSE)=0,"",VLOOKUP($C70,'Test Sample Data'!$C$291:$M$386,10,FALSE)))</f>
        <v/>
      </c>
      <c r="M70" s="139" t="str">
        <f>IF($C70="","",IF(VLOOKUP($C70,'Test Sample Data'!$C$291:$M$386,11,FALSE)=0,"",VLOOKUP($C70,'Test Sample Data'!$C$291:$M$386,11,FALSE)))</f>
        <v/>
      </c>
      <c r="N70" s="151" t="str">
        <f t="shared" si="13"/>
        <v>HQP009026</v>
      </c>
      <c r="O70" s="30" t="str">
        <f>IF('Choose Housekeeping Genes'!C70=0,"",'Choose Housekeeping Genes'!C70)</f>
        <v>H07</v>
      </c>
      <c r="P70" s="139" t="str">
        <f>IF($C70="","",IF(VLOOKUP($C70,'Control Sample Data'!$C$291:$M$386,2,FALSE)=0,"",VLOOKUP($C70,'Control Sample Data'!$C$291:$M$386,2,FALSE)))</f>
        <v/>
      </c>
      <c r="Q70" s="139" t="str">
        <f>IF($C70="","",IF(VLOOKUP($C70,'Control Sample Data'!$C$291:$M$386,3,FALSE)=0,"",VLOOKUP($C70,'Control Sample Data'!$C$291:$M$386,3,FALSE)))</f>
        <v/>
      </c>
      <c r="R70" s="139" t="str">
        <f>IF($C70="","",IF(VLOOKUP($C70,'Control Sample Data'!$C$291:$M$386,4,FALSE)=0,"",VLOOKUP($C70,'Control Sample Data'!$C$291:$M$386,4,FALSE)))</f>
        <v/>
      </c>
      <c r="S70" s="139" t="str">
        <f>IF($C70="","",IF(VLOOKUP($C70,'Control Sample Data'!$C$291:$M$386,5,FALSE)=0,"",VLOOKUP($C70,'Control Sample Data'!$C$291:$M$386,5,FALSE)))</f>
        <v/>
      </c>
      <c r="T70" s="139" t="str">
        <f>IF($C70="","",IF(VLOOKUP($C70,'Control Sample Data'!$C$291:$M$386,6,FALSE)=0,"",VLOOKUP($C70,'Control Sample Data'!$C$291:$M$386,6,FALSE)))</f>
        <v/>
      </c>
      <c r="U70" s="139" t="str">
        <f>IF($C70="","",IF(VLOOKUP($C70,'Control Sample Data'!$C$291:$M$386,7,FALSE)=0,"",VLOOKUP($C70,'Control Sample Data'!$C$291:$M$386,7,FALSE)))</f>
        <v/>
      </c>
      <c r="V70" s="139" t="str">
        <f>IF($C70="","",IF(VLOOKUP($C70,'Control Sample Data'!$C$291:$M$386,8,FALSE)=0,"",VLOOKUP($C70,'Control Sample Data'!$C$291:$M$386,8,FALSE)))</f>
        <v/>
      </c>
      <c r="W70" s="139" t="str">
        <f>IF($C70="","",IF(VLOOKUP($C70,'Control Sample Data'!$C$291:$M$386,9,FALSE)=0,"",VLOOKUP($C70,'Control Sample Data'!$C$291:$M$386,9,FALSE)))</f>
        <v/>
      </c>
      <c r="X70" s="139" t="str">
        <f>IF($C70="","",IF(VLOOKUP($C70,'Control Sample Data'!$C$291:$M$386,10,FALSE)=0,"",VLOOKUP($C70,'Control Sample Data'!$C$291:$M$386,10,FALSE)))</f>
        <v/>
      </c>
      <c r="Y70" s="139" t="str">
        <f>IF($C70="","",IF(VLOOKUP($C70,'Control Sample Data'!$C$291:$M$386,11,FALSE)=0,"",VLOOKUP($C70,'Control Sample Data'!$C$291:$M$386,11,FALSE)))</f>
        <v/>
      </c>
    </row>
    <row r="71" customHeight="1" spans="1:25">
      <c r="A71" s="136"/>
      <c r="B71" s="148" t="str">
        <f t="shared" si="12"/>
        <v>HQP054253</v>
      </c>
      <c r="C71" s="147" t="str">
        <f>IF('Choose Housekeeping Genes'!C8=0,"",'Choose Housekeeping Genes'!C8)</f>
        <v>H08</v>
      </c>
      <c r="D71" s="139" t="str">
        <f>IF($C71="","",IF(VLOOKUP($C71,'Test Sample Data'!$C$291:$M$386,2,FALSE)=0,"",VLOOKUP($C71,'Test Sample Data'!$C$291:$M$386,2,FALSE)))</f>
        <v/>
      </c>
      <c r="E71" s="139" t="str">
        <f>IF($C71="","",IF(VLOOKUP($C71,'Test Sample Data'!$C$291:$M$386,3,FALSE)=0,"",VLOOKUP($C71,'Test Sample Data'!$C$291:$M$386,3,FALSE)))</f>
        <v/>
      </c>
      <c r="F71" s="139" t="str">
        <f>IF($C71="","",IF(VLOOKUP($C71,'Test Sample Data'!$C$291:$M$386,4,FALSE)=0,"",VLOOKUP($C71,'Test Sample Data'!$C$291:$M$386,4,FALSE)))</f>
        <v/>
      </c>
      <c r="G71" s="139" t="str">
        <f>IF($C71="","",IF(VLOOKUP($C71,'Test Sample Data'!$C$291:$M$386,5,FALSE)=0,"",VLOOKUP($C71,'Test Sample Data'!$C$291:$M$386,5,FALSE)))</f>
        <v/>
      </c>
      <c r="H71" s="139" t="str">
        <f>IF($C71="","",IF(VLOOKUP($C71,'Test Sample Data'!$C$291:$M$386,6,FALSE)=0,"",VLOOKUP($C71,'Test Sample Data'!$C$291:$M$386,6,FALSE)))</f>
        <v/>
      </c>
      <c r="I71" s="139" t="str">
        <f>IF($C71="","",IF(VLOOKUP($C71,'Test Sample Data'!$C$291:$M$386,7,FALSE)=0,"",VLOOKUP($C71,'Test Sample Data'!$C$291:$M$386,7,FALSE)))</f>
        <v/>
      </c>
      <c r="J71" s="139" t="str">
        <f>IF($C71="","",IF(VLOOKUP($C71,'Test Sample Data'!$C$291:$M$386,8,FALSE)=0,"",VLOOKUP($C71,'Test Sample Data'!$C$291:$M$386,8,FALSE)))</f>
        <v/>
      </c>
      <c r="K71" s="139" t="str">
        <f>IF($C71="","",IF(VLOOKUP($C71,'Test Sample Data'!$C$291:$M$386,9,FALSE)=0,"",VLOOKUP($C71,'Test Sample Data'!$C$291:$M$386,9,FALSE)))</f>
        <v/>
      </c>
      <c r="L71" s="139" t="str">
        <f>IF($C71="","",IF(VLOOKUP($C71,'Test Sample Data'!$C$291:$M$386,10,FALSE)=0,"",VLOOKUP($C71,'Test Sample Data'!$C$291:$M$386,10,FALSE)))</f>
        <v/>
      </c>
      <c r="M71" s="139" t="str">
        <f>IF($C71="","",IF(VLOOKUP($C71,'Test Sample Data'!$C$291:$M$386,11,FALSE)=0,"",VLOOKUP($C71,'Test Sample Data'!$C$291:$M$386,11,FALSE)))</f>
        <v/>
      </c>
      <c r="N71" s="151" t="str">
        <f t="shared" si="13"/>
        <v>HQP054253</v>
      </c>
      <c r="O71" s="30" t="str">
        <f>IF('Choose Housekeeping Genes'!C71=0,"",'Choose Housekeeping Genes'!C71)</f>
        <v>H08</v>
      </c>
      <c r="P71" s="139" t="str">
        <f>IF($C71="","",IF(VLOOKUP($C71,'Control Sample Data'!$C$291:$M$386,2,FALSE)=0,"",VLOOKUP($C71,'Control Sample Data'!$C$291:$M$386,2,FALSE)))</f>
        <v/>
      </c>
      <c r="Q71" s="139" t="str">
        <f>IF($C71="","",IF(VLOOKUP($C71,'Control Sample Data'!$C$291:$M$386,3,FALSE)=0,"",VLOOKUP($C71,'Control Sample Data'!$C$291:$M$386,3,FALSE)))</f>
        <v/>
      </c>
      <c r="R71" s="139" t="str">
        <f>IF($C71="","",IF(VLOOKUP($C71,'Control Sample Data'!$C$291:$M$386,4,FALSE)=0,"",VLOOKUP($C71,'Control Sample Data'!$C$291:$M$386,4,FALSE)))</f>
        <v/>
      </c>
      <c r="S71" s="139" t="str">
        <f>IF($C71="","",IF(VLOOKUP($C71,'Control Sample Data'!$C$291:$M$386,5,FALSE)=0,"",VLOOKUP($C71,'Control Sample Data'!$C$291:$M$386,5,FALSE)))</f>
        <v/>
      </c>
      <c r="T71" s="139" t="str">
        <f>IF($C71="","",IF(VLOOKUP($C71,'Control Sample Data'!$C$291:$M$386,6,FALSE)=0,"",VLOOKUP($C71,'Control Sample Data'!$C$291:$M$386,6,FALSE)))</f>
        <v/>
      </c>
      <c r="U71" s="139" t="str">
        <f>IF($C71="","",IF(VLOOKUP($C71,'Control Sample Data'!$C$291:$M$386,7,FALSE)=0,"",VLOOKUP($C71,'Control Sample Data'!$C$291:$M$386,7,FALSE)))</f>
        <v/>
      </c>
      <c r="V71" s="139" t="str">
        <f>IF($C71="","",IF(VLOOKUP($C71,'Control Sample Data'!$C$291:$M$386,8,FALSE)=0,"",VLOOKUP($C71,'Control Sample Data'!$C$291:$M$386,8,FALSE)))</f>
        <v/>
      </c>
      <c r="W71" s="139" t="str">
        <f>IF($C71="","",IF(VLOOKUP($C71,'Control Sample Data'!$C$291:$M$386,9,FALSE)=0,"",VLOOKUP($C71,'Control Sample Data'!$C$291:$M$386,9,FALSE)))</f>
        <v/>
      </c>
      <c r="X71" s="139" t="str">
        <f>IF($C71="","",IF(VLOOKUP($C71,'Control Sample Data'!$C$291:$M$386,10,FALSE)=0,"",VLOOKUP($C71,'Control Sample Data'!$C$291:$M$386,10,FALSE)))</f>
        <v/>
      </c>
      <c r="Y71" s="139" t="str">
        <f>IF($C71="","",IF(VLOOKUP($C71,'Control Sample Data'!$C$291:$M$386,11,FALSE)=0,"",VLOOKUP($C71,'Control Sample Data'!$C$291:$M$386,11,FALSE)))</f>
        <v/>
      </c>
    </row>
    <row r="72" customHeight="1" spans="1:25">
      <c r="A72" s="136"/>
      <c r="B72" s="148" t="str">
        <f t="shared" si="12"/>
        <v/>
      </c>
      <c r="C72" s="147" t="str">
        <f>IF('Choose Housekeeping Genes'!C9=0,"",'Choose Housekeeping Genes'!C9)</f>
        <v/>
      </c>
      <c r="D72" s="139" t="str">
        <f>IF($C72="","",IF(VLOOKUP($C72,'Test Sample Data'!$C$291:$M$386,2,FALSE)=0,"",VLOOKUP($C72,'Test Sample Data'!$C$291:$M$386,2,FALSE)))</f>
        <v/>
      </c>
      <c r="E72" s="139" t="str">
        <f>IF($C72="","",IF(VLOOKUP($C72,'Test Sample Data'!$C$291:$M$386,3,FALSE)=0,"",VLOOKUP($C72,'Test Sample Data'!$C$291:$M$386,3,FALSE)))</f>
        <v/>
      </c>
      <c r="F72" s="139" t="str">
        <f>IF($C72="","",IF(VLOOKUP($C72,'Test Sample Data'!$C$291:$M$386,4,FALSE)=0,"",VLOOKUP($C72,'Test Sample Data'!$C$291:$M$386,4,FALSE)))</f>
        <v/>
      </c>
      <c r="G72" s="139" t="str">
        <f>IF($C72="","",IF(VLOOKUP($C72,'Test Sample Data'!$C$291:$M$386,5,FALSE)=0,"",VLOOKUP($C72,'Test Sample Data'!$C$291:$M$386,5,FALSE)))</f>
        <v/>
      </c>
      <c r="H72" s="139" t="str">
        <f>IF($C72="","",IF(VLOOKUP($C72,'Test Sample Data'!$C$291:$M$386,6,FALSE)=0,"",VLOOKUP($C72,'Test Sample Data'!$C$291:$M$386,6,FALSE)))</f>
        <v/>
      </c>
      <c r="I72" s="139" t="str">
        <f>IF($C72="","",IF(VLOOKUP($C72,'Test Sample Data'!$C$291:$M$386,7,FALSE)=0,"",VLOOKUP($C72,'Test Sample Data'!$C$291:$M$386,7,FALSE)))</f>
        <v/>
      </c>
      <c r="J72" s="139" t="str">
        <f>IF($C72="","",IF(VLOOKUP($C72,'Test Sample Data'!$C$291:$M$386,8,FALSE)=0,"",VLOOKUP($C72,'Test Sample Data'!$C$291:$M$386,8,FALSE)))</f>
        <v/>
      </c>
      <c r="K72" s="139" t="str">
        <f>IF($C72="","",IF(VLOOKUP($C72,'Test Sample Data'!$C$291:$M$386,9,FALSE)=0,"",VLOOKUP($C72,'Test Sample Data'!$C$291:$M$386,9,FALSE)))</f>
        <v/>
      </c>
      <c r="L72" s="139" t="str">
        <f>IF($C72="","",IF(VLOOKUP($C72,'Test Sample Data'!$C$291:$M$386,10,FALSE)=0,"",VLOOKUP($C72,'Test Sample Data'!$C$291:$M$386,10,FALSE)))</f>
        <v/>
      </c>
      <c r="M72" s="139" t="str">
        <f>IF($C72="","",IF(VLOOKUP($C72,'Test Sample Data'!$C$291:$M$386,11,FALSE)=0,"",VLOOKUP($C72,'Test Sample Data'!$C$291:$M$386,11,FALSE)))</f>
        <v/>
      </c>
      <c r="N72" s="151" t="str">
        <f t="shared" si="13"/>
        <v/>
      </c>
      <c r="O72" s="30" t="str">
        <f>IF('Choose Housekeeping Genes'!C72=0,"",'Choose Housekeeping Genes'!C72)</f>
        <v/>
      </c>
      <c r="P72" s="139" t="str">
        <f>IF($C72="","",IF(VLOOKUP($C72,'Control Sample Data'!$C$291:$M$386,2,FALSE)=0,"",VLOOKUP($C72,'Control Sample Data'!$C$291:$M$386,2,FALSE)))</f>
        <v/>
      </c>
      <c r="Q72" s="139" t="str">
        <f>IF($C72="","",IF(VLOOKUP($C72,'Control Sample Data'!$C$291:$M$386,3,FALSE)=0,"",VLOOKUP($C72,'Control Sample Data'!$C$291:$M$386,3,FALSE)))</f>
        <v/>
      </c>
      <c r="R72" s="139" t="str">
        <f>IF($C72="","",IF(VLOOKUP($C72,'Control Sample Data'!$C$291:$M$386,4,FALSE)=0,"",VLOOKUP($C72,'Control Sample Data'!$C$291:$M$386,4,FALSE)))</f>
        <v/>
      </c>
      <c r="S72" s="139" t="str">
        <f>IF($C72="","",IF(VLOOKUP($C72,'Control Sample Data'!$C$291:$M$386,5,FALSE)=0,"",VLOOKUP($C72,'Control Sample Data'!$C$291:$M$386,5,FALSE)))</f>
        <v/>
      </c>
      <c r="T72" s="139" t="str">
        <f>IF($C72="","",IF(VLOOKUP($C72,'Control Sample Data'!$C$291:$M$386,6,FALSE)=0,"",VLOOKUP($C72,'Control Sample Data'!$C$291:$M$386,6,FALSE)))</f>
        <v/>
      </c>
      <c r="U72" s="139" t="str">
        <f>IF($C72="","",IF(VLOOKUP($C72,'Control Sample Data'!$C$291:$M$386,7,FALSE)=0,"",VLOOKUP($C72,'Control Sample Data'!$C$291:$M$386,7,FALSE)))</f>
        <v/>
      </c>
      <c r="V72" s="139" t="str">
        <f>IF($C72="","",IF(VLOOKUP($C72,'Control Sample Data'!$C$291:$M$386,8,FALSE)=0,"",VLOOKUP($C72,'Control Sample Data'!$C$291:$M$386,8,FALSE)))</f>
        <v/>
      </c>
      <c r="W72" s="139" t="str">
        <f>IF($C72="","",IF(VLOOKUP($C72,'Control Sample Data'!$C$291:$M$386,9,FALSE)=0,"",VLOOKUP($C72,'Control Sample Data'!$C$291:$M$386,9,FALSE)))</f>
        <v/>
      </c>
      <c r="X72" s="139" t="str">
        <f>IF($C72="","",IF(VLOOKUP($C72,'Control Sample Data'!$C$291:$M$386,10,FALSE)=0,"",VLOOKUP($C72,'Control Sample Data'!$C$291:$M$386,10,FALSE)))</f>
        <v/>
      </c>
      <c r="Y72" s="139" t="str">
        <f>IF($C72="","",IF(VLOOKUP($C72,'Control Sample Data'!$C$291:$M$386,11,FALSE)=0,"",VLOOKUP($C72,'Control Sample Data'!$C$291:$M$386,11,FALSE)))</f>
        <v/>
      </c>
    </row>
    <row r="73" customHeight="1" spans="1:25">
      <c r="A73" s="136"/>
      <c r="B73" s="148" t="str">
        <f t="shared" si="12"/>
        <v/>
      </c>
      <c r="C73" s="147" t="str">
        <f>IF('Choose Housekeeping Genes'!C10=0,"",'Choose Housekeeping Genes'!C10)</f>
        <v/>
      </c>
      <c r="D73" s="139" t="str">
        <f>IF($C73="","",IF(VLOOKUP($C73,'Test Sample Data'!$C$291:$M$386,2,FALSE)=0,"",VLOOKUP($C73,'Test Sample Data'!$C$291:$M$386,2,FALSE)))</f>
        <v/>
      </c>
      <c r="E73" s="139" t="str">
        <f>IF($C73="","",IF(VLOOKUP($C73,'Test Sample Data'!$C$291:$M$386,3,FALSE)=0,"",VLOOKUP($C73,'Test Sample Data'!$C$291:$M$386,3,FALSE)))</f>
        <v/>
      </c>
      <c r="F73" s="139" t="str">
        <f>IF($C73="","",IF(VLOOKUP($C73,'Test Sample Data'!$C$291:$M$386,4,FALSE)=0,"",VLOOKUP($C73,'Test Sample Data'!$C$291:$M$386,4,FALSE)))</f>
        <v/>
      </c>
      <c r="G73" s="139" t="str">
        <f>IF($C73="","",IF(VLOOKUP($C73,'Test Sample Data'!$C$291:$M$386,5,FALSE)=0,"",VLOOKUP($C73,'Test Sample Data'!$C$291:$M$386,5,FALSE)))</f>
        <v/>
      </c>
      <c r="H73" s="139" t="str">
        <f>IF($C73="","",IF(VLOOKUP($C73,'Test Sample Data'!$C$291:$M$386,6,FALSE)=0,"",VLOOKUP($C73,'Test Sample Data'!$C$291:$M$386,6,FALSE)))</f>
        <v/>
      </c>
      <c r="I73" s="139" t="str">
        <f>IF($C73="","",IF(VLOOKUP($C73,'Test Sample Data'!$C$291:$M$386,7,FALSE)=0,"",VLOOKUP($C73,'Test Sample Data'!$C$291:$M$386,7,FALSE)))</f>
        <v/>
      </c>
      <c r="J73" s="139" t="str">
        <f>IF($C73="","",IF(VLOOKUP($C73,'Test Sample Data'!$C$291:$M$386,8,FALSE)=0,"",VLOOKUP($C73,'Test Sample Data'!$C$291:$M$386,8,FALSE)))</f>
        <v/>
      </c>
      <c r="K73" s="139" t="str">
        <f>IF($C73="","",IF(VLOOKUP($C73,'Test Sample Data'!$C$291:$M$386,9,FALSE)=0,"",VLOOKUP($C73,'Test Sample Data'!$C$291:$M$386,9,FALSE)))</f>
        <v/>
      </c>
      <c r="L73" s="139" t="str">
        <f>IF($C73="","",IF(VLOOKUP($C73,'Test Sample Data'!$C$291:$M$386,10,FALSE)=0,"",VLOOKUP($C73,'Test Sample Data'!$C$291:$M$386,10,FALSE)))</f>
        <v/>
      </c>
      <c r="M73" s="139" t="str">
        <f>IF($C73="","",IF(VLOOKUP($C73,'Test Sample Data'!$C$291:$M$386,11,FALSE)=0,"",VLOOKUP($C73,'Test Sample Data'!$C$291:$M$386,11,FALSE)))</f>
        <v/>
      </c>
      <c r="N73" s="151" t="str">
        <f t="shared" si="13"/>
        <v/>
      </c>
      <c r="O73" s="30" t="str">
        <f>IF('Choose Housekeeping Genes'!C73=0,"",'Choose Housekeeping Genes'!C73)</f>
        <v/>
      </c>
      <c r="P73" s="139" t="str">
        <f>IF($C73="","",IF(VLOOKUP($C73,'Control Sample Data'!$C$291:$M$386,2,FALSE)=0,"",VLOOKUP($C73,'Control Sample Data'!$C$291:$M$386,2,FALSE)))</f>
        <v/>
      </c>
      <c r="Q73" s="139" t="str">
        <f>IF($C73="","",IF(VLOOKUP($C73,'Control Sample Data'!$C$291:$M$386,3,FALSE)=0,"",VLOOKUP($C73,'Control Sample Data'!$C$291:$M$386,3,FALSE)))</f>
        <v/>
      </c>
      <c r="R73" s="139" t="str">
        <f>IF($C73="","",IF(VLOOKUP($C73,'Control Sample Data'!$C$291:$M$386,4,FALSE)=0,"",VLOOKUP($C73,'Control Sample Data'!$C$291:$M$386,4,FALSE)))</f>
        <v/>
      </c>
      <c r="S73" s="139" t="str">
        <f>IF($C73="","",IF(VLOOKUP($C73,'Control Sample Data'!$C$291:$M$386,5,FALSE)=0,"",VLOOKUP($C73,'Control Sample Data'!$C$291:$M$386,5,FALSE)))</f>
        <v/>
      </c>
      <c r="T73" s="139" t="str">
        <f>IF($C73="","",IF(VLOOKUP($C73,'Control Sample Data'!$C$291:$M$386,6,FALSE)=0,"",VLOOKUP($C73,'Control Sample Data'!$C$291:$M$386,6,FALSE)))</f>
        <v/>
      </c>
      <c r="U73" s="139" t="str">
        <f>IF($C73="","",IF(VLOOKUP($C73,'Control Sample Data'!$C$291:$M$386,7,FALSE)=0,"",VLOOKUP($C73,'Control Sample Data'!$C$291:$M$386,7,FALSE)))</f>
        <v/>
      </c>
      <c r="V73" s="139" t="str">
        <f>IF($C73="","",IF(VLOOKUP($C73,'Control Sample Data'!$C$291:$M$386,8,FALSE)=0,"",VLOOKUP($C73,'Control Sample Data'!$C$291:$M$386,8,FALSE)))</f>
        <v/>
      </c>
      <c r="W73" s="139" t="str">
        <f>IF($C73="","",IF(VLOOKUP($C73,'Control Sample Data'!$C$291:$M$386,9,FALSE)=0,"",VLOOKUP($C73,'Control Sample Data'!$C$291:$M$386,9,FALSE)))</f>
        <v/>
      </c>
      <c r="X73" s="139" t="str">
        <f>IF($C73="","",IF(VLOOKUP($C73,'Control Sample Data'!$C$291:$M$386,10,FALSE)=0,"",VLOOKUP($C73,'Control Sample Data'!$C$291:$M$386,10,FALSE)))</f>
        <v/>
      </c>
      <c r="Y73" s="139" t="str">
        <f>IF($C73="","",IF(VLOOKUP($C73,'Control Sample Data'!$C$291:$M$386,11,FALSE)=0,"",VLOOKUP($C73,'Control Sample Data'!$C$291:$M$386,11,FALSE)))</f>
        <v/>
      </c>
    </row>
    <row r="74" customHeight="1" spans="1:25">
      <c r="A74" s="136"/>
      <c r="B74" s="148" t="str">
        <f t="shared" si="12"/>
        <v/>
      </c>
      <c r="C74" s="147" t="str">
        <f>IF('Choose Housekeeping Genes'!C11=0,"",'Choose Housekeeping Genes'!C11)</f>
        <v/>
      </c>
      <c r="D74" s="139" t="str">
        <f>IF($C74="","",IF(VLOOKUP($C74,'Test Sample Data'!$C$291:$M$386,2,FALSE)=0,"",VLOOKUP($C74,'Test Sample Data'!$C$291:$M$386,2,FALSE)))</f>
        <v/>
      </c>
      <c r="E74" s="139" t="str">
        <f>IF($C74="","",IF(VLOOKUP($C74,'Test Sample Data'!$C$291:$M$386,3,FALSE)=0,"",VLOOKUP($C74,'Test Sample Data'!$C$291:$M$386,3,FALSE)))</f>
        <v/>
      </c>
      <c r="F74" s="139" t="str">
        <f>IF($C74="","",IF(VLOOKUP($C74,'Test Sample Data'!$C$291:$M$386,4,FALSE)=0,"",VLOOKUP($C74,'Test Sample Data'!$C$291:$M$386,4,FALSE)))</f>
        <v/>
      </c>
      <c r="G74" s="139" t="str">
        <f>IF($C74="","",IF(VLOOKUP($C74,'Test Sample Data'!$C$291:$M$386,5,FALSE)=0,"",VLOOKUP($C74,'Test Sample Data'!$C$291:$M$386,5,FALSE)))</f>
        <v/>
      </c>
      <c r="H74" s="139" t="str">
        <f>IF($C74="","",IF(VLOOKUP($C74,'Test Sample Data'!$C$291:$M$386,6,FALSE)=0,"",VLOOKUP($C74,'Test Sample Data'!$C$291:$M$386,6,FALSE)))</f>
        <v/>
      </c>
      <c r="I74" s="139" t="str">
        <f>IF($C74="","",IF(VLOOKUP($C74,'Test Sample Data'!$C$291:$M$386,7,FALSE)=0,"",VLOOKUP($C74,'Test Sample Data'!$C$291:$M$386,7,FALSE)))</f>
        <v/>
      </c>
      <c r="J74" s="139" t="str">
        <f>IF($C74="","",IF(VLOOKUP($C74,'Test Sample Data'!$C$291:$M$386,8,FALSE)=0,"",VLOOKUP($C74,'Test Sample Data'!$C$291:$M$386,8,FALSE)))</f>
        <v/>
      </c>
      <c r="K74" s="139" t="str">
        <f>IF($C74="","",IF(VLOOKUP($C74,'Test Sample Data'!$C$291:$M$386,9,FALSE)=0,"",VLOOKUP($C74,'Test Sample Data'!$C$291:$M$386,9,FALSE)))</f>
        <v/>
      </c>
      <c r="L74" s="139" t="str">
        <f>IF($C74="","",IF(VLOOKUP($C74,'Test Sample Data'!$C$291:$M$386,10,FALSE)=0,"",VLOOKUP($C74,'Test Sample Data'!$C$291:$M$386,10,FALSE)))</f>
        <v/>
      </c>
      <c r="M74" s="139" t="str">
        <f>IF($C74="","",IF(VLOOKUP($C74,'Test Sample Data'!$C$291:$M$386,11,FALSE)=0,"",VLOOKUP($C74,'Test Sample Data'!$C$291:$M$386,11,FALSE)))</f>
        <v/>
      </c>
      <c r="N74" s="151" t="str">
        <f t="shared" si="13"/>
        <v/>
      </c>
      <c r="O74" s="30" t="str">
        <f>IF('Choose Housekeeping Genes'!C74=0,"",'Choose Housekeeping Genes'!C74)</f>
        <v/>
      </c>
      <c r="P74" s="139" t="str">
        <f>IF($C74="","",IF(VLOOKUP($C74,'Control Sample Data'!$C$291:$M$386,2,FALSE)=0,"",VLOOKUP($C74,'Control Sample Data'!$C$291:$M$386,2,FALSE)))</f>
        <v/>
      </c>
      <c r="Q74" s="139" t="str">
        <f>IF($C74="","",IF(VLOOKUP($C74,'Control Sample Data'!$C$291:$M$386,3,FALSE)=0,"",VLOOKUP($C74,'Control Sample Data'!$C$291:$M$386,3,FALSE)))</f>
        <v/>
      </c>
      <c r="R74" s="139" t="str">
        <f>IF($C74="","",IF(VLOOKUP($C74,'Control Sample Data'!$C$291:$M$386,4,FALSE)=0,"",VLOOKUP($C74,'Control Sample Data'!$C$291:$M$386,4,FALSE)))</f>
        <v/>
      </c>
      <c r="S74" s="139" t="str">
        <f>IF($C74="","",IF(VLOOKUP($C74,'Control Sample Data'!$C$291:$M$386,5,FALSE)=0,"",VLOOKUP($C74,'Control Sample Data'!$C$291:$M$386,5,FALSE)))</f>
        <v/>
      </c>
      <c r="T74" s="139" t="str">
        <f>IF($C74="","",IF(VLOOKUP($C74,'Control Sample Data'!$C$291:$M$386,6,FALSE)=0,"",VLOOKUP($C74,'Control Sample Data'!$C$291:$M$386,6,FALSE)))</f>
        <v/>
      </c>
      <c r="U74" s="139" t="str">
        <f>IF($C74="","",IF(VLOOKUP($C74,'Control Sample Data'!$C$291:$M$386,7,FALSE)=0,"",VLOOKUP($C74,'Control Sample Data'!$C$291:$M$386,7,FALSE)))</f>
        <v/>
      </c>
      <c r="V74" s="139" t="str">
        <f>IF($C74="","",IF(VLOOKUP($C74,'Control Sample Data'!$C$291:$M$386,8,FALSE)=0,"",VLOOKUP($C74,'Control Sample Data'!$C$291:$M$386,8,FALSE)))</f>
        <v/>
      </c>
      <c r="W74" s="139" t="str">
        <f>IF($C74="","",IF(VLOOKUP($C74,'Control Sample Data'!$C$291:$M$386,9,FALSE)=0,"",VLOOKUP($C74,'Control Sample Data'!$C$291:$M$386,9,FALSE)))</f>
        <v/>
      </c>
      <c r="X74" s="139" t="str">
        <f>IF($C74="","",IF(VLOOKUP($C74,'Control Sample Data'!$C$291:$M$386,10,FALSE)=0,"",VLOOKUP($C74,'Control Sample Data'!$C$291:$M$386,10,FALSE)))</f>
        <v/>
      </c>
      <c r="Y74" s="139" t="str">
        <f>IF($C74="","",IF(VLOOKUP($C74,'Control Sample Data'!$C$291:$M$386,11,FALSE)=0,"",VLOOKUP($C74,'Control Sample Data'!$C$291:$M$386,11,FALSE)))</f>
        <v/>
      </c>
    </row>
    <row r="75" customHeight="1" spans="1:25">
      <c r="A75" s="136"/>
      <c r="B75" s="148" t="str">
        <f t="shared" si="12"/>
        <v/>
      </c>
      <c r="C75" s="147" t="str">
        <f>IF('Choose Housekeeping Genes'!C12=0,"",'Choose Housekeeping Genes'!C12)</f>
        <v/>
      </c>
      <c r="D75" s="139" t="str">
        <f>IF($C75="","",IF(VLOOKUP($C75,'Test Sample Data'!$C$291:$M$386,2,FALSE)=0,"",VLOOKUP($C75,'Test Sample Data'!$C$291:$M$386,2,FALSE)))</f>
        <v/>
      </c>
      <c r="E75" s="139" t="str">
        <f>IF($C75="","",IF(VLOOKUP($C75,'Test Sample Data'!$C$291:$M$386,3,FALSE)=0,"",VLOOKUP($C75,'Test Sample Data'!$C$291:$M$386,3,FALSE)))</f>
        <v/>
      </c>
      <c r="F75" s="139" t="str">
        <f>IF($C75="","",IF(VLOOKUP($C75,'Test Sample Data'!$C$291:$M$386,4,FALSE)=0,"",VLOOKUP($C75,'Test Sample Data'!$C$291:$M$386,4,FALSE)))</f>
        <v/>
      </c>
      <c r="G75" s="139" t="str">
        <f>IF($C75="","",IF(VLOOKUP($C75,'Test Sample Data'!$C$291:$M$386,5,FALSE)=0,"",VLOOKUP($C75,'Test Sample Data'!$C$291:$M$386,5,FALSE)))</f>
        <v/>
      </c>
      <c r="H75" s="139" t="str">
        <f>IF($C75="","",IF(VLOOKUP($C75,'Test Sample Data'!$C$291:$M$386,6,FALSE)=0,"",VLOOKUP($C75,'Test Sample Data'!$C$291:$M$386,6,FALSE)))</f>
        <v/>
      </c>
      <c r="I75" s="139" t="str">
        <f>IF($C75="","",IF(VLOOKUP($C75,'Test Sample Data'!$C$291:$M$386,7,FALSE)=0,"",VLOOKUP($C75,'Test Sample Data'!$C$291:$M$386,7,FALSE)))</f>
        <v/>
      </c>
      <c r="J75" s="139" t="str">
        <f>IF($C75="","",IF(VLOOKUP($C75,'Test Sample Data'!$C$291:$M$386,8,FALSE)=0,"",VLOOKUP($C75,'Test Sample Data'!$C$291:$M$386,8,FALSE)))</f>
        <v/>
      </c>
      <c r="K75" s="139" t="str">
        <f>IF($C75="","",IF(VLOOKUP($C75,'Test Sample Data'!$C$291:$M$386,9,FALSE)=0,"",VLOOKUP($C75,'Test Sample Data'!$C$291:$M$386,9,FALSE)))</f>
        <v/>
      </c>
      <c r="L75" s="139" t="str">
        <f>IF($C75="","",IF(VLOOKUP($C75,'Test Sample Data'!$C$291:$M$386,10,FALSE)=0,"",VLOOKUP($C75,'Test Sample Data'!$C$291:$M$386,10,FALSE)))</f>
        <v/>
      </c>
      <c r="M75" s="139" t="str">
        <f>IF($C75="","",IF(VLOOKUP($C75,'Test Sample Data'!$C$291:$M$386,11,FALSE)=0,"",VLOOKUP($C75,'Test Sample Data'!$C$291:$M$386,11,FALSE)))</f>
        <v/>
      </c>
      <c r="N75" s="151" t="str">
        <f t="shared" si="13"/>
        <v/>
      </c>
      <c r="O75" s="30" t="str">
        <f>IF('Choose Housekeeping Genes'!C75=0,"",'Choose Housekeeping Genes'!C75)</f>
        <v/>
      </c>
      <c r="P75" s="139" t="str">
        <f>IF($C75="","",IF(VLOOKUP($C75,'Control Sample Data'!$C$291:$M$386,2,FALSE)=0,"",VLOOKUP($C75,'Control Sample Data'!$C$291:$M$386,2,FALSE)))</f>
        <v/>
      </c>
      <c r="Q75" s="139" t="str">
        <f>IF($C75="","",IF(VLOOKUP($C75,'Control Sample Data'!$C$291:$M$386,3,FALSE)=0,"",VLOOKUP($C75,'Control Sample Data'!$C$291:$M$386,3,FALSE)))</f>
        <v/>
      </c>
      <c r="R75" s="139" t="str">
        <f>IF($C75="","",IF(VLOOKUP($C75,'Control Sample Data'!$C$291:$M$386,4,FALSE)=0,"",VLOOKUP($C75,'Control Sample Data'!$C$291:$M$386,4,FALSE)))</f>
        <v/>
      </c>
      <c r="S75" s="139" t="str">
        <f>IF($C75="","",IF(VLOOKUP($C75,'Control Sample Data'!$C$291:$M$386,5,FALSE)=0,"",VLOOKUP($C75,'Control Sample Data'!$C$291:$M$386,5,FALSE)))</f>
        <v/>
      </c>
      <c r="T75" s="139" t="str">
        <f>IF($C75="","",IF(VLOOKUP($C75,'Control Sample Data'!$C$291:$M$386,6,FALSE)=0,"",VLOOKUP($C75,'Control Sample Data'!$C$291:$M$386,6,FALSE)))</f>
        <v/>
      </c>
      <c r="U75" s="139" t="str">
        <f>IF($C75="","",IF(VLOOKUP($C75,'Control Sample Data'!$C$291:$M$386,7,FALSE)=0,"",VLOOKUP($C75,'Control Sample Data'!$C$291:$M$386,7,FALSE)))</f>
        <v/>
      </c>
      <c r="V75" s="139" t="str">
        <f>IF($C75="","",IF(VLOOKUP($C75,'Control Sample Data'!$C$291:$M$386,8,FALSE)=0,"",VLOOKUP($C75,'Control Sample Data'!$C$291:$M$386,8,FALSE)))</f>
        <v/>
      </c>
      <c r="W75" s="139" t="str">
        <f>IF($C75="","",IF(VLOOKUP($C75,'Control Sample Data'!$C$291:$M$386,9,FALSE)=0,"",VLOOKUP($C75,'Control Sample Data'!$C$291:$M$386,9,FALSE)))</f>
        <v/>
      </c>
      <c r="X75" s="139" t="str">
        <f>IF($C75="","",IF(VLOOKUP($C75,'Control Sample Data'!$C$291:$M$386,10,FALSE)=0,"",VLOOKUP($C75,'Control Sample Data'!$C$291:$M$386,10,FALSE)))</f>
        <v/>
      </c>
      <c r="Y75" s="139" t="str">
        <f>IF($C75="","",IF(VLOOKUP($C75,'Control Sample Data'!$C$291:$M$386,11,FALSE)=0,"",VLOOKUP($C75,'Control Sample Data'!$C$291:$M$386,11,FALSE)))</f>
        <v/>
      </c>
    </row>
    <row r="76" customHeight="1" spans="1:25">
      <c r="A76" s="136"/>
      <c r="B76" s="148" t="str">
        <f t="shared" si="12"/>
        <v/>
      </c>
      <c r="C76" s="147" t="str">
        <f>IF('Choose Housekeeping Genes'!C13=0,"",'Choose Housekeeping Genes'!C13)</f>
        <v/>
      </c>
      <c r="D76" s="139" t="str">
        <f>IF($C76="","",IF(VLOOKUP($C76,'Test Sample Data'!$C$291:$M$386,2,FALSE)=0,"",VLOOKUP($C76,'Test Sample Data'!$C$291:$M$386,2,FALSE)))</f>
        <v/>
      </c>
      <c r="E76" s="139" t="str">
        <f>IF($C76="","",IF(VLOOKUP($C76,'Test Sample Data'!$C$291:$M$386,3,FALSE)=0,"",VLOOKUP($C76,'Test Sample Data'!$C$291:$M$386,3,FALSE)))</f>
        <v/>
      </c>
      <c r="F76" s="139" t="str">
        <f>IF($C76="","",IF(VLOOKUP($C76,'Test Sample Data'!$C$291:$M$386,4,FALSE)=0,"",VLOOKUP($C76,'Test Sample Data'!$C$291:$M$386,4,FALSE)))</f>
        <v/>
      </c>
      <c r="G76" s="139" t="str">
        <f>IF($C76="","",IF(VLOOKUP($C76,'Test Sample Data'!$C$291:$M$386,5,FALSE)=0,"",VLOOKUP($C76,'Test Sample Data'!$C$291:$M$386,5,FALSE)))</f>
        <v/>
      </c>
      <c r="H76" s="139" t="str">
        <f>IF($C76="","",IF(VLOOKUP($C76,'Test Sample Data'!$C$291:$M$386,6,FALSE)=0,"",VLOOKUP($C76,'Test Sample Data'!$C$291:$M$386,6,FALSE)))</f>
        <v/>
      </c>
      <c r="I76" s="139" t="str">
        <f>IF($C76="","",IF(VLOOKUP($C76,'Test Sample Data'!$C$291:$M$386,7,FALSE)=0,"",VLOOKUP($C76,'Test Sample Data'!$C$291:$M$386,7,FALSE)))</f>
        <v/>
      </c>
      <c r="J76" s="139" t="str">
        <f>IF($C76="","",IF(VLOOKUP($C76,'Test Sample Data'!$C$291:$M$386,8,FALSE)=0,"",VLOOKUP($C76,'Test Sample Data'!$C$291:$M$386,8,FALSE)))</f>
        <v/>
      </c>
      <c r="K76" s="139" t="str">
        <f>IF($C76="","",IF(VLOOKUP($C76,'Test Sample Data'!$C$291:$M$386,9,FALSE)=0,"",VLOOKUP($C76,'Test Sample Data'!$C$291:$M$386,9,FALSE)))</f>
        <v/>
      </c>
      <c r="L76" s="139" t="str">
        <f>IF($C76="","",IF(VLOOKUP($C76,'Test Sample Data'!$C$291:$M$386,10,FALSE)=0,"",VLOOKUP($C76,'Test Sample Data'!$C$291:$M$386,10,FALSE)))</f>
        <v/>
      </c>
      <c r="M76" s="139" t="str">
        <f>IF($C76="","",IF(VLOOKUP($C76,'Test Sample Data'!$C$291:$M$386,11,FALSE)=0,"",VLOOKUP($C76,'Test Sample Data'!$C$291:$M$386,11,FALSE)))</f>
        <v/>
      </c>
      <c r="N76" s="151" t="str">
        <f t="shared" si="13"/>
        <v/>
      </c>
      <c r="O76" s="30" t="str">
        <f>IF('Choose Housekeeping Genes'!C76=0,"",'Choose Housekeeping Genes'!C76)</f>
        <v/>
      </c>
      <c r="P76" s="139" t="str">
        <f>IF($C76="","",IF(VLOOKUP($C76,'Control Sample Data'!$C$291:$M$386,2,FALSE)=0,"",VLOOKUP($C76,'Control Sample Data'!$C$291:$M$386,2,FALSE)))</f>
        <v/>
      </c>
      <c r="Q76" s="139" t="str">
        <f>IF($C76="","",IF(VLOOKUP($C76,'Control Sample Data'!$C$291:$M$386,3,FALSE)=0,"",VLOOKUP($C76,'Control Sample Data'!$C$291:$M$386,3,FALSE)))</f>
        <v/>
      </c>
      <c r="R76" s="139" t="str">
        <f>IF($C76="","",IF(VLOOKUP($C76,'Control Sample Data'!$C$291:$M$386,4,FALSE)=0,"",VLOOKUP($C76,'Control Sample Data'!$C$291:$M$386,4,FALSE)))</f>
        <v/>
      </c>
      <c r="S76" s="139" t="str">
        <f>IF($C76="","",IF(VLOOKUP($C76,'Control Sample Data'!$C$291:$M$386,5,FALSE)=0,"",VLOOKUP($C76,'Control Sample Data'!$C$291:$M$386,5,FALSE)))</f>
        <v/>
      </c>
      <c r="T76" s="139" t="str">
        <f>IF($C76="","",IF(VLOOKUP($C76,'Control Sample Data'!$C$291:$M$386,6,FALSE)=0,"",VLOOKUP($C76,'Control Sample Data'!$C$291:$M$386,6,FALSE)))</f>
        <v/>
      </c>
      <c r="U76" s="139" t="str">
        <f>IF($C76="","",IF(VLOOKUP($C76,'Control Sample Data'!$C$291:$M$386,7,FALSE)=0,"",VLOOKUP($C76,'Control Sample Data'!$C$291:$M$386,7,FALSE)))</f>
        <v/>
      </c>
      <c r="V76" s="139" t="str">
        <f>IF($C76="","",IF(VLOOKUP($C76,'Control Sample Data'!$C$291:$M$386,8,FALSE)=0,"",VLOOKUP($C76,'Control Sample Data'!$C$291:$M$386,8,FALSE)))</f>
        <v/>
      </c>
      <c r="W76" s="139" t="str">
        <f>IF($C76="","",IF(VLOOKUP($C76,'Control Sample Data'!$C$291:$M$386,9,FALSE)=0,"",VLOOKUP($C76,'Control Sample Data'!$C$291:$M$386,9,FALSE)))</f>
        <v/>
      </c>
      <c r="X76" s="139" t="str">
        <f>IF($C76="","",IF(VLOOKUP($C76,'Control Sample Data'!$C$291:$M$386,10,FALSE)=0,"",VLOOKUP($C76,'Control Sample Data'!$C$291:$M$386,10,FALSE)))</f>
        <v/>
      </c>
      <c r="Y76" s="139" t="str">
        <f>IF($C76="","",IF(VLOOKUP($C76,'Control Sample Data'!$C$291:$M$386,11,FALSE)=0,"",VLOOKUP($C76,'Control Sample Data'!$C$291:$M$386,11,FALSE)))</f>
        <v/>
      </c>
    </row>
    <row r="77" customHeight="1" spans="1:25">
      <c r="A77" s="136"/>
      <c r="B77" s="148" t="str">
        <f t="shared" si="12"/>
        <v/>
      </c>
      <c r="C77" s="147" t="str">
        <f>IF('Choose Housekeeping Genes'!C14=0,"",'Choose Housekeeping Genes'!C14)</f>
        <v/>
      </c>
      <c r="D77" s="139" t="str">
        <f>IF($C77="","",IF(VLOOKUP($C77,'Test Sample Data'!$C$291:$M$386,2,FALSE)=0,"",VLOOKUP($C77,'Test Sample Data'!$C$291:$M$386,2,FALSE)))</f>
        <v/>
      </c>
      <c r="E77" s="139" t="str">
        <f>IF($C77="","",IF(VLOOKUP($C77,'Test Sample Data'!$C$291:$M$386,3,FALSE)=0,"",VLOOKUP($C77,'Test Sample Data'!$C$291:$M$386,3,FALSE)))</f>
        <v/>
      </c>
      <c r="F77" s="139" t="str">
        <f>IF($C77="","",IF(VLOOKUP($C77,'Test Sample Data'!$C$291:$M$386,4,FALSE)=0,"",VLOOKUP($C77,'Test Sample Data'!$C$291:$M$386,4,FALSE)))</f>
        <v/>
      </c>
      <c r="G77" s="139" t="str">
        <f>IF($C77="","",IF(VLOOKUP($C77,'Test Sample Data'!$C$291:$M$386,5,FALSE)=0,"",VLOOKUP($C77,'Test Sample Data'!$C$291:$M$386,5,FALSE)))</f>
        <v/>
      </c>
      <c r="H77" s="139" t="str">
        <f>IF($C77="","",IF(VLOOKUP($C77,'Test Sample Data'!$C$291:$M$386,6,FALSE)=0,"",VLOOKUP($C77,'Test Sample Data'!$C$291:$M$386,6,FALSE)))</f>
        <v/>
      </c>
      <c r="I77" s="139" t="str">
        <f>IF($C77="","",IF(VLOOKUP($C77,'Test Sample Data'!$C$291:$M$386,7,FALSE)=0,"",VLOOKUP($C77,'Test Sample Data'!$C$291:$M$386,7,FALSE)))</f>
        <v/>
      </c>
      <c r="J77" s="139" t="str">
        <f>IF($C77="","",IF(VLOOKUP($C77,'Test Sample Data'!$C$291:$M$386,8,FALSE)=0,"",VLOOKUP($C77,'Test Sample Data'!$C$291:$M$386,8,FALSE)))</f>
        <v/>
      </c>
      <c r="K77" s="139" t="str">
        <f>IF($C77="","",IF(VLOOKUP($C77,'Test Sample Data'!$C$291:$M$386,9,FALSE)=0,"",VLOOKUP($C77,'Test Sample Data'!$C$291:$M$386,9,FALSE)))</f>
        <v/>
      </c>
      <c r="L77" s="139" t="str">
        <f>IF($C77="","",IF(VLOOKUP($C77,'Test Sample Data'!$C$291:$M$386,10,FALSE)=0,"",VLOOKUP($C77,'Test Sample Data'!$C$291:$M$386,10,FALSE)))</f>
        <v/>
      </c>
      <c r="M77" s="139" t="str">
        <f>IF($C77="","",IF(VLOOKUP($C77,'Test Sample Data'!$C$291:$M$386,11,FALSE)=0,"",VLOOKUP($C77,'Test Sample Data'!$C$291:$M$386,11,FALSE)))</f>
        <v/>
      </c>
      <c r="N77" s="151" t="str">
        <f t="shared" si="13"/>
        <v/>
      </c>
      <c r="O77" s="30" t="str">
        <f>IF('Choose Housekeeping Genes'!C77=0,"",'Choose Housekeeping Genes'!C77)</f>
        <v/>
      </c>
      <c r="P77" s="139" t="str">
        <f>IF($C77="","",IF(VLOOKUP($C77,'Control Sample Data'!$C$291:$M$386,2,FALSE)=0,"",VLOOKUP($C77,'Control Sample Data'!$C$291:$M$386,2,FALSE)))</f>
        <v/>
      </c>
      <c r="Q77" s="139" t="str">
        <f>IF($C77="","",IF(VLOOKUP($C77,'Control Sample Data'!$C$291:$M$386,3,FALSE)=0,"",VLOOKUP($C77,'Control Sample Data'!$C$291:$M$386,3,FALSE)))</f>
        <v/>
      </c>
      <c r="R77" s="139" t="str">
        <f>IF($C77="","",IF(VLOOKUP($C77,'Control Sample Data'!$C$291:$M$386,4,FALSE)=0,"",VLOOKUP($C77,'Control Sample Data'!$C$291:$M$386,4,FALSE)))</f>
        <v/>
      </c>
      <c r="S77" s="139" t="str">
        <f>IF($C77="","",IF(VLOOKUP($C77,'Control Sample Data'!$C$291:$M$386,5,FALSE)=0,"",VLOOKUP($C77,'Control Sample Data'!$C$291:$M$386,5,FALSE)))</f>
        <v/>
      </c>
      <c r="T77" s="139" t="str">
        <f>IF($C77="","",IF(VLOOKUP($C77,'Control Sample Data'!$C$291:$M$386,6,FALSE)=0,"",VLOOKUP($C77,'Control Sample Data'!$C$291:$M$386,6,FALSE)))</f>
        <v/>
      </c>
      <c r="U77" s="139" t="str">
        <f>IF($C77="","",IF(VLOOKUP($C77,'Control Sample Data'!$C$291:$M$386,7,FALSE)=0,"",VLOOKUP($C77,'Control Sample Data'!$C$291:$M$386,7,FALSE)))</f>
        <v/>
      </c>
      <c r="V77" s="139" t="str">
        <f>IF($C77="","",IF(VLOOKUP($C77,'Control Sample Data'!$C$291:$M$386,8,FALSE)=0,"",VLOOKUP($C77,'Control Sample Data'!$C$291:$M$386,8,FALSE)))</f>
        <v/>
      </c>
      <c r="W77" s="139" t="str">
        <f>IF($C77="","",IF(VLOOKUP($C77,'Control Sample Data'!$C$291:$M$386,9,FALSE)=0,"",VLOOKUP($C77,'Control Sample Data'!$C$291:$M$386,9,FALSE)))</f>
        <v/>
      </c>
      <c r="X77" s="139" t="str">
        <f>IF($C77="","",IF(VLOOKUP($C77,'Control Sample Data'!$C$291:$M$386,10,FALSE)=0,"",VLOOKUP($C77,'Control Sample Data'!$C$291:$M$386,10,FALSE)))</f>
        <v/>
      </c>
      <c r="Y77" s="139" t="str">
        <f>IF($C77="","",IF(VLOOKUP($C77,'Control Sample Data'!$C$291:$M$386,11,FALSE)=0,"",VLOOKUP($C77,'Control Sample Data'!$C$291:$M$386,11,FALSE)))</f>
        <v/>
      </c>
    </row>
    <row r="78" customHeight="1" spans="1:25">
      <c r="A78" s="136"/>
      <c r="B78" s="148" t="str">
        <f t="shared" si="12"/>
        <v/>
      </c>
      <c r="C78" s="147" t="str">
        <f>IF('Choose Housekeeping Genes'!C15=0,"",'Choose Housekeeping Genes'!C15)</f>
        <v/>
      </c>
      <c r="D78" s="139" t="str">
        <f>IF($C78="","",IF(VLOOKUP($C78,'Test Sample Data'!$C$291:$M$386,2,FALSE)=0,"",VLOOKUP($C78,'Test Sample Data'!$C$291:$M$386,2,FALSE)))</f>
        <v/>
      </c>
      <c r="E78" s="139" t="str">
        <f>IF($C78="","",IF(VLOOKUP($C78,'Test Sample Data'!$C$291:$M$386,3,FALSE)=0,"",VLOOKUP($C78,'Test Sample Data'!$C$291:$M$386,3,FALSE)))</f>
        <v/>
      </c>
      <c r="F78" s="139" t="str">
        <f>IF($C78="","",IF(VLOOKUP($C78,'Test Sample Data'!$C$291:$M$386,4,FALSE)=0,"",VLOOKUP($C78,'Test Sample Data'!$C$291:$M$386,4,FALSE)))</f>
        <v/>
      </c>
      <c r="G78" s="139" t="str">
        <f>IF($C78="","",IF(VLOOKUP($C78,'Test Sample Data'!$C$291:$M$386,5,FALSE)=0,"",VLOOKUP($C78,'Test Sample Data'!$C$291:$M$386,5,FALSE)))</f>
        <v/>
      </c>
      <c r="H78" s="139" t="str">
        <f>IF($C78="","",IF(VLOOKUP($C78,'Test Sample Data'!$C$291:$M$386,6,FALSE)=0,"",VLOOKUP($C78,'Test Sample Data'!$C$291:$M$386,6,FALSE)))</f>
        <v/>
      </c>
      <c r="I78" s="139" t="str">
        <f>IF($C78="","",IF(VLOOKUP($C78,'Test Sample Data'!$C$291:$M$386,7,FALSE)=0,"",VLOOKUP($C78,'Test Sample Data'!$C$291:$M$386,7,FALSE)))</f>
        <v/>
      </c>
      <c r="J78" s="139" t="str">
        <f>IF($C78="","",IF(VLOOKUP($C78,'Test Sample Data'!$C$291:$M$386,8,FALSE)=0,"",VLOOKUP($C78,'Test Sample Data'!$C$291:$M$386,8,FALSE)))</f>
        <v/>
      </c>
      <c r="K78" s="139" t="str">
        <f>IF($C78="","",IF(VLOOKUP($C78,'Test Sample Data'!$C$291:$M$386,9,FALSE)=0,"",VLOOKUP($C78,'Test Sample Data'!$C$291:$M$386,9,FALSE)))</f>
        <v/>
      </c>
      <c r="L78" s="139" t="str">
        <f>IF($C78="","",IF(VLOOKUP($C78,'Test Sample Data'!$C$291:$M$386,10,FALSE)=0,"",VLOOKUP($C78,'Test Sample Data'!$C$291:$M$386,10,FALSE)))</f>
        <v/>
      </c>
      <c r="M78" s="139" t="str">
        <f>IF($C78="","",IF(VLOOKUP($C78,'Test Sample Data'!$C$291:$M$386,11,FALSE)=0,"",VLOOKUP($C78,'Test Sample Data'!$C$291:$M$386,11,FALSE)))</f>
        <v/>
      </c>
      <c r="N78" s="151" t="str">
        <f t="shared" si="13"/>
        <v/>
      </c>
      <c r="O78" s="30" t="str">
        <f>IF('Choose Housekeeping Genes'!C78=0,"",'Choose Housekeeping Genes'!C78)</f>
        <v/>
      </c>
      <c r="P78" s="139" t="str">
        <f>IF($C78="","",IF(VLOOKUP($C78,'Control Sample Data'!$C$291:$M$386,2,FALSE)=0,"",VLOOKUP($C78,'Control Sample Data'!$C$291:$M$386,2,FALSE)))</f>
        <v/>
      </c>
      <c r="Q78" s="139" t="str">
        <f>IF($C78="","",IF(VLOOKUP($C78,'Control Sample Data'!$C$291:$M$386,3,FALSE)=0,"",VLOOKUP($C78,'Control Sample Data'!$C$291:$M$386,3,FALSE)))</f>
        <v/>
      </c>
      <c r="R78" s="139" t="str">
        <f>IF($C78="","",IF(VLOOKUP($C78,'Control Sample Data'!$C$291:$M$386,4,FALSE)=0,"",VLOOKUP($C78,'Control Sample Data'!$C$291:$M$386,4,FALSE)))</f>
        <v/>
      </c>
      <c r="S78" s="139" t="str">
        <f>IF($C78="","",IF(VLOOKUP($C78,'Control Sample Data'!$C$291:$M$386,5,FALSE)=0,"",VLOOKUP($C78,'Control Sample Data'!$C$291:$M$386,5,FALSE)))</f>
        <v/>
      </c>
      <c r="T78" s="139" t="str">
        <f>IF($C78="","",IF(VLOOKUP($C78,'Control Sample Data'!$C$291:$M$386,6,FALSE)=0,"",VLOOKUP($C78,'Control Sample Data'!$C$291:$M$386,6,FALSE)))</f>
        <v/>
      </c>
      <c r="U78" s="139" t="str">
        <f>IF($C78="","",IF(VLOOKUP($C78,'Control Sample Data'!$C$291:$M$386,7,FALSE)=0,"",VLOOKUP($C78,'Control Sample Data'!$C$291:$M$386,7,FALSE)))</f>
        <v/>
      </c>
      <c r="V78" s="139" t="str">
        <f>IF($C78="","",IF(VLOOKUP($C78,'Control Sample Data'!$C$291:$M$386,8,FALSE)=0,"",VLOOKUP($C78,'Control Sample Data'!$C$291:$M$386,8,FALSE)))</f>
        <v/>
      </c>
      <c r="W78" s="139" t="str">
        <f>IF($C78="","",IF(VLOOKUP($C78,'Control Sample Data'!$C$291:$M$386,9,FALSE)=0,"",VLOOKUP($C78,'Control Sample Data'!$C$291:$M$386,9,FALSE)))</f>
        <v/>
      </c>
      <c r="X78" s="139" t="str">
        <f>IF($C78="","",IF(VLOOKUP($C78,'Control Sample Data'!$C$291:$M$386,10,FALSE)=0,"",VLOOKUP($C78,'Control Sample Data'!$C$291:$M$386,10,FALSE)))</f>
        <v/>
      </c>
      <c r="Y78" s="139" t="str">
        <f>IF($C78="","",IF(VLOOKUP($C78,'Control Sample Data'!$C$291:$M$386,11,FALSE)=0,"",VLOOKUP($C78,'Control Sample Data'!$C$291:$M$386,11,FALSE)))</f>
        <v/>
      </c>
    </row>
    <row r="79" customHeight="1" spans="1:25">
      <c r="A79" s="136"/>
      <c r="B79" s="148" t="str">
        <f t="shared" si="12"/>
        <v/>
      </c>
      <c r="C79" s="147" t="str">
        <f>IF('Choose Housekeeping Genes'!C16=0,"",'Choose Housekeeping Genes'!C16)</f>
        <v/>
      </c>
      <c r="D79" s="139" t="str">
        <f>IF($C79="","",IF(VLOOKUP($C79,'Test Sample Data'!$C$291:$M$386,2,FALSE)=0,"",VLOOKUP($C79,'Test Sample Data'!$C$291:$M$386,2,FALSE)))</f>
        <v/>
      </c>
      <c r="E79" s="139" t="str">
        <f>IF($C79="","",IF(VLOOKUP($C79,'Test Sample Data'!$C$291:$M$386,3,FALSE)=0,"",VLOOKUP($C79,'Test Sample Data'!$C$291:$M$386,3,FALSE)))</f>
        <v/>
      </c>
      <c r="F79" s="139" t="str">
        <f>IF($C79="","",IF(VLOOKUP($C79,'Test Sample Data'!$C$291:$M$386,4,FALSE)=0,"",VLOOKUP($C79,'Test Sample Data'!$C$291:$M$386,4,FALSE)))</f>
        <v/>
      </c>
      <c r="G79" s="139" t="str">
        <f>IF($C79="","",IF(VLOOKUP($C79,'Test Sample Data'!$C$291:$M$386,5,FALSE)=0,"",VLOOKUP($C79,'Test Sample Data'!$C$291:$M$386,5,FALSE)))</f>
        <v/>
      </c>
      <c r="H79" s="139" t="str">
        <f>IF($C79="","",IF(VLOOKUP($C79,'Test Sample Data'!$C$291:$M$386,6,FALSE)=0,"",VLOOKUP($C79,'Test Sample Data'!$C$291:$M$386,6,FALSE)))</f>
        <v/>
      </c>
      <c r="I79" s="139" t="str">
        <f>IF($C79="","",IF(VLOOKUP($C79,'Test Sample Data'!$C$291:$M$386,7,FALSE)=0,"",VLOOKUP($C79,'Test Sample Data'!$C$291:$M$386,7,FALSE)))</f>
        <v/>
      </c>
      <c r="J79" s="139" t="str">
        <f>IF($C79="","",IF(VLOOKUP($C79,'Test Sample Data'!$C$291:$M$386,8,FALSE)=0,"",VLOOKUP($C79,'Test Sample Data'!$C$291:$M$386,8,FALSE)))</f>
        <v/>
      </c>
      <c r="K79" s="139" t="str">
        <f>IF($C79="","",IF(VLOOKUP($C79,'Test Sample Data'!$C$291:$M$386,9,FALSE)=0,"",VLOOKUP($C79,'Test Sample Data'!$C$291:$M$386,9,FALSE)))</f>
        <v/>
      </c>
      <c r="L79" s="139" t="str">
        <f>IF($C79="","",IF(VLOOKUP($C79,'Test Sample Data'!$C$291:$M$386,10,FALSE)=0,"",VLOOKUP($C79,'Test Sample Data'!$C$291:$M$386,10,FALSE)))</f>
        <v/>
      </c>
      <c r="M79" s="139" t="str">
        <f>IF($C79="","",IF(VLOOKUP($C79,'Test Sample Data'!$C$291:$M$386,11,FALSE)=0,"",VLOOKUP($C79,'Test Sample Data'!$C$291:$M$386,11,FALSE)))</f>
        <v/>
      </c>
      <c r="N79" s="151" t="str">
        <f t="shared" si="13"/>
        <v/>
      </c>
      <c r="O79" s="30" t="str">
        <f>IF('Choose Housekeeping Genes'!C79=0,"",'Choose Housekeeping Genes'!C79)</f>
        <v/>
      </c>
      <c r="P79" s="139" t="str">
        <f>IF($C79="","",IF(VLOOKUP($C79,'Control Sample Data'!$C$291:$M$386,2,FALSE)=0,"",VLOOKUP($C79,'Control Sample Data'!$C$291:$M$386,2,FALSE)))</f>
        <v/>
      </c>
      <c r="Q79" s="139" t="str">
        <f>IF($C79="","",IF(VLOOKUP($C79,'Control Sample Data'!$C$291:$M$386,3,FALSE)=0,"",VLOOKUP($C79,'Control Sample Data'!$C$291:$M$386,3,FALSE)))</f>
        <v/>
      </c>
      <c r="R79" s="139" t="str">
        <f>IF($C79="","",IF(VLOOKUP($C79,'Control Sample Data'!$C$291:$M$386,4,FALSE)=0,"",VLOOKUP($C79,'Control Sample Data'!$C$291:$M$386,4,FALSE)))</f>
        <v/>
      </c>
      <c r="S79" s="139" t="str">
        <f>IF($C79="","",IF(VLOOKUP($C79,'Control Sample Data'!$C$291:$M$386,5,FALSE)=0,"",VLOOKUP($C79,'Control Sample Data'!$C$291:$M$386,5,FALSE)))</f>
        <v/>
      </c>
      <c r="T79" s="139" t="str">
        <f>IF($C79="","",IF(VLOOKUP($C79,'Control Sample Data'!$C$291:$M$386,6,FALSE)=0,"",VLOOKUP($C79,'Control Sample Data'!$C$291:$M$386,6,FALSE)))</f>
        <v/>
      </c>
      <c r="U79" s="139" t="str">
        <f>IF($C79="","",IF(VLOOKUP($C79,'Control Sample Data'!$C$291:$M$386,7,FALSE)=0,"",VLOOKUP($C79,'Control Sample Data'!$C$291:$M$386,7,FALSE)))</f>
        <v/>
      </c>
      <c r="V79" s="139" t="str">
        <f>IF($C79="","",IF(VLOOKUP($C79,'Control Sample Data'!$C$291:$M$386,8,FALSE)=0,"",VLOOKUP($C79,'Control Sample Data'!$C$291:$M$386,8,FALSE)))</f>
        <v/>
      </c>
      <c r="W79" s="139" t="str">
        <f>IF($C79="","",IF(VLOOKUP($C79,'Control Sample Data'!$C$291:$M$386,9,FALSE)=0,"",VLOOKUP($C79,'Control Sample Data'!$C$291:$M$386,9,FALSE)))</f>
        <v/>
      </c>
      <c r="X79" s="139" t="str">
        <f>IF($C79="","",IF(VLOOKUP($C79,'Control Sample Data'!$C$291:$M$386,10,FALSE)=0,"",VLOOKUP($C79,'Control Sample Data'!$C$291:$M$386,10,FALSE)))</f>
        <v/>
      </c>
      <c r="Y79" s="139" t="str">
        <f>IF($C79="","",IF(VLOOKUP($C79,'Control Sample Data'!$C$291:$M$386,11,FALSE)=0,"",VLOOKUP($C79,'Control Sample Data'!$C$291:$M$386,11,FALSE)))</f>
        <v/>
      </c>
    </row>
    <row r="80" customHeight="1" spans="1:25">
      <c r="A80" s="136"/>
      <c r="B80" s="148" t="str">
        <f t="shared" si="12"/>
        <v/>
      </c>
      <c r="C80" s="147" t="str">
        <f>IF('Choose Housekeeping Genes'!C17=0,"",'Choose Housekeeping Genes'!C17)</f>
        <v/>
      </c>
      <c r="D80" s="139" t="str">
        <f>IF($C80="","",IF(VLOOKUP($C80,'Test Sample Data'!$C$291:$M$386,2,FALSE)=0,"",VLOOKUP($C80,'Test Sample Data'!$C$291:$M$386,2,FALSE)))</f>
        <v/>
      </c>
      <c r="E80" s="139" t="str">
        <f>IF($C80="","",IF(VLOOKUP($C80,'Test Sample Data'!$C$291:$M$386,3,FALSE)=0,"",VLOOKUP($C80,'Test Sample Data'!$C$291:$M$386,3,FALSE)))</f>
        <v/>
      </c>
      <c r="F80" s="139" t="str">
        <f>IF($C80="","",IF(VLOOKUP($C80,'Test Sample Data'!$C$291:$M$386,4,FALSE)=0,"",VLOOKUP($C80,'Test Sample Data'!$C$291:$M$386,4,FALSE)))</f>
        <v/>
      </c>
      <c r="G80" s="139" t="str">
        <f>IF($C80="","",IF(VLOOKUP($C80,'Test Sample Data'!$C$291:$M$386,5,FALSE)=0,"",VLOOKUP($C80,'Test Sample Data'!$C$291:$M$386,5,FALSE)))</f>
        <v/>
      </c>
      <c r="H80" s="139" t="str">
        <f>IF($C80="","",IF(VLOOKUP($C80,'Test Sample Data'!$C$291:$M$386,6,FALSE)=0,"",VLOOKUP($C80,'Test Sample Data'!$C$291:$M$386,6,FALSE)))</f>
        <v/>
      </c>
      <c r="I80" s="139" t="str">
        <f>IF($C80="","",IF(VLOOKUP($C80,'Test Sample Data'!$C$291:$M$386,7,FALSE)=0,"",VLOOKUP($C80,'Test Sample Data'!$C$291:$M$386,7,FALSE)))</f>
        <v/>
      </c>
      <c r="J80" s="139" t="str">
        <f>IF($C80="","",IF(VLOOKUP($C80,'Test Sample Data'!$C$291:$M$386,8,FALSE)=0,"",VLOOKUP($C80,'Test Sample Data'!$C$291:$M$386,8,FALSE)))</f>
        <v/>
      </c>
      <c r="K80" s="139" t="str">
        <f>IF($C80="","",IF(VLOOKUP($C80,'Test Sample Data'!$C$291:$M$386,9,FALSE)=0,"",VLOOKUP($C80,'Test Sample Data'!$C$291:$M$386,9,FALSE)))</f>
        <v/>
      </c>
      <c r="L80" s="139" t="str">
        <f>IF($C80="","",IF(VLOOKUP($C80,'Test Sample Data'!$C$291:$M$386,10,FALSE)=0,"",VLOOKUP($C80,'Test Sample Data'!$C$291:$M$386,10,FALSE)))</f>
        <v/>
      </c>
      <c r="M80" s="139" t="str">
        <f>IF($C80="","",IF(VLOOKUP($C80,'Test Sample Data'!$C$291:$M$386,11,FALSE)=0,"",VLOOKUP($C80,'Test Sample Data'!$C$291:$M$386,11,FALSE)))</f>
        <v/>
      </c>
      <c r="N80" s="151" t="str">
        <f t="shared" ref="N80:N85" si="14">IF(B80=0,"",B80)</f>
        <v/>
      </c>
      <c r="O80" s="30" t="str">
        <f>IF('Choose Housekeeping Genes'!C80=0,"",'Choose Housekeeping Genes'!C80)</f>
        <v/>
      </c>
      <c r="P80" s="139" t="str">
        <f>IF($C80="","",IF(VLOOKUP($C80,'Control Sample Data'!$C$291:$M$386,2,FALSE)=0,"",VLOOKUP($C80,'Control Sample Data'!$C$291:$M$386,2,FALSE)))</f>
        <v/>
      </c>
      <c r="Q80" s="139" t="str">
        <f>IF($C80="","",IF(VLOOKUP($C80,'Control Sample Data'!$C$291:$M$386,3,FALSE)=0,"",VLOOKUP($C80,'Control Sample Data'!$C$291:$M$386,3,FALSE)))</f>
        <v/>
      </c>
      <c r="R80" s="139" t="str">
        <f>IF($C80="","",IF(VLOOKUP($C80,'Control Sample Data'!$C$291:$M$386,4,FALSE)=0,"",VLOOKUP($C80,'Control Sample Data'!$C$291:$M$386,4,FALSE)))</f>
        <v/>
      </c>
      <c r="S80" s="139" t="str">
        <f>IF($C80="","",IF(VLOOKUP($C80,'Control Sample Data'!$C$291:$M$386,5,FALSE)=0,"",VLOOKUP($C80,'Control Sample Data'!$C$291:$M$386,5,FALSE)))</f>
        <v/>
      </c>
      <c r="T80" s="139" t="str">
        <f>IF($C80="","",IF(VLOOKUP($C80,'Control Sample Data'!$C$291:$M$386,6,FALSE)=0,"",VLOOKUP($C80,'Control Sample Data'!$C$291:$M$386,6,FALSE)))</f>
        <v/>
      </c>
      <c r="U80" s="139" t="str">
        <f>IF($C80="","",IF(VLOOKUP($C80,'Control Sample Data'!$C$291:$M$386,7,FALSE)=0,"",VLOOKUP($C80,'Control Sample Data'!$C$291:$M$386,7,FALSE)))</f>
        <v/>
      </c>
      <c r="V80" s="139" t="str">
        <f>IF($C80="","",IF(VLOOKUP($C80,'Control Sample Data'!$C$291:$M$386,8,FALSE)=0,"",VLOOKUP($C80,'Control Sample Data'!$C$291:$M$386,8,FALSE)))</f>
        <v/>
      </c>
      <c r="W80" s="139" t="str">
        <f>IF($C80="","",IF(VLOOKUP($C80,'Control Sample Data'!$C$291:$M$386,9,FALSE)=0,"",VLOOKUP($C80,'Control Sample Data'!$C$291:$M$386,9,FALSE)))</f>
        <v/>
      </c>
      <c r="X80" s="139" t="str">
        <f>IF($C80="","",IF(VLOOKUP($C80,'Control Sample Data'!$C$291:$M$386,10,FALSE)=0,"",VLOOKUP($C80,'Control Sample Data'!$C$291:$M$386,10,FALSE)))</f>
        <v/>
      </c>
      <c r="Y80" s="139" t="str">
        <f>IF($C80="","",IF(VLOOKUP($C80,'Control Sample Data'!$C$291:$M$386,11,FALSE)=0,"",VLOOKUP($C80,'Control Sample Data'!$C$291:$M$386,11,FALSE)))</f>
        <v/>
      </c>
    </row>
    <row r="81" customHeight="1" spans="1:25">
      <c r="A81" s="136"/>
      <c r="B81" s="148" t="str">
        <f t="shared" si="12"/>
        <v/>
      </c>
      <c r="C81" s="147" t="str">
        <f>IF('Choose Housekeeping Genes'!C18=0,"",'Choose Housekeeping Genes'!C18)</f>
        <v/>
      </c>
      <c r="D81" s="139" t="str">
        <f>IF($C81="","",IF(VLOOKUP($C81,'Test Sample Data'!$C$291:$M$386,2,FALSE)=0,"",VLOOKUP($C81,'Test Sample Data'!$C$291:$M$386,2,FALSE)))</f>
        <v/>
      </c>
      <c r="E81" s="139" t="str">
        <f>IF($C81="","",IF(VLOOKUP($C81,'Test Sample Data'!$C$291:$M$386,3,FALSE)=0,"",VLOOKUP($C81,'Test Sample Data'!$C$291:$M$386,3,FALSE)))</f>
        <v/>
      </c>
      <c r="F81" s="139" t="str">
        <f>IF($C81="","",IF(VLOOKUP($C81,'Test Sample Data'!$C$291:$M$386,4,FALSE)=0,"",VLOOKUP($C81,'Test Sample Data'!$C$291:$M$386,4,FALSE)))</f>
        <v/>
      </c>
      <c r="G81" s="139" t="str">
        <f>IF($C81="","",IF(VLOOKUP($C81,'Test Sample Data'!$C$291:$M$386,5,FALSE)=0,"",VLOOKUP($C81,'Test Sample Data'!$C$291:$M$386,5,FALSE)))</f>
        <v/>
      </c>
      <c r="H81" s="139" t="str">
        <f>IF($C81="","",IF(VLOOKUP($C81,'Test Sample Data'!$C$291:$M$386,6,FALSE)=0,"",VLOOKUP($C81,'Test Sample Data'!$C$291:$M$386,6,FALSE)))</f>
        <v/>
      </c>
      <c r="I81" s="139" t="str">
        <f>IF($C81="","",IF(VLOOKUP($C81,'Test Sample Data'!$C$291:$M$386,7,FALSE)=0,"",VLOOKUP($C81,'Test Sample Data'!$C$291:$M$386,7,FALSE)))</f>
        <v/>
      </c>
      <c r="J81" s="139" t="str">
        <f>IF($C81="","",IF(VLOOKUP($C81,'Test Sample Data'!$C$291:$M$386,8,FALSE)=0,"",VLOOKUP($C81,'Test Sample Data'!$C$291:$M$386,8,FALSE)))</f>
        <v/>
      </c>
      <c r="K81" s="139" t="str">
        <f>IF($C81="","",IF(VLOOKUP($C81,'Test Sample Data'!$C$291:$M$386,9,FALSE)=0,"",VLOOKUP($C81,'Test Sample Data'!$C$291:$M$386,9,FALSE)))</f>
        <v/>
      </c>
      <c r="L81" s="139" t="str">
        <f>IF($C81="","",IF(VLOOKUP($C81,'Test Sample Data'!$C$291:$M$386,10,FALSE)=0,"",VLOOKUP($C81,'Test Sample Data'!$C$291:$M$386,10,FALSE)))</f>
        <v/>
      </c>
      <c r="M81" s="139" t="str">
        <f>IF($C81="","",IF(VLOOKUP($C81,'Test Sample Data'!$C$291:$M$386,11,FALSE)=0,"",VLOOKUP($C81,'Test Sample Data'!$C$291:$M$386,11,FALSE)))</f>
        <v/>
      </c>
      <c r="N81" s="151" t="str">
        <f t="shared" si="14"/>
        <v/>
      </c>
      <c r="O81" s="30" t="str">
        <f>IF('Choose Housekeeping Genes'!C81=0,"",'Choose Housekeeping Genes'!C81)</f>
        <v/>
      </c>
      <c r="P81" s="139" t="str">
        <f>IF($C81="","",IF(VLOOKUP($C81,'Control Sample Data'!$C$291:$M$386,2,FALSE)=0,"",VLOOKUP($C81,'Control Sample Data'!$C$291:$M$386,2,FALSE)))</f>
        <v/>
      </c>
      <c r="Q81" s="139" t="str">
        <f>IF($C81="","",IF(VLOOKUP($C81,'Control Sample Data'!$C$291:$M$386,3,FALSE)=0,"",VLOOKUP($C81,'Control Sample Data'!$C$291:$M$386,3,FALSE)))</f>
        <v/>
      </c>
      <c r="R81" s="139" t="str">
        <f>IF($C81="","",IF(VLOOKUP($C81,'Control Sample Data'!$C$291:$M$386,4,FALSE)=0,"",VLOOKUP($C81,'Control Sample Data'!$C$291:$M$386,4,FALSE)))</f>
        <v/>
      </c>
      <c r="S81" s="139" t="str">
        <f>IF($C81="","",IF(VLOOKUP($C81,'Control Sample Data'!$C$291:$M$386,5,FALSE)=0,"",VLOOKUP($C81,'Control Sample Data'!$C$291:$M$386,5,FALSE)))</f>
        <v/>
      </c>
      <c r="T81" s="139" t="str">
        <f>IF($C81="","",IF(VLOOKUP($C81,'Control Sample Data'!$C$291:$M$386,6,FALSE)=0,"",VLOOKUP($C81,'Control Sample Data'!$C$291:$M$386,6,FALSE)))</f>
        <v/>
      </c>
      <c r="U81" s="139" t="str">
        <f>IF($C81="","",IF(VLOOKUP($C81,'Control Sample Data'!$C$291:$M$386,7,FALSE)=0,"",VLOOKUP($C81,'Control Sample Data'!$C$291:$M$386,7,FALSE)))</f>
        <v/>
      </c>
      <c r="V81" s="139" t="str">
        <f>IF($C81="","",IF(VLOOKUP($C81,'Control Sample Data'!$C$291:$M$386,8,FALSE)=0,"",VLOOKUP($C81,'Control Sample Data'!$C$291:$M$386,8,FALSE)))</f>
        <v/>
      </c>
      <c r="W81" s="139" t="str">
        <f>IF($C81="","",IF(VLOOKUP($C81,'Control Sample Data'!$C$291:$M$386,9,FALSE)=0,"",VLOOKUP($C81,'Control Sample Data'!$C$291:$M$386,9,FALSE)))</f>
        <v/>
      </c>
      <c r="X81" s="139" t="str">
        <f>IF($C81="","",IF(VLOOKUP($C81,'Control Sample Data'!$C$291:$M$386,10,FALSE)=0,"",VLOOKUP($C81,'Control Sample Data'!$C$291:$M$386,10,FALSE)))</f>
        <v/>
      </c>
      <c r="Y81" s="139" t="str">
        <f>IF($C81="","",IF(VLOOKUP($C81,'Control Sample Data'!$C$291:$M$386,11,FALSE)=0,"",VLOOKUP($C81,'Control Sample Data'!$C$291:$M$386,11,FALSE)))</f>
        <v/>
      </c>
    </row>
    <row r="82" customHeight="1" spans="1:25">
      <c r="A82" s="136"/>
      <c r="B82" s="148" t="str">
        <f t="shared" si="12"/>
        <v/>
      </c>
      <c r="C82" s="147" t="str">
        <f>IF('Choose Housekeeping Genes'!C19=0,"",'Choose Housekeeping Genes'!C19)</f>
        <v/>
      </c>
      <c r="D82" s="139" t="str">
        <f>IF($C82="","",IF(VLOOKUP($C82,'Test Sample Data'!$C$291:$M$386,2,FALSE)=0,"",VLOOKUP($C82,'Test Sample Data'!$C$291:$M$386,2,FALSE)))</f>
        <v/>
      </c>
      <c r="E82" s="139" t="str">
        <f>IF($C82="","",IF(VLOOKUP($C82,'Test Sample Data'!$C$291:$M$386,3,FALSE)=0,"",VLOOKUP($C82,'Test Sample Data'!$C$291:$M$386,3,FALSE)))</f>
        <v/>
      </c>
      <c r="F82" s="139" t="str">
        <f>IF($C82="","",IF(VLOOKUP($C82,'Test Sample Data'!$C$291:$M$386,4,FALSE)=0,"",VLOOKUP($C82,'Test Sample Data'!$C$291:$M$386,4,FALSE)))</f>
        <v/>
      </c>
      <c r="G82" s="139" t="str">
        <f>IF($C82="","",IF(VLOOKUP($C82,'Test Sample Data'!$C$291:$M$386,5,FALSE)=0,"",VLOOKUP($C82,'Test Sample Data'!$C$291:$M$386,5,FALSE)))</f>
        <v/>
      </c>
      <c r="H82" s="139" t="str">
        <f>IF($C82="","",IF(VLOOKUP($C82,'Test Sample Data'!$C$291:$M$386,6,FALSE)=0,"",VLOOKUP($C82,'Test Sample Data'!$C$291:$M$386,6,FALSE)))</f>
        <v/>
      </c>
      <c r="I82" s="139" t="str">
        <f>IF($C82="","",IF(VLOOKUP($C82,'Test Sample Data'!$C$291:$M$386,7,FALSE)=0,"",VLOOKUP($C82,'Test Sample Data'!$C$291:$M$386,7,FALSE)))</f>
        <v/>
      </c>
      <c r="J82" s="139" t="str">
        <f>IF($C82="","",IF(VLOOKUP($C82,'Test Sample Data'!$C$291:$M$386,8,FALSE)=0,"",VLOOKUP($C82,'Test Sample Data'!$C$291:$M$386,8,FALSE)))</f>
        <v/>
      </c>
      <c r="K82" s="139" t="str">
        <f>IF($C82="","",IF(VLOOKUP($C82,'Test Sample Data'!$C$291:$M$386,9,FALSE)=0,"",VLOOKUP($C82,'Test Sample Data'!$C$291:$M$386,9,FALSE)))</f>
        <v/>
      </c>
      <c r="L82" s="139" t="str">
        <f>IF($C82="","",IF(VLOOKUP($C82,'Test Sample Data'!$C$291:$M$386,10,FALSE)=0,"",VLOOKUP($C82,'Test Sample Data'!$C$291:$M$386,10,FALSE)))</f>
        <v/>
      </c>
      <c r="M82" s="139" t="str">
        <f>IF($C82="","",IF(VLOOKUP($C82,'Test Sample Data'!$C$291:$M$386,11,FALSE)=0,"",VLOOKUP($C82,'Test Sample Data'!$C$291:$M$386,11,FALSE)))</f>
        <v/>
      </c>
      <c r="N82" s="151" t="str">
        <f t="shared" si="14"/>
        <v/>
      </c>
      <c r="O82" s="30" t="str">
        <f>IF('Choose Housekeeping Genes'!C82=0,"",'Choose Housekeeping Genes'!C82)</f>
        <v/>
      </c>
      <c r="P82" s="139" t="str">
        <f>IF($C82="","",IF(VLOOKUP($C82,'Control Sample Data'!$C$291:$M$386,2,FALSE)=0,"",VLOOKUP($C82,'Control Sample Data'!$C$291:$M$386,2,FALSE)))</f>
        <v/>
      </c>
      <c r="Q82" s="139" t="str">
        <f>IF($C82="","",IF(VLOOKUP($C82,'Control Sample Data'!$C$291:$M$386,3,FALSE)=0,"",VLOOKUP($C82,'Control Sample Data'!$C$291:$M$386,3,FALSE)))</f>
        <v/>
      </c>
      <c r="R82" s="139" t="str">
        <f>IF($C82="","",IF(VLOOKUP($C82,'Control Sample Data'!$C$291:$M$386,4,FALSE)=0,"",VLOOKUP($C82,'Control Sample Data'!$C$291:$M$386,4,FALSE)))</f>
        <v/>
      </c>
      <c r="S82" s="139" t="str">
        <f>IF($C82="","",IF(VLOOKUP($C82,'Control Sample Data'!$C$291:$M$386,5,FALSE)=0,"",VLOOKUP($C82,'Control Sample Data'!$C$291:$M$386,5,FALSE)))</f>
        <v/>
      </c>
      <c r="T82" s="139" t="str">
        <f>IF($C82="","",IF(VLOOKUP($C82,'Control Sample Data'!$C$291:$M$386,6,FALSE)=0,"",VLOOKUP($C82,'Control Sample Data'!$C$291:$M$386,6,FALSE)))</f>
        <v/>
      </c>
      <c r="U82" s="139" t="str">
        <f>IF($C82="","",IF(VLOOKUP($C82,'Control Sample Data'!$C$291:$M$386,7,FALSE)=0,"",VLOOKUP($C82,'Control Sample Data'!$C$291:$M$386,7,FALSE)))</f>
        <v/>
      </c>
      <c r="V82" s="139" t="str">
        <f>IF($C82="","",IF(VLOOKUP($C82,'Control Sample Data'!$C$291:$M$386,8,FALSE)=0,"",VLOOKUP($C82,'Control Sample Data'!$C$291:$M$386,8,FALSE)))</f>
        <v/>
      </c>
      <c r="W82" s="139" t="str">
        <f>IF($C82="","",IF(VLOOKUP($C82,'Control Sample Data'!$C$291:$M$386,9,FALSE)=0,"",VLOOKUP($C82,'Control Sample Data'!$C$291:$M$386,9,FALSE)))</f>
        <v/>
      </c>
      <c r="X82" s="139" t="str">
        <f>IF($C82="","",IF(VLOOKUP($C82,'Control Sample Data'!$C$291:$M$386,10,FALSE)=0,"",VLOOKUP($C82,'Control Sample Data'!$C$291:$M$386,10,FALSE)))</f>
        <v/>
      </c>
      <c r="Y82" s="139" t="str">
        <f>IF($C82="","",IF(VLOOKUP($C82,'Control Sample Data'!$C$291:$M$386,11,FALSE)=0,"",VLOOKUP($C82,'Control Sample Data'!$C$291:$M$386,11,FALSE)))</f>
        <v/>
      </c>
    </row>
    <row r="83" customHeight="1" spans="1:25">
      <c r="A83" s="136"/>
      <c r="B83" s="148" t="str">
        <f t="shared" si="12"/>
        <v/>
      </c>
      <c r="C83" s="147" t="str">
        <f>IF('Choose Housekeeping Genes'!C20=0,"",'Choose Housekeeping Genes'!C20)</f>
        <v/>
      </c>
      <c r="D83" s="139" t="str">
        <f>IF($C83="","",IF(VLOOKUP($C83,'Test Sample Data'!$C$291:$M$386,2,FALSE)=0,"",VLOOKUP($C83,'Test Sample Data'!$C$291:$M$386,2,FALSE)))</f>
        <v/>
      </c>
      <c r="E83" s="139" t="str">
        <f>IF($C83="","",IF(VLOOKUP($C83,'Test Sample Data'!$C$291:$M$386,3,FALSE)=0,"",VLOOKUP($C83,'Test Sample Data'!$C$291:$M$386,3,FALSE)))</f>
        <v/>
      </c>
      <c r="F83" s="139" t="str">
        <f>IF($C83="","",IF(VLOOKUP($C83,'Test Sample Data'!$C$291:$M$386,4,FALSE)=0,"",VLOOKUP($C83,'Test Sample Data'!$C$291:$M$386,4,FALSE)))</f>
        <v/>
      </c>
      <c r="G83" s="139" t="str">
        <f>IF($C83="","",IF(VLOOKUP($C83,'Test Sample Data'!$C$291:$M$386,5,FALSE)=0,"",VLOOKUP($C83,'Test Sample Data'!$C$291:$M$386,5,FALSE)))</f>
        <v/>
      </c>
      <c r="H83" s="139" t="str">
        <f>IF($C83="","",IF(VLOOKUP($C83,'Test Sample Data'!$C$291:$M$386,6,FALSE)=0,"",VLOOKUP($C83,'Test Sample Data'!$C$291:$M$386,6,FALSE)))</f>
        <v/>
      </c>
      <c r="I83" s="139" t="str">
        <f>IF($C83="","",IF(VLOOKUP($C83,'Test Sample Data'!$C$291:$M$386,7,FALSE)=0,"",VLOOKUP($C83,'Test Sample Data'!$C$291:$M$386,7,FALSE)))</f>
        <v/>
      </c>
      <c r="J83" s="139" t="str">
        <f>IF($C83="","",IF(VLOOKUP($C83,'Test Sample Data'!$C$291:$M$386,8,FALSE)=0,"",VLOOKUP($C83,'Test Sample Data'!$C$291:$M$386,8,FALSE)))</f>
        <v/>
      </c>
      <c r="K83" s="139" t="str">
        <f>IF($C83="","",IF(VLOOKUP($C83,'Test Sample Data'!$C$291:$M$386,9,FALSE)=0,"",VLOOKUP($C83,'Test Sample Data'!$C$291:$M$386,9,FALSE)))</f>
        <v/>
      </c>
      <c r="L83" s="139" t="str">
        <f>IF($C83="","",IF(VLOOKUP($C83,'Test Sample Data'!$C$291:$M$386,10,FALSE)=0,"",VLOOKUP($C83,'Test Sample Data'!$C$291:$M$386,10,FALSE)))</f>
        <v/>
      </c>
      <c r="M83" s="139" t="str">
        <f>IF($C83="","",IF(VLOOKUP($C83,'Test Sample Data'!$C$291:$M$386,11,FALSE)=0,"",VLOOKUP($C83,'Test Sample Data'!$C$291:$M$386,11,FALSE)))</f>
        <v/>
      </c>
      <c r="N83" s="151" t="str">
        <f t="shared" si="14"/>
        <v/>
      </c>
      <c r="O83" s="30" t="str">
        <f>IF('Choose Housekeeping Genes'!C83=0,"",'Choose Housekeeping Genes'!C83)</f>
        <v/>
      </c>
      <c r="P83" s="139" t="str">
        <f>IF($C83="","",IF(VLOOKUP($C83,'Control Sample Data'!$C$291:$M$386,2,FALSE)=0,"",VLOOKUP($C83,'Control Sample Data'!$C$291:$M$386,2,FALSE)))</f>
        <v/>
      </c>
      <c r="Q83" s="139" t="str">
        <f>IF($C83="","",IF(VLOOKUP($C83,'Control Sample Data'!$C$291:$M$386,3,FALSE)=0,"",VLOOKUP($C83,'Control Sample Data'!$C$291:$M$386,3,FALSE)))</f>
        <v/>
      </c>
      <c r="R83" s="139" t="str">
        <f>IF($C83="","",IF(VLOOKUP($C83,'Control Sample Data'!$C$291:$M$386,4,FALSE)=0,"",VLOOKUP($C83,'Control Sample Data'!$C$291:$M$386,4,FALSE)))</f>
        <v/>
      </c>
      <c r="S83" s="139" t="str">
        <f>IF($C83="","",IF(VLOOKUP($C83,'Control Sample Data'!$C$291:$M$386,5,FALSE)=0,"",VLOOKUP($C83,'Control Sample Data'!$C$291:$M$386,5,FALSE)))</f>
        <v/>
      </c>
      <c r="T83" s="139" t="str">
        <f>IF($C83="","",IF(VLOOKUP($C83,'Control Sample Data'!$C$291:$M$386,6,FALSE)=0,"",VLOOKUP($C83,'Control Sample Data'!$C$291:$M$386,6,FALSE)))</f>
        <v/>
      </c>
      <c r="U83" s="139" t="str">
        <f>IF($C83="","",IF(VLOOKUP($C83,'Control Sample Data'!$C$291:$M$386,7,FALSE)=0,"",VLOOKUP($C83,'Control Sample Data'!$C$291:$M$386,7,FALSE)))</f>
        <v/>
      </c>
      <c r="V83" s="139" t="str">
        <f>IF($C83="","",IF(VLOOKUP($C83,'Control Sample Data'!$C$291:$M$386,8,FALSE)=0,"",VLOOKUP($C83,'Control Sample Data'!$C$291:$M$386,8,FALSE)))</f>
        <v/>
      </c>
      <c r="W83" s="139" t="str">
        <f>IF($C83="","",IF(VLOOKUP($C83,'Control Sample Data'!$C$291:$M$386,9,FALSE)=0,"",VLOOKUP($C83,'Control Sample Data'!$C$291:$M$386,9,FALSE)))</f>
        <v/>
      </c>
      <c r="X83" s="139" t="str">
        <f>IF($C83="","",IF(VLOOKUP($C83,'Control Sample Data'!$C$291:$M$386,10,FALSE)=0,"",VLOOKUP($C83,'Control Sample Data'!$C$291:$M$386,10,FALSE)))</f>
        <v/>
      </c>
      <c r="Y83" s="139" t="str">
        <f>IF($C83="","",IF(VLOOKUP($C83,'Control Sample Data'!$C$291:$M$386,11,FALSE)=0,"",VLOOKUP($C83,'Control Sample Data'!$C$291:$M$386,11,FALSE)))</f>
        <v/>
      </c>
    </row>
    <row r="84" customHeight="1" spans="1:25">
      <c r="A84" s="136"/>
      <c r="B84" s="148" t="str">
        <f t="shared" si="12"/>
        <v/>
      </c>
      <c r="C84" s="147" t="str">
        <f>IF('Choose Housekeeping Genes'!C21=0,"",'Choose Housekeeping Genes'!C21)</f>
        <v/>
      </c>
      <c r="D84" s="139" t="str">
        <f>IF($C84="","",IF(VLOOKUP($C84,'Test Sample Data'!$C$291:$M$386,2,FALSE)=0,"",VLOOKUP($C84,'Test Sample Data'!$C$291:$M$386,2,FALSE)))</f>
        <v/>
      </c>
      <c r="E84" s="139" t="str">
        <f>IF($C84="","",IF(VLOOKUP($C84,'Test Sample Data'!$C$291:$M$386,3,FALSE)=0,"",VLOOKUP($C84,'Test Sample Data'!$C$291:$M$386,3,FALSE)))</f>
        <v/>
      </c>
      <c r="F84" s="139" t="str">
        <f>IF($C84="","",IF(VLOOKUP($C84,'Test Sample Data'!$C$291:$M$386,4,FALSE)=0,"",VLOOKUP($C84,'Test Sample Data'!$C$291:$M$386,4,FALSE)))</f>
        <v/>
      </c>
      <c r="G84" s="139" t="str">
        <f>IF($C84="","",IF(VLOOKUP($C84,'Test Sample Data'!$C$291:$M$386,5,FALSE)=0,"",VLOOKUP($C84,'Test Sample Data'!$C$291:$M$386,5,FALSE)))</f>
        <v/>
      </c>
      <c r="H84" s="139" t="str">
        <f>IF($C84="","",IF(VLOOKUP($C84,'Test Sample Data'!$C$291:$M$386,6,FALSE)=0,"",VLOOKUP($C84,'Test Sample Data'!$C$291:$M$386,6,FALSE)))</f>
        <v/>
      </c>
      <c r="I84" s="139" t="str">
        <f>IF($C84="","",IF(VLOOKUP($C84,'Test Sample Data'!$C$291:$M$386,7,FALSE)=0,"",VLOOKUP($C84,'Test Sample Data'!$C$291:$M$386,7,FALSE)))</f>
        <v/>
      </c>
      <c r="J84" s="139" t="str">
        <f>IF($C84="","",IF(VLOOKUP($C84,'Test Sample Data'!$C$291:$M$386,8,FALSE)=0,"",VLOOKUP($C84,'Test Sample Data'!$C$291:$M$386,8,FALSE)))</f>
        <v/>
      </c>
      <c r="K84" s="139" t="str">
        <f>IF($C84="","",IF(VLOOKUP($C84,'Test Sample Data'!$C$291:$M$386,9,FALSE)=0,"",VLOOKUP($C84,'Test Sample Data'!$C$291:$M$386,9,FALSE)))</f>
        <v/>
      </c>
      <c r="L84" s="139" t="str">
        <f>IF($C84="","",IF(VLOOKUP($C84,'Test Sample Data'!$C$291:$M$386,10,FALSE)=0,"",VLOOKUP($C84,'Test Sample Data'!$C$291:$M$386,10,FALSE)))</f>
        <v/>
      </c>
      <c r="M84" s="139" t="str">
        <f>IF($C84="","",IF(VLOOKUP($C84,'Test Sample Data'!$C$291:$M$386,11,FALSE)=0,"",VLOOKUP($C84,'Test Sample Data'!$C$291:$M$386,11,FALSE)))</f>
        <v/>
      </c>
      <c r="N84" s="151" t="str">
        <f t="shared" si="14"/>
        <v/>
      </c>
      <c r="O84" s="30" t="str">
        <f>IF('Choose Housekeeping Genes'!C84=0,"",'Choose Housekeeping Genes'!C84)</f>
        <v/>
      </c>
      <c r="P84" s="139" t="str">
        <f>IF($C84="","",IF(VLOOKUP($C84,'Control Sample Data'!$C$291:$M$386,2,FALSE)=0,"",VLOOKUP($C84,'Control Sample Data'!$C$291:$M$386,2,FALSE)))</f>
        <v/>
      </c>
      <c r="Q84" s="139" t="str">
        <f>IF($C84="","",IF(VLOOKUP($C84,'Control Sample Data'!$C$291:$M$386,3,FALSE)=0,"",VLOOKUP($C84,'Control Sample Data'!$C$291:$M$386,3,FALSE)))</f>
        <v/>
      </c>
      <c r="R84" s="139" t="str">
        <f>IF($C84="","",IF(VLOOKUP($C84,'Control Sample Data'!$C$291:$M$386,4,FALSE)=0,"",VLOOKUP($C84,'Control Sample Data'!$C$291:$M$386,4,FALSE)))</f>
        <v/>
      </c>
      <c r="S84" s="139" t="str">
        <f>IF($C84="","",IF(VLOOKUP($C84,'Control Sample Data'!$C$291:$M$386,5,FALSE)=0,"",VLOOKUP($C84,'Control Sample Data'!$C$291:$M$386,5,FALSE)))</f>
        <v/>
      </c>
      <c r="T84" s="139" t="str">
        <f>IF($C84="","",IF(VLOOKUP($C84,'Control Sample Data'!$C$291:$M$386,6,FALSE)=0,"",VLOOKUP($C84,'Control Sample Data'!$C$291:$M$386,6,FALSE)))</f>
        <v/>
      </c>
      <c r="U84" s="139" t="str">
        <f>IF($C84="","",IF(VLOOKUP($C84,'Control Sample Data'!$C$291:$M$386,7,FALSE)=0,"",VLOOKUP($C84,'Control Sample Data'!$C$291:$M$386,7,FALSE)))</f>
        <v/>
      </c>
      <c r="V84" s="139" t="str">
        <f>IF($C84="","",IF(VLOOKUP($C84,'Control Sample Data'!$C$291:$M$386,8,FALSE)=0,"",VLOOKUP($C84,'Control Sample Data'!$C$291:$M$386,8,FALSE)))</f>
        <v/>
      </c>
      <c r="W84" s="139" t="str">
        <f>IF($C84="","",IF(VLOOKUP($C84,'Control Sample Data'!$C$291:$M$386,9,FALSE)=0,"",VLOOKUP($C84,'Control Sample Data'!$C$291:$M$386,9,FALSE)))</f>
        <v/>
      </c>
      <c r="X84" s="139" t="str">
        <f>IF($C84="","",IF(VLOOKUP($C84,'Control Sample Data'!$C$291:$M$386,10,FALSE)=0,"",VLOOKUP($C84,'Control Sample Data'!$C$291:$M$386,10,FALSE)))</f>
        <v/>
      </c>
      <c r="Y84" s="139" t="str">
        <f>IF($C84="","",IF(VLOOKUP($C84,'Control Sample Data'!$C$291:$M$386,11,FALSE)=0,"",VLOOKUP($C84,'Control Sample Data'!$C$291:$M$386,11,FALSE)))</f>
        <v/>
      </c>
    </row>
    <row r="85" customHeight="1" spans="1:25">
      <c r="A85" s="136"/>
      <c r="B85" s="148" t="str">
        <f t="shared" si="12"/>
        <v/>
      </c>
      <c r="C85" s="147" t="str">
        <f>IF('Choose Housekeeping Genes'!C22=0,"",'Choose Housekeeping Genes'!C22)</f>
        <v/>
      </c>
      <c r="D85" s="139" t="str">
        <f>IF($C85="","",IF(VLOOKUP($C85,'Test Sample Data'!$C$291:$M$386,2,FALSE)=0,"",VLOOKUP($C85,'Test Sample Data'!$C$291:$M$386,2,FALSE)))</f>
        <v/>
      </c>
      <c r="E85" s="139" t="str">
        <f>IF($C85="","",IF(VLOOKUP($C85,'Test Sample Data'!$C$291:$M$386,3,FALSE)=0,"",VLOOKUP($C85,'Test Sample Data'!$C$291:$M$386,3,FALSE)))</f>
        <v/>
      </c>
      <c r="F85" s="139" t="str">
        <f>IF($C85="","",IF(VLOOKUP($C85,'Test Sample Data'!$C$291:$M$386,4,FALSE)=0,"",VLOOKUP($C85,'Test Sample Data'!$C$291:$M$386,4,FALSE)))</f>
        <v/>
      </c>
      <c r="G85" s="139" t="str">
        <f>IF($C85="","",IF(VLOOKUP($C85,'Test Sample Data'!$C$291:$M$386,5,FALSE)=0,"",VLOOKUP($C85,'Test Sample Data'!$C$291:$M$386,5,FALSE)))</f>
        <v/>
      </c>
      <c r="H85" s="139" t="str">
        <f>IF($C85="","",IF(VLOOKUP($C85,'Test Sample Data'!$C$291:$M$386,6,FALSE)=0,"",VLOOKUP($C85,'Test Sample Data'!$C$291:$M$386,6,FALSE)))</f>
        <v/>
      </c>
      <c r="I85" s="139" t="str">
        <f>IF($C85="","",IF(VLOOKUP($C85,'Test Sample Data'!$C$291:$M$386,7,FALSE)=0,"",VLOOKUP($C85,'Test Sample Data'!$C$291:$M$386,7,FALSE)))</f>
        <v/>
      </c>
      <c r="J85" s="139" t="str">
        <f>IF($C85="","",IF(VLOOKUP($C85,'Test Sample Data'!$C$291:$M$386,8,FALSE)=0,"",VLOOKUP($C85,'Test Sample Data'!$C$291:$M$386,8,FALSE)))</f>
        <v/>
      </c>
      <c r="K85" s="139" t="str">
        <f>IF($C85="","",IF(VLOOKUP($C85,'Test Sample Data'!$C$291:$M$386,9,FALSE)=0,"",VLOOKUP($C85,'Test Sample Data'!$C$291:$M$386,9,FALSE)))</f>
        <v/>
      </c>
      <c r="L85" s="139" t="str">
        <f>IF($C85="","",IF(VLOOKUP($C85,'Test Sample Data'!$C$291:$M$386,10,FALSE)=0,"",VLOOKUP($C85,'Test Sample Data'!$C$291:$M$386,10,FALSE)))</f>
        <v/>
      </c>
      <c r="M85" s="139" t="str">
        <f>IF($C85="","",IF(VLOOKUP($C85,'Test Sample Data'!$C$291:$M$386,11,FALSE)=0,"",VLOOKUP($C85,'Test Sample Data'!$C$291:$M$386,11,FALSE)))</f>
        <v/>
      </c>
      <c r="N85" s="151" t="str">
        <f t="shared" si="14"/>
        <v/>
      </c>
      <c r="O85" s="30" t="str">
        <f>IF('Choose Housekeeping Genes'!C85=0,"",'Choose Housekeeping Genes'!C85)</f>
        <v/>
      </c>
      <c r="P85" s="139" t="str">
        <f>IF($C85="","",IF(VLOOKUP($C85,'Control Sample Data'!$C$291:$M$386,2,FALSE)=0,"",VLOOKUP($C85,'Control Sample Data'!$C$291:$M$386,2,FALSE)))</f>
        <v/>
      </c>
      <c r="Q85" s="139" t="str">
        <f>IF($C85="","",IF(VLOOKUP($C85,'Control Sample Data'!$C$291:$M$386,3,FALSE)=0,"",VLOOKUP($C85,'Control Sample Data'!$C$291:$M$386,3,FALSE)))</f>
        <v/>
      </c>
      <c r="R85" s="139" t="str">
        <f>IF($C85="","",IF(VLOOKUP($C85,'Control Sample Data'!$C$291:$M$386,4,FALSE)=0,"",VLOOKUP($C85,'Control Sample Data'!$C$291:$M$386,4,FALSE)))</f>
        <v/>
      </c>
      <c r="S85" s="139" t="str">
        <f>IF($C85="","",IF(VLOOKUP($C85,'Control Sample Data'!$C$291:$M$386,5,FALSE)=0,"",VLOOKUP($C85,'Control Sample Data'!$C$291:$M$386,5,FALSE)))</f>
        <v/>
      </c>
      <c r="T85" s="139" t="str">
        <f>IF($C85="","",IF(VLOOKUP($C85,'Control Sample Data'!$C$291:$M$386,6,FALSE)=0,"",VLOOKUP($C85,'Control Sample Data'!$C$291:$M$386,6,FALSE)))</f>
        <v/>
      </c>
      <c r="U85" s="139" t="str">
        <f>IF($C85="","",IF(VLOOKUP($C85,'Control Sample Data'!$C$291:$M$386,7,FALSE)=0,"",VLOOKUP($C85,'Control Sample Data'!$C$291:$M$386,7,FALSE)))</f>
        <v/>
      </c>
      <c r="V85" s="139" t="str">
        <f>IF($C85="","",IF(VLOOKUP($C85,'Control Sample Data'!$C$291:$M$386,8,FALSE)=0,"",VLOOKUP($C85,'Control Sample Data'!$C$291:$M$386,8,FALSE)))</f>
        <v/>
      </c>
      <c r="W85" s="139" t="str">
        <f>IF($C85="","",IF(VLOOKUP($C85,'Control Sample Data'!$C$291:$M$386,9,FALSE)=0,"",VLOOKUP($C85,'Control Sample Data'!$C$291:$M$386,9,FALSE)))</f>
        <v/>
      </c>
      <c r="X85" s="139" t="str">
        <f>IF($C85="","",IF(VLOOKUP($C85,'Control Sample Data'!$C$291:$M$386,10,FALSE)=0,"",VLOOKUP($C85,'Control Sample Data'!$C$291:$M$386,10,FALSE)))</f>
        <v/>
      </c>
      <c r="Y85" s="139" t="str">
        <f>IF($C85="","",IF(VLOOKUP($C85,'Control Sample Data'!$C$291:$M$386,11,FALSE)=0,"",VLOOKUP($C85,'Control Sample Data'!$C$291:$M$386,11,FALSE)))</f>
        <v/>
      </c>
    </row>
    <row r="86" customHeight="1" spans="1:25">
      <c r="A86" s="136"/>
      <c r="B86" s="145" t="s">
        <v>1412</v>
      </c>
      <c r="C86" s="141"/>
      <c r="D86" s="142" t="str">
        <f>IF(ISERROR(AVERAGE(D66:D85)),"",AVERAGE(D66:D85))</f>
        <v/>
      </c>
      <c r="E86" s="142" t="str">
        <f t="shared" ref="E86:M86" si="15">IF(ISERROR(AVERAGE(E66:E85)),"",AVERAGE(E66:E85))</f>
        <v/>
      </c>
      <c r="F86" s="142" t="str">
        <f t="shared" si="15"/>
        <v/>
      </c>
      <c r="G86" s="142" t="str">
        <f t="shared" si="15"/>
        <v/>
      </c>
      <c r="H86" s="142" t="str">
        <f t="shared" si="15"/>
        <v/>
      </c>
      <c r="I86" s="142" t="str">
        <f t="shared" si="15"/>
        <v/>
      </c>
      <c r="J86" s="142" t="str">
        <f t="shared" si="15"/>
        <v/>
      </c>
      <c r="K86" s="142" t="str">
        <f t="shared" si="15"/>
        <v/>
      </c>
      <c r="L86" s="142" t="str">
        <f t="shared" si="15"/>
        <v/>
      </c>
      <c r="M86" s="152" t="str">
        <f t="shared" si="15"/>
        <v/>
      </c>
      <c r="N86" s="145" t="s">
        <v>1412</v>
      </c>
      <c r="O86" s="141"/>
      <c r="P86" s="142" t="str">
        <f>IF(ISERROR(AVERAGE(P66:P85)),"",AVERAGE(P66:P85))</f>
        <v/>
      </c>
      <c r="Q86" s="142" t="str">
        <f t="shared" ref="Q86:Y86" si="16">IF(ISERROR(AVERAGE(Q66:Q85)),"",AVERAGE(Q66:Q85))</f>
        <v/>
      </c>
      <c r="R86" s="142" t="str">
        <f t="shared" si="16"/>
        <v/>
      </c>
      <c r="S86" s="142" t="str">
        <f t="shared" si="16"/>
        <v/>
      </c>
      <c r="T86" s="142" t="str">
        <f t="shared" si="16"/>
        <v/>
      </c>
      <c r="U86" s="142" t="str">
        <f t="shared" si="16"/>
        <v/>
      </c>
      <c r="V86" s="142" t="str">
        <f t="shared" si="16"/>
        <v/>
      </c>
      <c r="W86" s="142" t="str">
        <f t="shared" si="16"/>
        <v/>
      </c>
      <c r="X86" s="142" t="str">
        <f t="shared" si="16"/>
        <v/>
      </c>
      <c r="Y86" s="152" t="str">
        <f t="shared" si="16"/>
        <v/>
      </c>
    </row>
    <row r="87" customHeight="1" spans="1:25">
      <c r="A87" s="136" t="s">
        <v>1137</v>
      </c>
      <c r="B87" s="146" t="str">
        <f>IF(B3="","",B3)</f>
        <v>HQP006940</v>
      </c>
      <c r="C87" s="147" t="str">
        <f>IF('Choose Housekeeping Genes'!C3=0,"",'Choose Housekeeping Genes'!C3)</f>
        <v>H03</v>
      </c>
      <c r="D87" s="143" t="str">
        <f>IF($C87="","",IF(VLOOKUP($C87,'Test Sample Data'!$C$387:$M$482,2,FALSE)=0,"",VLOOKUP($C87,'Test Sample Data'!$C$387:$M$482,2,FALSE)))</f>
        <v/>
      </c>
      <c r="E87" s="143" t="str">
        <f>IF($C87="","",IF(VLOOKUP($C87,'Test Sample Data'!$C$387:$M$482,3,FALSE)=0,"",VLOOKUP($C87,'Test Sample Data'!$C$387:$M$482,3,FALSE)))</f>
        <v/>
      </c>
      <c r="F87" s="143" t="str">
        <f>IF($C87="","",IF(VLOOKUP($C87,'Test Sample Data'!$C$387:$M$482,4,FALSE)=0,"",VLOOKUP($C87,'Test Sample Data'!$C$387:$M$482,4,FALSE)))</f>
        <v/>
      </c>
      <c r="G87" s="143" t="str">
        <f>IF($C87="","",IF(VLOOKUP($C87,'Test Sample Data'!$C$387:$M$482,5,FALSE)=0,"",VLOOKUP($C87,'Test Sample Data'!$C$387:$M$482,5,FALSE)))</f>
        <v/>
      </c>
      <c r="H87" s="143" t="str">
        <f>IF($C87="","",IF(VLOOKUP($C87,'Test Sample Data'!$C$387:$M$482,6,FALSE)=0,"",VLOOKUP($C87,'Test Sample Data'!$C$387:$M$482,6,FALSE)))</f>
        <v/>
      </c>
      <c r="I87" s="143" t="str">
        <f>IF($C87="","",IF(VLOOKUP($C87,'Test Sample Data'!$C$387:$M$482,7,FALSE)=0,"",VLOOKUP($C87,'Test Sample Data'!$C$387:$M$482,7,FALSE)))</f>
        <v/>
      </c>
      <c r="J87" s="143" t="str">
        <f>IF($C87="","",IF(VLOOKUP($C87,'Test Sample Data'!$C$387:$M$482,8,FALSE)=0,"",VLOOKUP($C87,'Test Sample Data'!$C$387:$M$482,8,FALSE)))</f>
        <v/>
      </c>
      <c r="K87" s="143" t="str">
        <f>IF($C87="","",IF(VLOOKUP($C87,'Test Sample Data'!$C$387:$M$482,9,FALSE)=0,"",VLOOKUP($C87,'Test Sample Data'!$C$387:$M$482,9,FALSE)))</f>
        <v/>
      </c>
      <c r="L87" s="143" t="str">
        <f>IF($C87="","",IF(VLOOKUP($C87,'Test Sample Data'!$C$387:$M$482,10,FALSE)=0,"",VLOOKUP($C87,'Test Sample Data'!$C$387:$M$482,10,FALSE)))</f>
        <v/>
      </c>
      <c r="M87" s="143" t="str">
        <f>IF($C87="","",IF(VLOOKUP($C87,'Test Sample Data'!$C$387:$M$482,11,FALSE)=0,"",VLOOKUP($C87,'Test Sample Data'!$C$387:$M$482,11,FALSE)))</f>
        <v/>
      </c>
      <c r="N87" s="155" t="str">
        <f>IF(B87=0,"",B87)</f>
        <v>HQP006940</v>
      </c>
      <c r="O87" s="147" t="str">
        <f>IF('Choose Housekeeping Genes'!C87=0,"",'Choose Housekeeping Genes'!C87)</f>
        <v>H03</v>
      </c>
      <c r="P87" s="143" t="str">
        <f>IF($C87="","",IF(VLOOKUP($C87,'Control Sample Data'!$C$387:$M$482,2,FALSE)=0,"",VLOOKUP($C87,'Control Sample Data'!$C$387:$M$482,2,FALSE)))</f>
        <v/>
      </c>
      <c r="Q87" s="143" t="str">
        <f>IF($C87="","",IF(VLOOKUP($C87,'Control Sample Data'!$C$387:$M$482,3,FALSE)=0,"",VLOOKUP($C87,'Control Sample Data'!$C$387:$M$482,3,FALSE)))</f>
        <v/>
      </c>
      <c r="R87" s="143" t="str">
        <f>IF($C87="","",IF(VLOOKUP($C87,'Control Sample Data'!$C$387:$M$482,4,FALSE)=0,"",VLOOKUP($C87,'Control Sample Data'!$C$387:$M$482,4,FALSE)))</f>
        <v/>
      </c>
      <c r="S87" s="143" t="str">
        <f>IF($C87="","",IF(VLOOKUP($C87,'Control Sample Data'!$C$387:$M$482,5,FALSE)=0,"",VLOOKUP($C87,'Control Sample Data'!$C$387:$M$482,5,FALSE)))</f>
        <v/>
      </c>
      <c r="T87" s="143" t="str">
        <f>IF($C87="","",IF(VLOOKUP($C87,'Control Sample Data'!$C$387:$M$482,6,FALSE)=0,"",VLOOKUP($C87,'Control Sample Data'!$C$387:$M$482,6,FALSE)))</f>
        <v/>
      </c>
      <c r="U87" s="143" t="str">
        <f>IF($C87="","",IF(VLOOKUP($C87,'Control Sample Data'!$C$387:$M$482,7,FALSE)=0,"",VLOOKUP($C87,'Control Sample Data'!$C$387:$M$482,7,FALSE)))</f>
        <v/>
      </c>
      <c r="V87" s="143" t="str">
        <f>IF($C87="","",IF(VLOOKUP($C87,'Control Sample Data'!$C$387:$M$482,8,FALSE)=0,"",VLOOKUP($C87,'Control Sample Data'!$C$387:$M$482,8,FALSE)))</f>
        <v/>
      </c>
      <c r="W87" s="143" t="str">
        <f>IF($C87="","",IF(VLOOKUP($C87,'Control Sample Data'!$C$387:$M$482,9,FALSE)=0,"",VLOOKUP($C87,'Control Sample Data'!$C$387:$M$482,9,FALSE)))</f>
        <v/>
      </c>
      <c r="X87" s="143" t="str">
        <f>IF($C87="","",IF(VLOOKUP($C87,'Control Sample Data'!$C$387:$M$482,10,FALSE)=0,"",VLOOKUP($C87,'Control Sample Data'!$C$387:$M$482,10,FALSE)))</f>
        <v/>
      </c>
      <c r="Y87" s="143" t="str">
        <f>IF($C87="","",IF(VLOOKUP($C87,'Control Sample Data'!$C$387:$M$482,11,FALSE)=0,"",VLOOKUP($C87,'Control Sample Data'!$C$387:$M$482,11,FALSE)))</f>
        <v/>
      </c>
    </row>
    <row r="88" customHeight="1" spans="1:25">
      <c r="A88" s="136"/>
      <c r="B88" s="148" t="str">
        <f t="shared" ref="B88:B106" si="17">IF(B4="","",B4)</f>
        <v>HQP016381</v>
      </c>
      <c r="C88" s="147" t="str">
        <f>IF('Choose Housekeeping Genes'!C4=0,"",'Choose Housekeeping Genes'!C4)</f>
        <v>H04</v>
      </c>
      <c r="D88" s="139" t="str">
        <f>IF($C88="","",IF(VLOOKUP($C88,'Test Sample Data'!$C$387:$M$482,2,FALSE)=0,"",VLOOKUP($C88,'Test Sample Data'!$C$387:$M$482,2,FALSE)))</f>
        <v/>
      </c>
      <c r="E88" s="139" t="str">
        <f>IF($C88="","",IF(VLOOKUP($C88,'Test Sample Data'!$C$387:$M$482,3,FALSE)=0,"",VLOOKUP($C88,'Test Sample Data'!$C$387:$M$482,3,FALSE)))</f>
        <v/>
      </c>
      <c r="F88" s="139" t="str">
        <f>IF($C88="","",IF(VLOOKUP($C88,'Test Sample Data'!$C$387:$M$482,4,FALSE)=0,"",VLOOKUP($C88,'Test Sample Data'!$C$387:$M$482,4,FALSE)))</f>
        <v/>
      </c>
      <c r="G88" s="139" t="str">
        <f>IF($C88="","",IF(VLOOKUP($C88,'Test Sample Data'!$C$387:$M$482,5,FALSE)=0,"",VLOOKUP($C88,'Test Sample Data'!$C$387:$M$482,5,FALSE)))</f>
        <v/>
      </c>
      <c r="H88" s="139" t="str">
        <f>IF($C88="","",IF(VLOOKUP($C88,'Test Sample Data'!$C$387:$M$482,6,FALSE)=0,"",VLOOKUP($C88,'Test Sample Data'!$C$387:$M$482,6,FALSE)))</f>
        <v/>
      </c>
      <c r="I88" s="139" t="str">
        <f>IF($C88="","",IF(VLOOKUP($C88,'Test Sample Data'!$C$387:$M$482,7,FALSE)=0,"",VLOOKUP($C88,'Test Sample Data'!$C$387:$M$482,7,FALSE)))</f>
        <v/>
      </c>
      <c r="J88" s="139" t="str">
        <f>IF($C88="","",IF(VLOOKUP($C88,'Test Sample Data'!$C$387:$M$482,8,FALSE)=0,"",VLOOKUP($C88,'Test Sample Data'!$C$387:$M$482,8,FALSE)))</f>
        <v/>
      </c>
      <c r="K88" s="139" t="str">
        <f>IF($C88="","",IF(VLOOKUP($C88,'Test Sample Data'!$C$387:$M$482,9,FALSE)=0,"",VLOOKUP($C88,'Test Sample Data'!$C$387:$M$482,9,FALSE)))</f>
        <v/>
      </c>
      <c r="L88" s="139" t="str">
        <f>IF($C88="","",IF(VLOOKUP($C88,'Test Sample Data'!$C$387:$M$482,10,FALSE)=0,"",VLOOKUP($C88,'Test Sample Data'!$C$387:$M$482,10,FALSE)))</f>
        <v/>
      </c>
      <c r="M88" s="139" t="str">
        <f>IF($C88="","",IF(VLOOKUP($C88,'Test Sample Data'!$C$387:$M$482,11,FALSE)=0,"",VLOOKUP($C88,'Test Sample Data'!$C$387:$M$482,11,FALSE)))</f>
        <v/>
      </c>
      <c r="N88" s="156" t="str">
        <f t="shared" ref="N88:N106" si="18">IF(B88=0,"",B88)</f>
        <v>HQP016381</v>
      </c>
      <c r="O88" s="122" t="str">
        <f>IF('Choose Housekeeping Genes'!C88=0,"",'Choose Housekeeping Genes'!C88)</f>
        <v>H04</v>
      </c>
      <c r="P88" s="139" t="str">
        <f>IF($C88="","",IF(VLOOKUP($C88,'Control Sample Data'!$C$387:$M$482,2,FALSE)=0,"",VLOOKUP($C88,'Control Sample Data'!$C$387:$M$482,2,FALSE)))</f>
        <v/>
      </c>
      <c r="Q88" s="139" t="str">
        <f>IF($C88="","",IF(VLOOKUP($C88,'Control Sample Data'!$C$387:$M$482,3,FALSE)=0,"",VLOOKUP($C88,'Control Sample Data'!$C$387:$M$482,3,FALSE)))</f>
        <v/>
      </c>
      <c r="R88" s="139" t="str">
        <f>IF($C88="","",IF(VLOOKUP($C88,'Control Sample Data'!$C$387:$M$482,4,FALSE)=0,"",VLOOKUP($C88,'Control Sample Data'!$C$387:$M$482,4,FALSE)))</f>
        <v/>
      </c>
      <c r="S88" s="139" t="str">
        <f>IF($C88="","",IF(VLOOKUP($C88,'Control Sample Data'!$C$387:$M$482,5,FALSE)=0,"",VLOOKUP($C88,'Control Sample Data'!$C$387:$M$482,5,FALSE)))</f>
        <v/>
      </c>
      <c r="T88" s="139" t="str">
        <f>IF($C88="","",IF(VLOOKUP($C88,'Control Sample Data'!$C$387:$M$482,6,FALSE)=0,"",VLOOKUP($C88,'Control Sample Data'!$C$387:$M$482,6,FALSE)))</f>
        <v/>
      </c>
      <c r="U88" s="139" t="str">
        <f>IF($C88="","",IF(VLOOKUP($C88,'Control Sample Data'!$C$387:$M$482,7,FALSE)=0,"",VLOOKUP($C88,'Control Sample Data'!$C$387:$M$482,7,FALSE)))</f>
        <v/>
      </c>
      <c r="V88" s="139" t="str">
        <f>IF($C88="","",IF(VLOOKUP($C88,'Control Sample Data'!$C$387:$M$482,8,FALSE)=0,"",VLOOKUP($C88,'Control Sample Data'!$C$387:$M$482,8,FALSE)))</f>
        <v/>
      </c>
      <c r="W88" s="139" t="str">
        <f>IF($C88="","",IF(VLOOKUP($C88,'Control Sample Data'!$C$387:$M$482,9,FALSE)=0,"",VLOOKUP($C88,'Control Sample Data'!$C$387:$M$482,9,FALSE)))</f>
        <v/>
      </c>
      <c r="X88" s="139" t="str">
        <f>IF($C88="","",IF(VLOOKUP($C88,'Control Sample Data'!$C$387:$M$482,10,FALSE)=0,"",VLOOKUP($C88,'Control Sample Data'!$C$387:$M$482,10,FALSE)))</f>
        <v/>
      </c>
      <c r="Y88" s="139" t="str">
        <f>IF($C88="","",IF(VLOOKUP($C88,'Control Sample Data'!$C$387:$M$482,11,FALSE)=0,"",VLOOKUP($C88,'Control Sample Data'!$C$387:$M$482,11,FALSE)))</f>
        <v/>
      </c>
    </row>
    <row r="89" customHeight="1" spans="1:25">
      <c r="A89" s="136"/>
      <c r="B89" s="148" t="str">
        <f t="shared" si="17"/>
        <v>HQP015171</v>
      </c>
      <c r="C89" s="147" t="str">
        <f>IF('Choose Housekeeping Genes'!C5=0,"",'Choose Housekeeping Genes'!C5)</f>
        <v>H05</v>
      </c>
      <c r="D89" s="139" t="str">
        <f>IF($C89="","",IF(VLOOKUP($C89,'Test Sample Data'!$C$387:$M$482,2,FALSE)=0,"",VLOOKUP($C89,'Test Sample Data'!$C$387:$M$482,2,FALSE)))</f>
        <v/>
      </c>
      <c r="E89" s="139" t="str">
        <f>IF($C89="","",IF(VLOOKUP($C89,'Test Sample Data'!$C$387:$M$482,3,FALSE)=0,"",VLOOKUP($C89,'Test Sample Data'!$C$387:$M$482,3,FALSE)))</f>
        <v/>
      </c>
      <c r="F89" s="139" t="str">
        <f>IF($C89="","",IF(VLOOKUP($C89,'Test Sample Data'!$C$387:$M$482,4,FALSE)=0,"",VLOOKUP($C89,'Test Sample Data'!$C$387:$M$482,4,FALSE)))</f>
        <v/>
      </c>
      <c r="G89" s="139" t="str">
        <f>IF($C89="","",IF(VLOOKUP($C89,'Test Sample Data'!$C$387:$M$482,5,FALSE)=0,"",VLOOKUP($C89,'Test Sample Data'!$C$387:$M$482,5,FALSE)))</f>
        <v/>
      </c>
      <c r="H89" s="139" t="str">
        <f>IF($C89="","",IF(VLOOKUP($C89,'Test Sample Data'!$C$387:$M$482,6,FALSE)=0,"",VLOOKUP($C89,'Test Sample Data'!$C$387:$M$482,6,FALSE)))</f>
        <v/>
      </c>
      <c r="I89" s="139" t="str">
        <f>IF($C89="","",IF(VLOOKUP($C89,'Test Sample Data'!$C$387:$M$482,7,FALSE)=0,"",VLOOKUP($C89,'Test Sample Data'!$C$387:$M$482,7,FALSE)))</f>
        <v/>
      </c>
      <c r="J89" s="139" t="str">
        <f>IF($C89="","",IF(VLOOKUP($C89,'Test Sample Data'!$C$387:$M$482,8,FALSE)=0,"",VLOOKUP($C89,'Test Sample Data'!$C$387:$M$482,8,FALSE)))</f>
        <v/>
      </c>
      <c r="K89" s="139" t="str">
        <f>IF($C89="","",IF(VLOOKUP($C89,'Test Sample Data'!$C$387:$M$482,9,FALSE)=0,"",VLOOKUP($C89,'Test Sample Data'!$C$387:$M$482,9,FALSE)))</f>
        <v/>
      </c>
      <c r="L89" s="139" t="str">
        <f>IF($C89="","",IF(VLOOKUP($C89,'Test Sample Data'!$C$387:$M$482,10,FALSE)=0,"",VLOOKUP($C89,'Test Sample Data'!$C$387:$M$482,10,FALSE)))</f>
        <v/>
      </c>
      <c r="M89" s="139" t="str">
        <f>IF($C89="","",IF(VLOOKUP($C89,'Test Sample Data'!$C$387:$M$482,11,FALSE)=0,"",VLOOKUP($C89,'Test Sample Data'!$C$387:$M$482,11,FALSE)))</f>
        <v/>
      </c>
      <c r="N89" s="156" t="str">
        <f t="shared" si="18"/>
        <v>HQP015171</v>
      </c>
      <c r="O89" s="122" t="str">
        <f>IF('Choose Housekeeping Genes'!C89=0,"",'Choose Housekeeping Genes'!C89)</f>
        <v>H05</v>
      </c>
      <c r="P89" s="139" t="str">
        <f>IF($C89="","",IF(VLOOKUP($C89,'Control Sample Data'!$C$387:$M$482,2,FALSE)=0,"",VLOOKUP($C89,'Control Sample Data'!$C$387:$M$482,2,FALSE)))</f>
        <v/>
      </c>
      <c r="Q89" s="139" t="str">
        <f>IF($C89="","",IF(VLOOKUP($C89,'Control Sample Data'!$C$387:$M$482,3,FALSE)=0,"",VLOOKUP($C89,'Control Sample Data'!$C$387:$M$482,3,FALSE)))</f>
        <v/>
      </c>
      <c r="R89" s="139" t="str">
        <f>IF($C89="","",IF(VLOOKUP($C89,'Control Sample Data'!$C$387:$M$482,4,FALSE)=0,"",VLOOKUP($C89,'Control Sample Data'!$C$387:$M$482,4,FALSE)))</f>
        <v/>
      </c>
      <c r="S89" s="139" t="str">
        <f>IF($C89="","",IF(VLOOKUP($C89,'Control Sample Data'!$C$387:$M$482,5,FALSE)=0,"",VLOOKUP($C89,'Control Sample Data'!$C$387:$M$482,5,FALSE)))</f>
        <v/>
      </c>
      <c r="T89" s="139" t="str">
        <f>IF($C89="","",IF(VLOOKUP($C89,'Control Sample Data'!$C$387:$M$482,6,FALSE)=0,"",VLOOKUP($C89,'Control Sample Data'!$C$387:$M$482,6,FALSE)))</f>
        <v/>
      </c>
      <c r="U89" s="139" t="str">
        <f>IF($C89="","",IF(VLOOKUP($C89,'Control Sample Data'!$C$387:$M$482,7,FALSE)=0,"",VLOOKUP($C89,'Control Sample Data'!$C$387:$M$482,7,FALSE)))</f>
        <v/>
      </c>
      <c r="V89" s="139" t="str">
        <f>IF($C89="","",IF(VLOOKUP($C89,'Control Sample Data'!$C$387:$M$482,8,FALSE)=0,"",VLOOKUP($C89,'Control Sample Data'!$C$387:$M$482,8,FALSE)))</f>
        <v/>
      </c>
      <c r="W89" s="139" t="str">
        <f>IF($C89="","",IF(VLOOKUP($C89,'Control Sample Data'!$C$387:$M$482,9,FALSE)=0,"",VLOOKUP($C89,'Control Sample Data'!$C$387:$M$482,9,FALSE)))</f>
        <v/>
      </c>
      <c r="X89" s="139" t="str">
        <f>IF($C89="","",IF(VLOOKUP($C89,'Control Sample Data'!$C$387:$M$482,10,FALSE)=0,"",VLOOKUP($C89,'Control Sample Data'!$C$387:$M$482,10,FALSE)))</f>
        <v/>
      </c>
      <c r="Y89" s="139" t="str">
        <f>IF($C89="","",IF(VLOOKUP($C89,'Control Sample Data'!$C$387:$M$482,11,FALSE)=0,"",VLOOKUP($C89,'Control Sample Data'!$C$387:$M$482,11,FALSE)))</f>
        <v/>
      </c>
    </row>
    <row r="90" customHeight="1" spans="1:25">
      <c r="A90" s="136"/>
      <c r="B90" s="148" t="str">
        <f t="shared" si="17"/>
        <v>HQP006171</v>
      </c>
      <c r="C90" s="147" t="str">
        <f>IF('Choose Housekeeping Genes'!C6=0,"",'Choose Housekeeping Genes'!C6)</f>
        <v>H06</v>
      </c>
      <c r="D90" s="139" t="str">
        <f>IF($C90="","",IF(VLOOKUP($C90,'Test Sample Data'!$C$387:$M$482,2,FALSE)=0,"",VLOOKUP($C90,'Test Sample Data'!$C$387:$M$482,2,FALSE)))</f>
        <v/>
      </c>
      <c r="E90" s="139" t="str">
        <f>IF($C90="","",IF(VLOOKUP($C90,'Test Sample Data'!$C$387:$M$482,3,FALSE)=0,"",VLOOKUP($C90,'Test Sample Data'!$C$387:$M$482,3,FALSE)))</f>
        <v/>
      </c>
      <c r="F90" s="139" t="str">
        <f>IF($C90="","",IF(VLOOKUP($C90,'Test Sample Data'!$C$387:$M$482,4,FALSE)=0,"",VLOOKUP($C90,'Test Sample Data'!$C$387:$M$482,4,FALSE)))</f>
        <v/>
      </c>
      <c r="G90" s="139" t="str">
        <f>IF($C90="","",IF(VLOOKUP($C90,'Test Sample Data'!$C$387:$M$482,5,FALSE)=0,"",VLOOKUP($C90,'Test Sample Data'!$C$387:$M$482,5,FALSE)))</f>
        <v/>
      </c>
      <c r="H90" s="139" t="str">
        <f>IF($C90="","",IF(VLOOKUP($C90,'Test Sample Data'!$C$387:$M$482,6,FALSE)=0,"",VLOOKUP($C90,'Test Sample Data'!$C$387:$M$482,6,FALSE)))</f>
        <v/>
      </c>
      <c r="I90" s="139" t="str">
        <f>IF($C90="","",IF(VLOOKUP($C90,'Test Sample Data'!$C$387:$M$482,7,FALSE)=0,"",VLOOKUP($C90,'Test Sample Data'!$C$387:$M$482,7,FALSE)))</f>
        <v/>
      </c>
      <c r="J90" s="139" t="str">
        <f>IF($C90="","",IF(VLOOKUP($C90,'Test Sample Data'!$C$387:$M$482,8,FALSE)=0,"",VLOOKUP($C90,'Test Sample Data'!$C$387:$M$482,8,FALSE)))</f>
        <v/>
      </c>
      <c r="K90" s="139" t="str">
        <f>IF($C90="","",IF(VLOOKUP($C90,'Test Sample Data'!$C$387:$M$482,9,FALSE)=0,"",VLOOKUP($C90,'Test Sample Data'!$C$387:$M$482,9,FALSE)))</f>
        <v/>
      </c>
      <c r="L90" s="139" t="str">
        <f>IF($C90="","",IF(VLOOKUP($C90,'Test Sample Data'!$C$387:$M$482,10,FALSE)=0,"",VLOOKUP($C90,'Test Sample Data'!$C$387:$M$482,10,FALSE)))</f>
        <v/>
      </c>
      <c r="M90" s="139" t="str">
        <f>IF($C90="","",IF(VLOOKUP($C90,'Test Sample Data'!$C$387:$M$482,11,FALSE)=0,"",VLOOKUP($C90,'Test Sample Data'!$C$387:$M$482,11,FALSE)))</f>
        <v/>
      </c>
      <c r="N90" s="156" t="str">
        <f t="shared" si="18"/>
        <v>HQP006171</v>
      </c>
      <c r="O90" s="122" t="str">
        <f>IF('Choose Housekeeping Genes'!C90=0,"",'Choose Housekeeping Genes'!C90)</f>
        <v>H06</v>
      </c>
      <c r="P90" s="139" t="str">
        <f>IF($C90="","",IF(VLOOKUP($C90,'Control Sample Data'!$C$387:$M$482,2,FALSE)=0,"",VLOOKUP($C90,'Control Sample Data'!$C$387:$M$482,2,FALSE)))</f>
        <v/>
      </c>
      <c r="Q90" s="139" t="str">
        <f>IF($C90="","",IF(VLOOKUP($C90,'Control Sample Data'!$C$387:$M$482,3,FALSE)=0,"",VLOOKUP($C90,'Control Sample Data'!$C$387:$M$482,3,FALSE)))</f>
        <v/>
      </c>
      <c r="R90" s="139" t="str">
        <f>IF($C90="","",IF(VLOOKUP($C90,'Control Sample Data'!$C$387:$M$482,4,FALSE)=0,"",VLOOKUP($C90,'Control Sample Data'!$C$387:$M$482,4,FALSE)))</f>
        <v/>
      </c>
      <c r="S90" s="139" t="str">
        <f>IF($C90="","",IF(VLOOKUP($C90,'Control Sample Data'!$C$387:$M$482,5,FALSE)=0,"",VLOOKUP($C90,'Control Sample Data'!$C$387:$M$482,5,FALSE)))</f>
        <v/>
      </c>
      <c r="T90" s="139" t="str">
        <f>IF($C90="","",IF(VLOOKUP($C90,'Control Sample Data'!$C$387:$M$482,6,FALSE)=0,"",VLOOKUP($C90,'Control Sample Data'!$C$387:$M$482,6,FALSE)))</f>
        <v/>
      </c>
      <c r="U90" s="139" t="str">
        <f>IF($C90="","",IF(VLOOKUP($C90,'Control Sample Data'!$C$387:$M$482,7,FALSE)=0,"",VLOOKUP($C90,'Control Sample Data'!$C$387:$M$482,7,FALSE)))</f>
        <v/>
      </c>
      <c r="V90" s="139" t="str">
        <f>IF($C90="","",IF(VLOOKUP($C90,'Control Sample Data'!$C$387:$M$482,8,FALSE)=0,"",VLOOKUP($C90,'Control Sample Data'!$C$387:$M$482,8,FALSE)))</f>
        <v/>
      </c>
      <c r="W90" s="139" t="str">
        <f>IF($C90="","",IF(VLOOKUP($C90,'Control Sample Data'!$C$387:$M$482,9,FALSE)=0,"",VLOOKUP($C90,'Control Sample Data'!$C$387:$M$482,9,FALSE)))</f>
        <v/>
      </c>
      <c r="X90" s="139" t="str">
        <f>IF($C90="","",IF(VLOOKUP($C90,'Control Sample Data'!$C$387:$M$482,10,FALSE)=0,"",VLOOKUP($C90,'Control Sample Data'!$C$387:$M$482,10,FALSE)))</f>
        <v/>
      </c>
      <c r="Y90" s="139" t="str">
        <f>IF($C90="","",IF(VLOOKUP($C90,'Control Sample Data'!$C$387:$M$482,11,FALSE)=0,"",VLOOKUP($C90,'Control Sample Data'!$C$387:$M$482,11,FALSE)))</f>
        <v/>
      </c>
    </row>
    <row r="91" customHeight="1" spans="1:25">
      <c r="A91" s="136"/>
      <c r="B91" s="148" t="str">
        <f t="shared" si="17"/>
        <v>HQP009026</v>
      </c>
      <c r="C91" s="147" t="str">
        <f>IF('Choose Housekeeping Genes'!C7=0,"",'Choose Housekeeping Genes'!C7)</f>
        <v>H07</v>
      </c>
      <c r="D91" s="139" t="str">
        <f>IF($C91="","",IF(VLOOKUP($C91,'Test Sample Data'!$C$387:$M$482,2,FALSE)=0,"",VLOOKUP($C91,'Test Sample Data'!$C$387:$M$482,2,FALSE)))</f>
        <v/>
      </c>
      <c r="E91" s="139" t="str">
        <f>IF($C91="","",IF(VLOOKUP($C91,'Test Sample Data'!$C$387:$M$482,3,FALSE)=0,"",VLOOKUP($C91,'Test Sample Data'!$C$387:$M$482,3,FALSE)))</f>
        <v/>
      </c>
      <c r="F91" s="139" t="str">
        <f>IF($C91="","",IF(VLOOKUP($C91,'Test Sample Data'!$C$387:$M$482,4,FALSE)=0,"",VLOOKUP($C91,'Test Sample Data'!$C$387:$M$482,4,FALSE)))</f>
        <v/>
      </c>
      <c r="G91" s="139" t="str">
        <f>IF($C91="","",IF(VLOOKUP($C91,'Test Sample Data'!$C$387:$M$482,5,FALSE)=0,"",VLOOKUP($C91,'Test Sample Data'!$C$387:$M$482,5,FALSE)))</f>
        <v/>
      </c>
      <c r="H91" s="139" t="str">
        <f>IF($C91="","",IF(VLOOKUP($C91,'Test Sample Data'!$C$387:$M$482,6,FALSE)=0,"",VLOOKUP($C91,'Test Sample Data'!$C$387:$M$482,6,FALSE)))</f>
        <v/>
      </c>
      <c r="I91" s="139" t="str">
        <f>IF($C91="","",IF(VLOOKUP($C91,'Test Sample Data'!$C$387:$M$482,7,FALSE)=0,"",VLOOKUP($C91,'Test Sample Data'!$C$387:$M$482,7,FALSE)))</f>
        <v/>
      </c>
      <c r="J91" s="139" t="str">
        <f>IF($C91="","",IF(VLOOKUP($C91,'Test Sample Data'!$C$387:$M$482,8,FALSE)=0,"",VLOOKUP($C91,'Test Sample Data'!$C$387:$M$482,8,FALSE)))</f>
        <v/>
      </c>
      <c r="K91" s="139" t="str">
        <f>IF($C91="","",IF(VLOOKUP($C91,'Test Sample Data'!$C$387:$M$482,9,FALSE)=0,"",VLOOKUP($C91,'Test Sample Data'!$C$387:$M$482,9,FALSE)))</f>
        <v/>
      </c>
      <c r="L91" s="139" t="str">
        <f>IF($C91="","",IF(VLOOKUP($C91,'Test Sample Data'!$C$387:$M$482,10,FALSE)=0,"",VLOOKUP($C91,'Test Sample Data'!$C$387:$M$482,10,FALSE)))</f>
        <v/>
      </c>
      <c r="M91" s="139" t="str">
        <f>IF($C91="","",IF(VLOOKUP($C91,'Test Sample Data'!$C$387:$M$482,11,FALSE)=0,"",VLOOKUP($C91,'Test Sample Data'!$C$387:$M$482,11,FALSE)))</f>
        <v/>
      </c>
      <c r="N91" s="156" t="str">
        <f t="shared" si="18"/>
        <v>HQP009026</v>
      </c>
      <c r="O91" s="122" t="str">
        <f>IF('Choose Housekeeping Genes'!C91=0,"",'Choose Housekeeping Genes'!C91)</f>
        <v>H07</v>
      </c>
      <c r="P91" s="139" t="str">
        <f>IF($C91="","",IF(VLOOKUP($C91,'Control Sample Data'!$C$387:$M$482,2,FALSE)=0,"",VLOOKUP($C91,'Control Sample Data'!$C$387:$M$482,2,FALSE)))</f>
        <v/>
      </c>
      <c r="Q91" s="139" t="str">
        <f>IF($C91="","",IF(VLOOKUP($C91,'Control Sample Data'!$C$387:$M$482,3,FALSE)=0,"",VLOOKUP($C91,'Control Sample Data'!$C$387:$M$482,3,FALSE)))</f>
        <v/>
      </c>
      <c r="R91" s="139" t="str">
        <f>IF($C91="","",IF(VLOOKUP($C91,'Control Sample Data'!$C$387:$M$482,4,FALSE)=0,"",VLOOKUP($C91,'Control Sample Data'!$C$387:$M$482,4,FALSE)))</f>
        <v/>
      </c>
      <c r="S91" s="139" t="str">
        <f>IF($C91="","",IF(VLOOKUP($C91,'Control Sample Data'!$C$387:$M$482,5,FALSE)=0,"",VLOOKUP($C91,'Control Sample Data'!$C$387:$M$482,5,FALSE)))</f>
        <v/>
      </c>
      <c r="T91" s="139" t="str">
        <f>IF($C91="","",IF(VLOOKUP($C91,'Control Sample Data'!$C$387:$M$482,6,FALSE)=0,"",VLOOKUP($C91,'Control Sample Data'!$C$387:$M$482,6,FALSE)))</f>
        <v/>
      </c>
      <c r="U91" s="139" t="str">
        <f>IF($C91="","",IF(VLOOKUP($C91,'Control Sample Data'!$C$387:$M$482,7,FALSE)=0,"",VLOOKUP($C91,'Control Sample Data'!$C$387:$M$482,7,FALSE)))</f>
        <v/>
      </c>
      <c r="V91" s="139" t="str">
        <f>IF($C91="","",IF(VLOOKUP($C91,'Control Sample Data'!$C$387:$M$482,8,FALSE)=0,"",VLOOKUP($C91,'Control Sample Data'!$C$387:$M$482,8,FALSE)))</f>
        <v/>
      </c>
      <c r="W91" s="139" t="str">
        <f>IF($C91="","",IF(VLOOKUP($C91,'Control Sample Data'!$C$387:$M$482,9,FALSE)=0,"",VLOOKUP($C91,'Control Sample Data'!$C$387:$M$482,9,FALSE)))</f>
        <v/>
      </c>
      <c r="X91" s="139" t="str">
        <f>IF($C91="","",IF(VLOOKUP($C91,'Control Sample Data'!$C$387:$M$482,10,FALSE)=0,"",VLOOKUP($C91,'Control Sample Data'!$C$387:$M$482,10,FALSE)))</f>
        <v/>
      </c>
      <c r="Y91" s="139" t="str">
        <f>IF($C91="","",IF(VLOOKUP($C91,'Control Sample Data'!$C$387:$M$482,11,FALSE)=0,"",VLOOKUP($C91,'Control Sample Data'!$C$387:$M$482,11,FALSE)))</f>
        <v/>
      </c>
    </row>
    <row r="92" customHeight="1" spans="1:25">
      <c r="A92" s="136"/>
      <c r="B92" s="148" t="str">
        <f t="shared" si="17"/>
        <v>HQP054253</v>
      </c>
      <c r="C92" s="147" t="str">
        <f>IF('Choose Housekeeping Genes'!C8=0,"",'Choose Housekeeping Genes'!C8)</f>
        <v>H08</v>
      </c>
      <c r="D92" s="139" t="str">
        <f>IF($C92="","",IF(VLOOKUP($C92,'Test Sample Data'!$C$387:$M$482,2,FALSE)=0,"",VLOOKUP($C92,'Test Sample Data'!$C$387:$M$482,2,FALSE)))</f>
        <v/>
      </c>
      <c r="E92" s="139" t="str">
        <f>IF($C92="","",IF(VLOOKUP($C92,'Test Sample Data'!$C$387:$M$482,3,FALSE)=0,"",VLOOKUP($C92,'Test Sample Data'!$C$387:$M$482,3,FALSE)))</f>
        <v/>
      </c>
      <c r="F92" s="139" t="str">
        <f>IF($C92="","",IF(VLOOKUP($C92,'Test Sample Data'!$C$387:$M$482,4,FALSE)=0,"",VLOOKUP($C92,'Test Sample Data'!$C$387:$M$482,4,FALSE)))</f>
        <v/>
      </c>
      <c r="G92" s="139" t="str">
        <f>IF($C92="","",IF(VLOOKUP($C92,'Test Sample Data'!$C$387:$M$482,5,FALSE)=0,"",VLOOKUP($C92,'Test Sample Data'!$C$387:$M$482,5,FALSE)))</f>
        <v/>
      </c>
      <c r="H92" s="139" t="str">
        <f>IF($C92="","",IF(VLOOKUP($C92,'Test Sample Data'!$C$387:$M$482,6,FALSE)=0,"",VLOOKUP($C92,'Test Sample Data'!$C$387:$M$482,6,FALSE)))</f>
        <v/>
      </c>
      <c r="I92" s="139" t="str">
        <f>IF($C92="","",IF(VLOOKUP($C92,'Test Sample Data'!$C$387:$M$482,7,FALSE)=0,"",VLOOKUP($C92,'Test Sample Data'!$C$387:$M$482,7,FALSE)))</f>
        <v/>
      </c>
      <c r="J92" s="139" t="str">
        <f>IF($C92="","",IF(VLOOKUP($C92,'Test Sample Data'!$C$387:$M$482,8,FALSE)=0,"",VLOOKUP($C92,'Test Sample Data'!$C$387:$M$482,8,FALSE)))</f>
        <v/>
      </c>
      <c r="K92" s="139" t="str">
        <f>IF($C92="","",IF(VLOOKUP($C92,'Test Sample Data'!$C$387:$M$482,9,FALSE)=0,"",VLOOKUP($C92,'Test Sample Data'!$C$387:$M$482,9,FALSE)))</f>
        <v/>
      </c>
      <c r="L92" s="139" t="str">
        <f>IF($C92="","",IF(VLOOKUP($C92,'Test Sample Data'!$C$387:$M$482,10,FALSE)=0,"",VLOOKUP($C92,'Test Sample Data'!$C$387:$M$482,10,FALSE)))</f>
        <v/>
      </c>
      <c r="M92" s="139" t="str">
        <f>IF($C92="","",IF(VLOOKUP($C92,'Test Sample Data'!$C$387:$M$482,11,FALSE)=0,"",VLOOKUP($C92,'Test Sample Data'!$C$387:$M$482,11,FALSE)))</f>
        <v/>
      </c>
      <c r="N92" s="156" t="str">
        <f t="shared" si="18"/>
        <v>HQP054253</v>
      </c>
      <c r="O92" s="122" t="str">
        <f>IF('Choose Housekeeping Genes'!C92=0,"",'Choose Housekeeping Genes'!C92)</f>
        <v>H08</v>
      </c>
      <c r="P92" s="139" t="str">
        <f>IF($C92="","",IF(VLOOKUP($C92,'Control Sample Data'!$C$387:$M$482,2,FALSE)=0,"",VLOOKUP($C92,'Control Sample Data'!$C$387:$M$482,2,FALSE)))</f>
        <v/>
      </c>
      <c r="Q92" s="139" t="str">
        <f>IF($C92="","",IF(VLOOKUP($C92,'Control Sample Data'!$C$387:$M$482,3,FALSE)=0,"",VLOOKUP($C92,'Control Sample Data'!$C$387:$M$482,3,FALSE)))</f>
        <v/>
      </c>
      <c r="R92" s="139" t="str">
        <f>IF($C92="","",IF(VLOOKUP($C92,'Control Sample Data'!$C$387:$M$482,4,FALSE)=0,"",VLOOKUP($C92,'Control Sample Data'!$C$387:$M$482,4,FALSE)))</f>
        <v/>
      </c>
      <c r="S92" s="139" t="str">
        <f>IF($C92="","",IF(VLOOKUP($C92,'Control Sample Data'!$C$387:$M$482,5,FALSE)=0,"",VLOOKUP($C92,'Control Sample Data'!$C$387:$M$482,5,FALSE)))</f>
        <v/>
      </c>
      <c r="T92" s="139" t="str">
        <f>IF($C92="","",IF(VLOOKUP($C92,'Control Sample Data'!$C$387:$M$482,6,FALSE)=0,"",VLOOKUP($C92,'Control Sample Data'!$C$387:$M$482,6,FALSE)))</f>
        <v/>
      </c>
      <c r="U92" s="139" t="str">
        <f>IF($C92="","",IF(VLOOKUP($C92,'Control Sample Data'!$C$387:$M$482,7,FALSE)=0,"",VLOOKUP($C92,'Control Sample Data'!$C$387:$M$482,7,FALSE)))</f>
        <v/>
      </c>
      <c r="V92" s="139" t="str">
        <f>IF($C92="","",IF(VLOOKUP($C92,'Control Sample Data'!$C$387:$M$482,8,FALSE)=0,"",VLOOKUP($C92,'Control Sample Data'!$C$387:$M$482,8,FALSE)))</f>
        <v/>
      </c>
      <c r="W92" s="139" t="str">
        <f>IF($C92="","",IF(VLOOKUP($C92,'Control Sample Data'!$C$387:$M$482,9,FALSE)=0,"",VLOOKUP($C92,'Control Sample Data'!$C$387:$M$482,9,FALSE)))</f>
        <v/>
      </c>
      <c r="X92" s="139" t="str">
        <f>IF($C92="","",IF(VLOOKUP($C92,'Control Sample Data'!$C$387:$M$482,10,FALSE)=0,"",VLOOKUP($C92,'Control Sample Data'!$C$387:$M$482,10,FALSE)))</f>
        <v/>
      </c>
      <c r="Y92" s="139" t="str">
        <f>IF($C92="","",IF(VLOOKUP($C92,'Control Sample Data'!$C$387:$M$482,11,FALSE)=0,"",VLOOKUP($C92,'Control Sample Data'!$C$387:$M$482,11,FALSE)))</f>
        <v/>
      </c>
    </row>
    <row r="93" customHeight="1" spans="1:25">
      <c r="A93" s="136"/>
      <c r="B93" s="148" t="str">
        <f t="shared" si="17"/>
        <v/>
      </c>
      <c r="C93" s="147" t="str">
        <f>IF('Choose Housekeeping Genes'!C9=0,"",'Choose Housekeeping Genes'!C9)</f>
        <v/>
      </c>
      <c r="D93" s="139" t="str">
        <f>IF($C93="","",IF(VLOOKUP($C93,'Test Sample Data'!$C$387:$M$482,2,FALSE)=0,"",VLOOKUP($C93,'Test Sample Data'!$C$387:$M$482,2,FALSE)))</f>
        <v/>
      </c>
      <c r="E93" s="139" t="str">
        <f>IF($C93="","",IF(VLOOKUP($C93,'Test Sample Data'!$C$387:$M$482,3,FALSE)=0,"",VLOOKUP($C93,'Test Sample Data'!$C$387:$M$482,3,FALSE)))</f>
        <v/>
      </c>
      <c r="F93" s="139" t="str">
        <f>IF($C93="","",IF(VLOOKUP($C93,'Test Sample Data'!$C$387:$M$482,4,FALSE)=0,"",VLOOKUP($C93,'Test Sample Data'!$C$387:$M$482,4,FALSE)))</f>
        <v/>
      </c>
      <c r="G93" s="139" t="str">
        <f>IF($C93="","",IF(VLOOKUP($C93,'Test Sample Data'!$C$387:$M$482,5,FALSE)=0,"",VLOOKUP($C93,'Test Sample Data'!$C$387:$M$482,5,FALSE)))</f>
        <v/>
      </c>
      <c r="H93" s="139" t="str">
        <f>IF($C93="","",IF(VLOOKUP($C93,'Test Sample Data'!$C$387:$M$482,6,FALSE)=0,"",VLOOKUP($C93,'Test Sample Data'!$C$387:$M$482,6,FALSE)))</f>
        <v/>
      </c>
      <c r="I93" s="139" t="str">
        <f>IF($C93="","",IF(VLOOKUP($C93,'Test Sample Data'!$C$387:$M$482,7,FALSE)=0,"",VLOOKUP($C93,'Test Sample Data'!$C$387:$M$482,7,FALSE)))</f>
        <v/>
      </c>
      <c r="J93" s="139" t="str">
        <f>IF($C93="","",IF(VLOOKUP($C93,'Test Sample Data'!$C$387:$M$482,8,FALSE)=0,"",VLOOKUP($C93,'Test Sample Data'!$C$387:$M$482,8,FALSE)))</f>
        <v/>
      </c>
      <c r="K93" s="139" t="str">
        <f>IF($C93="","",IF(VLOOKUP($C93,'Test Sample Data'!$C$387:$M$482,9,FALSE)=0,"",VLOOKUP($C93,'Test Sample Data'!$C$387:$M$482,9,FALSE)))</f>
        <v/>
      </c>
      <c r="L93" s="139" t="str">
        <f>IF($C93="","",IF(VLOOKUP($C93,'Test Sample Data'!$C$387:$M$482,10,FALSE)=0,"",VLOOKUP($C93,'Test Sample Data'!$C$387:$M$482,10,FALSE)))</f>
        <v/>
      </c>
      <c r="M93" s="139" t="str">
        <f>IF($C93="","",IF(VLOOKUP($C93,'Test Sample Data'!$C$387:$M$482,11,FALSE)=0,"",VLOOKUP($C93,'Test Sample Data'!$C$387:$M$482,11,FALSE)))</f>
        <v/>
      </c>
      <c r="N93" s="156" t="str">
        <f t="shared" si="18"/>
        <v/>
      </c>
      <c r="O93" s="122" t="str">
        <f>IF('Choose Housekeeping Genes'!C93=0,"",'Choose Housekeeping Genes'!C93)</f>
        <v/>
      </c>
      <c r="P93" s="139" t="str">
        <f>IF($C93="","",IF(VLOOKUP($C93,'Control Sample Data'!$C$387:$M$482,2,FALSE)=0,"",VLOOKUP($C93,'Control Sample Data'!$C$387:$M$482,2,FALSE)))</f>
        <v/>
      </c>
      <c r="Q93" s="139" t="str">
        <f>IF($C93="","",IF(VLOOKUP($C93,'Control Sample Data'!$C$387:$M$482,3,FALSE)=0,"",VLOOKUP($C93,'Control Sample Data'!$C$387:$M$482,3,FALSE)))</f>
        <v/>
      </c>
      <c r="R93" s="139" t="str">
        <f>IF($C93="","",IF(VLOOKUP($C93,'Control Sample Data'!$C$387:$M$482,4,FALSE)=0,"",VLOOKUP($C93,'Control Sample Data'!$C$387:$M$482,4,FALSE)))</f>
        <v/>
      </c>
      <c r="S93" s="139" t="str">
        <f>IF($C93="","",IF(VLOOKUP($C93,'Control Sample Data'!$C$387:$M$482,5,FALSE)=0,"",VLOOKUP($C93,'Control Sample Data'!$C$387:$M$482,5,FALSE)))</f>
        <v/>
      </c>
      <c r="T93" s="139" t="str">
        <f>IF($C93="","",IF(VLOOKUP($C93,'Control Sample Data'!$C$387:$M$482,6,FALSE)=0,"",VLOOKUP($C93,'Control Sample Data'!$C$387:$M$482,6,FALSE)))</f>
        <v/>
      </c>
      <c r="U93" s="139" t="str">
        <f>IF($C93="","",IF(VLOOKUP($C93,'Control Sample Data'!$C$387:$M$482,7,FALSE)=0,"",VLOOKUP($C93,'Control Sample Data'!$C$387:$M$482,7,FALSE)))</f>
        <v/>
      </c>
      <c r="V93" s="139" t="str">
        <f>IF($C93="","",IF(VLOOKUP($C93,'Control Sample Data'!$C$387:$M$482,8,FALSE)=0,"",VLOOKUP($C93,'Control Sample Data'!$C$387:$M$482,8,FALSE)))</f>
        <v/>
      </c>
      <c r="W93" s="139" t="str">
        <f>IF($C93="","",IF(VLOOKUP($C93,'Control Sample Data'!$C$387:$M$482,9,FALSE)=0,"",VLOOKUP($C93,'Control Sample Data'!$C$387:$M$482,9,FALSE)))</f>
        <v/>
      </c>
      <c r="X93" s="139" t="str">
        <f>IF($C93="","",IF(VLOOKUP($C93,'Control Sample Data'!$C$387:$M$482,10,FALSE)=0,"",VLOOKUP($C93,'Control Sample Data'!$C$387:$M$482,10,FALSE)))</f>
        <v/>
      </c>
      <c r="Y93" s="139" t="str">
        <f>IF($C93="","",IF(VLOOKUP($C93,'Control Sample Data'!$C$387:$M$482,11,FALSE)=0,"",VLOOKUP($C93,'Control Sample Data'!$C$387:$M$482,11,FALSE)))</f>
        <v/>
      </c>
    </row>
    <row r="94" customHeight="1" spans="1:25">
      <c r="A94" s="136"/>
      <c r="B94" s="148" t="str">
        <f t="shared" si="17"/>
        <v/>
      </c>
      <c r="C94" s="147" t="str">
        <f>IF('Choose Housekeeping Genes'!C10=0,"",'Choose Housekeeping Genes'!C10)</f>
        <v/>
      </c>
      <c r="D94" s="139" t="str">
        <f>IF($C94="","",IF(VLOOKUP($C94,'Test Sample Data'!$C$387:$M$482,2,FALSE)=0,"",VLOOKUP($C94,'Test Sample Data'!$C$387:$M$482,2,FALSE)))</f>
        <v/>
      </c>
      <c r="E94" s="139" t="str">
        <f>IF($C94="","",IF(VLOOKUP($C94,'Test Sample Data'!$C$387:$M$482,3,FALSE)=0,"",VLOOKUP($C94,'Test Sample Data'!$C$387:$M$482,3,FALSE)))</f>
        <v/>
      </c>
      <c r="F94" s="139" t="str">
        <f>IF($C94="","",IF(VLOOKUP($C94,'Test Sample Data'!$C$387:$M$482,4,FALSE)=0,"",VLOOKUP($C94,'Test Sample Data'!$C$387:$M$482,4,FALSE)))</f>
        <v/>
      </c>
      <c r="G94" s="139" t="str">
        <f>IF($C94="","",IF(VLOOKUP($C94,'Test Sample Data'!$C$387:$M$482,5,FALSE)=0,"",VLOOKUP($C94,'Test Sample Data'!$C$387:$M$482,5,FALSE)))</f>
        <v/>
      </c>
      <c r="H94" s="139" t="str">
        <f>IF($C94="","",IF(VLOOKUP($C94,'Test Sample Data'!$C$387:$M$482,6,FALSE)=0,"",VLOOKUP($C94,'Test Sample Data'!$C$387:$M$482,6,FALSE)))</f>
        <v/>
      </c>
      <c r="I94" s="139" t="str">
        <f>IF($C94="","",IF(VLOOKUP($C94,'Test Sample Data'!$C$387:$M$482,7,FALSE)=0,"",VLOOKUP($C94,'Test Sample Data'!$C$387:$M$482,7,FALSE)))</f>
        <v/>
      </c>
      <c r="J94" s="139" t="str">
        <f>IF($C94="","",IF(VLOOKUP($C94,'Test Sample Data'!$C$387:$M$482,8,FALSE)=0,"",VLOOKUP($C94,'Test Sample Data'!$C$387:$M$482,8,FALSE)))</f>
        <v/>
      </c>
      <c r="K94" s="139" t="str">
        <f>IF($C94="","",IF(VLOOKUP($C94,'Test Sample Data'!$C$387:$M$482,9,FALSE)=0,"",VLOOKUP($C94,'Test Sample Data'!$C$387:$M$482,9,FALSE)))</f>
        <v/>
      </c>
      <c r="L94" s="139" t="str">
        <f>IF($C94="","",IF(VLOOKUP($C94,'Test Sample Data'!$C$387:$M$482,10,FALSE)=0,"",VLOOKUP($C94,'Test Sample Data'!$C$387:$M$482,10,FALSE)))</f>
        <v/>
      </c>
      <c r="M94" s="139" t="str">
        <f>IF($C94="","",IF(VLOOKUP($C94,'Test Sample Data'!$C$387:$M$482,11,FALSE)=0,"",VLOOKUP($C94,'Test Sample Data'!$C$387:$M$482,11,FALSE)))</f>
        <v/>
      </c>
      <c r="N94" s="156" t="str">
        <f t="shared" si="18"/>
        <v/>
      </c>
      <c r="O94" s="122" t="str">
        <f>IF('Choose Housekeeping Genes'!C94=0,"",'Choose Housekeeping Genes'!C94)</f>
        <v/>
      </c>
      <c r="P94" s="139" t="str">
        <f>IF($C94="","",IF(VLOOKUP($C94,'Control Sample Data'!$C$387:$M$482,2,FALSE)=0,"",VLOOKUP($C94,'Control Sample Data'!$C$387:$M$482,2,FALSE)))</f>
        <v/>
      </c>
      <c r="Q94" s="139" t="str">
        <f>IF($C94="","",IF(VLOOKUP($C94,'Control Sample Data'!$C$387:$M$482,3,FALSE)=0,"",VLOOKUP($C94,'Control Sample Data'!$C$387:$M$482,3,FALSE)))</f>
        <v/>
      </c>
      <c r="R94" s="139" t="str">
        <f>IF($C94="","",IF(VLOOKUP($C94,'Control Sample Data'!$C$387:$M$482,4,FALSE)=0,"",VLOOKUP($C94,'Control Sample Data'!$C$387:$M$482,4,FALSE)))</f>
        <v/>
      </c>
      <c r="S94" s="139" t="str">
        <f>IF($C94="","",IF(VLOOKUP($C94,'Control Sample Data'!$C$387:$M$482,5,FALSE)=0,"",VLOOKUP($C94,'Control Sample Data'!$C$387:$M$482,5,FALSE)))</f>
        <v/>
      </c>
      <c r="T94" s="139" t="str">
        <f>IF($C94="","",IF(VLOOKUP($C94,'Control Sample Data'!$C$387:$M$482,6,FALSE)=0,"",VLOOKUP($C94,'Control Sample Data'!$C$387:$M$482,6,FALSE)))</f>
        <v/>
      </c>
      <c r="U94" s="139" t="str">
        <f>IF($C94="","",IF(VLOOKUP($C94,'Control Sample Data'!$C$387:$M$482,7,FALSE)=0,"",VLOOKUP($C94,'Control Sample Data'!$C$387:$M$482,7,FALSE)))</f>
        <v/>
      </c>
      <c r="V94" s="139" t="str">
        <f>IF($C94="","",IF(VLOOKUP($C94,'Control Sample Data'!$C$387:$M$482,8,FALSE)=0,"",VLOOKUP($C94,'Control Sample Data'!$C$387:$M$482,8,FALSE)))</f>
        <v/>
      </c>
      <c r="W94" s="139" t="str">
        <f>IF($C94="","",IF(VLOOKUP($C94,'Control Sample Data'!$C$387:$M$482,9,FALSE)=0,"",VLOOKUP($C94,'Control Sample Data'!$C$387:$M$482,9,FALSE)))</f>
        <v/>
      </c>
      <c r="X94" s="139" t="str">
        <f>IF($C94="","",IF(VLOOKUP($C94,'Control Sample Data'!$C$387:$M$482,10,FALSE)=0,"",VLOOKUP($C94,'Control Sample Data'!$C$387:$M$482,10,FALSE)))</f>
        <v/>
      </c>
      <c r="Y94" s="139" t="str">
        <f>IF($C94="","",IF(VLOOKUP($C94,'Control Sample Data'!$C$387:$M$482,11,FALSE)=0,"",VLOOKUP($C94,'Control Sample Data'!$C$387:$M$482,11,FALSE)))</f>
        <v/>
      </c>
    </row>
    <row r="95" customHeight="1" spans="1:25">
      <c r="A95" s="136"/>
      <c r="B95" s="148" t="str">
        <f t="shared" si="17"/>
        <v/>
      </c>
      <c r="C95" s="147" t="str">
        <f>IF('Choose Housekeeping Genes'!C11=0,"",'Choose Housekeeping Genes'!C11)</f>
        <v/>
      </c>
      <c r="D95" s="139" t="str">
        <f>IF($C95="","",IF(VLOOKUP($C95,'Test Sample Data'!$C$387:$M$482,2,FALSE)=0,"",VLOOKUP($C95,'Test Sample Data'!$C$387:$M$482,2,FALSE)))</f>
        <v/>
      </c>
      <c r="E95" s="139" t="str">
        <f>IF($C95="","",IF(VLOOKUP($C95,'Test Sample Data'!$C$387:$M$482,3,FALSE)=0,"",VLOOKUP($C95,'Test Sample Data'!$C$387:$M$482,3,FALSE)))</f>
        <v/>
      </c>
      <c r="F95" s="139" t="str">
        <f>IF($C95="","",IF(VLOOKUP($C95,'Test Sample Data'!$C$387:$M$482,4,FALSE)=0,"",VLOOKUP($C95,'Test Sample Data'!$C$387:$M$482,4,FALSE)))</f>
        <v/>
      </c>
      <c r="G95" s="139" t="str">
        <f>IF($C95="","",IF(VLOOKUP($C95,'Test Sample Data'!$C$387:$M$482,5,FALSE)=0,"",VLOOKUP($C95,'Test Sample Data'!$C$387:$M$482,5,FALSE)))</f>
        <v/>
      </c>
      <c r="H95" s="139" t="str">
        <f>IF($C95="","",IF(VLOOKUP($C95,'Test Sample Data'!$C$387:$M$482,6,FALSE)=0,"",VLOOKUP($C95,'Test Sample Data'!$C$387:$M$482,6,FALSE)))</f>
        <v/>
      </c>
      <c r="I95" s="139" t="str">
        <f>IF($C95="","",IF(VLOOKUP($C95,'Test Sample Data'!$C$387:$M$482,7,FALSE)=0,"",VLOOKUP($C95,'Test Sample Data'!$C$387:$M$482,7,FALSE)))</f>
        <v/>
      </c>
      <c r="J95" s="139" t="str">
        <f>IF($C95="","",IF(VLOOKUP($C95,'Test Sample Data'!$C$387:$M$482,8,FALSE)=0,"",VLOOKUP($C95,'Test Sample Data'!$C$387:$M$482,8,FALSE)))</f>
        <v/>
      </c>
      <c r="K95" s="139" t="str">
        <f>IF($C95="","",IF(VLOOKUP($C95,'Test Sample Data'!$C$387:$M$482,9,FALSE)=0,"",VLOOKUP($C95,'Test Sample Data'!$C$387:$M$482,9,FALSE)))</f>
        <v/>
      </c>
      <c r="L95" s="139" t="str">
        <f>IF($C95="","",IF(VLOOKUP($C95,'Test Sample Data'!$C$387:$M$482,10,FALSE)=0,"",VLOOKUP($C95,'Test Sample Data'!$C$387:$M$482,10,FALSE)))</f>
        <v/>
      </c>
      <c r="M95" s="139" t="str">
        <f>IF($C95="","",IF(VLOOKUP($C95,'Test Sample Data'!$C$387:$M$482,11,FALSE)=0,"",VLOOKUP($C95,'Test Sample Data'!$C$387:$M$482,11,FALSE)))</f>
        <v/>
      </c>
      <c r="N95" s="156" t="str">
        <f t="shared" si="18"/>
        <v/>
      </c>
      <c r="O95" s="122" t="str">
        <f>IF('Choose Housekeeping Genes'!C95=0,"",'Choose Housekeeping Genes'!C95)</f>
        <v/>
      </c>
      <c r="P95" s="139" t="str">
        <f>IF($C95="","",IF(VLOOKUP($C95,'Control Sample Data'!$C$387:$M$482,2,FALSE)=0,"",VLOOKUP($C95,'Control Sample Data'!$C$387:$M$482,2,FALSE)))</f>
        <v/>
      </c>
      <c r="Q95" s="139" t="str">
        <f>IF($C95="","",IF(VLOOKUP($C95,'Control Sample Data'!$C$387:$M$482,3,FALSE)=0,"",VLOOKUP($C95,'Control Sample Data'!$C$387:$M$482,3,FALSE)))</f>
        <v/>
      </c>
      <c r="R95" s="139" t="str">
        <f>IF($C95="","",IF(VLOOKUP($C95,'Control Sample Data'!$C$387:$M$482,4,FALSE)=0,"",VLOOKUP($C95,'Control Sample Data'!$C$387:$M$482,4,FALSE)))</f>
        <v/>
      </c>
      <c r="S95" s="139" t="str">
        <f>IF($C95="","",IF(VLOOKUP($C95,'Control Sample Data'!$C$387:$M$482,5,FALSE)=0,"",VLOOKUP($C95,'Control Sample Data'!$C$387:$M$482,5,FALSE)))</f>
        <v/>
      </c>
      <c r="T95" s="139" t="str">
        <f>IF($C95="","",IF(VLOOKUP($C95,'Control Sample Data'!$C$387:$M$482,6,FALSE)=0,"",VLOOKUP($C95,'Control Sample Data'!$C$387:$M$482,6,FALSE)))</f>
        <v/>
      </c>
      <c r="U95" s="139" t="str">
        <f>IF($C95="","",IF(VLOOKUP($C95,'Control Sample Data'!$C$387:$M$482,7,FALSE)=0,"",VLOOKUP($C95,'Control Sample Data'!$C$387:$M$482,7,FALSE)))</f>
        <v/>
      </c>
      <c r="V95" s="139" t="str">
        <f>IF($C95="","",IF(VLOOKUP($C95,'Control Sample Data'!$C$387:$M$482,8,FALSE)=0,"",VLOOKUP($C95,'Control Sample Data'!$C$387:$M$482,8,FALSE)))</f>
        <v/>
      </c>
      <c r="W95" s="139" t="str">
        <f>IF($C95="","",IF(VLOOKUP($C95,'Control Sample Data'!$C$387:$M$482,9,FALSE)=0,"",VLOOKUP($C95,'Control Sample Data'!$C$387:$M$482,9,FALSE)))</f>
        <v/>
      </c>
      <c r="X95" s="139" t="str">
        <f>IF($C95="","",IF(VLOOKUP($C95,'Control Sample Data'!$C$387:$M$482,10,FALSE)=0,"",VLOOKUP($C95,'Control Sample Data'!$C$387:$M$482,10,FALSE)))</f>
        <v/>
      </c>
      <c r="Y95" s="139" t="str">
        <f>IF($C95="","",IF(VLOOKUP($C95,'Control Sample Data'!$C$387:$M$482,11,FALSE)=0,"",VLOOKUP($C95,'Control Sample Data'!$C$387:$M$482,11,FALSE)))</f>
        <v/>
      </c>
    </row>
    <row r="96" customHeight="1" spans="1:25">
      <c r="A96" s="136"/>
      <c r="B96" s="148" t="str">
        <f t="shared" si="17"/>
        <v/>
      </c>
      <c r="C96" s="147" t="str">
        <f>IF('Choose Housekeeping Genes'!C12=0,"",'Choose Housekeeping Genes'!C12)</f>
        <v/>
      </c>
      <c r="D96" s="139" t="str">
        <f>IF($C96="","",IF(VLOOKUP($C96,'Test Sample Data'!$C$387:$M$482,2,FALSE)=0,"",VLOOKUP($C96,'Test Sample Data'!$C$387:$M$482,2,FALSE)))</f>
        <v/>
      </c>
      <c r="E96" s="139" t="str">
        <f>IF($C96="","",IF(VLOOKUP($C96,'Test Sample Data'!$C$387:$M$482,3,FALSE)=0,"",VLOOKUP($C96,'Test Sample Data'!$C$387:$M$482,3,FALSE)))</f>
        <v/>
      </c>
      <c r="F96" s="139" t="str">
        <f>IF($C96="","",IF(VLOOKUP($C96,'Test Sample Data'!$C$387:$M$482,4,FALSE)=0,"",VLOOKUP($C96,'Test Sample Data'!$C$387:$M$482,4,FALSE)))</f>
        <v/>
      </c>
      <c r="G96" s="139" t="str">
        <f>IF($C96="","",IF(VLOOKUP($C96,'Test Sample Data'!$C$387:$M$482,5,FALSE)=0,"",VLOOKUP($C96,'Test Sample Data'!$C$387:$M$482,5,FALSE)))</f>
        <v/>
      </c>
      <c r="H96" s="139" t="str">
        <f>IF($C96="","",IF(VLOOKUP($C96,'Test Sample Data'!$C$387:$M$482,6,FALSE)=0,"",VLOOKUP($C96,'Test Sample Data'!$C$387:$M$482,6,FALSE)))</f>
        <v/>
      </c>
      <c r="I96" s="139" t="str">
        <f>IF($C96="","",IF(VLOOKUP($C96,'Test Sample Data'!$C$387:$M$482,7,FALSE)=0,"",VLOOKUP($C96,'Test Sample Data'!$C$387:$M$482,7,FALSE)))</f>
        <v/>
      </c>
      <c r="J96" s="139" t="str">
        <f>IF($C96="","",IF(VLOOKUP($C96,'Test Sample Data'!$C$387:$M$482,8,FALSE)=0,"",VLOOKUP($C96,'Test Sample Data'!$C$387:$M$482,8,FALSE)))</f>
        <v/>
      </c>
      <c r="K96" s="139" t="str">
        <f>IF($C96="","",IF(VLOOKUP($C96,'Test Sample Data'!$C$387:$M$482,9,FALSE)=0,"",VLOOKUP($C96,'Test Sample Data'!$C$387:$M$482,9,FALSE)))</f>
        <v/>
      </c>
      <c r="L96" s="139" t="str">
        <f>IF($C96="","",IF(VLOOKUP($C96,'Test Sample Data'!$C$387:$M$482,10,FALSE)=0,"",VLOOKUP($C96,'Test Sample Data'!$C$387:$M$482,10,FALSE)))</f>
        <v/>
      </c>
      <c r="M96" s="139" t="str">
        <f>IF($C96="","",IF(VLOOKUP($C96,'Test Sample Data'!$C$387:$M$482,11,FALSE)=0,"",VLOOKUP($C96,'Test Sample Data'!$C$387:$M$482,11,FALSE)))</f>
        <v/>
      </c>
      <c r="N96" s="156" t="str">
        <f t="shared" si="18"/>
        <v/>
      </c>
      <c r="O96" s="122" t="str">
        <f>IF('Choose Housekeeping Genes'!C96=0,"",'Choose Housekeeping Genes'!C96)</f>
        <v/>
      </c>
      <c r="P96" s="139" t="str">
        <f>IF($C96="","",IF(VLOOKUP($C96,'Control Sample Data'!$C$387:$M$482,2,FALSE)=0,"",VLOOKUP($C96,'Control Sample Data'!$C$387:$M$482,2,FALSE)))</f>
        <v/>
      </c>
      <c r="Q96" s="139" t="str">
        <f>IF($C96="","",IF(VLOOKUP($C96,'Control Sample Data'!$C$387:$M$482,3,FALSE)=0,"",VLOOKUP($C96,'Control Sample Data'!$C$387:$M$482,3,FALSE)))</f>
        <v/>
      </c>
      <c r="R96" s="139" t="str">
        <f>IF($C96="","",IF(VLOOKUP($C96,'Control Sample Data'!$C$387:$M$482,4,FALSE)=0,"",VLOOKUP($C96,'Control Sample Data'!$C$387:$M$482,4,FALSE)))</f>
        <v/>
      </c>
      <c r="S96" s="139" t="str">
        <f>IF($C96="","",IF(VLOOKUP($C96,'Control Sample Data'!$C$387:$M$482,5,FALSE)=0,"",VLOOKUP($C96,'Control Sample Data'!$C$387:$M$482,5,FALSE)))</f>
        <v/>
      </c>
      <c r="T96" s="139" t="str">
        <f>IF($C96="","",IF(VLOOKUP($C96,'Control Sample Data'!$C$387:$M$482,6,FALSE)=0,"",VLOOKUP($C96,'Control Sample Data'!$C$387:$M$482,6,FALSE)))</f>
        <v/>
      </c>
      <c r="U96" s="139" t="str">
        <f>IF($C96="","",IF(VLOOKUP($C96,'Control Sample Data'!$C$387:$M$482,7,FALSE)=0,"",VLOOKUP($C96,'Control Sample Data'!$C$387:$M$482,7,FALSE)))</f>
        <v/>
      </c>
      <c r="V96" s="139" t="str">
        <f>IF($C96="","",IF(VLOOKUP($C96,'Control Sample Data'!$C$387:$M$482,8,FALSE)=0,"",VLOOKUP($C96,'Control Sample Data'!$C$387:$M$482,8,FALSE)))</f>
        <v/>
      </c>
      <c r="W96" s="139" t="str">
        <f>IF($C96="","",IF(VLOOKUP($C96,'Control Sample Data'!$C$387:$M$482,9,FALSE)=0,"",VLOOKUP($C96,'Control Sample Data'!$C$387:$M$482,9,FALSE)))</f>
        <v/>
      </c>
      <c r="X96" s="139" t="str">
        <f>IF($C96="","",IF(VLOOKUP($C96,'Control Sample Data'!$C$387:$M$482,10,FALSE)=0,"",VLOOKUP($C96,'Control Sample Data'!$C$387:$M$482,10,FALSE)))</f>
        <v/>
      </c>
      <c r="Y96" s="139" t="str">
        <f>IF($C96="","",IF(VLOOKUP($C96,'Control Sample Data'!$C$387:$M$482,11,FALSE)=0,"",VLOOKUP($C96,'Control Sample Data'!$C$387:$M$482,11,FALSE)))</f>
        <v/>
      </c>
    </row>
    <row r="97" customHeight="1" spans="1:25">
      <c r="A97" s="136"/>
      <c r="B97" s="148" t="str">
        <f t="shared" si="17"/>
        <v/>
      </c>
      <c r="C97" s="147" t="str">
        <f>IF('Choose Housekeeping Genes'!C13=0,"",'Choose Housekeeping Genes'!C13)</f>
        <v/>
      </c>
      <c r="D97" s="139" t="str">
        <f>IF($C97="","",IF(VLOOKUP($C97,'Test Sample Data'!$C$387:$M$482,2,FALSE)=0,"",VLOOKUP($C97,'Test Sample Data'!$C$387:$M$482,2,FALSE)))</f>
        <v/>
      </c>
      <c r="E97" s="139" t="str">
        <f>IF($C97="","",IF(VLOOKUP($C97,'Test Sample Data'!$C$387:$M$482,3,FALSE)=0,"",VLOOKUP($C97,'Test Sample Data'!$C$387:$M$482,3,FALSE)))</f>
        <v/>
      </c>
      <c r="F97" s="139" t="str">
        <f>IF($C97="","",IF(VLOOKUP($C97,'Test Sample Data'!$C$387:$M$482,4,FALSE)=0,"",VLOOKUP($C97,'Test Sample Data'!$C$387:$M$482,4,FALSE)))</f>
        <v/>
      </c>
      <c r="G97" s="139" t="str">
        <f>IF($C97="","",IF(VLOOKUP($C97,'Test Sample Data'!$C$387:$M$482,5,FALSE)=0,"",VLOOKUP($C97,'Test Sample Data'!$C$387:$M$482,5,FALSE)))</f>
        <v/>
      </c>
      <c r="H97" s="139" t="str">
        <f>IF($C97="","",IF(VLOOKUP($C97,'Test Sample Data'!$C$387:$M$482,6,FALSE)=0,"",VLOOKUP($C97,'Test Sample Data'!$C$387:$M$482,6,FALSE)))</f>
        <v/>
      </c>
      <c r="I97" s="139" t="str">
        <f>IF($C97="","",IF(VLOOKUP($C97,'Test Sample Data'!$C$387:$M$482,7,FALSE)=0,"",VLOOKUP($C97,'Test Sample Data'!$C$387:$M$482,7,FALSE)))</f>
        <v/>
      </c>
      <c r="J97" s="139" t="str">
        <f>IF($C97="","",IF(VLOOKUP($C97,'Test Sample Data'!$C$387:$M$482,8,FALSE)=0,"",VLOOKUP($C97,'Test Sample Data'!$C$387:$M$482,8,FALSE)))</f>
        <v/>
      </c>
      <c r="K97" s="139" t="str">
        <f>IF($C97="","",IF(VLOOKUP($C97,'Test Sample Data'!$C$387:$M$482,9,FALSE)=0,"",VLOOKUP($C97,'Test Sample Data'!$C$387:$M$482,9,FALSE)))</f>
        <v/>
      </c>
      <c r="L97" s="139" t="str">
        <f>IF($C97="","",IF(VLOOKUP($C97,'Test Sample Data'!$C$387:$M$482,10,FALSE)=0,"",VLOOKUP($C97,'Test Sample Data'!$C$387:$M$482,10,FALSE)))</f>
        <v/>
      </c>
      <c r="M97" s="139" t="str">
        <f>IF($C97="","",IF(VLOOKUP($C97,'Test Sample Data'!$C$387:$M$482,11,FALSE)=0,"",VLOOKUP($C97,'Test Sample Data'!$C$387:$M$482,11,FALSE)))</f>
        <v/>
      </c>
      <c r="N97" s="156" t="str">
        <f t="shared" si="18"/>
        <v/>
      </c>
      <c r="O97" s="122" t="str">
        <f>IF('Choose Housekeeping Genes'!C97=0,"",'Choose Housekeeping Genes'!C97)</f>
        <v/>
      </c>
      <c r="P97" s="139" t="str">
        <f>IF($C97="","",IF(VLOOKUP($C97,'Control Sample Data'!$C$387:$M$482,2,FALSE)=0,"",VLOOKUP($C97,'Control Sample Data'!$C$387:$M$482,2,FALSE)))</f>
        <v/>
      </c>
      <c r="Q97" s="139" t="str">
        <f>IF($C97="","",IF(VLOOKUP($C97,'Control Sample Data'!$C$387:$M$482,3,FALSE)=0,"",VLOOKUP($C97,'Control Sample Data'!$C$387:$M$482,3,FALSE)))</f>
        <v/>
      </c>
      <c r="R97" s="139" t="str">
        <f>IF($C97="","",IF(VLOOKUP($C97,'Control Sample Data'!$C$387:$M$482,4,FALSE)=0,"",VLOOKUP($C97,'Control Sample Data'!$C$387:$M$482,4,FALSE)))</f>
        <v/>
      </c>
      <c r="S97" s="139" t="str">
        <f>IF($C97="","",IF(VLOOKUP($C97,'Control Sample Data'!$C$387:$M$482,5,FALSE)=0,"",VLOOKUP($C97,'Control Sample Data'!$C$387:$M$482,5,FALSE)))</f>
        <v/>
      </c>
      <c r="T97" s="139" t="str">
        <f>IF($C97="","",IF(VLOOKUP($C97,'Control Sample Data'!$C$387:$M$482,6,FALSE)=0,"",VLOOKUP($C97,'Control Sample Data'!$C$387:$M$482,6,FALSE)))</f>
        <v/>
      </c>
      <c r="U97" s="139" t="str">
        <f>IF($C97="","",IF(VLOOKUP($C97,'Control Sample Data'!$C$387:$M$482,7,FALSE)=0,"",VLOOKUP($C97,'Control Sample Data'!$C$387:$M$482,7,FALSE)))</f>
        <v/>
      </c>
      <c r="V97" s="139" t="str">
        <f>IF($C97="","",IF(VLOOKUP($C97,'Control Sample Data'!$C$387:$M$482,8,FALSE)=0,"",VLOOKUP($C97,'Control Sample Data'!$C$387:$M$482,8,FALSE)))</f>
        <v/>
      </c>
      <c r="W97" s="139" t="str">
        <f>IF($C97="","",IF(VLOOKUP($C97,'Control Sample Data'!$C$387:$M$482,9,FALSE)=0,"",VLOOKUP($C97,'Control Sample Data'!$C$387:$M$482,9,FALSE)))</f>
        <v/>
      </c>
      <c r="X97" s="139" t="str">
        <f>IF($C97="","",IF(VLOOKUP($C97,'Control Sample Data'!$C$387:$M$482,10,FALSE)=0,"",VLOOKUP($C97,'Control Sample Data'!$C$387:$M$482,10,FALSE)))</f>
        <v/>
      </c>
      <c r="Y97" s="139" t="str">
        <f>IF($C97="","",IF(VLOOKUP($C97,'Control Sample Data'!$C$387:$M$482,11,FALSE)=0,"",VLOOKUP($C97,'Control Sample Data'!$C$387:$M$482,11,FALSE)))</f>
        <v/>
      </c>
    </row>
    <row r="98" customHeight="1" spans="1:25">
      <c r="A98" s="136"/>
      <c r="B98" s="148" t="str">
        <f t="shared" si="17"/>
        <v/>
      </c>
      <c r="C98" s="147" t="str">
        <f>IF('Choose Housekeeping Genes'!C14=0,"",'Choose Housekeeping Genes'!C14)</f>
        <v/>
      </c>
      <c r="D98" s="139" t="str">
        <f>IF($C98="","",IF(VLOOKUP($C98,'Test Sample Data'!$C$387:$M$482,2,FALSE)=0,"",VLOOKUP($C98,'Test Sample Data'!$C$387:$M$482,2,FALSE)))</f>
        <v/>
      </c>
      <c r="E98" s="139" t="str">
        <f>IF($C98="","",IF(VLOOKUP($C98,'Test Sample Data'!$C$387:$M$482,3,FALSE)=0,"",VLOOKUP($C98,'Test Sample Data'!$C$387:$M$482,3,FALSE)))</f>
        <v/>
      </c>
      <c r="F98" s="139" t="str">
        <f>IF($C98="","",IF(VLOOKUP($C98,'Test Sample Data'!$C$387:$M$482,4,FALSE)=0,"",VLOOKUP($C98,'Test Sample Data'!$C$387:$M$482,4,FALSE)))</f>
        <v/>
      </c>
      <c r="G98" s="139" t="str">
        <f>IF($C98="","",IF(VLOOKUP($C98,'Test Sample Data'!$C$387:$M$482,5,FALSE)=0,"",VLOOKUP($C98,'Test Sample Data'!$C$387:$M$482,5,FALSE)))</f>
        <v/>
      </c>
      <c r="H98" s="139" t="str">
        <f>IF($C98="","",IF(VLOOKUP($C98,'Test Sample Data'!$C$387:$M$482,6,FALSE)=0,"",VLOOKUP($C98,'Test Sample Data'!$C$387:$M$482,6,FALSE)))</f>
        <v/>
      </c>
      <c r="I98" s="139" t="str">
        <f>IF($C98="","",IF(VLOOKUP($C98,'Test Sample Data'!$C$387:$M$482,7,FALSE)=0,"",VLOOKUP($C98,'Test Sample Data'!$C$387:$M$482,7,FALSE)))</f>
        <v/>
      </c>
      <c r="J98" s="139" t="str">
        <f>IF($C98="","",IF(VLOOKUP($C98,'Test Sample Data'!$C$387:$M$482,8,FALSE)=0,"",VLOOKUP($C98,'Test Sample Data'!$C$387:$M$482,8,FALSE)))</f>
        <v/>
      </c>
      <c r="K98" s="139" t="str">
        <f>IF($C98="","",IF(VLOOKUP($C98,'Test Sample Data'!$C$387:$M$482,9,FALSE)=0,"",VLOOKUP($C98,'Test Sample Data'!$C$387:$M$482,9,FALSE)))</f>
        <v/>
      </c>
      <c r="L98" s="139" t="str">
        <f>IF($C98="","",IF(VLOOKUP($C98,'Test Sample Data'!$C$387:$M$482,10,FALSE)=0,"",VLOOKUP($C98,'Test Sample Data'!$C$387:$M$482,10,FALSE)))</f>
        <v/>
      </c>
      <c r="M98" s="139" t="str">
        <f>IF($C98="","",IF(VLOOKUP($C98,'Test Sample Data'!$C$387:$M$482,11,FALSE)=0,"",VLOOKUP($C98,'Test Sample Data'!$C$387:$M$482,11,FALSE)))</f>
        <v/>
      </c>
      <c r="N98" s="156" t="str">
        <f t="shared" si="18"/>
        <v/>
      </c>
      <c r="O98" s="122" t="str">
        <f>IF('Choose Housekeeping Genes'!C98=0,"",'Choose Housekeeping Genes'!C98)</f>
        <v/>
      </c>
      <c r="P98" s="139" t="str">
        <f>IF($C98="","",IF(VLOOKUP($C98,'Control Sample Data'!$C$387:$M$482,2,FALSE)=0,"",VLOOKUP($C98,'Control Sample Data'!$C$387:$M$482,2,FALSE)))</f>
        <v/>
      </c>
      <c r="Q98" s="139" t="str">
        <f>IF($C98="","",IF(VLOOKUP($C98,'Control Sample Data'!$C$387:$M$482,3,FALSE)=0,"",VLOOKUP($C98,'Control Sample Data'!$C$387:$M$482,3,FALSE)))</f>
        <v/>
      </c>
      <c r="R98" s="139" t="str">
        <f>IF($C98="","",IF(VLOOKUP($C98,'Control Sample Data'!$C$387:$M$482,4,FALSE)=0,"",VLOOKUP($C98,'Control Sample Data'!$C$387:$M$482,4,FALSE)))</f>
        <v/>
      </c>
      <c r="S98" s="139" t="str">
        <f>IF($C98="","",IF(VLOOKUP($C98,'Control Sample Data'!$C$387:$M$482,5,FALSE)=0,"",VLOOKUP($C98,'Control Sample Data'!$C$387:$M$482,5,FALSE)))</f>
        <v/>
      </c>
      <c r="T98" s="139" t="str">
        <f>IF($C98="","",IF(VLOOKUP($C98,'Control Sample Data'!$C$387:$M$482,6,FALSE)=0,"",VLOOKUP($C98,'Control Sample Data'!$C$387:$M$482,6,FALSE)))</f>
        <v/>
      </c>
      <c r="U98" s="139" t="str">
        <f>IF($C98="","",IF(VLOOKUP($C98,'Control Sample Data'!$C$387:$M$482,7,FALSE)=0,"",VLOOKUP($C98,'Control Sample Data'!$C$387:$M$482,7,FALSE)))</f>
        <v/>
      </c>
      <c r="V98" s="139" t="str">
        <f>IF($C98="","",IF(VLOOKUP($C98,'Control Sample Data'!$C$387:$M$482,8,FALSE)=0,"",VLOOKUP($C98,'Control Sample Data'!$C$387:$M$482,8,FALSE)))</f>
        <v/>
      </c>
      <c r="W98" s="139" t="str">
        <f>IF($C98="","",IF(VLOOKUP($C98,'Control Sample Data'!$C$387:$M$482,9,FALSE)=0,"",VLOOKUP($C98,'Control Sample Data'!$C$387:$M$482,9,FALSE)))</f>
        <v/>
      </c>
      <c r="X98" s="139" t="str">
        <f>IF($C98="","",IF(VLOOKUP($C98,'Control Sample Data'!$C$387:$M$482,10,FALSE)=0,"",VLOOKUP($C98,'Control Sample Data'!$C$387:$M$482,10,FALSE)))</f>
        <v/>
      </c>
      <c r="Y98" s="139" t="str">
        <f>IF($C98="","",IF(VLOOKUP($C98,'Control Sample Data'!$C$387:$M$482,11,FALSE)=0,"",VLOOKUP($C98,'Control Sample Data'!$C$387:$M$482,11,FALSE)))</f>
        <v/>
      </c>
    </row>
    <row r="99" customHeight="1" spans="1:25">
      <c r="A99" s="136"/>
      <c r="B99" s="148" t="str">
        <f t="shared" si="17"/>
        <v/>
      </c>
      <c r="C99" s="147" t="str">
        <f>IF('Choose Housekeeping Genes'!C15=0,"",'Choose Housekeeping Genes'!C15)</f>
        <v/>
      </c>
      <c r="D99" s="139" t="str">
        <f>IF($C99="","",IF(VLOOKUP($C99,'Test Sample Data'!$C$387:$M$482,2,FALSE)=0,"",VLOOKUP($C99,'Test Sample Data'!$C$387:$M$482,2,FALSE)))</f>
        <v/>
      </c>
      <c r="E99" s="139" t="str">
        <f>IF($C99="","",IF(VLOOKUP($C99,'Test Sample Data'!$C$387:$M$482,3,FALSE)=0,"",VLOOKUP($C99,'Test Sample Data'!$C$387:$M$482,3,FALSE)))</f>
        <v/>
      </c>
      <c r="F99" s="139" t="str">
        <f>IF($C99="","",IF(VLOOKUP($C99,'Test Sample Data'!$C$387:$M$482,4,FALSE)=0,"",VLOOKUP($C99,'Test Sample Data'!$C$387:$M$482,4,FALSE)))</f>
        <v/>
      </c>
      <c r="G99" s="139" t="str">
        <f>IF($C99="","",IF(VLOOKUP($C99,'Test Sample Data'!$C$387:$M$482,5,FALSE)=0,"",VLOOKUP($C99,'Test Sample Data'!$C$387:$M$482,5,FALSE)))</f>
        <v/>
      </c>
      <c r="H99" s="139" t="str">
        <f>IF($C99="","",IF(VLOOKUP($C99,'Test Sample Data'!$C$387:$M$482,6,FALSE)=0,"",VLOOKUP($C99,'Test Sample Data'!$C$387:$M$482,6,FALSE)))</f>
        <v/>
      </c>
      <c r="I99" s="139" t="str">
        <f>IF($C99="","",IF(VLOOKUP($C99,'Test Sample Data'!$C$387:$M$482,7,FALSE)=0,"",VLOOKUP($C99,'Test Sample Data'!$C$387:$M$482,7,FALSE)))</f>
        <v/>
      </c>
      <c r="J99" s="139" t="str">
        <f>IF($C99="","",IF(VLOOKUP($C99,'Test Sample Data'!$C$387:$M$482,8,FALSE)=0,"",VLOOKUP($C99,'Test Sample Data'!$C$387:$M$482,8,FALSE)))</f>
        <v/>
      </c>
      <c r="K99" s="139" t="str">
        <f>IF($C99="","",IF(VLOOKUP($C99,'Test Sample Data'!$C$387:$M$482,9,FALSE)=0,"",VLOOKUP($C99,'Test Sample Data'!$C$387:$M$482,9,FALSE)))</f>
        <v/>
      </c>
      <c r="L99" s="139" t="str">
        <f>IF($C99="","",IF(VLOOKUP($C99,'Test Sample Data'!$C$387:$M$482,10,FALSE)=0,"",VLOOKUP($C99,'Test Sample Data'!$C$387:$M$482,10,FALSE)))</f>
        <v/>
      </c>
      <c r="M99" s="139" t="str">
        <f>IF($C99="","",IF(VLOOKUP($C99,'Test Sample Data'!$C$387:$M$482,11,FALSE)=0,"",VLOOKUP($C99,'Test Sample Data'!$C$387:$M$482,11,FALSE)))</f>
        <v/>
      </c>
      <c r="N99" s="156" t="str">
        <f t="shared" si="18"/>
        <v/>
      </c>
      <c r="O99" s="122" t="str">
        <f>IF('Choose Housekeeping Genes'!C99=0,"",'Choose Housekeeping Genes'!C99)</f>
        <v/>
      </c>
      <c r="P99" s="139" t="str">
        <f>IF($C99="","",IF(VLOOKUP($C99,'Control Sample Data'!$C$387:$M$482,2,FALSE)=0,"",VLOOKUP($C99,'Control Sample Data'!$C$387:$M$482,2,FALSE)))</f>
        <v/>
      </c>
      <c r="Q99" s="139" t="str">
        <f>IF($C99="","",IF(VLOOKUP($C99,'Control Sample Data'!$C$387:$M$482,3,FALSE)=0,"",VLOOKUP($C99,'Control Sample Data'!$C$387:$M$482,3,FALSE)))</f>
        <v/>
      </c>
      <c r="R99" s="139" t="str">
        <f>IF($C99="","",IF(VLOOKUP($C99,'Control Sample Data'!$C$387:$M$482,4,FALSE)=0,"",VLOOKUP($C99,'Control Sample Data'!$C$387:$M$482,4,FALSE)))</f>
        <v/>
      </c>
      <c r="S99" s="139" t="str">
        <f>IF($C99="","",IF(VLOOKUP($C99,'Control Sample Data'!$C$387:$M$482,5,FALSE)=0,"",VLOOKUP($C99,'Control Sample Data'!$C$387:$M$482,5,FALSE)))</f>
        <v/>
      </c>
      <c r="T99" s="139" t="str">
        <f>IF($C99="","",IF(VLOOKUP($C99,'Control Sample Data'!$C$387:$M$482,6,FALSE)=0,"",VLOOKUP($C99,'Control Sample Data'!$C$387:$M$482,6,FALSE)))</f>
        <v/>
      </c>
      <c r="U99" s="139" t="str">
        <f>IF($C99="","",IF(VLOOKUP($C99,'Control Sample Data'!$C$387:$M$482,7,FALSE)=0,"",VLOOKUP($C99,'Control Sample Data'!$C$387:$M$482,7,FALSE)))</f>
        <v/>
      </c>
      <c r="V99" s="139" t="str">
        <f>IF($C99="","",IF(VLOOKUP($C99,'Control Sample Data'!$C$387:$M$482,8,FALSE)=0,"",VLOOKUP($C99,'Control Sample Data'!$C$387:$M$482,8,FALSE)))</f>
        <v/>
      </c>
      <c r="W99" s="139" t="str">
        <f>IF($C99="","",IF(VLOOKUP($C99,'Control Sample Data'!$C$387:$M$482,9,FALSE)=0,"",VLOOKUP($C99,'Control Sample Data'!$C$387:$M$482,9,FALSE)))</f>
        <v/>
      </c>
      <c r="X99" s="139" t="str">
        <f>IF($C99="","",IF(VLOOKUP($C99,'Control Sample Data'!$C$387:$M$482,10,FALSE)=0,"",VLOOKUP($C99,'Control Sample Data'!$C$387:$M$482,10,FALSE)))</f>
        <v/>
      </c>
      <c r="Y99" s="139" t="str">
        <f>IF($C99="","",IF(VLOOKUP($C99,'Control Sample Data'!$C$387:$M$482,11,FALSE)=0,"",VLOOKUP($C99,'Control Sample Data'!$C$387:$M$482,11,FALSE)))</f>
        <v/>
      </c>
    </row>
    <row r="100" customHeight="1" spans="1:25">
      <c r="A100" s="136"/>
      <c r="B100" s="148" t="str">
        <f t="shared" si="17"/>
        <v/>
      </c>
      <c r="C100" s="147" t="str">
        <f>IF('Choose Housekeeping Genes'!C16=0,"",'Choose Housekeeping Genes'!C16)</f>
        <v/>
      </c>
      <c r="D100" s="139" t="str">
        <f>IF($C100="","",IF(VLOOKUP($C100,'Test Sample Data'!$C$387:$M$482,2,FALSE)=0,"",VLOOKUP($C100,'Test Sample Data'!$C$387:$M$482,2,FALSE)))</f>
        <v/>
      </c>
      <c r="E100" s="139" t="str">
        <f>IF($C100="","",IF(VLOOKUP($C100,'Test Sample Data'!$C$387:$M$482,3,FALSE)=0,"",VLOOKUP($C100,'Test Sample Data'!$C$387:$M$482,3,FALSE)))</f>
        <v/>
      </c>
      <c r="F100" s="139" t="str">
        <f>IF($C100="","",IF(VLOOKUP($C100,'Test Sample Data'!$C$387:$M$482,4,FALSE)=0,"",VLOOKUP($C100,'Test Sample Data'!$C$387:$M$482,4,FALSE)))</f>
        <v/>
      </c>
      <c r="G100" s="139" t="str">
        <f>IF($C100="","",IF(VLOOKUP($C100,'Test Sample Data'!$C$387:$M$482,5,FALSE)=0,"",VLOOKUP($C100,'Test Sample Data'!$C$387:$M$482,5,FALSE)))</f>
        <v/>
      </c>
      <c r="H100" s="139" t="str">
        <f>IF($C100="","",IF(VLOOKUP($C100,'Test Sample Data'!$C$387:$M$482,6,FALSE)=0,"",VLOOKUP($C100,'Test Sample Data'!$C$387:$M$482,6,FALSE)))</f>
        <v/>
      </c>
      <c r="I100" s="139" t="str">
        <f>IF($C100="","",IF(VLOOKUP($C100,'Test Sample Data'!$C$387:$M$482,7,FALSE)=0,"",VLOOKUP($C100,'Test Sample Data'!$C$387:$M$482,7,FALSE)))</f>
        <v/>
      </c>
      <c r="J100" s="139" t="str">
        <f>IF($C100="","",IF(VLOOKUP($C100,'Test Sample Data'!$C$387:$M$482,8,FALSE)=0,"",VLOOKUP($C100,'Test Sample Data'!$C$387:$M$482,8,FALSE)))</f>
        <v/>
      </c>
      <c r="K100" s="139" t="str">
        <f>IF($C100="","",IF(VLOOKUP($C100,'Test Sample Data'!$C$387:$M$482,9,FALSE)=0,"",VLOOKUP($C100,'Test Sample Data'!$C$387:$M$482,9,FALSE)))</f>
        <v/>
      </c>
      <c r="L100" s="139" t="str">
        <f>IF($C100="","",IF(VLOOKUP($C100,'Test Sample Data'!$C$387:$M$482,10,FALSE)=0,"",VLOOKUP($C100,'Test Sample Data'!$C$387:$M$482,10,FALSE)))</f>
        <v/>
      </c>
      <c r="M100" s="139" t="str">
        <f>IF($C100="","",IF(VLOOKUP($C100,'Test Sample Data'!$C$387:$M$482,11,FALSE)=0,"",VLOOKUP($C100,'Test Sample Data'!$C$387:$M$482,11,FALSE)))</f>
        <v/>
      </c>
      <c r="N100" s="156" t="str">
        <f t="shared" si="18"/>
        <v/>
      </c>
      <c r="O100" s="122" t="str">
        <f>IF('Choose Housekeeping Genes'!C100=0,"",'Choose Housekeeping Genes'!C100)</f>
        <v/>
      </c>
      <c r="P100" s="139" t="str">
        <f>IF($C100="","",IF(VLOOKUP($C100,'Control Sample Data'!$C$387:$M$482,2,FALSE)=0,"",VLOOKUP($C100,'Control Sample Data'!$C$387:$M$482,2,FALSE)))</f>
        <v/>
      </c>
      <c r="Q100" s="139" t="str">
        <f>IF($C100="","",IF(VLOOKUP($C100,'Control Sample Data'!$C$387:$M$482,3,FALSE)=0,"",VLOOKUP($C100,'Control Sample Data'!$C$387:$M$482,3,FALSE)))</f>
        <v/>
      </c>
      <c r="R100" s="139" t="str">
        <f>IF($C100="","",IF(VLOOKUP($C100,'Control Sample Data'!$C$387:$M$482,4,FALSE)=0,"",VLOOKUP($C100,'Control Sample Data'!$C$387:$M$482,4,FALSE)))</f>
        <v/>
      </c>
      <c r="S100" s="139" t="str">
        <f>IF($C100="","",IF(VLOOKUP($C100,'Control Sample Data'!$C$387:$M$482,5,FALSE)=0,"",VLOOKUP($C100,'Control Sample Data'!$C$387:$M$482,5,FALSE)))</f>
        <v/>
      </c>
      <c r="T100" s="139" t="str">
        <f>IF($C100="","",IF(VLOOKUP($C100,'Control Sample Data'!$C$387:$M$482,6,FALSE)=0,"",VLOOKUP($C100,'Control Sample Data'!$C$387:$M$482,6,FALSE)))</f>
        <v/>
      </c>
      <c r="U100" s="139" t="str">
        <f>IF($C100="","",IF(VLOOKUP($C100,'Control Sample Data'!$C$387:$M$482,7,FALSE)=0,"",VLOOKUP($C100,'Control Sample Data'!$C$387:$M$482,7,FALSE)))</f>
        <v/>
      </c>
      <c r="V100" s="139" t="str">
        <f>IF($C100="","",IF(VLOOKUP($C100,'Control Sample Data'!$C$387:$M$482,8,FALSE)=0,"",VLOOKUP($C100,'Control Sample Data'!$C$387:$M$482,8,FALSE)))</f>
        <v/>
      </c>
      <c r="W100" s="139" t="str">
        <f>IF($C100="","",IF(VLOOKUP($C100,'Control Sample Data'!$C$387:$M$482,9,FALSE)=0,"",VLOOKUP($C100,'Control Sample Data'!$C$387:$M$482,9,FALSE)))</f>
        <v/>
      </c>
      <c r="X100" s="139" t="str">
        <f>IF($C100="","",IF(VLOOKUP($C100,'Control Sample Data'!$C$387:$M$482,10,FALSE)=0,"",VLOOKUP($C100,'Control Sample Data'!$C$387:$M$482,10,FALSE)))</f>
        <v/>
      </c>
      <c r="Y100" s="139" t="str">
        <f>IF($C100="","",IF(VLOOKUP($C100,'Control Sample Data'!$C$387:$M$482,11,FALSE)=0,"",VLOOKUP($C100,'Control Sample Data'!$C$387:$M$482,11,FALSE)))</f>
        <v/>
      </c>
    </row>
    <row r="101" customHeight="1" spans="1:25">
      <c r="A101" s="136"/>
      <c r="B101" s="148" t="str">
        <f t="shared" si="17"/>
        <v/>
      </c>
      <c r="C101" s="147" t="str">
        <f>IF('Choose Housekeeping Genes'!C17=0,"",'Choose Housekeeping Genes'!C17)</f>
        <v/>
      </c>
      <c r="D101" s="139" t="str">
        <f>IF($C101="","",IF(VLOOKUP($C101,'Test Sample Data'!$C$387:$M$482,2,FALSE)=0,"",VLOOKUP($C101,'Test Sample Data'!$C$387:$M$482,2,FALSE)))</f>
        <v/>
      </c>
      <c r="E101" s="139" t="str">
        <f>IF($C101="","",IF(VLOOKUP($C101,'Test Sample Data'!$C$387:$M$482,3,FALSE)=0,"",VLOOKUP($C101,'Test Sample Data'!$C$387:$M$482,3,FALSE)))</f>
        <v/>
      </c>
      <c r="F101" s="139" t="str">
        <f>IF($C101="","",IF(VLOOKUP($C101,'Test Sample Data'!$C$387:$M$482,4,FALSE)=0,"",VLOOKUP($C101,'Test Sample Data'!$C$387:$M$482,4,FALSE)))</f>
        <v/>
      </c>
      <c r="G101" s="139" t="str">
        <f>IF($C101="","",IF(VLOOKUP($C101,'Test Sample Data'!$C$387:$M$482,5,FALSE)=0,"",VLOOKUP($C101,'Test Sample Data'!$C$387:$M$482,5,FALSE)))</f>
        <v/>
      </c>
      <c r="H101" s="139" t="str">
        <f>IF($C101="","",IF(VLOOKUP($C101,'Test Sample Data'!$C$387:$M$482,6,FALSE)=0,"",VLOOKUP($C101,'Test Sample Data'!$C$387:$M$482,6,FALSE)))</f>
        <v/>
      </c>
      <c r="I101" s="139" t="str">
        <f>IF($C101="","",IF(VLOOKUP($C101,'Test Sample Data'!$C$387:$M$482,7,FALSE)=0,"",VLOOKUP($C101,'Test Sample Data'!$C$387:$M$482,7,FALSE)))</f>
        <v/>
      </c>
      <c r="J101" s="139" t="str">
        <f>IF($C101="","",IF(VLOOKUP($C101,'Test Sample Data'!$C$387:$M$482,8,FALSE)=0,"",VLOOKUP($C101,'Test Sample Data'!$C$387:$M$482,8,FALSE)))</f>
        <v/>
      </c>
      <c r="K101" s="139" t="str">
        <f>IF($C101="","",IF(VLOOKUP($C101,'Test Sample Data'!$C$387:$M$482,9,FALSE)=0,"",VLOOKUP($C101,'Test Sample Data'!$C$387:$M$482,9,FALSE)))</f>
        <v/>
      </c>
      <c r="L101" s="139" t="str">
        <f>IF($C101="","",IF(VLOOKUP($C101,'Test Sample Data'!$C$387:$M$482,10,FALSE)=0,"",VLOOKUP($C101,'Test Sample Data'!$C$387:$M$482,10,FALSE)))</f>
        <v/>
      </c>
      <c r="M101" s="139" t="str">
        <f>IF($C101="","",IF(VLOOKUP($C101,'Test Sample Data'!$C$387:$M$482,11,FALSE)=0,"",VLOOKUP($C101,'Test Sample Data'!$C$387:$M$482,11,FALSE)))</f>
        <v/>
      </c>
      <c r="N101" s="156" t="str">
        <f t="shared" si="18"/>
        <v/>
      </c>
      <c r="O101" s="122" t="str">
        <f>IF('Choose Housekeeping Genes'!C101=0,"",'Choose Housekeeping Genes'!C101)</f>
        <v/>
      </c>
      <c r="P101" s="139" t="str">
        <f>IF($C101="","",IF(VLOOKUP($C101,'Control Sample Data'!$C$387:$M$482,2,FALSE)=0,"",VLOOKUP($C101,'Control Sample Data'!$C$387:$M$482,2,FALSE)))</f>
        <v/>
      </c>
      <c r="Q101" s="139" t="str">
        <f>IF($C101="","",IF(VLOOKUP($C101,'Control Sample Data'!$C$387:$M$482,3,FALSE)=0,"",VLOOKUP($C101,'Control Sample Data'!$C$387:$M$482,3,FALSE)))</f>
        <v/>
      </c>
      <c r="R101" s="139" t="str">
        <f>IF($C101="","",IF(VLOOKUP($C101,'Control Sample Data'!$C$387:$M$482,4,FALSE)=0,"",VLOOKUP($C101,'Control Sample Data'!$C$387:$M$482,4,FALSE)))</f>
        <v/>
      </c>
      <c r="S101" s="139" t="str">
        <f>IF($C101="","",IF(VLOOKUP($C101,'Control Sample Data'!$C$387:$M$482,5,FALSE)=0,"",VLOOKUP($C101,'Control Sample Data'!$C$387:$M$482,5,FALSE)))</f>
        <v/>
      </c>
      <c r="T101" s="139" t="str">
        <f>IF($C101="","",IF(VLOOKUP($C101,'Control Sample Data'!$C$387:$M$482,6,FALSE)=0,"",VLOOKUP($C101,'Control Sample Data'!$C$387:$M$482,6,FALSE)))</f>
        <v/>
      </c>
      <c r="U101" s="139" t="str">
        <f>IF($C101="","",IF(VLOOKUP($C101,'Control Sample Data'!$C$387:$M$482,7,FALSE)=0,"",VLOOKUP($C101,'Control Sample Data'!$C$387:$M$482,7,FALSE)))</f>
        <v/>
      </c>
      <c r="V101" s="139" t="str">
        <f>IF($C101="","",IF(VLOOKUP($C101,'Control Sample Data'!$C$387:$M$482,8,FALSE)=0,"",VLOOKUP($C101,'Control Sample Data'!$C$387:$M$482,8,FALSE)))</f>
        <v/>
      </c>
      <c r="W101" s="139" t="str">
        <f>IF($C101="","",IF(VLOOKUP($C101,'Control Sample Data'!$C$387:$M$482,9,FALSE)=0,"",VLOOKUP($C101,'Control Sample Data'!$C$387:$M$482,9,FALSE)))</f>
        <v/>
      </c>
      <c r="X101" s="139" t="str">
        <f>IF($C101="","",IF(VLOOKUP($C101,'Control Sample Data'!$C$387:$M$482,10,FALSE)=0,"",VLOOKUP($C101,'Control Sample Data'!$C$387:$M$482,10,FALSE)))</f>
        <v/>
      </c>
      <c r="Y101" s="139" t="str">
        <f>IF($C101="","",IF(VLOOKUP($C101,'Control Sample Data'!$C$387:$M$482,11,FALSE)=0,"",VLOOKUP($C101,'Control Sample Data'!$C$387:$M$482,11,FALSE)))</f>
        <v/>
      </c>
    </row>
    <row r="102" customHeight="1" spans="1:25">
      <c r="A102" s="136"/>
      <c r="B102" s="148" t="str">
        <f t="shared" si="17"/>
        <v/>
      </c>
      <c r="C102" s="147" t="str">
        <f>IF('Choose Housekeeping Genes'!C18=0,"",'Choose Housekeeping Genes'!C18)</f>
        <v/>
      </c>
      <c r="D102" s="139" t="str">
        <f>IF($C102="","",IF(VLOOKUP($C102,'Test Sample Data'!$C$387:$M$482,2,FALSE)=0,"",VLOOKUP($C102,'Test Sample Data'!$C$387:$M$482,2,FALSE)))</f>
        <v/>
      </c>
      <c r="E102" s="139" t="str">
        <f>IF($C102="","",IF(VLOOKUP($C102,'Test Sample Data'!$C$387:$M$482,3,FALSE)=0,"",VLOOKUP($C102,'Test Sample Data'!$C$387:$M$482,3,FALSE)))</f>
        <v/>
      </c>
      <c r="F102" s="139" t="str">
        <f>IF($C102="","",IF(VLOOKUP($C102,'Test Sample Data'!$C$387:$M$482,4,FALSE)=0,"",VLOOKUP($C102,'Test Sample Data'!$C$387:$M$482,4,FALSE)))</f>
        <v/>
      </c>
      <c r="G102" s="139" t="str">
        <f>IF($C102="","",IF(VLOOKUP($C102,'Test Sample Data'!$C$387:$M$482,5,FALSE)=0,"",VLOOKUP($C102,'Test Sample Data'!$C$387:$M$482,5,FALSE)))</f>
        <v/>
      </c>
      <c r="H102" s="139" t="str">
        <f>IF($C102="","",IF(VLOOKUP($C102,'Test Sample Data'!$C$387:$M$482,6,FALSE)=0,"",VLOOKUP($C102,'Test Sample Data'!$C$387:$M$482,6,FALSE)))</f>
        <v/>
      </c>
      <c r="I102" s="139" t="str">
        <f>IF($C102="","",IF(VLOOKUP($C102,'Test Sample Data'!$C$387:$M$482,7,FALSE)=0,"",VLOOKUP($C102,'Test Sample Data'!$C$387:$M$482,7,FALSE)))</f>
        <v/>
      </c>
      <c r="J102" s="139" t="str">
        <f>IF($C102="","",IF(VLOOKUP($C102,'Test Sample Data'!$C$387:$M$482,8,FALSE)=0,"",VLOOKUP($C102,'Test Sample Data'!$C$387:$M$482,8,FALSE)))</f>
        <v/>
      </c>
      <c r="K102" s="139" t="str">
        <f>IF($C102="","",IF(VLOOKUP($C102,'Test Sample Data'!$C$387:$M$482,9,FALSE)=0,"",VLOOKUP($C102,'Test Sample Data'!$C$387:$M$482,9,FALSE)))</f>
        <v/>
      </c>
      <c r="L102" s="139" t="str">
        <f>IF($C102="","",IF(VLOOKUP($C102,'Test Sample Data'!$C$387:$M$482,10,FALSE)=0,"",VLOOKUP($C102,'Test Sample Data'!$C$387:$M$482,10,FALSE)))</f>
        <v/>
      </c>
      <c r="M102" s="139" t="str">
        <f>IF($C102="","",IF(VLOOKUP($C102,'Test Sample Data'!$C$387:$M$482,11,FALSE)=0,"",VLOOKUP($C102,'Test Sample Data'!$C$387:$M$482,11,FALSE)))</f>
        <v/>
      </c>
      <c r="N102" s="156" t="str">
        <f t="shared" si="18"/>
        <v/>
      </c>
      <c r="O102" s="122" t="str">
        <f>IF('Choose Housekeeping Genes'!C102=0,"",'Choose Housekeeping Genes'!C102)</f>
        <v/>
      </c>
      <c r="P102" s="139" t="str">
        <f>IF($C102="","",IF(VLOOKUP($C102,'Control Sample Data'!$C$387:$M$482,2,FALSE)=0,"",VLOOKUP($C102,'Control Sample Data'!$C$387:$M$482,2,FALSE)))</f>
        <v/>
      </c>
      <c r="Q102" s="139" t="str">
        <f>IF($C102="","",IF(VLOOKUP($C102,'Control Sample Data'!$C$387:$M$482,3,FALSE)=0,"",VLOOKUP($C102,'Control Sample Data'!$C$387:$M$482,3,FALSE)))</f>
        <v/>
      </c>
      <c r="R102" s="139" t="str">
        <f>IF($C102="","",IF(VLOOKUP($C102,'Control Sample Data'!$C$387:$M$482,4,FALSE)=0,"",VLOOKUP($C102,'Control Sample Data'!$C$387:$M$482,4,FALSE)))</f>
        <v/>
      </c>
      <c r="S102" s="139" t="str">
        <f>IF($C102="","",IF(VLOOKUP($C102,'Control Sample Data'!$C$387:$M$482,5,FALSE)=0,"",VLOOKUP($C102,'Control Sample Data'!$C$387:$M$482,5,FALSE)))</f>
        <v/>
      </c>
      <c r="T102" s="139" t="str">
        <f>IF($C102="","",IF(VLOOKUP($C102,'Control Sample Data'!$C$387:$M$482,6,FALSE)=0,"",VLOOKUP($C102,'Control Sample Data'!$C$387:$M$482,6,FALSE)))</f>
        <v/>
      </c>
      <c r="U102" s="139" t="str">
        <f>IF($C102="","",IF(VLOOKUP($C102,'Control Sample Data'!$C$387:$M$482,7,FALSE)=0,"",VLOOKUP($C102,'Control Sample Data'!$C$387:$M$482,7,FALSE)))</f>
        <v/>
      </c>
      <c r="V102" s="139" t="str">
        <f>IF($C102="","",IF(VLOOKUP($C102,'Control Sample Data'!$C$387:$M$482,8,FALSE)=0,"",VLOOKUP($C102,'Control Sample Data'!$C$387:$M$482,8,FALSE)))</f>
        <v/>
      </c>
      <c r="W102" s="139" t="str">
        <f>IF($C102="","",IF(VLOOKUP($C102,'Control Sample Data'!$C$387:$M$482,9,FALSE)=0,"",VLOOKUP($C102,'Control Sample Data'!$C$387:$M$482,9,FALSE)))</f>
        <v/>
      </c>
      <c r="X102" s="139" t="str">
        <f>IF($C102="","",IF(VLOOKUP($C102,'Control Sample Data'!$C$387:$M$482,10,FALSE)=0,"",VLOOKUP($C102,'Control Sample Data'!$C$387:$M$482,10,FALSE)))</f>
        <v/>
      </c>
      <c r="Y102" s="139" t="str">
        <f>IF($C102="","",IF(VLOOKUP($C102,'Control Sample Data'!$C$387:$M$482,11,FALSE)=0,"",VLOOKUP($C102,'Control Sample Data'!$C$387:$M$482,11,FALSE)))</f>
        <v/>
      </c>
    </row>
    <row r="103" customHeight="1" spans="1:25">
      <c r="A103" s="136"/>
      <c r="B103" s="148" t="str">
        <f t="shared" si="17"/>
        <v/>
      </c>
      <c r="C103" s="147" t="str">
        <f>IF('Choose Housekeeping Genes'!C19=0,"",'Choose Housekeeping Genes'!C19)</f>
        <v/>
      </c>
      <c r="D103" s="139" t="str">
        <f>IF($C103="","",IF(VLOOKUP($C103,'Test Sample Data'!$C$387:$M$482,2,FALSE)=0,"",VLOOKUP($C103,'Test Sample Data'!$C$387:$M$482,2,FALSE)))</f>
        <v/>
      </c>
      <c r="E103" s="139" t="str">
        <f>IF($C103="","",IF(VLOOKUP($C103,'Test Sample Data'!$C$387:$M$482,3,FALSE)=0,"",VLOOKUP($C103,'Test Sample Data'!$C$387:$M$482,3,FALSE)))</f>
        <v/>
      </c>
      <c r="F103" s="139" t="str">
        <f>IF($C103="","",IF(VLOOKUP($C103,'Test Sample Data'!$C$387:$M$482,4,FALSE)=0,"",VLOOKUP($C103,'Test Sample Data'!$C$387:$M$482,4,FALSE)))</f>
        <v/>
      </c>
      <c r="G103" s="139" t="str">
        <f>IF($C103="","",IF(VLOOKUP($C103,'Test Sample Data'!$C$387:$M$482,5,FALSE)=0,"",VLOOKUP($C103,'Test Sample Data'!$C$387:$M$482,5,FALSE)))</f>
        <v/>
      </c>
      <c r="H103" s="139" t="str">
        <f>IF($C103="","",IF(VLOOKUP($C103,'Test Sample Data'!$C$387:$M$482,6,FALSE)=0,"",VLOOKUP($C103,'Test Sample Data'!$C$387:$M$482,6,FALSE)))</f>
        <v/>
      </c>
      <c r="I103" s="139" t="str">
        <f>IF($C103="","",IF(VLOOKUP($C103,'Test Sample Data'!$C$387:$M$482,7,FALSE)=0,"",VLOOKUP($C103,'Test Sample Data'!$C$387:$M$482,7,FALSE)))</f>
        <v/>
      </c>
      <c r="J103" s="139" t="str">
        <f>IF($C103="","",IF(VLOOKUP($C103,'Test Sample Data'!$C$387:$M$482,8,FALSE)=0,"",VLOOKUP($C103,'Test Sample Data'!$C$387:$M$482,8,FALSE)))</f>
        <v/>
      </c>
      <c r="K103" s="139" t="str">
        <f>IF($C103="","",IF(VLOOKUP($C103,'Test Sample Data'!$C$387:$M$482,9,FALSE)=0,"",VLOOKUP($C103,'Test Sample Data'!$C$387:$M$482,9,FALSE)))</f>
        <v/>
      </c>
      <c r="L103" s="139" t="str">
        <f>IF($C103="","",IF(VLOOKUP($C103,'Test Sample Data'!$C$387:$M$482,10,FALSE)=0,"",VLOOKUP($C103,'Test Sample Data'!$C$387:$M$482,10,FALSE)))</f>
        <v/>
      </c>
      <c r="M103" s="139" t="str">
        <f>IF($C103="","",IF(VLOOKUP($C103,'Test Sample Data'!$C$387:$M$482,11,FALSE)=0,"",VLOOKUP($C103,'Test Sample Data'!$C$387:$M$482,11,FALSE)))</f>
        <v/>
      </c>
      <c r="N103" s="156" t="str">
        <f t="shared" si="18"/>
        <v/>
      </c>
      <c r="O103" s="122" t="str">
        <f>IF('Choose Housekeeping Genes'!C103=0,"",'Choose Housekeeping Genes'!C103)</f>
        <v/>
      </c>
      <c r="P103" s="139" t="str">
        <f>IF($C103="","",IF(VLOOKUP($C103,'Control Sample Data'!$C$387:$M$482,2,FALSE)=0,"",VLOOKUP($C103,'Control Sample Data'!$C$387:$M$482,2,FALSE)))</f>
        <v/>
      </c>
      <c r="Q103" s="139" t="str">
        <f>IF($C103="","",IF(VLOOKUP($C103,'Control Sample Data'!$C$387:$M$482,3,FALSE)=0,"",VLOOKUP($C103,'Control Sample Data'!$C$387:$M$482,3,FALSE)))</f>
        <v/>
      </c>
      <c r="R103" s="139" t="str">
        <f>IF($C103="","",IF(VLOOKUP($C103,'Control Sample Data'!$C$387:$M$482,4,FALSE)=0,"",VLOOKUP($C103,'Control Sample Data'!$C$387:$M$482,4,FALSE)))</f>
        <v/>
      </c>
      <c r="S103" s="139" t="str">
        <f>IF($C103="","",IF(VLOOKUP($C103,'Control Sample Data'!$C$387:$M$482,5,FALSE)=0,"",VLOOKUP($C103,'Control Sample Data'!$C$387:$M$482,5,FALSE)))</f>
        <v/>
      </c>
      <c r="T103" s="139" t="str">
        <f>IF($C103="","",IF(VLOOKUP($C103,'Control Sample Data'!$C$387:$M$482,6,FALSE)=0,"",VLOOKUP($C103,'Control Sample Data'!$C$387:$M$482,6,FALSE)))</f>
        <v/>
      </c>
      <c r="U103" s="139" t="str">
        <f>IF($C103="","",IF(VLOOKUP($C103,'Control Sample Data'!$C$387:$M$482,7,FALSE)=0,"",VLOOKUP($C103,'Control Sample Data'!$C$387:$M$482,7,FALSE)))</f>
        <v/>
      </c>
      <c r="V103" s="139" t="str">
        <f>IF($C103="","",IF(VLOOKUP($C103,'Control Sample Data'!$C$387:$M$482,8,FALSE)=0,"",VLOOKUP($C103,'Control Sample Data'!$C$387:$M$482,8,FALSE)))</f>
        <v/>
      </c>
      <c r="W103" s="139" t="str">
        <f>IF($C103="","",IF(VLOOKUP($C103,'Control Sample Data'!$C$387:$M$482,9,FALSE)=0,"",VLOOKUP($C103,'Control Sample Data'!$C$387:$M$482,9,FALSE)))</f>
        <v/>
      </c>
      <c r="X103" s="139" t="str">
        <f>IF($C103="","",IF(VLOOKUP($C103,'Control Sample Data'!$C$387:$M$482,10,FALSE)=0,"",VLOOKUP($C103,'Control Sample Data'!$C$387:$M$482,10,FALSE)))</f>
        <v/>
      </c>
      <c r="Y103" s="139" t="str">
        <f>IF($C103="","",IF(VLOOKUP($C103,'Control Sample Data'!$C$387:$M$482,11,FALSE)=0,"",VLOOKUP($C103,'Control Sample Data'!$C$387:$M$482,11,FALSE)))</f>
        <v/>
      </c>
    </row>
    <row r="104" customHeight="1" spans="1:25">
      <c r="A104" s="136"/>
      <c r="B104" s="148" t="str">
        <f t="shared" si="17"/>
        <v/>
      </c>
      <c r="C104" s="147" t="str">
        <f>IF('Choose Housekeeping Genes'!C20=0,"",'Choose Housekeeping Genes'!C20)</f>
        <v/>
      </c>
      <c r="D104" s="139" t="str">
        <f>IF($C104="","",IF(VLOOKUP($C104,'Test Sample Data'!$C$387:$M$482,2,FALSE)=0,"",VLOOKUP($C104,'Test Sample Data'!$C$387:$M$482,2,FALSE)))</f>
        <v/>
      </c>
      <c r="E104" s="139" t="str">
        <f>IF($C104="","",IF(VLOOKUP($C104,'Test Sample Data'!$C$387:$M$482,3,FALSE)=0,"",VLOOKUP($C104,'Test Sample Data'!$C$387:$M$482,3,FALSE)))</f>
        <v/>
      </c>
      <c r="F104" s="139" t="str">
        <f>IF($C104="","",IF(VLOOKUP($C104,'Test Sample Data'!$C$387:$M$482,4,FALSE)=0,"",VLOOKUP($C104,'Test Sample Data'!$C$387:$M$482,4,FALSE)))</f>
        <v/>
      </c>
      <c r="G104" s="139" t="str">
        <f>IF($C104="","",IF(VLOOKUP($C104,'Test Sample Data'!$C$387:$M$482,5,FALSE)=0,"",VLOOKUP($C104,'Test Sample Data'!$C$387:$M$482,5,FALSE)))</f>
        <v/>
      </c>
      <c r="H104" s="139" t="str">
        <f>IF($C104="","",IF(VLOOKUP($C104,'Test Sample Data'!$C$387:$M$482,6,FALSE)=0,"",VLOOKUP($C104,'Test Sample Data'!$C$387:$M$482,6,FALSE)))</f>
        <v/>
      </c>
      <c r="I104" s="139" t="str">
        <f>IF($C104="","",IF(VLOOKUP($C104,'Test Sample Data'!$C$387:$M$482,7,FALSE)=0,"",VLOOKUP($C104,'Test Sample Data'!$C$387:$M$482,7,FALSE)))</f>
        <v/>
      </c>
      <c r="J104" s="139" t="str">
        <f>IF($C104="","",IF(VLOOKUP($C104,'Test Sample Data'!$C$387:$M$482,8,FALSE)=0,"",VLOOKUP($C104,'Test Sample Data'!$C$387:$M$482,8,FALSE)))</f>
        <v/>
      </c>
      <c r="K104" s="139" t="str">
        <f>IF($C104="","",IF(VLOOKUP($C104,'Test Sample Data'!$C$387:$M$482,9,FALSE)=0,"",VLOOKUP($C104,'Test Sample Data'!$C$387:$M$482,9,FALSE)))</f>
        <v/>
      </c>
      <c r="L104" s="139" t="str">
        <f>IF($C104="","",IF(VLOOKUP($C104,'Test Sample Data'!$C$387:$M$482,10,FALSE)=0,"",VLOOKUP($C104,'Test Sample Data'!$C$387:$M$482,10,FALSE)))</f>
        <v/>
      </c>
      <c r="M104" s="139" t="str">
        <f>IF($C104="","",IF(VLOOKUP($C104,'Test Sample Data'!$C$387:$M$482,11,FALSE)=0,"",VLOOKUP($C104,'Test Sample Data'!$C$387:$M$482,11,FALSE)))</f>
        <v/>
      </c>
      <c r="N104" s="156" t="str">
        <f t="shared" si="18"/>
        <v/>
      </c>
      <c r="O104" s="122" t="str">
        <f>IF('Choose Housekeeping Genes'!C104=0,"",'Choose Housekeeping Genes'!C104)</f>
        <v/>
      </c>
      <c r="P104" s="139" t="str">
        <f>IF($C104="","",IF(VLOOKUP($C104,'Control Sample Data'!$C$387:$M$482,2,FALSE)=0,"",VLOOKUP($C104,'Control Sample Data'!$C$387:$M$482,2,FALSE)))</f>
        <v/>
      </c>
      <c r="Q104" s="139" t="str">
        <f>IF($C104="","",IF(VLOOKUP($C104,'Control Sample Data'!$C$387:$M$482,3,FALSE)=0,"",VLOOKUP($C104,'Control Sample Data'!$C$387:$M$482,3,FALSE)))</f>
        <v/>
      </c>
      <c r="R104" s="139" t="str">
        <f>IF($C104="","",IF(VLOOKUP($C104,'Control Sample Data'!$C$387:$M$482,4,FALSE)=0,"",VLOOKUP($C104,'Control Sample Data'!$C$387:$M$482,4,FALSE)))</f>
        <v/>
      </c>
      <c r="S104" s="139" t="str">
        <f>IF($C104="","",IF(VLOOKUP($C104,'Control Sample Data'!$C$387:$M$482,5,FALSE)=0,"",VLOOKUP($C104,'Control Sample Data'!$C$387:$M$482,5,FALSE)))</f>
        <v/>
      </c>
      <c r="T104" s="139" t="str">
        <f>IF($C104="","",IF(VLOOKUP($C104,'Control Sample Data'!$C$387:$M$482,6,FALSE)=0,"",VLOOKUP($C104,'Control Sample Data'!$C$387:$M$482,6,FALSE)))</f>
        <v/>
      </c>
      <c r="U104" s="139" t="str">
        <f>IF($C104="","",IF(VLOOKUP($C104,'Control Sample Data'!$C$387:$M$482,7,FALSE)=0,"",VLOOKUP($C104,'Control Sample Data'!$C$387:$M$482,7,FALSE)))</f>
        <v/>
      </c>
      <c r="V104" s="139" t="str">
        <f>IF($C104="","",IF(VLOOKUP($C104,'Control Sample Data'!$C$387:$M$482,8,FALSE)=0,"",VLOOKUP($C104,'Control Sample Data'!$C$387:$M$482,8,FALSE)))</f>
        <v/>
      </c>
      <c r="W104" s="139" t="str">
        <f>IF($C104="","",IF(VLOOKUP($C104,'Control Sample Data'!$C$387:$M$482,9,FALSE)=0,"",VLOOKUP($C104,'Control Sample Data'!$C$387:$M$482,9,FALSE)))</f>
        <v/>
      </c>
      <c r="X104" s="139" t="str">
        <f>IF($C104="","",IF(VLOOKUP($C104,'Control Sample Data'!$C$387:$M$482,10,FALSE)=0,"",VLOOKUP($C104,'Control Sample Data'!$C$387:$M$482,10,FALSE)))</f>
        <v/>
      </c>
      <c r="Y104" s="139" t="str">
        <f>IF($C104="","",IF(VLOOKUP($C104,'Control Sample Data'!$C$387:$M$482,11,FALSE)=0,"",VLOOKUP($C104,'Control Sample Data'!$C$387:$M$482,11,FALSE)))</f>
        <v/>
      </c>
    </row>
    <row r="105" customHeight="1" spans="1:25">
      <c r="A105" s="136"/>
      <c r="B105" s="148" t="str">
        <f t="shared" si="17"/>
        <v/>
      </c>
      <c r="C105" s="147" t="str">
        <f>IF('Choose Housekeeping Genes'!C21=0,"",'Choose Housekeeping Genes'!C21)</f>
        <v/>
      </c>
      <c r="D105" s="139" t="str">
        <f>IF($C105="","",IF(VLOOKUP($C105,'Test Sample Data'!$C$387:$M$482,2,FALSE)=0,"",VLOOKUP($C105,'Test Sample Data'!$C$387:$M$482,2,FALSE)))</f>
        <v/>
      </c>
      <c r="E105" s="139" t="str">
        <f>IF($C105="","",IF(VLOOKUP($C105,'Test Sample Data'!$C$387:$M$482,3,FALSE)=0,"",VLOOKUP($C105,'Test Sample Data'!$C$387:$M$482,3,FALSE)))</f>
        <v/>
      </c>
      <c r="F105" s="139" t="str">
        <f>IF($C105="","",IF(VLOOKUP($C105,'Test Sample Data'!$C$387:$M$482,4,FALSE)=0,"",VLOOKUP($C105,'Test Sample Data'!$C$387:$M$482,4,FALSE)))</f>
        <v/>
      </c>
      <c r="G105" s="139" t="str">
        <f>IF($C105="","",IF(VLOOKUP($C105,'Test Sample Data'!$C$387:$M$482,5,FALSE)=0,"",VLOOKUP($C105,'Test Sample Data'!$C$387:$M$482,5,FALSE)))</f>
        <v/>
      </c>
      <c r="H105" s="139" t="str">
        <f>IF($C105="","",IF(VLOOKUP($C105,'Test Sample Data'!$C$387:$M$482,6,FALSE)=0,"",VLOOKUP($C105,'Test Sample Data'!$C$387:$M$482,6,FALSE)))</f>
        <v/>
      </c>
      <c r="I105" s="139" t="str">
        <f>IF($C105="","",IF(VLOOKUP($C105,'Test Sample Data'!$C$387:$M$482,7,FALSE)=0,"",VLOOKUP($C105,'Test Sample Data'!$C$387:$M$482,7,FALSE)))</f>
        <v/>
      </c>
      <c r="J105" s="139" t="str">
        <f>IF($C105="","",IF(VLOOKUP($C105,'Test Sample Data'!$C$387:$M$482,8,FALSE)=0,"",VLOOKUP($C105,'Test Sample Data'!$C$387:$M$482,8,FALSE)))</f>
        <v/>
      </c>
      <c r="K105" s="139" t="str">
        <f>IF($C105="","",IF(VLOOKUP($C105,'Test Sample Data'!$C$387:$M$482,9,FALSE)=0,"",VLOOKUP($C105,'Test Sample Data'!$C$387:$M$482,9,FALSE)))</f>
        <v/>
      </c>
      <c r="L105" s="139" t="str">
        <f>IF($C105="","",IF(VLOOKUP($C105,'Test Sample Data'!$C$387:$M$482,10,FALSE)=0,"",VLOOKUP($C105,'Test Sample Data'!$C$387:$M$482,10,FALSE)))</f>
        <v/>
      </c>
      <c r="M105" s="139" t="str">
        <f>IF($C105="","",IF(VLOOKUP($C105,'Test Sample Data'!$C$387:$M$482,11,FALSE)=0,"",VLOOKUP($C105,'Test Sample Data'!$C$387:$M$482,11,FALSE)))</f>
        <v/>
      </c>
      <c r="N105" s="156" t="str">
        <f t="shared" si="18"/>
        <v/>
      </c>
      <c r="O105" s="122" t="str">
        <f>IF('Choose Housekeeping Genes'!C105=0,"",'Choose Housekeeping Genes'!C105)</f>
        <v/>
      </c>
      <c r="P105" s="139" t="str">
        <f>IF($C105="","",IF(VLOOKUP($C105,'Control Sample Data'!$C$387:$M$482,2,FALSE)=0,"",VLOOKUP($C105,'Control Sample Data'!$C$387:$M$482,2,FALSE)))</f>
        <v/>
      </c>
      <c r="Q105" s="139" t="str">
        <f>IF($C105="","",IF(VLOOKUP($C105,'Control Sample Data'!$C$387:$M$482,3,FALSE)=0,"",VLOOKUP($C105,'Control Sample Data'!$C$387:$M$482,3,FALSE)))</f>
        <v/>
      </c>
      <c r="R105" s="139" t="str">
        <f>IF($C105="","",IF(VLOOKUP($C105,'Control Sample Data'!$C$387:$M$482,4,FALSE)=0,"",VLOOKUP($C105,'Control Sample Data'!$C$387:$M$482,4,FALSE)))</f>
        <v/>
      </c>
      <c r="S105" s="139" t="str">
        <f>IF($C105="","",IF(VLOOKUP($C105,'Control Sample Data'!$C$387:$M$482,5,FALSE)=0,"",VLOOKUP($C105,'Control Sample Data'!$C$387:$M$482,5,FALSE)))</f>
        <v/>
      </c>
      <c r="T105" s="139" t="str">
        <f>IF($C105="","",IF(VLOOKUP($C105,'Control Sample Data'!$C$387:$M$482,6,FALSE)=0,"",VLOOKUP($C105,'Control Sample Data'!$C$387:$M$482,6,FALSE)))</f>
        <v/>
      </c>
      <c r="U105" s="139" t="str">
        <f>IF($C105="","",IF(VLOOKUP($C105,'Control Sample Data'!$C$387:$M$482,7,FALSE)=0,"",VLOOKUP($C105,'Control Sample Data'!$C$387:$M$482,7,FALSE)))</f>
        <v/>
      </c>
      <c r="V105" s="139" t="str">
        <f>IF($C105="","",IF(VLOOKUP($C105,'Control Sample Data'!$C$387:$M$482,8,FALSE)=0,"",VLOOKUP($C105,'Control Sample Data'!$C$387:$M$482,8,FALSE)))</f>
        <v/>
      </c>
      <c r="W105" s="139" t="str">
        <f>IF($C105="","",IF(VLOOKUP($C105,'Control Sample Data'!$C$387:$M$482,9,FALSE)=0,"",VLOOKUP($C105,'Control Sample Data'!$C$387:$M$482,9,FALSE)))</f>
        <v/>
      </c>
      <c r="X105" s="139" t="str">
        <f>IF($C105="","",IF(VLOOKUP($C105,'Control Sample Data'!$C$387:$M$482,10,FALSE)=0,"",VLOOKUP($C105,'Control Sample Data'!$C$387:$M$482,10,FALSE)))</f>
        <v/>
      </c>
      <c r="Y105" s="139" t="str">
        <f>IF($C105="","",IF(VLOOKUP($C105,'Control Sample Data'!$C$387:$M$482,11,FALSE)=0,"",VLOOKUP($C105,'Control Sample Data'!$C$387:$M$482,11,FALSE)))</f>
        <v/>
      </c>
    </row>
    <row r="106" customHeight="1" spans="1:25">
      <c r="A106" s="136"/>
      <c r="B106" s="148" t="str">
        <f t="shared" si="17"/>
        <v/>
      </c>
      <c r="C106" s="147" t="str">
        <f>IF('Choose Housekeeping Genes'!C22=0,"",'Choose Housekeeping Genes'!C22)</f>
        <v/>
      </c>
      <c r="D106" s="139" t="str">
        <f>IF($C106="","",IF(VLOOKUP($C106,'Test Sample Data'!$C$387:$M$482,2,FALSE)=0,"",VLOOKUP($C106,'Test Sample Data'!$C$387:$M$482,2,FALSE)))</f>
        <v/>
      </c>
      <c r="E106" s="139" t="str">
        <f>IF($C106="","",IF(VLOOKUP($C106,'Test Sample Data'!$C$387:$M$482,3,FALSE)=0,"",VLOOKUP($C106,'Test Sample Data'!$C$387:$M$482,3,FALSE)))</f>
        <v/>
      </c>
      <c r="F106" s="139" t="str">
        <f>IF($C106="","",IF(VLOOKUP($C106,'Test Sample Data'!$C$387:$M$482,4,FALSE)=0,"",VLOOKUP($C106,'Test Sample Data'!$C$387:$M$482,4,FALSE)))</f>
        <v/>
      </c>
      <c r="G106" s="139" t="str">
        <f>IF($C106="","",IF(VLOOKUP($C106,'Test Sample Data'!$C$387:$M$482,5,FALSE)=0,"",VLOOKUP($C106,'Test Sample Data'!$C$387:$M$482,5,FALSE)))</f>
        <v/>
      </c>
      <c r="H106" s="139" t="str">
        <f>IF($C106="","",IF(VLOOKUP($C106,'Test Sample Data'!$C$387:$M$482,6,FALSE)=0,"",VLOOKUP($C106,'Test Sample Data'!$C$387:$M$482,6,FALSE)))</f>
        <v/>
      </c>
      <c r="I106" s="139" t="str">
        <f>IF($C106="","",IF(VLOOKUP($C106,'Test Sample Data'!$C$387:$M$482,7,FALSE)=0,"",VLOOKUP($C106,'Test Sample Data'!$C$387:$M$482,7,FALSE)))</f>
        <v/>
      </c>
      <c r="J106" s="139" t="str">
        <f>IF($C106="","",IF(VLOOKUP($C106,'Test Sample Data'!$C$387:$M$482,8,FALSE)=0,"",VLOOKUP($C106,'Test Sample Data'!$C$387:$M$482,8,FALSE)))</f>
        <v/>
      </c>
      <c r="K106" s="139" t="str">
        <f>IF($C106="","",IF(VLOOKUP($C106,'Test Sample Data'!$C$387:$M$482,9,FALSE)=0,"",VLOOKUP($C106,'Test Sample Data'!$C$387:$M$482,9,FALSE)))</f>
        <v/>
      </c>
      <c r="L106" s="139" t="str">
        <f>IF($C106="","",IF(VLOOKUP($C106,'Test Sample Data'!$C$387:$M$482,10,FALSE)=0,"",VLOOKUP($C106,'Test Sample Data'!$C$387:$M$482,10,FALSE)))</f>
        <v/>
      </c>
      <c r="M106" s="139" t="str">
        <f>IF($C106="","",IF(VLOOKUP($C106,'Test Sample Data'!$C$387:$M$482,11,FALSE)=0,"",VLOOKUP($C106,'Test Sample Data'!$C$387:$M$482,11,FALSE)))</f>
        <v/>
      </c>
      <c r="N106" s="156" t="str">
        <f t="shared" si="18"/>
        <v/>
      </c>
      <c r="O106" s="122" t="str">
        <f>IF('Choose Housekeeping Genes'!C106=0,"",'Choose Housekeeping Genes'!C106)</f>
        <v/>
      </c>
      <c r="P106" s="139" t="str">
        <f>IF($C106="","",IF(VLOOKUP($C106,'Control Sample Data'!$C$387:$M$482,2,FALSE)=0,"",VLOOKUP($C106,'Control Sample Data'!$C$387:$M$482,2,FALSE)))</f>
        <v/>
      </c>
      <c r="Q106" s="139" t="str">
        <f>IF($C106="","",IF(VLOOKUP($C106,'Control Sample Data'!$C$387:$M$482,3,FALSE)=0,"",VLOOKUP($C106,'Control Sample Data'!$C$387:$M$482,3,FALSE)))</f>
        <v/>
      </c>
      <c r="R106" s="139" t="str">
        <f>IF($C106="","",IF(VLOOKUP($C106,'Control Sample Data'!$C$387:$M$482,4,FALSE)=0,"",VLOOKUP($C106,'Control Sample Data'!$C$387:$M$482,4,FALSE)))</f>
        <v/>
      </c>
      <c r="S106" s="139" t="str">
        <f>IF($C106="","",IF(VLOOKUP($C106,'Control Sample Data'!$C$387:$M$482,5,FALSE)=0,"",VLOOKUP($C106,'Control Sample Data'!$C$387:$M$482,5,FALSE)))</f>
        <v/>
      </c>
      <c r="T106" s="139" t="str">
        <f>IF($C106="","",IF(VLOOKUP($C106,'Control Sample Data'!$C$387:$M$482,6,FALSE)=0,"",VLOOKUP($C106,'Control Sample Data'!$C$387:$M$482,6,FALSE)))</f>
        <v/>
      </c>
      <c r="U106" s="139" t="str">
        <f>IF($C106="","",IF(VLOOKUP($C106,'Control Sample Data'!$C$387:$M$482,7,FALSE)=0,"",VLOOKUP($C106,'Control Sample Data'!$C$387:$M$482,7,FALSE)))</f>
        <v/>
      </c>
      <c r="V106" s="139" t="str">
        <f>IF($C106="","",IF(VLOOKUP($C106,'Control Sample Data'!$C$387:$M$482,8,FALSE)=0,"",VLOOKUP($C106,'Control Sample Data'!$C$387:$M$482,8,FALSE)))</f>
        <v/>
      </c>
      <c r="W106" s="139" t="str">
        <f>IF($C106="","",IF(VLOOKUP($C106,'Control Sample Data'!$C$387:$M$482,9,FALSE)=0,"",VLOOKUP($C106,'Control Sample Data'!$C$387:$M$482,9,FALSE)))</f>
        <v/>
      </c>
      <c r="X106" s="139" t="str">
        <f>IF($C106="","",IF(VLOOKUP($C106,'Control Sample Data'!$C$387:$M$482,10,FALSE)=0,"",VLOOKUP($C106,'Control Sample Data'!$C$387:$M$482,10,FALSE)))</f>
        <v/>
      </c>
      <c r="Y106" s="139" t="str">
        <f>IF($C106="","",IF(VLOOKUP($C106,'Control Sample Data'!$C$387:$M$482,11,FALSE)=0,"",VLOOKUP($C106,'Control Sample Data'!$C$387:$M$482,11,FALSE)))</f>
        <v/>
      </c>
    </row>
    <row r="107" customHeight="1" spans="1:25">
      <c r="A107" s="136"/>
      <c r="B107" s="145" t="s">
        <v>1412</v>
      </c>
      <c r="C107" s="141"/>
      <c r="D107" s="142" t="str">
        <f>IF(ISERROR(AVERAGE(D87:D106)),"",AVERAGE(D87:D106))</f>
        <v/>
      </c>
      <c r="E107" s="142" t="str">
        <f t="shared" ref="E107:M107" si="19">IF(ISERROR(AVERAGE(E87:E106)),"",AVERAGE(E87:E106))</f>
        <v/>
      </c>
      <c r="F107" s="142" t="str">
        <f t="shared" si="19"/>
        <v/>
      </c>
      <c r="G107" s="142" t="str">
        <f t="shared" si="19"/>
        <v/>
      </c>
      <c r="H107" s="142" t="str">
        <f t="shared" si="19"/>
        <v/>
      </c>
      <c r="I107" s="142" t="str">
        <f t="shared" si="19"/>
        <v/>
      </c>
      <c r="J107" s="142" t="str">
        <f t="shared" si="19"/>
        <v/>
      </c>
      <c r="K107" s="142" t="str">
        <f t="shared" si="19"/>
        <v/>
      </c>
      <c r="L107" s="142" t="str">
        <f t="shared" si="19"/>
        <v/>
      </c>
      <c r="M107" s="142" t="str">
        <f t="shared" si="19"/>
        <v/>
      </c>
      <c r="N107" s="145" t="s">
        <v>1412</v>
      </c>
      <c r="O107" s="141"/>
      <c r="P107" s="142" t="str">
        <f>IF(ISERROR(AVERAGE(P87:P106)),"",AVERAGE(P87:P106))</f>
        <v/>
      </c>
      <c r="Q107" s="142" t="str">
        <f t="shared" ref="Q107:Y107" si="20">IF(ISERROR(AVERAGE(Q87:Q106)),"",AVERAGE(Q87:Q106))</f>
        <v/>
      </c>
      <c r="R107" s="142" t="str">
        <f t="shared" si="20"/>
        <v/>
      </c>
      <c r="S107" s="142" t="str">
        <f t="shared" si="20"/>
        <v/>
      </c>
      <c r="T107" s="142" t="str">
        <f t="shared" si="20"/>
        <v/>
      </c>
      <c r="U107" s="142" t="str">
        <f t="shared" si="20"/>
        <v/>
      </c>
      <c r="V107" s="142" t="str">
        <f t="shared" si="20"/>
        <v/>
      </c>
      <c r="W107" s="142" t="str">
        <f t="shared" si="20"/>
        <v/>
      </c>
      <c r="X107" s="142" t="str">
        <f t="shared" si="20"/>
        <v/>
      </c>
      <c r="Y107" s="142" t="str">
        <f t="shared" si="20"/>
        <v/>
      </c>
    </row>
    <row r="260" customHeight="1" spans="1:1">
      <c r="A260" s="157"/>
    </row>
    <row r="261" customHeight="1" spans="1:1">
      <c r="A261" s="157"/>
    </row>
    <row r="262" customHeight="1" spans="1:1">
      <c r="A262" s="157"/>
    </row>
    <row r="263" customHeight="1" spans="1:1">
      <c r="A263" s="157"/>
    </row>
    <row r="264" customHeight="1" spans="1:1">
      <c r="A264" s="157"/>
    </row>
    <row r="265" customHeight="1" spans="1:1">
      <c r="A265" s="157"/>
    </row>
    <row r="266" customHeight="1" spans="1:1">
      <c r="A266" s="157"/>
    </row>
    <row r="267" customHeight="1" spans="1:1">
      <c r="A267" s="157"/>
    </row>
    <row r="268" customHeight="1" spans="1:1">
      <c r="A268" s="157"/>
    </row>
    <row r="269" customHeight="1" spans="1:1">
      <c r="A269" s="157"/>
    </row>
    <row r="270" customHeight="1" spans="1:1">
      <c r="A270" s="157"/>
    </row>
    <row r="271" customHeight="1" spans="1:1">
      <c r="A271" s="157"/>
    </row>
  </sheetData>
  <mergeCells count="22">
    <mergeCell ref="D1:M1"/>
    <mergeCell ref="P1:Y1"/>
    <mergeCell ref="B23:C23"/>
    <mergeCell ref="N23:O23"/>
    <mergeCell ref="B44:C44"/>
    <mergeCell ref="N44:O44"/>
    <mergeCell ref="B65:C65"/>
    <mergeCell ref="N65:O65"/>
    <mergeCell ref="B86:C86"/>
    <mergeCell ref="N86:O86"/>
    <mergeCell ref="B107:C107"/>
    <mergeCell ref="N107:O107"/>
    <mergeCell ref="A1:A2"/>
    <mergeCell ref="A3:A23"/>
    <mergeCell ref="A24:A44"/>
    <mergeCell ref="A45:A65"/>
    <mergeCell ref="A66:A86"/>
    <mergeCell ref="A87:A107"/>
    <mergeCell ref="B1:B2"/>
    <mergeCell ref="C1:C2"/>
    <mergeCell ref="N1:N2"/>
    <mergeCell ref="O1:O2"/>
  </mergeCells>
  <pageMargins left="0.75" right="0.75" top="1" bottom="1" header="0.5" footer="0.5"/>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65"/>
  <sheetViews>
    <sheetView workbookViewId="0">
      <pane ySplit="2" topLeftCell="A3" activePane="bottomLeft" state="frozen"/>
      <selection/>
      <selection pane="bottomLeft" activeCell="A1" sqref="A1:H1"/>
    </sheetView>
  </sheetViews>
  <sheetFormatPr defaultColWidth="9" defaultRowHeight="15" customHeight="1"/>
  <cols>
    <col min="1" max="1" width="26.4285714285714" customWidth="1"/>
    <col min="3" max="11" width="7.71428571428571" customWidth="1"/>
    <col min="12" max="13" width="14.7142857142857" customWidth="1"/>
  </cols>
  <sheetData>
    <row r="1" customHeight="1" spans="1:13">
      <c r="A1" s="101" t="s">
        <v>1413</v>
      </c>
      <c r="B1" s="102"/>
      <c r="C1" s="102"/>
      <c r="D1" s="102"/>
      <c r="E1" s="102"/>
      <c r="F1" s="102"/>
      <c r="G1" s="102"/>
      <c r="H1" s="103"/>
      <c r="I1" s="29" t="s">
        <v>1414</v>
      </c>
      <c r="J1" s="49"/>
      <c r="K1" s="49"/>
      <c r="L1" s="122" t="str">
        <f>Results!F2</f>
        <v>Test Sample</v>
      </c>
      <c r="M1" s="23"/>
    </row>
    <row r="2" s="66" customFormat="1" customHeight="1" spans="1:13">
      <c r="A2" s="104" t="s">
        <v>1415</v>
      </c>
      <c r="B2" s="105"/>
      <c r="C2" s="105" t="str">
        <f>'Gene Table'!D1</f>
        <v>QG064</v>
      </c>
      <c r="D2" s="106"/>
      <c r="E2" s="107"/>
      <c r="F2" s="108"/>
      <c r="G2" s="108"/>
      <c r="H2" s="109"/>
      <c r="I2" s="29" t="s">
        <v>1416</v>
      </c>
      <c r="J2" s="49"/>
      <c r="K2" s="49"/>
      <c r="L2" s="122" t="str">
        <f>Results!G2</f>
        <v>Control Sample</v>
      </c>
      <c r="M2" s="122"/>
    </row>
    <row r="3" s="66" customFormat="1" customHeight="1" spans="1:13">
      <c r="A3" s="110"/>
      <c r="B3" s="111"/>
      <c r="C3" s="111"/>
      <c r="D3" s="111"/>
      <c r="E3" s="111"/>
      <c r="F3" s="111"/>
      <c r="G3" s="111"/>
      <c r="H3" s="111"/>
      <c r="I3" s="111"/>
      <c r="J3" s="111"/>
      <c r="K3" s="111"/>
      <c r="L3" s="111"/>
      <c r="M3" s="123"/>
    </row>
    <row r="4" s="66" customFormat="1" customHeight="1" spans="1:13">
      <c r="A4" s="112" t="s">
        <v>1417</v>
      </c>
      <c r="B4" s="113"/>
      <c r="C4" s="114" t="s">
        <v>1418</v>
      </c>
      <c r="D4" s="115">
        <v>3</v>
      </c>
      <c r="E4" s="116"/>
      <c r="F4" s="117"/>
      <c r="G4" s="117"/>
      <c r="H4" s="117"/>
      <c r="I4" s="117"/>
      <c r="J4" s="117"/>
      <c r="K4" s="117"/>
      <c r="L4" s="117"/>
      <c r="M4" s="124"/>
    </row>
    <row r="5" s="66" customFormat="1" customHeight="1" spans="1:13">
      <c r="A5" s="110"/>
      <c r="B5" s="111"/>
      <c r="C5" s="111"/>
      <c r="D5" s="111"/>
      <c r="E5" s="111"/>
      <c r="F5" s="111"/>
      <c r="G5" s="111"/>
      <c r="H5" s="111"/>
      <c r="I5" s="111"/>
      <c r="J5" s="111"/>
      <c r="K5" s="111"/>
      <c r="L5" s="111"/>
      <c r="M5" s="123"/>
    </row>
    <row r="6" s="66" customFormat="1" customHeight="1" spans="1:18">
      <c r="A6" s="104" t="str">
        <f>'Gene Table'!A3</f>
        <v>Plate 1</v>
      </c>
      <c r="B6" s="102"/>
      <c r="C6" s="102"/>
      <c r="D6" s="102"/>
      <c r="E6" s="102"/>
      <c r="F6" s="102"/>
      <c r="G6" s="102"/>
      <c r="H6" s="102"/>
      <c r="I6" s="102"/>
      <c r="J6" s="102"/>
      <c r="K6" s="102"/>
      <c r="L6" s="102"/>
      <c r="M6" s="103"/>
      <c r="N6" s="125"/>
      <c r="O6" s="125"/>
      <c r="P6" s="125"/>
      <c r="Q6" s="125"/>
      <c r="R6" s="125"/>
    </row>
    <row r="7" customHeight="1" spans="1:13">
      <c r="A7" s="118" t="s">
        <v>1419</v>
      </c>
      <c r="B7" s="102"/>
      <c r="C7" s="102"/>
      <c r="D7" s="102"/>
      <c r="E7" s="102"/>
      <c r="F7" s="102"/>
      <c r="G7" s="102"/>
      <c r="H7" s="102"/>
      <c r="I7" s="102"/>
      <c r="J7" s="102"/>
      <c r="K7" s="102"/>
      <c r="L7" s="102"/>
      <c r="M7" s="103"/>
    </row>
    <row r="8" customHeight="1" spans="1:13">
      <c r="A8" s="68" t="str">
        <f>L1</f>
        <v>Test Sample</v>
      </c>
      <c r="B8" s="68"/>
      <c r="C8" s="68"/>
      <c r="D8" s="68"/>
      <c r="E8" s="68"/>
      <c r="F8" s="68"/>
      <c r="G8" s="68"/>
      <c r="H8" s="68"/>
      <c r="I8" s="68"/>
      <c r="J8" s="68"/>
      <c r="K8" s="68"/>
      <c r="L8" s="68"/>
      <c r="M8" s="68"/>
    </row>
    <row r="9" customHeight="1" spans="1:13">
      <c r="A9" s="68" t="s">
        <v>1390</v>
      </c>
      <c r="B9" s="68" t="s">
        <v>1395</v>
      </c>
      <c r="C9" s="68" t="s">
        <v>1396</v>
      </c>
      <c r="D9" s="68" t="s">
        <v>1397</v>
      </c>
      <c r="E9" s="68" t="s">
        <v>1398</v>
      </c>
      <c r="F9" s="68" t="s">
        <v>1399</v>
      </c>
      <c r="G9" s="68" t="s">
        <v>1400</v>
      </c>
      <c r="H9" s="68" t="s">
        <v>1401</v>
      </c>
      <c r="I9" s="68" t="s">
        <v>1402</v>
      </c>
      <c r="J9" s="68" t="s">
        <v>1403</v>
      </c>
      <c r="K9" s="68" t="s">
        <v>1404</v>
      </c>
      <c r="L9" s="82" t="s">
        <v>1420</v>
      </c>
      <c r="M9" s="126" t="s">
        <v>1421</v>
      </c>
    </row>
    <row r="10" customHeight="1" spans="1:13">
      <c r="A10" s="68" t="s">
        <v>1422</v>
      </c>
      <c r="B10" s="119" t="str">
        <f>IF(ISERROR(AVERAGE(Calculations!D98:D99)),"",AVERAGE(Calculations!D98:D99))</f>
        <v/>
      </c>
      <c r="C10" s="119" t="str">
        <f>IF(ISERROR(AVERAGE(Calculations!E98:E99)),"",AVERAGE(Calculations!E98:E99))</f>
        <v/>
      </c>
      <c r="D10" s="119" t="str">
        <f>IF(ISERROR(AVERAGE(Calculations!F98:F99)),"",AVERAGE(Calculations!F98:F99))</f>
        <v/>
      </c>
      <c r="E10" s="119" t="str">
        <f>IF(ISERROR(AVERAGE(Calculations!G98:G99)),"",AVERAGE(Calculations!G98:G99))</f>
        <v/>
      </c>
      <c r="F10" s="119" t="str">
        <f>IF(ISERROR(AVERAGE(Calculations!H98:H99)),"",AVERAGE(Calculations!H98:H99))</f>
        <v/>
      </c>
      <c r="G10" s="119" t="str">
        <f>IF(ISERROR(AVERAGE(Calculations!I98:I99)),"",AVERAGE(Calculations!I98:I99))</f>
        <v/>
      </c>
      <c r="H10" s="119" t="str">
        <f>IF(ISERROR(AVERAGE(Calculations!J98:J99)),"",AVERAGE(Calculations!J98:J99))</f>
        <v/>
      </c>
      <c r="I10" s="119" t="str">
        <f>IF(ISERROR(AVERAGE(Calculations!K98:K99)),"",AVERAGE(Calculations!K98:K99))</f>
        <v/>
      </c>
      <c r="J10" s="119" t="str">
        <f>IF(ISERROR(AVERAGE(Calculations!L98:L99)),"",AVERAGE(Calculations!L98:L99))</f>
        <v/>
      </c>
      <c r="K10" s="119" t="str">
        <f>IF(ISERROR(AVERAGE(Calculations!M98:M99)),"",AVERAGE(Calculations!M98:M99))</f>
        <v/>
      </c>
      <c r="L10" s="127" t="e">
        <f t="shared" ref="L10:L13" si="0">AVERAGE(B10:K10)</f>
        <v>#DIV/0!</v>
      </c>
      <c r="M10" s="127" t="e">
        <f>STDEV(B10:K10)</f>
        <v>#DIV/0!</v>
      </c>
    </row>
    <row r="11" customHeight="1" spans="1:13">
      <c r="A11" s="82" t="s">
        <v>1423</v>
      </c>
      <c r="B11" s="119" t="str">
        <f>IF(ISERROR(STDEV(Calculations!D98:D99)),"",STDEV(Calculations!D98:D99))</f>
        <v/>
      </c>
      <c r="C11" s="119" t="str">
        <f>IF(ISERROR(STDEV(Calculations!E98:E99)),"",STDEV(Calculations!E98:E99))</f>
        <v/>
      </c>
      <c r="D11" s="119" t="str">
        <f>IF(ISERROR(STDEV(Calculations!F98:F99)),"",STDEV(Calculations!F98:F99))</f>
        <v/>
      </c>
      <c r="E11" s="119" t="str">
        <f>IF(ISERROR(STDEV(Calculations!G98:G99)),"",STDEV(Calculations!G98:G99))</f>
        <v/>
      </c>
      <c r="F11" s="119" t="str">
        <f>IF(ISERROR(STDEV(Calculations!H98:H99)),"",STDEV(Calculations!H98:H99))</f>
        <v/>
      </c>
      <c r="G11" s="119" t="str">
        <f>IF(ISERROR(STDEV(Calculations!I98:I99)),"",STDEV(Calculations!I98:I99))</f>
        <v/>
      </c>
      <c r="H11" s="119" t="str">
        <f>IF(ISERROR(STDEV(Calculations!J98:J99)),"",STDEV(Calculations!J98:J99))</f>
        <v/>
      </c>
      <c r="I11" s="119" t="str">
        <f>IF(ISERROR(STDEV(Calculations!K98:K99)),"",STDEV(Calculations!K98:K99))</f>
        <v/>
      </c>
      <c r="J11" s="119" t="str">
        <f>IF(ISERROR(STDEV(Calculations!L98:L99)),"",STDEV(Calculations!L98:L99))</f>
        <v/>
      </c>
      <c r="K11" s="119" t="str">
        <f>IF(ISERROR(STDEV(Calculations!M98:M99)),"",STDEV(Calculations!M98:M99))</f>
        <v/>
      </c>
      <c r="L11" s="127" t="e">
        <f t="shared" si="0"/>
        <v>#DIV/0!</v>
      </c>
      <c r="M11" s="127" t="s">
        <v>1424</v>
      </c>
    </row>
    <row r="12" customHeight="1" spans="1:13">
      <c r="A12" s="68" t="s">
        <v>1425</v>
      </c>
      <c r="B12" s="119" t="str">
        <f>IF(ISERROR(AVERAGE(Calculations!D96:D97)),"",AVERAGE(Calculations!D96:D97))</f>
        <v/>
      </c>
      <c r="C12" s="119" t="str">
        <f>IF(ISERROR(AVERAGE(Calculations!E96:E97)),"",AVERAGE(Calculations!E96:E97))</f>
        <v/>
      </c>
      <c r="D12" s="119" t="str">
        <f>IF(ISERROR(AVERAGE(Calculations!F96:F97)),"",AVERAGE(Calculations!F96:F97))</f>
        <v/>
      </c>
      <c r="E12" s="119" t="str">
        <f>IF(ISERROR(AVERAGE(Calculations!G96:G97)),"",AVERAGE(Calculations!G96:G97))</f>
        <v/>
      </c>
      <c r="F12" s="119" t="str">
        <f>IF(ISERROR(AVERAGE(Calculations!H96:H97)),"",AVERAGE(Calculations!H96:H97))</f>
        <v/>
      </c>
      <c r="G12" s="119" t="str">
        <f>IF(ISERROR(AVERAGE(Calculations!I96:I97)),"",AVERAGE(Calculations!I96:I97))</f>
        <v/>
      </c>
      <c r="H12" s="119" t="str">
        <f>IF(ISERROR(AVERAGE(Calculations!J96:J97)),"",AVERAGE(Calculations!J96:J97))</f>
        <v/>
      </c>
      <c r="I12" s="119" t="str">
        <f>IF(ISERROR(AVERAGE(Calculations!K96:K97)),"",AVERAGE(Calculations!K96:K97))</f>
        <v/>
      </c>
      <c r="J12" s="119" t="str">
        <f>IF(ISERROR(AVERAGE(Calculations!L96:L97)),"",AVERAGE(Calculations!L96:L97))</f>
        <v/>
      </c>
      <c r="K12" s="119" t="str">
        <f>IF(ISERROR(AVERAGE(Calculations!M96:M97)),"",AVERAGE(Calculations!M96:M97))</f>
        <v/>
      </c>
      <c r="L12" s="127" t="e">
        <f t="shared" si="0"/>
        <v>#DIV/0!</v>
      </c>
      <c r="M12" s="127" t="e">
        <f>STDEV(B12:K12)</f>
        <v>#DIV/0!</v>
      </c>
    </row>
    <row r="13" customHeight="1" spans="1:13">
      <c r="A13" s="82" t="s">
        <v>1426</v>
      </c>
      <c r="B13" s="119" t="str">
        <f>IF(ISERROR(STDEV(Calculations!D96:D97)),"",STDEV(Calculations!D96:D97))</f>
        <v/>
      </c>
      <c r="C13" s="119" t="str">
        <f>IF(ISERROR(STDEV(Calculations!E96:E97)),"",STDEV(Calculations!E96:E97))</f>
        <v/>
      </c>
      <c r="D13" s="119" t="str">
        <f>IF(ISERROR(STDEV(Calculations!F96:F97)),"",STDEV(Calculations!F96:F97))</f>
        <v/>
      </c>
      <c r="E13" s="119" t="str">
        <f>IF(ISERROR(STDEV(Calculations!G96:G97)),"",STDEV(Calculations!G96:G97))</f>
        <v/>
      </c>
      <c r="F13" s="119" t="str">
        <f>IF(ISERROR(STDEV(Calculations!H96:H97)),"",STDEV(Calculations!H96:H97))</f>
        <v/>
      </c>
      <c r="G13" s="119" t="str">
        <f>IF(ISERROR(STDEV(Calculations!I96:I97)),"",STDEV(Calculations!I96:I97))</f>
        <v/>
      </c>
      <c r="H13" s="119" t="str">
        <f>IF(ISERROR(STDEV(Calculations!J96:J97)),"",STDEV(Calculations!J96:J97))</f>
        <v/>
      </c>
      <c r="I13" s="119" t="str">
        <f>IF(ISERROR(STDEV(Calculations!K96:K97)),"",STDEV(Calculations!K96:K97))</f>
        <v/>
      </c>
      <c r="J13" s="119" t="str">
        <f>IF(ISERROR(STDEV(Calculations!L96:L97)),"",STDEV(Calculations!L96:L97))</f>
        <v/>
      </c>
      <c r="K13" s="119" t="str">
        <f>IF(ISERROR(STDEV(Calculations!M96:M97)),"",STDEV(Calculations!M96:M97))</f>
        <v/>
      </c>
      <c r="L13" s="127" t="e">
        <f t="shared" si="0"/>
        <v>#DIV/0!</v>
      </c>
      <c r="M13" s="127" t="s">
        <v>1424</v>
      </c>
    </row>
    <row r="14" customHeight="1" spans="1:13">
      <c r="A14" s="63" t="str">
        <f>L2</f>
        <v>Control Sample</v>
      </c>
      <c r="B14" s="64"/>
      <c r="C14" s="64"/>
      <c r="D14" s="64"/>
      <c r="E14" s="64"/>
      <c r="F14" s="64"/>
      <c r="G14" s="64"/>
      <c r="H14" s="64"/>
      <c r="I14" s="64"/>
      <c r="J14" s="64"/>
      <c r="K14" s="64"/>
      <c r="L14" s="64"/>
      <c r="M14" s="65"/>
    </row>
    <row r="15" customHeight="1" spans="1:13">
      <c r="A15" s="68" t="s">
        <v>1390</v>
      </c>
      <c r="B15" s="68" t="s">
        <v>1395</v>
      </c>
      <c r="C15" s="68" t="s">
        <v>1396</v>
      </c>
      <c r="D15" s="68" t="s">
        <v>1397</v>
      </c>
      <c r="E15" s="68" t="s">
        <v>1398</v>
      </c>
      <c r="F15" s="68" t="s">
        <v>1399</v>
      </c>
      <c r="G15" s="68" t="s">
        <v>1400</v>
      </c>
      <c r="H15" s="68" t="s">
        <v>1401</v>
      </c>
      <c r="I15" s="68" t="s">
        <v>1402</v>
      </c>
      <c r="J15" s="68" t="s">
        <v>1403</v>
      </c>
      <c r="K15" s="68" t="s">
        <v>1404</v>
      </c>
      <c r="L15" s="82" t="s">
        <v>1420</v>
      </c>
      <c r="M15" s="126" t="s">
        <v>1421</v>
      </c>
    </row>
    <row r="16" customHeight="1" spans="1:13">
      <c r="A16" s="68" t="s">
        <v>1422</v>
      </c>
      <c r="B16" s="119" t="str">
        <f>IF(ISERROR(AVERAGE(Calculations!P98:P99)),"",AVERAGE(Calculations!P98:P99))</f>
        <v/>
      </c>
      <c r="C16" s="119" t="str">
        <f>IF(ISERROR(AVERAGE(Calculations!Q98:Q99)),"",AVERAGE(Calculations!Q98:Q99))</f>
        <v/>
      </c>
      <c r="D16" s="119" t="str">
        <f>IF(ISERROR(AVERAGE(Calculations!R98:R99)),"",AVERAGE(Calculations!R98:R99))</f>
        <v/>
      </c>
      <c r="E16" s="119" t="str">
        <f>IF(ISERROR(AVERAGE(Calculations!S98:S99)),"",AVERAGE(Calculations!S98:S99))</f>
        <v/>
      </c>
      <c r="F16" s="119" t="str">
        <f>IF(ISERROR(AVERAGE(Calculations!T98:T99)),"",AVERAGE(Calculations!T98:T99))</f>
        <v/>
      </c>
      <c r="G16" s="119" t="str">
        <f>IF(ISERROR(AVERAGE(Calculations!U98:U99)),"",AVERAGE(Calculations!U98:U99))</f>
        <v/>
      </c>
      <c r="H16" s="119" t="str">
        <f>IF(ISERROR(AVERAGE(Calculations!V98:V99)),"",AVERAGE(Calculations!V98:V99))</f>
        <v/>
      </c>
      <c r="I16" s="119" t="str">
        <f>IF(ISERROR(AVERAGE(Calculations!W98:W99)),"",AVERAGE(Calculations!W98:W99))</f>
        <v/>
      </c>
      <c r="J16" s="119" t="str">
        <f>IF(ISERROR(AVERAGE(Calculations!X98:X99)),"",AVERAGE(Calculations!X98:X99))</f>
        <v/>
      </c>
      <c r="K16" s="119" t="str">
        <f>IF(ISERROR(AVERAGE(Calculations!Y98:Y99)),"",AVERAGE(Calculations!Y98:Y99))</f>
        <v/>
      </c>
      <c r="L16" s="127" t="e">
        <f t="shared" ref="L16:L19" si="1">AVERAGE(B16:K16)</f>
        <v>#DIV/0!</v>
      </c>
      <c r="M16" s="127" t="e">
        <f>STDEV(B16:K16)</f>
        <v>#DIV/0!</v>
      </c>
    </row>
    <row r="17" customHeight="1" spans="1:13">
      <c r="A17" s="82" t="s">
        <v>1423</v>
      </c>
      <c r="B17" s="119" t="str">
        <f>IF(ISERROR(STDEV(Calculations!P98:P99)),"",STDEV(Calculations!P98:P99))</f>
        <v/>
      </c>
      <c r="C17" s="119" t="str">
        <f>IF(ISERROR(STDEV(Calculations!Q98:Q99)),"",STDEV(Calculations!Q98:Q99))</f>
        <v/>
      </c>
      <c r="D17" s="119" t="str">
        <f>IF(ISERROR(STDEV(Calculations!R98:R99)),"",STDEV(Calculations!R98:R99))</f>
        <v/>
      </c>
      <c r="E17" s="119" t="str">
        <f>IF(ISERROR(STDEV(Calculations!S98:S99)),"",STDEV(Calculations!S98:S99))</f>
        <v/>
      </c>
      <c r="F17" s="119" t="str">
        <f>IF(ISERROR(STDEV(Calculations!T98:T99)),"",STDEV(Calculations!T98:T99))</f>
        <v/>
      </c>
      <c r="G17" s="119" t="str">
        <f>IF(ISERROR(STDEV(Calculations!U98:U99)),"",STDEV(Calculations!U98:U99))</f>
        <v/>
      </c>
      <c r="H17" s="119" t="str">
        <f>IF(ISERROR(STDEV(Calculations!V98:V99)),"",STDEV(Calculations!V98:V99))</f>
        <v/>
      </c>
      <c r="I17" s="119" t="str">
        <f>IF(ISERROR(STDEV(Calculations!W98:W99)),"",STDEV(Calculations!W98:W99))</f>
        <v/>
      </c>
      <c r="J17" s="119" t="str">
        <f>IF(ISERROR(STDEV(Calculations!X98:X99)),"",STDEV(Calculations!X98:X99))</f>
        <v/>
      </c>
      <c r="K17" s="119" t="str">
        <f>IF(ISERROR(STDEV(Calculations!Y98:Y99)),"",STDEV(Calculations!Y98:Y99))</f>
        <v/>
      </c>
      <c r="L17" s="127" t="e">
        <f t="shared" si="1"/>
        <v>#DIV/0!</v>
      </c>
      <c r="M17" s="127" t="s">
        <v>1424</v>
      </c>
    </row>
    <row r="18" customHeight="1" spans="1:13">
      <c r="A18" s="68" t="s">
        <v>1425</v>
      </c>
      <c r="B18" s="119" t="str">
        <f>IF(ISERROR(AVERAGE(Calculations!P96:P97)),"",AVERAGE(Calculations!P96:P97))</f>
        <v/>
      </c>
      <c r="C18" s="119" t="str">
        <f>IF(ISERROR(AVERAGE(Calculations!Q96:Q97)),"",AVERAGE(Calculations!Q96:Q97))</f>
        <v/>
      </c>
      <c r="D18" s="119" t="str">
        <f>IF(ISERROR(AVERAGE(Calculations!R96:R97)),"",AVERAGE(Calculations!R96:R97))</f>
        <v/>
      </c>
      <c r="E18" s="119" t="str">
        <f>IF(ISERROR(AVERAGE(Calculations!S96:S97)),"",AVERAGE(Calculations!S96:S97))</f>
        <v/>
      </c>
      <c r="F18" s="119" t="str">
        <f>IF(ISERROR(AVERAGE(Calculations!T96:T97)),"",AVERAGE(Calculations!T96:T97))</f>
        <v/>
      </c>
      <c r="G18" s="119" t="str">
        <f>IF(ISERROR(AVERAGE(Calculations!U96:U97)),"",AVERAGE(Calculations!U96:U97))</f>
        <v/>
      </c>
      <c r="H18" s="119" t="str">
        <f>IF(ISERROR(AVERAGE(Calculations!V96:V97)),"",AVERAGE(Calculations!V96:V97))</f>
        <v/>
      </c>
      <c r="I18" s="119" t="str">
        <f>IF(ISERROR(AVERAGE(Calculations!W96:W97)),"",AVERAGE(Calculations!W96:W97))</f>
        <v/>
      </c>
      <c r="J18" s="119" t="str">
        <f>IF(ISERROR(AVERAGE(Calculations!X96:X97)),"",AVERAGE(Calculations!X96:X97))</f>
        <v/>
      </c>
      <c r="K18" s="119" t="str">
        <f>IF(ISERROR(AVERAGE(Calculations!Y96:Y97)),"",AVERAGE(Calculations!Y96:Y97))</f>
        <v/>
      </c>
      <c r="L18" s="127" t="e">
        <f t="shared" si="1"/>
        <v>#DIV/0!</v>
      </c>
      <c r="M18" s="127" t="e">
        <f>STDEV(B18:K18)</f>
        <v>#DIV/0!</v>
      </c>
    </row>
    <row r="19" customHeight="1" spans="1:13">
      <c r="A19" s="82" t="s">
        <v>1426</v>
      </c>
      <c r="B19" s="119" t="str">
        <f>IF(ISERROR(STDEV(Calculations!P96:P97)),"",STDEV(Calculations!P96:P97))</f>
        <v/>
      </c>
      <c r="C19" s="119" t="str">
        <f>IF(ISERROR(STDEV(Calculations!Q96:Q97)),"",STDEV(Calculations!Q96:Q97))</f>
        <v/>
      </c>
      <c r="D19" s="119" t="str">
        <f>IF(ISERROR(STDEV(Calculations!R96:R97)),"",STDEV(Calculations!R96:R97))</f>
        <v/>
      </c>
      <c r="E19" s="119" t="str">
        <f>IF(ISERROR(STDEV(Calculations!S96:S97)),"",STDEV(Calculations!S96:S97))</f>
        <v/>
      </c>
      <c r="F19" s="119" t="str">
        <f>IF(ISERROR(STDEV(Calculations!T96:T97)),"",STDEV(Calculations!T96:T97))</f>
        <v/>
      </c>
      <c r="G19" s="119" t="str">
        <f>IF(ISERROR(STDEV(Calculations!U96:U97)),"",STDEV(Calculations!U96:U97))</f>
        <v/>
      </c>
      <c r="H19" s="119" t="str">
        <f>IF(ISERROR(STDEV(Calculations!V96:V97)),"",STDEV(Calculations!V96:V97))</f>
        <v/>
      </c>
      <c r="I19" s="119" t="str">
        <f>IF(ISERROR(STDEV(Calculations!W96:W97)),"",STDEV(Calculations!W96:W97))</f>
        <v/>
      </c>
      <c r="J19" s="119" t="str">
        <f>IF(ISERROR(STDEV(Calculations!X96:X97)),"",STDEV(Calculations!X96:X97))</f>
        <v/>
      </c>
      <c r="K19" s="119" t="str">
        <f>IF(ISERROR(STDEV(Calculations!Y96:Y97)),"",STDEV(Calculations!Y96:Y97))</f>
        <v/>
      </c>
      <c r="L19" s="127" t="e">
        <f t="shared" si="1"/>
        <v>#DIV/0!</v>
      </c>
      <c r="M19" s="127" t="s">
        <v>1424</v>
      </c>
    </row>
    <row r="20" customHeight="1" spans="1:11">
      <c r="A20" s="118" t="s">
        <v>1427</v>
      </c>
      <c r="B20" s="102"/>
      <c r="C20" s="102"/>
      <c r="D20" s="102"/>
      <c r="E20" s="102"/>
      <c r="F20" s="102"/>
      <c r="G20" s="102"/>
      <c r="H20" s="102"/>
      <c r="I20" s="102"/>
      <c r="J20" s="102"/>
      <c r="K20" s="103"/>
    </row>
    <row r="21" customHeight="1" spans="1:13">
      <c r="A21" s="68" t="str">
        <f>L1</f>
        <v>Test Sample</v>
      </c>
      <c r="B21" s="68"/>
      <c r="C21" s="68"/>
      <c r="D21" s="68"/>
      <c r="E21" s="68"/>
      <c r="F21" s="68"/>
      <c r="G21" s="68"/>
      <c r="H21" s="68"/>
      <c r="I21" s="68"/>
      <c r="J21" s="68"/>
      <c r="K21" s="68"/>
      <c r="L21" s="128"/>
      <c r="M21" s="128"/>
    </row>
    <row r="22" customHeight="1" spans="1:13">
      <c r="A22" s="68" t="s">
        <v>1390</v>
      </c>
      <c r="B22" s="68" t="s">
        <v>1395</v>
      </c>
      <c r="C22" s="68" t="s">
        <v>1396</v>
      </c>
      <c r="D22" s="68" t="s">
        <v>1397</v>
      </c>
      <c r="E22" s="68" t="s">
        <v>1398</v>
      </c>
      <c r="F22" s="68" t="s">
        <v>1399</v>
      </c>
      <c r="G22" s="68" t="s">
        <v>1400</v>
      </c>
      <c r="H22" s="68" t="s">
        <v>1401</v>
      </c>
      <c r="I22" s="68" t="s">
        <v>1402</v>
      </c>
      <c r="J22" s="68" t="s">
        <v>1403</v>
      </c>
      <c r="K22" s="68" t="s">
        <v>1404</v>
      </c>
      <c r="L22" s="128"/>
      <c r="M22" s="128"/>
    </row>
    <row r="23" customHeight="1" spans="1:13">
      <c r="A23" s="68" t="s">
        <v>1428</v>
      </c>
      <c r="B23" s="119" t="str">
        <f>IF(ISERR(B12-B10),"",B12-B10)</f>
        <v/>
      </c>
      <c r="C23" s="119" t="str">
        <f t="shared" ref="C23:K23" si="2">IF(ISERR(C12-C10),"",C12-C10)</f>
        <v/>
      </c>
      <c r="D23" s="119" t="str">
        <f t="shared" si="2"/>
        <v/>
      </c>
      <c r="E23" s="119" t="str">
        <f t="shared" si="2"/>
        <v/>
      </c>
      <c r="F23" s="119" t="str">
        <f t="shared" si="2"/>
        <v/>
      </c>
      <c r="G23" s="119" t="str">
        <f t="shared" si="2"/>
        <v/>
      </c>
      <c r="H23" s="119" t="str">
        <f t="shared" si="2"/>
        <v/>
      </c>
      <c r="I23" s="119" t="str">
        <f t="shared" si="2"/>
        <v/>
      </c>
      <c r="J23" s="119" t="str">
        <f t="shared" si="2"/>
        <v/>
      </c>
      <c r="K23" s="119" t="str">
        <f t="shared" si="2"/>
        <v/>
      </c>
      <c r="L23" s="129"/>
      <c r="M23" s="130"/>
    </row>
    <row r="24" customHeight="1" spans="1:13">
      <c r="A24" s="82" t="s">
        <v>1429</v>
      </c>
      <c r="B24" s="120" t="str">
        <f>IF(B23="","",IF(B23&lt;$D$4,"Pass","FAIL"))</f>
        <v/>
      </c>
      <c r="C24" s="120" t="str">
        <f t="shared" ref="C24:K24" si="3">IF(C23="","",IF(C23&lt;$D$4,"Pass","FAIL"))</f>
        <v/>
      </c>
      <c r="D24" s="120" t="str">
        <f t="shared" si="3"/>
        <v/>
      </c>
      <c r="E24" s="120" t="str">
        <f t="shared" si="3"/>
        <v/>
      </c>
      <c r="F24" s="120" t="str">
        <f t="shared" si="3"/>
        <v/>
      </c>
      <c r="G24" s="120" t="str">
        <f t="shared" si="3"/>
        <v/>
      </c>
      <c r="H24" s="120" t="str">
        <f t="shared" si="3"/>
        <v/>
      </c>
      <c r="I24" s="120" t="str">
        <f t="shared" si="3"/>
        <v/>
      </c>
      <c r="J24" s="120" t="str">
        <f t="shared" si="3"/>
        <v/>
      </c>
      <c r="K24" s="120" t="str">
        <f t="shared" si="3"/>
        <v/>
      </c>
      <c r="L24" s="131"/>
      <c r="M24" s="131"/>
    </row>
    <row r="25" customHeight="1" spans="1:11">
      <c r="A25" s="68" t="str">
        <f>L2</f>
        <v>Control Sample</v>
      </c>
      <c r="B25" s="68"/>
      <c r="C25" s="68"/>
      <c r="D25" s="68"/>
      <c r="E25" s="68"/>
      <c r="F25" s="68"/>
      <c r="G25" s="68"/>
      <c r="H25" s="68"/>
      <c r="I25" s="68"/>
      <c r="J25" s="68"/>
      <c r="K25" s="68"/>
    </row>
    <row r="26" customHeight="1" spans="1:11">
      <c r="A26" s="68" t="s">
        <v>1390</v>
      </c>
      <c r="B26" s="68" t="s">
        <v>1395</v>
      </c>
      <c r="C26" s="68" t="s">
        <v>1396</v>
      </c>
      <c r="D26" s="68" t="s">
        <v>1397</v>
      </c>
      <c r="E26" s="68" t="s">
        <v>1398</v>
      </c>
      <c r="F26" s="68" t="s">
        <v>1399</v>
      </c>
      <c r="G26" s="68" t="s">
        <v>1400</v>
      </c>
      <c r="H26" s="68" t="s">
        <v>1401</v>
      </c>
      <c r="I26" s="68" t="s">
        <v>1402</v>
      </c>
      <c r="J26" s="68" t="s">
        <v>1403</v>
      </c>
      <c r="K26" s="68" t="s">
        <v>1404</v>
      </c>
    </row>
    <row r="27" customHeight="1" spans="1:11">
      <c r="A27" s="68" t="s">
        <v>1428</v>
      </c>
      <c r="B27" s="119" t="str">
        <f>IF(ISERR(B18-B16),"",B18-B16)</f>
        <v/>
      </c>
      <c r="C27" s="119" t="str">
        <f t="shared" ref="C27:K27" si="4">IF(ISERR(C18-C16),"",C18-C16)</f>
        <v/>
      </c>
      <c r="D27" s="119" t="str">
        <f t="shared" si="4"/>
        <v/>
      </c>
      <c r="E27" s="119" t="str">
        <f t="shared" si="4"/>
        <v/>
      </c>
      <c r="F27" s="119" t="str">
        <f t="shared" si="4"/>
        <v/>
      </c>
      <c r="G27" s="119" t="str">
        <f t="shared" si="4"/>
        <v/>
      </c>
      <c r="H27" s="119" t="str">
        <f t="shared" si="4"/>
        <v/>
      </c>
      <c r="I27" s="119" t="str">
        <f t="shared" si="4"/>
        <v/>
      </c>
      <c r="J27" s="119" t="str">
        <f t="shared" si="4"/>
        <v/>
      </c>
      <c r="K27" s="119" t="str">
        <f t="shared" si="4"/>
        <v/>
      </c>
    </row>
    <row r="28" customHeight="1" spans="1:11">
      <c r="A28" s="82" t="s">
        <v>1429</v>
      </c>
      <c r="B28" s="120" t="str">
        <f>IF(B27="","",IF(B27&lt;$D$4,"Pass","FAIL"))</f>
        <v/>
      </c>
      <c r="C28" s="120" t="str">
        <f t="shared" ref="C28:K28" si="5">IF(C27="","",IF(C27&lt;$D$4,"Pass","FAIL"))</f>
        <v/>
      </c>
      <c r="D28" s="120" t="str">
        <f t="shared" si="5"/>
        <v/>
      </c>
      <c r="E28" s="120" t="str">
        <f t="shared" si="5"/>
        <v/>
      </c>
      <c r="F28" s="120" t="str">
        <f t="shared" si="5"/>
        <v/>
      </c>
      <c r="G28" s="120" t="str">
        <f t="shared" si="5"/>
        <v/>
      </c>
      <c r="H28" s="120" t="str">
        <f t="shared" si="5"/>
        <v/>
      </c>
      <c r="I28" s="120" t="str">
        <f t="shared" si="5"/>
        <v/>
      </c>
      <c r="J28" s="120" t="str">
        <f t="shared" si="5"/>
        <v/>
      </c>
      <c r="K28" s="120" t="str">
        <f t="shared" si="5"/>
        <v/>
      </c>
    </row>
    <row r="29" customHeight="1" spans="1:11">
      <c r="A29" s="118" t="s">
        <v>1430</v>
      </c>
      <c r="B29" s="102"/>
      <c r="C29" s="102"/>
      <c r="D29" s="102"/>
      <c r="E29" s="102"/>
      <c r="F29" s="102"/>
      <c r="G29" s="102"/>
      <c r="H29" s="102"/>
      <c r="I29" s="102"/>
      <c r="J29" s="102"/>
      <c r="K29" s="103"/>
    </row>
    <row r="30" customHeight="1" spans="1:11">
      <c r="A30" s="68" t="str">
        <f>$L$1</f>
        <v>Test Sample</v>
      </c>
      <c r="B30" s="68"/>
      <c r="C30" s="68"/>
      <c r="D30" s="68"/>
      <c r="E30" s="68"/>
      <c r="F30" s="68"/>
      <c r="G30" s="68"/>
      <c r="H30" s="68"/>
      <c r="I30" s="68"/>
      <c r="J30" s="68"/>
      <c r="K30" s="68"/>
    </row>
    <row r="31" customHeight="1" spans="1:11">
      <c r="A31" s="68" t="s">
        <v>1390</v>
      </c>
      <c r="B31" s="68" t="s">
        <v>1395</v>
      </c>
      <c r="C31" s="68" t="s">
        <v>1396</v>
      </c>
      <c r="D31" s="68" t="s">
        <v>1397</v>
      </c>
      <c r="E31" s="68" t="s">
        <v>1398</v>
      </c>
      <c r="F31" s="68" t="s">
        <v>1399</v>
      </c>
      <c r="G31" s="68" t="s">
        <v>1400</v>
      </c>
      <c r="H31" s="68" t="s">
        <v>1401</v>
      </c>
      <c r="I31" s="68" t="s">
        <v>1402</v>
      </c>
      <c r="J31" s="68" t="s">
        <v>1403</v>
      </c>
      <c r="K31" s="68" t="s">
        <v>1404</v>
      </c>
    </row>
    <row r="32" customHeight="1" spans="1:11">
      <c r="A32" s="68" t="s">
        <v>1431</v>
      </c>
      <c r="B32" s="119" t="str">
        <f>IF(ISERR(STDEV(Calculations!D88:D89)),"",STDEV(Calculations!D88:D89))</f>
        <v/>
      </c>
      <c r="C32" s="119" t="str">
        <f>IF(ISERR(STDEV(Calculations!E88:E89)),"",STDEV(Calculations!E88:E89))</f>
        <v/>
      </c>
      <c r="D32" s="119" t="str">
        <f>IF(ISERR(STDEV(Calculations!F88:F89)),"",STDEV(Calculations!F88:F89))</f>
        <v/>
      </c>
      <c r="E32" s="119" t="str">
        <f>IF(ISERR(STDEV(Calculations!G88:G89)),"",STDEV(Calculations!G88:G89))</f>
        <v/>
      </c>
      <c r="F32" s="119" t="str">
        <f>IF(ISERR(STDEV(Calculations!H88:H89)),"",STDEV(Calculations!H88:H89))</f>
        <v/>
      </c>
      <c r="G32" s="119" t="str">
        <f>IF(ISERR(STDEV(Calculations!I88:I89)),"",STDEV(Calculations!I88:I89))</f>
        <v/>
      </c>
      <c r="H32" s="119" t="str">
        <f>IF(ISERR(STDEV(Calculations!J88:J89)),"",STDEV(Calculations!J88:J89))</f>
        <v/>
      </c>
      <c r="I32" s="119" t="str">
        <f>IF(ISERR(STDEV(Calculations!K88:K89)),"",STDEV(Calculations!K88:K89))</f>
        <v/>
      </c>
      <c r="J32" s="119" t="str">
        <f>IF(ISERR(STDEV(Calculations!L88:L89)),"",STDEV(Calculations!L88:L89))</f>
        <v/>
      </c>
      <c r="K32" s="119" t="str">
        <f>IF(ISERR(STDEV(Calculations!M88:M89)),"",STDEV(Calculations!M88:M89))</f>
        <v/>
      </c>
    </row>
    <row r="33" customHeight="1" spans="1:11">
      <c r="A33" s="82" t="s">
        <v>1432</v>
      </c>
      <c r="B33" s="120" t="str">
        <f>IF(B32="","",IF(OR(B32&lt;&gt;0,Calculations!D88&lt;&gt;35,Calculations!D89&lt;&gt;35),"No","Pass"))</f>
        <v/>
      </c>
      <c r="C33" s="120" t="str">
        <f>IF(C32="","",IF(OR(C32&lt;&gt;0,Calculations!E88&lt;&gt;35,Calculations!E89&lt;&gt;35),"No","Pass"))</f>
        <v/>
      </c>
      <c r="D33" s="120" t="str">
        <f>IF(D32="","",IF(OR(D32&lt;&gt;0,Calculations!F88&lt;&gt;35,Calculations!F89&lt;&gt;35),"No","Pass"))</f>
        <v/>
      </c>
      <c r="E33" s="120" t="str">
        <f>IF(E32="","",IF(OR(E32&lt;&gt;0,Calculations!G88&lt;&gt;35,Calculations!G89&lt;&gt;35),"No","Pass"))</f>
        <v/>
      </c>
      <c r="F33" s="120" t="str">
        <f>IF(F32="","",IF(OR(F32&lt;&gt;0,Calculations!H88&lt;&gt;35,Calculations!H89&lt;&gt;35),"No","Pass"))</f>
        <v/>
      </c>
      <c r="G33" s="120" t="str">
        <f>IF(G32="","",IF(OR(G32&lt;&gt;0,Calculations!I88&lt;&gt;35,Calculations!I89&lt;&gt;35),"No","Pass"))</f>
        <v/>
      </c>
      <c r="H33" s="120" t="str">
        <f>IF(H32="","",IF(OR(H32&lt;&gt;0,Calculations!J88&lt;&gt;35,Calculations!J89&lt;&gt;35),"No","Pass"))</f>
        <v/>
      </c>
      <c r="I33" s="120" t="str">
        <f>IF(I32="","",IF(OR(I32&lt;&gt;0,Calculations!K88&lt;&gt;35,Calculations!K89&lt;&gt;35),"No","Pass"))</f>
        <v/>
      </c>
      <c r="J33" s="120" t="str">
        <f>IF(J32="","",IF(OR(J32&lt;&gt;0,Calculations!L88&lt;&gt;35,Calculations!L89&lt;&gt;35),"No","Pass"))</f>
        <v/>
      </c>
      <c r="K33" s="120" t="str">
        <f>IF(K32="","",IF(OR(K32&lt;&gt;0,Calculations!M88&lt;&gt;35,Calculations!M89&lt;&gt;35),"No","Pass"))</f>
        <v/>
      </c>
    </row>
    <row r="34" customHeight="1" spans="1:11">
      <c r="A34" s="68" t="str">
        <f>$L$2</f>
        <v>Control Sample</v>
      </c>
      <c r="B34" s="68"/>
      <c r="C34" s="68"/>
      <c r="D34" s="68"/>
      <c r="E34" s="68"/>
      <c r="F34" s="68"/>
      <c r="G34" s="68"/>
      <c r="H34" s="68"/>
      <c r="I34" s="68"/>
      <c r="J34" s="68"/>
      <c r="K34" s="68"/>
    </row>
    <row r="35" customHeight="1" spans="1:11">
      <c r="A35" s="68" t="s">
        <v>1390</v>
      </c>
      <c r="B35" s="68" t="s">
        <v>1395</v>
      </c>
      <c r="C35" s="68" t="s">
        <v>1396</v>
      </c>
      <c r="D35" s="68" t="s">
        <v>1397</v>
      </c>
      <c r="E35" s="68" t="s">
        <v>1398</v>
      </c>
      <c r="F35" s="68" t="s">
        <v>1399</v>
      </c>
      <c r="G35" s="68" t="s">
        <v>1400</v>
      </c>
      <c r="H35" s="68" t="s">
        <v>1401</v>
      </c>
      <c r="I35" s="68" t="s">
        <v>1402</v>
      </c>
      <c r="J35" s="68" t="s">
        <v>1403</v>
      </c>
      <c r="K35" s="68" t="s">
        <v>1404</v>
      </c>
    </row>
    <row r="36" customHeight="1" spans="1:11">
      <c r="A36" s="68" t="s">
        <v>1431</v>
      </c>
      <c r="B36" s="119" t="str">
        <f>IF(ISERR(STDEV(Calculations!P88:P89)),"",STDEV(Calculations!P88:P89))</f>
        <v/>
      </c>
      <c r="C36" s="119" t="str">
        <f>IF(ISERR(STDEV(Calculations!Q88:Q89)),"",STDEV(Calculations!Q88:Q89))</f>
        <v/>
      </c>
      <c r="D36" s="119" t="str">
        <f>IF(ISERR(STDEV(Calculations!R88:R89)),"",STDEV(Calculations!R88:R89))</f>
        <v/>
      </c>
      <c r="E36" s="119" t="str">
        <f>IF(ISERR(STDEV(Calculations!S88:S89)),"",STDEV(Calculations!S88:S89))</f>
        <v/>
      </c>
      <c r="F36" s="119" t="str">
        <f>IF(ISERR(STDEV(Calculations!T88:T89)),"",STDEV(Calculations!T88:T89))</f>
        <v/>
      </c>
      <c r="G36" s="119" t="str">
        <f>IF(ISERR(STDEV(Calculations!U88:U89)),"",STDEV(Calculations!U88:U89))</f>
        <v/>
      </c>
      <c r="H36" s="119" t="str">
        <f>IF(ISERR(STDEV(Calculations!V88:V89)),"",STDEV(Calculations!V88:V89))</f>
        <v/>
      </c>
      <c r="I36" s="119" t="str">
        <f>IF(ISERR(STDEV(Calculations!W88:W89)),"",STDEV(Calculations!W88:W89))</f>
        <v/>
      </c>
      <c r="J36" s="119" t="str">
        <f>IF(ISERR(STDEV(Calculations!X88:X89)),"",STDEV(Calculations!X88:X89))</f>
        <v/>
      </c>
      <c r="K36" s="119" t="str">
        <f>IF(ISERR(STDEV(Calculations!Y88:Y89)),"",STDEV(Calculations!Y88:Y89))</f>
        <v/>
      </c>
    </row>
    <row r="37" customHeight="1" spans="1:11">
      <c r="A37" s="82" t="s">
        <v>1432</v>
      </c>
      <c r="B37" s="120" t="str">
        <f>IF(B36="","",IF(OR(B36&lt;&gt;0,Calculations!P88&lt;&gt;35,Calculations!P89&lt;&gt;35),"No","Pass"))</f>
        <v/>
      </c>
      <c r="C37" s="120" t="str">
        <f>IF(C36="","",IF(OR(C36&lt;&gt;0,Calculations!Q88&lt;&gt;35,Calculations!Q89&lt;&gt;35),"No","Pass"))</f>
        <v/>
      </c>
      <c r="D37" s="120" t="str">
        <f>IF(D36="","",IF(OR(D36&lt;&gt;0,Calculations!R88&lt;&gt;35,Calculations!R89&lt;&gt;35),"No","Pass"))</f>
        <v/>
      </c>
      <c r="E37" s="120" t="str">
        <f>IF(E36="","",IF(OR(E36&lt;&gt;0,Calculations!S88&lt;&gt;35,Calculations!S89&lt;&gt;35),"No","Pass"))</f>
        <v/>
      </c>
      <c r="F37" s="120" t="str">
        <f>IF(F36="","",IF(OR(F36&lt;&gt;0,Calculations!T88&lt;&gt;35,Calculations!T89&lt;&gt;35),"No","Pass"))</f>
        <v/>
      </c>
      <c r="G37" s="120" t="str">
        <f>IF(G36="","",IF(OR(G36&lt;&gt;0,Calculations!U88&lt;&gt;35,Calculations!U89&lt;&gt;35),"No","Pass"))</f>
        <v/>
      </c>
      <c r="H37" s="120" t="str">
        <f>IF(H36="","",IF(OR(H36&lt;&gt;0,Calculations!V88&lt;&gt;35,Calculations!V89&lt;&gt;35),"No","Pass"))</f>
        <v/>
      </c>
      <c r="I37" s="120" t="str">
        <f>IF(I36="","",IF(OR(I36&lt;&gt;0,Calculations!W88&lt;&gt;35,Calculations!W89&lt;&gt;35),"No","Pass"))</f>
        <v/>
      </c>
      <c r="J37" s="120" t="str">
        <f>IF(J36="","",IF(OR(J36&lt;&gt;0,Calculations!X88&lt;&gt;35,Calculations!X89&lt;&gt;35),"No","Pass"))</f>
        <v/>
      </c>
      <c r="K37" s="120" t="str">
        <f>IF(K36="","",IF(OR(K36&lt;&gt;0,Calculations!Y88&lt;&gt;35,Calculations!Y89&lt;&gt;35),"No","Pass"))</f>
        <v/>
      </c>
    </row>
    <row r="38" s="66" customFormat="1" customHeight="1" spans="1:18">
      <c r="A38" s="104" t="str">
        <f>'Gene Table'!A99</f>
        <v>Plate 2</v>
      </c>
      <c r="B38" s="105"/>
      <c r="C38" s="105"/>
      <c r="D38" s="105"/>
      <c r="E38" s="105"/>
      <c r="F38" s="105"/>
      <c r="G38" s="105"/>
      <c r="H38" s="105"/>
      <c r="I38" s="105"/>
      <c r="J38" s="105"/>
      <c r="K38" s="105"/>
      <c r="L38" s="105"/>
      <c r="M38" s="132"/>
      <c r="N38" s="125"/>
      <c r="O38" s="125"/>
      <c r="P38" s="125"/>
      <c r="Q38" s="125"/>
      <c r="R38" s="125"/>
    </row>
    <row r="39" customHeight="1" spans="1:13">
      <c r="A39" s="118" t="s">
        <v>1419</v>
      </c>
      <c r="B39" s="121"/>
      <c r="C39" s="121"/>
      <c r="D39" s="121"/>
      <c r="E39" s="121"/>
      <c r="F39" s="121"/>
      <c r="G39" s="121"/>
      <c r="H39" s="121"/>
      <c r="I39" s="121"/>
      <c r="J39" s="121"/>
      <c r="K39" s="121"/>
      <c r="L39" s="121"/>
      <c r="M39" s="133"/>
    </row>
    <row r="40" customHeight="1" spans="1:13">
      <c r="A40" s="63" t="str">
        <f>L1</f>
        <v>Test Sample</v>
      </c>
      <c r="B40" s="64"/>
      <c r="C40" s="64"/>
      <c r="D40" s="64"/>
      <c r="E40" s="64"/>
      <c r="F40" s="64"/>
      <c r="G40" s="64"/>
      <c r="H40" s="64"/>
      <c r="I40" s="64"/>
      <c r="J40" s="64"/>
      <c r="K40" s="64"/>
      <c r="L40" s="64"/>
      <c r="M40" s="65"/>
    </row>
    <row r="41" customHeight="1" spans="1:13">
      <c r="A41" s="68" t="s">
        <v>1390</v>
      </c>
      <c r="B41" s="68" t="s">
        <v>1395</v>
      </c>
      <c r="C41" s="68" t="s">
        <v>1396</v>
      </c>
      <c r="D41" s="68" t="s">
        <v>1397</v>
      </c>
      <c r="E41" s="68" t="s">
        <v>1398</v>
      </c>
      <c r="F41" s="68" t="s">
        <v>1399</v>
      </c>
      <c r="G41" s="68" t="s">
        <v>1400</v>
      </c>
      <c r="H41" s="68" t="s">
        <v>1401</v>
      </c>
      <c r="I41" s="68" t="s">
        <v>1402</v>
      </c>
      <c r="J41" s="68" t="s">
        <v>1403</v>
      </c>
      <c r="K41" s="68" t="s">
        <v>1404</v>
      </c>
      <c r="L41" s="82" t="s">
        <v>1420</v>
      </c>
      <c r="M41" s="126" t="s">
        <v>1421</v>
      </c>
    </row>
    <row r="42" customHeight="1" spans="1:13">
      <c r="A42" s="68" t="s">
        <v>1422</v>
      </c>
      <c r="B42" s="119" t="str">
        <f>IF(ISERROR(AVERAGE(Calculations!D194:D195)),"",AVERAGE(Calculations!D194:D195))</f>
        <v/>
      </c>
      <c r="C42" s="119" t="str">
        <f>IF(ISERROR(AVERAGE(Calculations!E194:E195)),"",AVERAGE(Calculations!E194:E195))</f>
        <v/>
      </c>
      <c r="D42" s="119" t="str">
        <f>IF(ISERROR(AVERAGE(Calculations!F194:F195)),"",AVERAGE(Calculations!F194:F195))</f>
        <v/>
      </c>
      <c r="E42" s="119" t="str">
        <f>IF(ISERROR(AVERAGE(Calculations!G194:G195)),"",AVERAGE(Calculations!G194:G195))</f>
        <v/>
      </c>
      <c r="F42" s="119" t="str">
        <f>IF(ISERROR(AVERAGE(Calculations!H194:H195)),"",AVERAGE(Calculations!H194:H195))</f>
        <v/>
      </c>
      <c r="G42" s="119" t="str">
        <f>IF(ISERROR(AVERAGE(Calculations!I194:I195)),"",AVERAGE(Calculations!I194:I195))</f>
        <v/>
      </c>
      <c r="H42" s="119" t="str">
        <f>IF(ISERROR(AVERAGE(Calculations!J194:J195)),"",AVERAGE(Calculations!J194:J195))</f>
        <v/>
      </c>
      <c r="I42" s="119" t="str">
        <f>IF(ISERROR(AVERAGE(Calculations!K194:K195)),"",AVERAGE(Calculations!K194:K195))</f>
        <v/>
      </c>
      <c r="J42" s="119" t="str">
        <f>IF(ISERROR(AVERAGE(Calculations!L194:L195)),"",AVERAGE(Calculations!L194:L195))</f>
        <v/>
      </c>
      <c r="K42" s="119" t="str">
        <f>IF(ISERROR(AVERAGE(Calculations!M194:M195)),"",AVERAGE(Calculations!M194:M195))</f>
        <v/>
      </c>
      <c r="L42" s="127" t="e">
        <f t="shared" ref="L42:L45" si="6">AVERAGE(B42:K42)</f>
        <v>#DIV/0!</v>
      </c>
      <c r="M42" s="127" t="e">
        <f>STDEV(B42:K42)</f>
        <v>#DIV/0!</v>
      </c>
    </row>
    <row r="43" customHeight="1" spans="1:13">
      <c r="A43" s="82" t="s">
        <v>1423</v>
      </c>
      <c r="B43" s="119" t="str">
        <f>IF(ISERROR(STDEV(Calculations!D194:D195)),"",STDEV(Calculations!D194:D195))</f>
        <v/>
      </c>
      <c r="C43" s="119" t="str">
        <f>IF(ISERROR(STDEV(Calculations!E194:E195)),"",STDEV(Calculations!E194:E195))</f>
        <v/>
      </c>
      <c r="D43" s="119" t="str">
        <f>IF(ISERROR(STDEV(Calculations!F194:F195)),"",STDEV(Calculations!F194:F195))</f>
        <v/>
      </c>
      <c r="E43" s="119" t="str">
        <f>IF(ISERROR(STDEV(Calculations!G194:G195)),"",STDEV(Calculations!G194:G195))</f>
        <v/>
      </c>
      <c r="F43" s="119" t="str">
        <f>IF(ISERROR(STDEV(Calculations!H194:H195)),"",STDEV(Calculations!H194:H195))</f>
        <v/>
      </c>
      <c r="G43" s="119" t="str">
        <f>IF(ISERROR(STDEV(Calculations!I194:I195)),"",STDEV(Calculations!I194:I195))</f>
        <v/>
      </c>
      <c r="H43" s="119" t="str">
        <f>IF(ISERROR(STDEV(Calculations!J194:J195)),"",STDEV(Calculations!J194:J195))</f>
        <v/>
      </c>
      <c r="I43" s="119" t="str">
        <f>IF(ISERROR(STDEV(Calculations!K194:K195)),"",STDEV(Calculations!K194:K195))</f>
        <v/>
      </c>
      <c r="J43" s="119" t="str">
        <f>IF(ISERROR(STDEV(Calculations!L194:L195)),"",STDEV(Calculations!L194:L195))</f>
        <v/>
      </c>
      <c r="K43" s="119" t="str">
        <f>IF(ISERROR(STDEV(Calculations!M194:M195)),"",STDEV(Calculations!M194:M195))</f>
        <v/>
      </c>
      <c r="L43" s="127" t="e">
        <f t="shared" si="6"/>
        <v>#DIV/0!</v>
      </c>
      <c r="M43" s="127" t="s">
        <v>1424</v>
      </c>
    </row>
    <row r="44" customHeight="1" spans="1:13">
      <c r="A44" s="68" t="s">
        <v>1425</v>
      </c>
      <c r="B44" s="119" t="str">
        <f>IF(ISERROR(AVERAGE(Calculations!D192:D193)),"",AVERAGE(Calculations!D192:D193))</f>
        <v/>
      </c>
      <c r="C44" s="119" t="str">
        <f>IF(ISERROR(AVERAGE(Calculations!E192:E193)),"",AVERAGE(Calculations!E192:E193))</f>
        <v/>
      </c>
      <c r="D44" s="119" t="str">
        <f>IF(ISERROR(AVERAGE(Calculations!F192:F193)),"",AVERAGE(Calculations!F192:F193))</f>
        <v/>
      </c>
      <c r="E44" s="119" t="str">
        <f>IF(ISERROR(AVERAGE(Calculations!G192:G193)),"",AVERAGE(Calculations!G192:G193))</f>
        <v/>
      </c>
      <c r="F44" s="119" t="str">
        <f>IF(ISERROR(AVERAGE(Calculations!H192:H193)),"",AVERAGE(Calculations!H192:H193))</f>
        <v/>
      </c>
      <c r="G44" s="119" t="str">
        <f>IF(ISERROR(AVERAGE(Calculations!I192:I193)),"",AVERAGE(Calculations!I192:I193))</f>
        <v/>
      </c>
      <c r="H44" s="119" t="str">
        <f>IF(ISERROR(AVERAGE(Calculations!J192:J193)),"",AVERAGE(Calculations!J192:J193))</f>
        <v/>
      </c>
      <c r="I44" s="119" t="str">
        <f>IF(ISERROR(AVERAGE(Calculations!K192:K193)),"",AVERAGE(Calculations!K192:K193))</f>
        <v/>
      </c>
      <c r="J44" s="119" t="str">
        <f>IF(ISERROR(AVERAGE(Calculations!L192:L193)),"",AVERAGE(Calculations!L192:L193))</f>
        <v/>
      </c>
      <c r="K44" s="119" t="str">
        <f>IF(ISERROR(AVERAGE(Calculations!M192:M193)),"",AVERAGE(Calculations!M192:M193))</f>
        <v/>
      </c>
      <c r="L44" s="127" t="e">
        <f t="shared" si="6"/>
        <v>#DIV/0!</v>
      </c>
      <c r="M44" s="127" t="e">
        <f>STDEV(B44:K44)</f>
        <v>#DIV/0!</v>
      </c>
    </row>
    <row r="45" customHeight="1" spans="1:13">
      <c r="A45" s="82" t="s">
        <v>1426</v>
      </c>
      <c r="B45" s="119" t="str">
        <f>IF(ISERROR(STDEV(Calculations!D192:D193)),"",STDEV(Calculations!D192:D193))</f>
        <v/>
      </c>
      <c r="C45" s="119" t="str">
        <f>IF(ISERROR(STDEV(Calculations!E192:E193)),"",STDEV(Calculations!E192:E193))</f>
        <v/>
      </c>
      <c r="D45" s="119" t="str">
        <f>IF(ISERROR(STDEV(Calculations!F192:F193)),"",STDEV(Calculations!F192:F193))</f>
        <v/>
      </c>
      <c r="E45" s="119" t="str">
        <f>IF(ISERROR(STDEV(Calculations!G192:G193)),"",STDEV(Calculations!G192:G193))</f>
        <v/>
      </c>
      <c r="F45" s="119" t="str">
        <f>IF(ISERROR(STDEV(Calculations!H192:H193)),"",STDEV(Calculations!H192:H193))</f>
        <v/>
      </c>
      <c r="G45" s="119" t="str">
        <f>IF(ISERROR(STDEV(Calculations!I192:I193)),"",STDEV(Calculations!I192:I193))</f>
        <v/>
      </c>
      <c r="H45" s="119" t="str">
        <f>IF(ISERROR(STDEV(Calculations!J192:J193)),"",STDEV(Calculations!J192:J193))</f>
        <v/>
      </c>
      <c r="I45" s="119" t="str">
        <f>IF(ISERROR(STDEV(Calculations!K192:K193)),"",STDEV(Calculations!K192:K193))</f>
        <v/>
      </c>
      <c r="J45" s="119" t="str">
        <f>IF(ISERROR(STDEV(Calculations!L192:L193)),"",STDEV(Calculations!L192:L193))</f>
        <v/>
      </c>
      <c r="K45" s="119" t="str">
        <f>IF(ISERROR(STDEV(Calculations!M192:M193)),"",STDEV(Calculations!M192:M193))</f>
        <v/>
      </c>
      <c r="L45" s="127" t="e">
        <f t="shared" si="6"/>
        <v>#DIV/0!</v>
      </c>
      <c r="M45" s="127" t="s">
        <v>1424</v>
      </c>
    </row>
    <row r="46" customHeight="1" spans="1:13">
      <c r="A46" s="63" t="str">
        <f>L2</f>
        <v>Control Sample</v>
      </c>
      <c r="B46" s="64"/>
      <c r="C46" s="64"/>
      <c r="D46" s="64"/>
      <c r="E46" s="64"/>
      <c r="F46" s="64"/>
      <c r="G46" s="64"/>
      <c r="H46" s="64"/>
      <c r="I46" s="64"/>
      <c r="J46" s="64"/>
      <c r="K46" s="64"/>
      <c r="L46" s="64"/>
      <c r="M46" s="65"/>
    </row>
    <row r="47" customHeight="1" spans="1:13">
      <c r="A47" s="68" t="s">
        <v>1390</v>
      </c>
      <c r="B47" s="68" t="s">
        <v>1395</v>
      </c>
      <c r="C47" s="68" t="s">
        <v>1396</v>
      </c>
      <c r="D47" s="68" t="s">
        <v>1397</v>
      </c>
      <c r="E47" s="68" t="s">
        <v>1398</v>
      </c>
      <c r="F47" s="68" t="s">
        <v>1399</v>
      </c>
      <c r="G47" s="68" t="s">
        <v>1400</v>
      </c>
      <c r="H47" s="68" t="s">
        <v>1401</v>
      </c>
      <c r="I47" s="68" t="s">
        <v>1402</v>
      </c>
      <c r="J47" s="68" t="s">
        <v>1403</v>
      </c>
      <c r="K47" s="68" t="s">
        <v>1404</v>
      </c>
      <c r="L47" s="82" t="s">
        <v>1420</v>
      </c>
      <c r="M47" s="126" t="s">
        <v>1421</v>
      </c>
    </row>
    <row r="48" customHeight="1" spans="1:13">
      <c r="A48" s="68" t="s">
        <v>1422</v>
      </c>
      <c r="B48" s="119" t="str">
        <f>IF(ISERROR(AVERAGE(Calculations!P194:P195)),"",AVERAGE(Calculations!P194:P195))</f>
        <v/>
      </c>
      <c r="C48" s="119" t="str">
        <f>IF(ISERROR(AVERAGE(Calculations!Q194:Q195)),"",AVERAGE(Calculations!Q194:Q195))</f>
        <v/>
      </c>
      <c r="D48" s="119" t="str">
        <f>IF(ISERROR(AVERAGE(Calculations!R194:R195)),"",AVERAGE(Calculations!R194:R195))</f>
        <v/>
      </c>
      <c r="E48" s="119" t="str">
        <f>IF(ISERROR(AVERAGE(Calculations!S194:S195)),"",AVERAGE(Calculations!S194:S195))</f>
        <v/>
      </c>
      <c r="F48" s="119" t="str">
        <f>IF(ISERROR(AVERAGE(Calculations!T194:T195)),"",AVERAGE(Calculations!T194:T195))</f>
        <v/>
      </c>
      <c r="G48" s="119" t="str">
        <f>IF(ISERROR(AVERAGE(Calculations!U194:U195)),"",AVERAGE(Calculations!U194:U195))</f>
        <v/>
      </c>
      <c r="H48" s="119" t="str">
        <f>IF(ISERROR(AVERAGE(Calculations!V194:V195)),"",AVERAGE(Calculations!V194:V195))</f>
        <v/>
      </c>
      <c r="I48" s="119" t="str">
        <f>IF(ISERROR(AVERAGE(Calculations!W194:W195)),"",AVERAGE(Calculations!W194:W195))</f>
        <v/>
      </c>
      <c r="J48" s="119" t="str">
        <f>IF(ISERROR(AVERAGE(Calculations!X194:X195)),"",AVERAGE(Calculations!X194:X195))</f>
        <v/>
      </c>
      <c r="K48" s="119" t="str">
        <f>IF(ISERROR(AVERAGE(Calculations!Y194:Y195)),"",AVERAGE(Calculations!Y194:Y195))</f>
        <v/>
      </c>
      <c r="L48" s="127" t="e">
        <f t="shared" ref="L48:L51" si="7">AVERAGE(B48:K48)</f>
        <v>#DIV/0!</v>
      </c>
      <c r="M48" s="127" t="e">
        <f>STDEV(B48:K48)</f>
        <v>#DIV/0!</v>
      </c>
    </row>
    <row r="49" customHeight="1" spans="1:13">
      <c r="A49" s="82" t="s">
        <v>1423</v>
      </c>
      <c r="B49" s="119" t="str">
        <f>IF(ISERROR(STDEV(Calculations!P194:P195)),"",STDEV(Calculations!P194:P195))</f>
        <v/>
      </c>
      <c r="C49" s="119" t="str">
        <f>IF(ISERROR(STDEV(Calculations!Q194:Q195)),"",STDEV(Calculations!Q194:Q195))</f>
        <v/>
      </c>
      <c r="D49" s="119" t="str">
        <f>IF(ISERROR(STDEV(Calculations!R194:R195)),"",STDEV(Calculations!R194:R195))</f>
        <v/>
      </c>
      <c r="E49" s="119" t="str">
        <f>IF(ISERROR(STDEV(Calculations!S194:S195)),"",STDEV(Calculations!S194:S195))</f>
        <v/>
      </c>
      <c r="F49" s="119" t="str">
        <f>IF(ISERROR(STDEV(Calculations!T194:T195)),"",STDEV(Calculations!T194:T195))</f>
        <v/>
      </c>
      <c r="G49" s="119" t="str">
        <f>IF(ISERROR(STDEV(Calculations!U194:U195)),"",STDEV(Calculations!U194:U195))</f>
        <v/>
      </c>
      <c r="H49" s="119" t="str">
        <f>IF(ISERROR(STDEV(Calculations!V194:V195)),"",STDEV(Calculations!V194:V195))</f>
        <v/>
      </c>
      <c r="I49" s="119" t="str">
        <f>IF(ISERROR(STDEV(Calculations!W194:W195)),"",STDEV(Calculations!W194:W195))</f>
        <v/>
      </c>
      <c r="J49" s="119" t="str">
        <f>IF(ISERROR(STDEV(Calculations!X194:X195)),"",STDEV(Calculations!X194:X195))</f>
        <v/>
      </c>
      <c r="K49" s="119" t="str">
        <f>IF(ISERROR(STDEV(Calculations!Y194:Y195)),"",STDEV(Calculations!Y194:Y195))</f>
        <v/>
      </c>
      <c r="L49" s="127" t="e">
        <f t="shared" si="7"/>
        <v>#DIV/0!</v>
      </c>
      <c r="M49" s="127" t="s">
        <v>1424</v>
      </c>
    </row>
    <row r="50" customHeight="1" spans="1:13">
      <c r="A50" s="68" t="s">
        <v>1425</v>
      </c>
      <c r="B50" s="119" t="str">
        <f>IF(ISERROR(AVERAGE(Calculations!P192:P193)),"",AVERAGE(Calculations!P192:P193))</f>
        <v/>
      </c>
      <c r="C50" s="119" t="str">
        <f>IF(ISERROR(AVERAGE(Calculations!Q192:Q193)),"",AVERAGE(Calculations!Q192:Q193))</f>
        <v/>
      </c>
      <c r="D50" s="119" t="str">
        <f>IF(ISERROR(AVERAGE(Calculations!R192:R193)),"",AVERAGE(Calculations!R192:R193))</f>
        <v/>
      </c>
      <c r="E50" s="119" t="str">
        <f>IF(ISERROR(AVERAGE(Calculations!S192:S193)),"",AVERAGE(Calculations!S192:S193))</f>
        <v/>
      </c>
      <c r="F50" s="119" t="str">
        <f>IF(ISERROR(AVERAGE(Calculations!T192:T193)),"",AVERAGE(Calculations!T192:T193))</f>
        <v/>
      </c>
      <c r="G50" s="119" t="str">
        <f>IF(ISERROR(AVERAGE(Calculations!U192:U193)),"",AVERAGE(Calculations!U192:U193))</f>
        <v/>
      </c>
      <c r="H50" s="119" t="str">
        <f>IF(ISERROR(AVERAGE(Calculations!V192:V193)),"",AVERAGE(Calculations!V192:V193))</f>
        <v/>
      </c>
      <c r="I50" s="119" t="str">
        <f>IF(ISERROR(AVERAGE(Calculations!W192:W193)),"",AVERAGE(Calculations!W192:W193))</f>
        <v/>
      </c>
      <c r="J50" s="119" t="str">
        <f>IF(ISERROR(AVERAGE(Calculations!X192:X193)),"",AVERAGE(Calculations!X192:X193))</f>
        <v/>
      </c>
      <c r="K50" s="119" t="str">
        <f>IF(ISERROR(AVERAGE(Calculations!Y192:Y193)),"",AVERAGE(Calculations!Y192:Y193))</f>
        <v/>
      </c>
      <c r="L50" s="127" t="e">
        <f t="shared" si="7"/>
        <v>#DIV/0!</v>
      </c>
      <c r="M50" s="127" t="e">
        <f>STDEV(B50:K50)</f>
        <v>#DIV/0!</v>
      </c>
    </row>
    <row r="51" customHeight="1" spans="1:13">
      <c r="A51" s="82" t="s">
        <v>1426</v>
      </c>
      <c r="B51" s="119" t="str">
        <f>IF(ISERROR(STDEV(Calculations!P192:P193)),"",STDEV(Calculations!P192:P193))</f>
        <v/>
      </c>
      <c r="C51" s="119" t="str">
        <f>IF(ISERROR(STDEV(Calculations!Q192:Q193)),"",STDEV(Calculations!Q192:Q193))</f>
        <v/>
      </c>
      <c r="D51" s="119" t="str">
        <f>IF(ISERROR(STDEV(Calculations!R192:R193)),"",STDEV(Calculations!R192:R193))</f>
        <v/>
      </c>
      <c r="E51" s="119" t="str">
        <f>IF(ISERROR(STDEV(Calculations!S192:S193)),"",STDEV(Calculations!S192:S193))</f>
        <v/>
      </c>
      <c r="F51" s="119" t="str">
        <f>IF(ISERROR(STDEV(Calculations!T192:T193)),"",STDEV(Calculations!T192:T193))</f>
        <v/>
      </c>
      <c r="G51" s="119" t="str">
        <f>IF(ISERROR(STDEV(Calculations!U192:U193)),"",STDEV(Calculations!U192:U193))</f>
        <v/>
      </c>
      <c r="H51" s="119" t="str">
        <f>IF(ISERROR(STDEV(Calculations!V192:V193)),"",STDEV(Calculations!V192:V193))</f>
        <v/>
      </c>
      <c r="I51" s="119" t="str">
        <f>IF(ISERROR(STDEV(Calculations!W192:W193)),"",STDEV(Calculations!W192:W193))</f>
        <v/>
      </c>
      <c r="J51" s="119" t="str">
        <f>IF(ISERROR(STDEV(Calculations!X192:X193)),"",STDEV(Calculations!X192:X193))</f>
        <v/>
      </c>
      <c r="K51" s="119" t="str">
        <f>IF(ISERROR(STDEV(Calculations!Y192:Y193)),"",STDEV(Calculations!Y192:Y193))</f>
        <v/>
      </c>
      <c r="L51" s="127" t="e">
        <f t="shared" si="7"/>
        <v>#DIV/0!</v>
      </c>
      <c r="M51" s="127" t="s">
        <v>1424</v>
      </c>
    </row>
    <row r="52" customHeight="1" spans="1:11">
      <c r="A52" s="118" t="s">
        <v>1427</v>
      </c>
      <c r="B52" s="102"/>
      <c r="C52" s="102"/>
      <c r="D52" s="102"/>
      <c r="E52" s="102"/>
      <c r="F52" s="102"/>
      <c r="G52" s="102"/>
      <c r="H52" s="102"/>
      <c r="I52" s="102"/>
      <c r="J52" s="102"/>
      <c r="K52" s="103"/>
    </row>
    <row r="53" customHeight="1" spans="1:13">
      <c r="A53" s="68" t="str">
        <f>L1</f>
        <v>Test Sample</v>
      </c>
      <c r="B53" s="68"/>
      <c r="C53" s="68"/>
      <c r="D53" s="68"/>
      <c r="E53" s="68"/>
      <c r="F53" s="68"/>
      <c r="G53" s="68"/>
      <c r="H53" s="68"/>
      <c r="I53" s="68"/>
      <c r="J53" s="68"/>
      <c r="K53" s="68"/>
      <c r="L53" s="128"/>
      <c r="M53" s="128"/>
    </row>
    <row r="54" customHeight="1" spans="1:13">
      <c r="A54" s="68" t="s">
        <v>1390</v>
      </c>
      <c r="B54" s="68" t="s">
        <v>1395</v>
      </c>
      <c r="C54" s="68" t="s">
        <v>1396</v>
      </c>
      <c r="D54" s="68" t="s">
        <v>1397</v>
      </c>
      <c r="E54" s="68" t="s">
        <v>1398</v>
      </c>
      <c r="F54" s="68" t="s">
        <v>1399</v>
      </c>
      <c r="G54" s="68" t="s">
        <v>1400</v>
      </c>
      <c r="H54" s="68" t="s">
        <v>1401</v>
      </c>
      <c r="I54" s="68" t="s">
        <v>1402</v>
      </c>
      <c r="J54" s="68" t="s">
        <v>1403</v>
      </c>
      <c r="K54" s="68" t="s">
        <v>1404</v>
      </c>
      <c r="L54" s="128"/>
      <c r="M54" s="128"/>
    </row>
    <row r="55" customHeight="1" spans="1:13">
      <c r="A55" s="68" t="s">
        <v>1428</v>
      </c>
      <c r="B55" s="119" t="str">
        <f>IF(ISERR(B44-B42),"",B44-B42)</f>
        <v/>
      </c>
      <c r="C55" s="119" t="str">
        <f t="shared" ref="C55:K55" si="8">IF(ISERR(C44-C42),"",C44-C42)</f>
        <v/>
      </c>
      <c r="D55" s="119" t="str">
        <f t="shared" si="8"/>
        <v/>
      </c>
      <c r="E55" s="119" t="str">
        <f t="shared" si="8"/>
        <v/>
      </c>
      <c r="F55" s="119" t="str">
        <f t="shared" si="8"/>
        <v/>
      </c>
      <c r="G55" s="119" t="str">
        <f t="shared" si="8"/>
        <v/>
      </c>
      <c r="H55" s="119" t="str">
        <f t="shared" si="8"/>
        <v/>
      </c>
      <c r="I55" s="119" t="str">
        <f t="shared" si="8"/>
        <v/>
      </c>
      <c r="J55" s="119" t="str">
        <f t="shared" si="8"/>
        <v/>
      </c>
      <c r="K55" s="119" t="str">
        <f t="shared" si="8"/>
        <v/>
      </c>
      <c r="L55" s="129"/>
      <c r="M55" s="130"/>
    </row>
    <row r="56" customHeight="1" spans="1:13">
      <c r="A56" s="82" t="s">
        <v>1429</v>
      </c>
      <c r="B56" s="120" t="str">
        <f>IF(B55="","",IF(B55&lt;$D$4,"Pass","FAIL"))</f>
        <v/>
      </c>
      <c r="C56" s="120" t="str">
        <f t="shared" ref="C56:K56" si="9">IF(C55="","",IF(C55&lt;$D$4,"Pass","FAIL"))</f>
        <v/>
      </c>
      <c r="D56" s="120" t="str">
        <f t="shared" si="9"/>
        <v/>
      </c>
      <c r="E56" s="120" t="str">
        <f t="shared" si="9"/>
        <v/>
      </c>
      <c r="F56" s="120" t="str">
        <f t="shared" si="9"/>
        <v/>
      </c>
      <c r="G56" s="120" t="str">
        <f t="shared" si="9"/>
        <v/>
      </c>
      <c r="H56" s="120" t="str">
        <f t="shared" si="9"/>
        <v/>
      </c>
      <c r="I56" s="120" t="str">
        <f t="shared" si="9"/>
        <v/>
      </c>
      <c r="J56" s="120" t="str">
        <f t="shared" si="9"/>
        <v/>
      </c>
      <c r="K56" s="120" t="str">
        <f t="shared" si="9"/>
        <v/>
      </c>
      <c r="L56" s="131"/>
      <c r="M56" s="131"/>
    </row>
    <row r="57" customHeight="1" spans="1:11">
      <c r="A57" s="68" t="str">
        <f>L2</f>
        <v>Control Sample</v>
      </c>
      <c r="B57" s="68"/>
      <c r="C57" s="68"/>
      <c r="D57" s="68"/>
      <c r="E57" s="68"/>
      <c r="F57" s="68"/>
      <c r="G57" s="68"/>
      <c r="H57" s="68"/>
      <c r="I57" s="68"/>
      <c r="J57" s="68"/>
      <c r="K57" s="68"/>
    </row>
    <row r="58" customHeight="1" spans="1:11">
      <c r="A58" s="68" t="s">
        <v>1390</v>
      </c>
      <c r="B58" s="68" t="s">
        <v>1395</v>
      </c>
      <c r="C58" s="68" t="s">
        <v>1396</v>
      </c>
      <c r="D58" s="68" t="s">
        <v>1397</v>
      </c>
      <c r="E58" s="68" t="s">
        <v>1398</v>
      </c>
      <c r="F58" s="68" t="s">
        <v>1399</v>
      </c>
      <c r="G58" s="68" t="s">
        <v>1400</v>
      </c>
      <c r="H58" s="68" t="s">
        <v>1401</v>
      </c>
      <c r="I58" s="68" t="s">
        <v>1402</v>
      </c>
      <c r="J58" s="68" t="s">
        <v>1403</v>
      </c>
      <c r="K58" s="68" t="s">
        <v>1404</v>
      </c>
    </row>
    <row r="59" customHeight="1" spans="1:11">
      <c r="A59" s="68" t="s">
        <v>1428</v>
      </c>
      <c r="B59" s="119" t="str">
        <f>IF(ISERR(B50-B48),"",B50-B48)</f>
        <v/>
      </c>
      <c r="C59" s="119" t="str">
        <f t="shared" ref="C59:K59" si="10">IF(ISERR(C50-C48),"",C50-C48)</f>
        <v/>
      </c>
      <c r="D59" s="119" t="str">
        <f t="shared" si="10"/>
        <v/>
      </c>
      <c r="E59" s="119" t="str">
        <f t="shared" si="10"/>
        <v/>
      </c>
      <c r="F59" s="119" t="str">
        <f t="shared" si="10"/>
        <v/>
      </c>
      <c r="G59" s="119" t="str">
        <f t="shared" si="10"/>
        <v/>
      </c>
      <c r="H59" s="119" t="str">
        <f t="shared" si="10"/>
        <v/>
      </c>
      <c r="I59" s="119" t="str">
        <f t="shared" si="10"/>
        <v/>
      </c>
      <c r="J59" s="119" t="str">
        <f t="shared" si="10"/>
        <v/>
      </c>
      <c r="K59" s="119" t="str">
        <f t="shared" si="10"/>
        <v/>
      </c>
    </row>
    <row r="60" customHeight="1" spans="1:11">
      <c r="A60" s="82" t="s">
        <v>1429</v>
      </c>
      <c r="B60" s="120" t="str">
        <f>IF(B59="","",IF(B59&lt;$D$4,"Pass","FAIL"))</f>
        <v/>
      </c>
      <c r="C60" s="120" t="str">
        <f t="shared" ref="C60:K60" si="11">IF(C59="","",IF(C59&lt;$D$4,"Pass","FAIL"))</f>
        <v/>
      </c>
      <c r="D60" s="120" t="str">
        <f t="shared" si="11"/>
        <v/>
      </c>
      <c r="E60" s="120" t="str">
        <f t="shared" si="11"/>
        <v/>
      </c>
      <c r="F60" s="120" t="str">
        <f t="shared" si="11"/>
        <v/>
      </c>
      <c r="G60" s="120" t="str">
        <f t="shared" si="11"/>
        <v/>
      </c>
      <c r="H60" s="120" t="str">
        <f t="shared" si="11"/>
        <v/>
      </c>
      <c r="I60" s="120" t="str">
        <f t="shared" si="11"/>
        <v/>
      </c>
      <c r="J60" s="120" t="str">
        <f t="shared" si="11"/>
        <v/>
      </c>
      <c r="K60" s="120" t="str">
        <f t="shared" si="11"/>
        <v/>
      </c>
    </row>
    <row r="61" customHeight="1" spans="1:11">
      <c r="A61" s="118" t="s">
        <v>1430</v>
      </c>
      <c r="B61" s="102"/>
      <c r="C61" s="102"/>
      <c r="D61" s="102"/>
      <c r="E61" s="102"/>
      <c r="F61" s="102"/>
      <c r="G61" s="102"/>
      <c r="H61" s="102"/>
      <c r="I61" s="102"/>
      <c r="J61" s="102"/>
      <c r="K61" s="103"/>
    </row>
    <row r="62" customHeight="1" spans="1:11">
      <c r="A62" s="68" t="str">
        <f>$L$1</f>
        <v>Test Sample</v>
      </c>
      <c r="B62" s="68"/>
      <c r="C62" s="68"/>
      <c r="D62" s="68"/>
      <c r="E62" s="68"/>
      <c r="F62" s="68"/>
      <c r="G62" s="68"/>
      <c r="H62" s="68"/>
      <c r="I62" s="68"/>
      <c r="J62" s="68"/>
      <c r="K62" s="68"/>
    </row>
    <row r="63" customHeight="1" spans="1:11">
      <c r="A63" s="68" t="s">
        <v>1390</v>
      </c>
      <c r="B63" s="68" t="s">
        <v>1395</v>
      </c>
      <c r="C63" s="68" t="s">
        <v>1396</v>
      </c>
      <c r="D63" s="68" t="s">
        <v>1397</v>
      </c>
      <c r="E63" s="68" t="s">
        <v>1398</v>
      </c>
      <c r="F63" s="68" t="s">
        <v>1399</v>
      </c>
      <c r="G63" s="68" t="s">
        <v>1400</v>
      </c>
      <c r="H63" s="68" t="s">
        <v>1401</v>
      </c>
      <c r="I63" s="68" t="s">
        <v>1402</v>
      </c>
      <c r="J63" s="68" t="s">
        <v>1403</v>
      </c>
      <c r="K63" s="68" t="s">
        <v>1404</v>
      </c>
    </row>
    <row r="64" customHeight="1" spans="1:11">
      <c r="A64" s="68" t="s">
        <v>1433</v>
      </c>
      <c r="B64" s="119" t="str">
        <f>IF(ISERR(STDEV(Calculations!D184:D185)),"",STDEV(Calculations!D184:D185))</f>
        <v/>
      </c>
      <c r="C64" s="119" t="str">
        <f>IF(ISERR(STDEV(Calculations!E184:E185)),"",STDEV(Calculations!E184:E185))</f>
        <v/>
      </c>
      <c r="D64" s="119" t="str">
        <f>IF(ISERR(STDEV(Calculations!F184:F185)),"",STDEV(Calculations!F184:F185))</f>
        <v/>
      </c>
      <c r="E64" s="119" t="str">
        <f>IF(ISERR(STDEV(Calculations!G184:G185)),"",STDEV(Calculations!G184:G185))</f>
        <v/>
      </c>
      <c r="F64" s="119" t="str">
        <f>IF(ISERR(STDEV(Calculations!H184:H185)),"",STDEV(Calculations!H184:H185))</f>
        <v/>
      </c>
      <c r="G64" s="119" t="str">
        <f>IF(ISERR(STDEV(Calculations!I184:I185)),"",STDEV(Calculations!I184:I185))</f>
        <v/>
      </c>
      <c r="H64" s="119" t="str">
        <f>IF(ISERR(STDEV(Calculations!J184:J185)),"",STDEV(Calculations!J184:J185))</f>
        <v/>
      </c>
      <c r="I64" s="119" t="str">
        <f>IF(ISERR(STDEV(Calculations!K184:K185)),"",STDEV(Calculations!K184:K185))</f>
        <v/>
      </c>
      <c r="J64" s="119" t="str">
        <f>IF(ISERR(STDEV(Calculations!L184:L185)),"",STDEV(Calculations!L184:L185))</f>
        <v/>
      </c>
      <c r="K64" s="119" t="str">
        <f>IF(ISERR(STDEV(Calculations!M184:M185)),"",STDEV(Calculations!M184:M185))</f>
        <v/>
      </c>
    </row>
    <row r="65" customHeight="1" spans="1:11">
      <c r="A65" s="82" t="s">
        <v>1432</v>
      </c>
      <c r="B65" s="120" t="str">
        <f>IF(B64="","",IF(OR(B64&lt;&gt;0,Calculations!D184&lt;&gt;35,Calculations!D185&lt;&gt;35),"No","Pass"))</f>
        <v/>
      </c>
      <c r="C65" s="120" t="str">
        <f>IF(C64="","",IF(OR(C64&lt;&gt;0,Calculations!E184&lt;&gt;35,Calculations!E185&lt;&gt;35),"No","Pass"))</f>
        <v/>
      </c>
      <c r="D65" s="120" t="str">
        <f>IF(D64="","",IF(OR(D64&lt;&gt;0,Calculations!F184&lt;&gt;35,Calculations!F185&lt;&gt;35),"No","Pass"))</f>
        <v/>
      </c>
      <c r="E65" s="120" t="str">
        <f>IF(E64="","",IF(OR(E64&lt;&gt;0,Calculations!G184&lt;&gt;35,Calculations!G185&lt;&gt;35),"No","Pass"))</f>
        <v/>
      </c>
      <c r="F65" s="120" t="str">
        <f>IF(F64="","",IF(OR(F64&lt;&gt;0,Calculations!H184&lt;&gt;35,Calculations!H185&lt;&gt;35),"No","Pass"))</f>
        <v/>
      </c>
      <c r="G65" s="120" t="str">
        <f>IF(G64="","",IF(OR(G64&lt;&gt;0,Calculations!I184&lt;&gt;35,Calculations!I185&lt;&gt;35),"No","Pass"))</f>
        <v/>
      </c>
      <c r="H65" s="120" t="str">
        <f>IF(H64="","",IF(OR(H64&lt;&gt;0,Calculations!J184&lt;&gt;35,Calculations!J185&lt;&gt;35),"No","Pass"))</f>
        <v/>
      </c>
      <c r="I65" s="120" t="str">
        <f>IF(I64="","",IF(OR(I64&lt;&gt;0,Calculations!K184&lt;&gt;35,Calculations!K185&lt;&gt;35),"No","Pass"))</f>
        <v/>
      </c>
      <c r="J65" s="120" t="str">
        <f>IF(J64="","",IF(OR(J64&lt;&gt;0,Calculations!L184&lt;&gt;35,Calculations!L185&lt;&gt;35),"No","Pass"))</f>
        <v/>
      </c>
      <c r="K65" s="120" t="str">
        <f>IF(K64="","",IF(OR(K64&lt;&gt;0,Calculations!M184&lt;&gt;35,Calculations!M185&lt;&gt;35),"No","Pass"))</f>
        <v/>
      </c>
    </row>
    <row r="66" customHeight="1" spans="1:11">
      <c r="A66" s="68" t="str">
        <f>$L$2</f>
        <v>Control Sample</v>
      </c>
      <c r="B66" s="68"/>
      <c r="C66" s="68"/>
      <c r="D66" s="68"/>
      <c r="E66" s="68"/>
      <c r="F66" s="68"/>
      <c r="G66" s="68"/>
      <c r="H66" s="68"/>
      <c r="I66" s="68"/>
      <c r="J66" s="68"/>
      <c r="K66" s="68"/>
    </row>
    <row r="67" customHeight="1" spans="1:11">
      <c r="A67" s="68" t="s">
        <v>1390</v>
      </c>
      <c r="B67" s="68" t="s">
        <v>1395</v>
      </c>
      <c r="C67" s="68" t="s">
        <v>1396</v>
      </c>
      <c r="D67" s="68" t="s">
        <v>1397</v>
      </c>
      <c r="E67" s="68" t="s">
        <v>1398</v>
      </c>
      <c r="F67" s="68" t="s">
        <v>1399</v>
      </c>
      <c r="G67" s="68" t="s">
        <v>1400</v>
      </c>
      <c r="H67" s="68" t="s">
        <v>1401</v>
      </c>
      <c r="I67" s="68" t="s">
        <v>1402</v>
      </c>
      <c r="J67" s="68" t="s">
        <v>1403</v>
      </c>
      <c r="K67" s="68" t="s">
        <v>1404</v>
      </c>
    </row>
    <row r="68" customHeight="1" spans="1:11">
      <c r="A68" s="68" t="s">
        <v>1433</v>
      </c>
      <c r="B68" s="119" t="str">
        <f>IF(ISERR(STDEV(Calculations!P184:P185)),"",STDEV(Calculations!P184:P185))</f>
        <v/>
      </c>
      <c r="C68" s="119" t="str">
        <f>IF(ISERR(STDEV(Calculations!Q184:Q185)),"",STDEV(Calculations!Q184:Q185))</f>
        <v/>
      </c>
      <c r="D68" s="119" t="str">
        <f>IF(ISERR(STDEV(Calculations!R184:R185)),"",STDEV(Calculations!R184:R185))</f>
        <v/>
      </c>
      <c r="E68" s="119" t="str">
        <f>IF(ISERR(STDEV(Calculations!S184:S185)),"",STDEV(Calculations!S184:S185))</f>
        <v/>
      </c>
      <c r="F68" s="119" t="str">
        <f>IF(ISERR(STDEV(Calculations!T184:T185)),"",STDEV(Calculations!T184:T185))</f>
        <v/>
      </c>
      <c r="G68" s="119" t="str">
        <f>IF(ISERR(STDEV(Calculations!U184:U185)),"",STDEV(Calculations!U184:U185))</f>
        <v/>
      </c>
      <c r="H68" s="119" t="str">
        <f>IF(ISERR(STDEV(Calculations!V184:V185)),"",STDEV(Calculations!V184:V185))</f>
        <v/>
      </c>
      <c r="I68" s="119" t="str">
        <f>IF(ISERR(STDEV(Calculations!W184:W185)),"",STDEV(Calculations!W184:W185))</f>
        <v/>
      </c>
      <c r="J68" s="119" t="str">
        <f>IF(ISERR(STDEV(Calculations!X184:X185)),"",STDEV(Calculations!X184:X185))</f>
        <v/>
      </c>
      <c r="K68" s="119" t="str">
        <f>IF(ISERR(STDEV(Calculations!Y184:Y185)),"",STDEV(Calculations!Y184:Y185))</f>
        <v/>
      </c>
    </row>
    <row r="69" customHeight="1" spans="1:11">
      <c r="A69" s="82" t="s">
        <v>1432</v>
      </c>
      <c r="B69" s="120" t="str">
        <f>IF(B68="","",IF(OR(B68&lt;&gt;0,Calculations!P184&lt;&gt;35,Calculations!P185&lt;&gt;35),"No","Pass"))</f>
        <v/>
      </c>
      <c r="C69" s="120" t="str">
        <f>IF(C68="","",IF(OR(C68&lt;&gt;0,Calculations!Q184&lt;&gt;35,Calculations!Q185&lt;&gt;35),"No","Pass"))</f>
        <v/>
      </c>
      <c r="D69" s="120" t="str">
        <f>IF(D68="","",IF(OR(D68&lt;&gt;0,Calculations!R184&lt;&gt;35,Calculations!R185&lt;&gt;35),"No","Pass"))</f>
        <v/>
      </c>
      <c r="E69" s="120" t="str">
        <f>IF(E68="","",IF(OR(E68&lt;&gt;0,Calculations!S184&lt;&gt;35,Calculations!S185&lt;&gt;35),"No","Pass"))</f>
        <v/>
      </c>
      <c r="F69" s="120" t="str">
        <f>IF(F68="","",IF(OR(F68&lt;&gt;0,Calculations!T184&lt;&gt;35,Calculations!T185&lt;&gt;35),"No","Pass"))</f>
        <v/>
      </c>
      <c r="G69" s="120" t="str">
        <f>IF(G68="","",IF(OR(G68&lt;&gt;0,Calculations!U184&lt;&gt;35,Calculations!U185&lt;&gt;35),"No","Pass"))</f>
        <v/>
      </c>
      <c r="H69" s="120" t="str">
        <f>IF(H68="","",IF(OR(H68&lt;&gt;0,Calculations!V184&lt;&gt;35,Calculations!V185&lt;&gt;35),"No","Pass"))</f>
        <v/>
      </c>
      <c r="I69" s="120" t="str">
        <f>IF(I68="","",IF(OR(I68&lt;&gt;0,Calculations!W184&lt;&gt;35,Calculations!W185&lt;&gt;35),"No","Pass"))</f>
        <v/>
      </c>
      <c r="J69" s="120" t="str">
        <f>IF(J68="","",IF(OR(J68&lt;&gt;0,Calculations!X184&lt;&gt;35,Calculations!X185&lt;&gt;35),"No","Pass"))</f>
        <v/>
      </c>
      <c r="K69" s="120" t="str">
        <f>IF(K68="","",IF(OR(K68&lt;&gt;0,Calculations!Y184&lt;&gt;35,Calculations!Y185&lt;&gt;35),"No","Pass"))</f>
        <v/>
      </c>
    </row>
    <row r="70" s="66" customFormat="1" customHeight="1" spans="1:18">
      <c r="A70" s="104" t="str">
        <f>'Gene Table'!A195</f>
        <v>Plate 3</v>
      </c>
      <c r="B70" s="105"/>
      <c r="C70" s="105"/>
      <c r="D70" s="105"/>
      <c r="E70" s="105"/>
      <c r="F70" s="105"/>
      <c r="G70" s="105"/>
      <c r="H70" s="105"/>
      <c r="I70" s="105"/>
      <c r="J70" s="105"/>
      <c r="K70" s="105"/>
      <c r="L70" s="105"/>
      <c r="M70" s="132"/>
      <c r="N70" s="125"/>
      <c r="O70" s="125"/>
      <c r="P70" s="125"/>
      <c r="Q70" s="125"/>
      <c r="R70" s="125"/>
    </row>
    <row r="71" customHeight="1" spans="1:13">
      <c r="A71" s="118" t="s">
        <v>1419</v>
      </c>
      <c r="B71" s="121"/>
      <c r="C71" s="121"/>
      <c r="D71" s="121"/>
      <c r="E71" s="121"/>
      <c r="F71" s="121"/>
      <c r="G71" s="121"/>
      <c r="H71" s="121"/>
      <c r="I71" s="121"/>
      <c r="J71" s="121"/>
      <c r="K71" s="121"/>
      <c r="L71" s="121"/>
      <c r="M71" s="133"/>
    </row>
    <row r="72" customHeight="1" spans="1:13">
      <c r="A72" s="63" t="str">
        <f>L1</f>
        <v>Test Sample</v>
      </c>
      <c r="B72" s="64"/>
      <c r="C72" s="64"/>
      <c r="D72" s="64"/>
      <c r="E72" s="64"/>
      <c r="F72" s="64"/>
      <c r="G72" s="64"/>
      <c r="H72" s="64"/>
      <c r="I72" s="64"/>
      <c r="J72" s="64"/>
      <c r="K72" s="64"/>
      <c r="L72" s="64"/>
      <c r="M72" s="65"/>
    </row>
    <row r="73" customHeight="1" spans="1:13">
      <c r="A73" s="68" t="s">
        <v>1390</v>
      </c>
      <c r="B73" s="68" t="s">
        <v>1395</v>
      </c>
      <c r="C73" s="68" t="s">
        <v>1396</v>
      </c>
      <c r="D73" s="68" t="s">
        <v>1397</v>
      </c>
      <c r="E73" s="68" t="s">
        <v>1398</v>
      </c>
      <c r="F73" s="68" t="s">
        <v>1399</v>
      </c>
      <c r="G73" s="68" t="s">
        <v>1400</v>
      </c>
      <c r="H73" s="68" t="s">
        <v>1401</v>
      </c>
      <c r="I73" s="68" t="s">
        <v>1402</v>
      </c>
      <c r="J73" s="68" t="s">
        <v>1403</v>
      </c>
      <c r="K73" s="68" t="s">
        <v>1404</v>
      </c>
      <c r="L73" s="82" t="s">
        <v>1420</v>
      </c>
      <c r="M73" s="126" t="s">
        <v>1421</v>
      </c>
    </row>
    <row r="74" customHeight="1" spans="1:13">
      <c r="A74" s="68" t="s">
        <v>1422</v>
      </c>
      <c r="B74" s="119" t="str">
        <f>IF(ISERROR(AVERAGE(Calculations!D290:D291)),"",AVERAGE(Calculations!D290:D291))</f>
        <v/>
      </c>
      <c r="C74" s="119" t="str">
        <f>IF(ISERROR(AVERAGE(Calculations!E290:E291)),"",AVERAGE(Calculations!E290:E291))</f>
        <v/>
      </c>
      <c r="D74" s="119" t="str">
        <f>IF(ISERROR(AVERAGE(Calculations!F290:F291)),"",AVERAGE(Calculations!F290:F291))</f>
        <v/>
      </c>
      <c r="E74" s="119" t="str">
        <f>IF(ISERROR(AVERAGE(Calculations!G290:G291)),"",AVERAGE(Calculations!G290:G291))</f>
        <v/>
      </c>
      <c r="F74" s="119" t="str">
        <f>IF(ISERROR(AVERAGE(Calculations!H290:H291)),"",AVERAGE(Calculations!H290:H291))</f>
        <v/>
      </c>
      <c r="G74" s="119" t="str">
        <f>IF(ISERROR(AVERAGE(Calculations!I290:I291)),"",AVERAGE(Calculations!I290:I291))</f>
        <v/>
      </c>
      <c r="H74" s="119" t="str">
        <f>IF(ISERROR(AVERAGE(Calculations!J290:J291)),"",AVERAGE(Calculations!J290:J291))</f>
        <v/>
      </c>
      <c r="I74" s="119" t="str">
        <f>IF(ISERROR(AVERAGE(Calculations!K290:K291)),"",AVERAGE(Calculations!K290:K291))</f>
        <v/>
      </c>
      <c r="J74" s="119" t="str">
        <f>IF(ISERROR(AVERAGE(Calculations!L290:L291)),"",AVERAGE(Calculations!L290:L291))</f>
        <v/>
      </c>
      <c r="K74" s="119" t="str">
        <f>IF(ISERROR(AVERAGE(Calculations!M290:M291)),"",AVERAGE(Calculations!M290:M291))</f>
        <v/>
      </c>
      <c r="L74" s="127" t="e">
        <f t="shared" ref="L74:L77" si="12">AVERAGE(B74:K74)</f>
        <v>#DIV/0!</v>
      </c>
      <c r="M74" s="127" t="e">
        <f>STDEV(B74:K74)</f>
        <v>#DIV/0!</v>
      </c>
    </row>
    <row r="75" customHeight="1" spans="1:13">
      <c r="A75" s="82" t="s">
        <v>1423</v>
      </c>
      <c r="B75" s="119" t="str">
        <f>IF(ISERROR(STDEV(Calculations!D290:D291)),"",STDEV(Calculations!D290:D291))</f>
        <v/>
      </c>
      <c r="C75" s="119" t="str">
        <f>IF(ISERROR(STDEV(Calculations!E290:E291)),"",STDEV(Calculations!E290:E291))</f>
        <v/>
      </c>
      <c r="D75" s="119" t="str">
        <f>IF(ISERROR(STDEV(Calculations!F290:F291)),"",STDEV(Calculations!F290:F291))</f>
        <v/>
      </c>
      <c r="E75" s="119" t="str">
        <f>IF(ISERROR(STDEV(Calculations!G290:G291)),"",STDEV(Calculations!G290:G291))</f>
        <v/>
      </c>
      <c r="F75" s="119" t="str">
        <f>IF(ISERROR(STDEV(Calculations!H290:H291)),"",STDEV(Calculations!H290:H291))</f>
        <v/>
      </c>
      <c r="G75" s="119" t="str">
        <f>IF(ISERROR(STDEV(Calculations!I290:I291)),"",STDEV(Calculations!I290:I291))</f>
        <v/>
      </c>
      <c r="H75" s="119" t="str">
        <f>IF(ISERROR(STDEV(Calculations!J290:J291)),"",STDEV(Calculations!J290:J291))</f>
        <v/>
      </c>
      <c r="I75" s="119" t="str">
        <f>IF(ISERROR(STDEV(Calculations!K290:K291)),"",STDEV(Calculations!K290:K291))</f>
        <v/>
      </c>
      <c r="J75" s="119" t="str">
        <f>IF(ISERROR(STDEV(Calculations!L290:L291)),"",STDEV(Calculations!L290:L291))</f>
        <v/>
      </c>
      <c r="K75" s="119" t="str">
        <f>IF(ISERROR(STDEV(Calculations!M290:M291)),"",STDEV(Calculations!M290:M291))</f>
        <v/>
      </c>
      <c r="L75" s="127" t="e">
        <f t="shared" si="12"/>
        <v>#DIV/0!</v>
      </c>
      <c r="M75" s="127" t="s">
        <v>1424</v>
      </c>
    </row>
    <row r="76" customHeight="1" spans="1:13">
      <c r="A76" s="68" t="s">
        <v>1425</v>
      </c>
      <c r="B76" s="119" t="str">
        <f>IF(ISERROR(AVERAGE(Calculations!D288:D289)),"",AVERAGE(Calculations!D288:D289))</f>
        <v/>
      </c>
      <c r="C76" s="119" t="str">
        <f>IF(ISERROR(AVERAGE(Calculations!E288:E289)),"",AVERAGE(Calculations!E288:E289))</f>
        <v/>
      </c>
      <c r="D76" s="119" t="str">
        <f>IF(ISERROR(AVERAGE(Calculations!F288:F289)),"",AVERAGE(Calculations!F288:F289))</f>
        <v/>
      </c>
      <c r="E76" s="119" t="str">
        <f>IF(ISERROR(AVERAGE(Calculations!G288:G289)),"",AVERAGE(Calculations!G288:G289))</f>
        <v/>
      </c>
      <c r="F76" s="119" t="str">
        <f>IF(ISERROR(AVERAGE(Calculations!H288:H289)),"",AVERAGE(Calculations!H288:H289))</f>
        <v/>
      </c>
      <c r="G76" s="119" t="str">
        <f>IF(ISERROR(AVERAGE(Calculations!I288:I289)),"",AVERAGE(Calculations!I288:I289))</f>
        <v/>
      </c>
      <c r="H76" s="119" t="str">
        <f>IF(ISERROR(AVERAGE(Calculations!J288:J289)),"",AVERAGE(Calculations!J288:J289))</f>
        <v/>
      </c>
      <c r="I76" s="119" t="str">
        <f>IF(ISERROR(AVERAGE(Calculations!K288:K289)),"",AVERAGE(Calculations!K288:K289))</f>
        <v/>
      </c>
      <c r="J76" s="119" t="str">
        <f>IF(ISERROR(AVERAGE(Calculations!L288:L289)),"",AVERAGE(Calculations!L288:L289))</f>
        <v/>
      </c>
      <c r="K76" s="119" t="str">
        <f>IF(ISERROR(AVERAGE(Calculations!M288:M289)),"",AVERAGE(Calculations!M288:M289))</f>
        <v/>
      </c>
      <c r="L76" s="127" t="e">
        <f t="shared" si="12"/>
        <v>#DIV/0!</v>
      </c>
      <c r="M76" s="127" t="e">
        <f>STDEV(B76:K76)</f>
        <v>#DIV/0!</v>
      </c>
    </row>
    <row r="77" customHeight="1" spans="1:13">
      <c r="A77" s="82" t="s">
        <v>1426</v>
      </c>
      <c r="B77" s="119" t="str">
        <f>IF(ISERROR(STDEV(Calculations!D288:D289)),"",STDEV(Calculations!D288:D289))</f>
        <v/>
      </c>
      <c r="C77" s="119" t="str">
        <f>IF(ISERROR(STDEV(Calculations!E288:E289)),"",STDEV(Calculations!E288:E289))</f>
        <v/>
      </c>
      <c r="D77" s="119" t="str">
        <f>IF(ISERROR(STDEV(Calculations!F288:F289)),"",STDEV(Calculations!F288:F289))</f>
        <v/>
      </c>
      <c r="E77" s="119" t="str">
        <f>IF(ISERROR(STDEV(Calculations!G288:G289)),"",STDEV(Calculations!G288:G289))</f>
        <v/>
      </c>
      <c r="F77" s="119" t="str">
        <f>IF(ISERROR(STDEV(Calculations!H288:H289)),"",STDEV(Calculations!H288:H289))</f>
        <v/>
      </c>
      <c r="G77" s="119" t="str">
        <f>IF(ISERROR(STDEV(Calculations!I288:I289)),"",STDEV(Calculations!I288:I289))</f>
        <v/>
      </c>
      <c r="H77" s="119" t="str">
        <f>IF(ISERROR(STDEV(Calculations!J288:J289)),"",STDEV(Calculations!J288:J289))</f>
        <v/>
      </c>
      <c r="I77" s="119" t="str">
        <f>IF(ISERROR(STDEV(Calculations!K288:K289)),"",STDEV(Calculations!K288:K289))</f>
        <v/>
      </c>
      <c r="J77" s="119" t="str">
        <f>IF(ISERROR(STDEV(Calculations!L288:L289)),"",STDEV(Calculations!L288:L289))</f>
        <v/>
      </c>
      <c r="K77" s="119" t="str">
        <f>IF(ISERROR(STDEV(Calculations!M288:M289)),"",STDEV(Calculations!M288:M289))</f>
        <v/>
      </c>
      <c r="L77" s="127" t="e">
        <f t="shared" si="12"/>
        <v>#DIV/0!</v>
      </c>
      <c r="M77" s="127" t="s">
        <v>1424</v>
      </c>
    </row>
    <row r="78" customHeight="1" spans="1:13">
      <c r="A78" s="63" t="str">
        <f>L2</f>
        <v>Control Sample</v>
      </c>
      <c r="B78" s="64"/>
      <c r="C78" s="64"/>
      <c r="D78" s="64"/>
      <c r="E78" s="64"/>
      <c r="F78" s="64"/>
      <c r="G78" s="64"/>
      <c r="H78" s="64"/>
      <c r="I78" s="64"/>
      <c r="J78" s="64"/>
      <c r="K78" s="64"/>
      <c r="L78" s="64"/>
      <c r="M78" s="65"/>
    </row>
    <row r="79" customHeight="1" spans="1:13">
      <c r="A79" s="68" t="s">
        <v>1390</v>
      </c>
      <c r="B79" s="68" t="s">
        <v>1395</v>
      </c>
      <c r="C79" s="68" t="s">
        <v>1396</v>
      </c>
      <c r="D79" s="68" t="s">
        <v>1397</v>
      </c>
      <c r="E79" s="68" t="s">
        <v>1398</v>
      </c>
      <c r="F79" s="68" t="s">
        <v>1399</v>
      </c>
      <c r="G79" s="68" t="s">
        <v>1400</v>
      </c>
      <c r="H79" s="68" t="s">
        <v>1401</v>
      </c>
      <c r="I79" s="68" t="s">
        <v>1402</v>
      </c>
      <c r="J79" s="68" t="s">
        <v>1403</v>
      </c>
      <c r="K79" s="68" t="s">
        <v>1404</v>
      </c>
      <c r="L79" s="82" t="s">
        <v>1420</v>
      </c>
      <c r="M79" s="126" t="s">
        <v>1421</v>
      </c>
    </row>
    <row r="80" customHeight="1" spans="1:13">
      <c r="A80" s="68" t="s">
        <v>1422</v>
      </c>
      <c r="B80" s="119" t="str">
        <f>IF(ISERROR(AVERAGE(Calculations!P290:P291)),"",AVERAGE(Calculations!P290:P291))</f>
        <v/>
      </c>
      <c r="C80" s="119" t="str">
        <f>IF(ISERROR(AVERAGE(Calculations!Q290:Q291)),"",AVERAGE(Calculations!Q290:Q291))</f>
        <v/>
      </c>
      <c r="D80" s="119" t="str">
        <f>IF(ISERROR(AVERAGE(Calculations!R290:R291)),"",AVERAGE(Calculations!R290:R291))</f>
        <v/>
      </c>
      <c r="E80" s="119" t="str">
        <f>IF(ISERROR(AVERAGE(Calculations!S290:S291)),"",AVERAGE(Calculations!S290:S291))</f>
        <v/>
      </c>
      <c r="F80" s="119" t="str">
        <f>IF(ISERROR(AVERAGE(Calculations!T290:T291)),"",AVERAGE(Calculations!T290:T291))</f>
        <v/>
      </c>
      <c r="G80" s="119" t="str">
        <f>IF(ISERROR(AVERAGE(Calculations!U290:U291)),"",AVERAGE(Calculations!U290:U291))</f>
        <v/>
      </c>
      <c r="H80" s="119" t="str">
        <f>IF(ISERROR(AVERAGE(Calculations!V290:V291)),"",AVERAGE(Calculations!V290:V291))</f>
        <v/>
      </c>
      <c r="I80" s="119" t="str">
        <f>IF(ISERROR(AVERAGE(Calculations!W290:W291)),"",AVERAGE(Calculations!W290:W291))</f>
        <v/>
      </c>
      <c r="J80" s="119" t="str">
        <f>IF(ISERROR(AVERAGE(Calculations!X290:X291)),"",AVERAGE(Calculations!X290:X291))</f>
        <v/>
      </c>
      <c r="K80" s="119" t="str">
        <f>IF(ISERROR(AVERAGE(Calculations!Y290:Y291)),"",AVERAGE(Calculations!Y290:Y291))</f>
        <v/>
      </c>
      <c r="L80" s="127" t="e">
        <f t="shared" ref="L80:L83" si="13">AVERAGE(B80:K80)</f>
        <v>#DIV/0!</v>
      </c>
      <c r="M80" s="127" t="e">
        <f>STDEV(B80:K80)</f>
        <v>#DIV/0!</v>
      </c>
    </row>
    <row r="81" customHeight="1" spans="1:13">
      <c r="A81" s="82" t="s">
        <v>1423</v>
      </c>
      <c r="B81" s="119" t="str">
        <f>IF(ISERROR(STDEV(Calculations!P290:P291)),"",STDEV(Calculations!P290:P291))</f>
        <v/>
      </c>
      <c r="C81" s="119" t="str">
        <f>IF(ISERROR(STDEV(Calculations!Q290:Q291)),"",STDEV(Calculations!Q290:Q291))</f>
        <v/>
      </c>
      <c r="D81" s="119" t="str">
        <f>IF(ISERROR(STDEV(Calculations!R290:R291)),"",STDEV(Calculations!R290:R291))</f>
        <v/>
      </c>
      <c r="E81" s="119" t="str">
        <f>IF(ISERROR(STDEV(Calculations!S290:S291)),"",STDEV(Calculations!S290:S291))</f>
        <v/>
      </c>
      <c r="F81" s="119" t="str">
        <f>IF(ISERROR(STDEV(Calculations!T290:T291)),"",STDEV(Calculations!T290:T291))</f>
        <v/>
      </c>
      <c r="G81" s="119" t="str">
        <f>IF(ISERROR(STDEV(Calculations!U290:U291)),"",STDEV(Calculations!U290:U291))</f>
        <v/>
      </c>
      <c r="H81" s="119" t="str">
        <f>IF(ISERROR(STDEV(Calculations!V290:V291)),"",STDEV(Calculations!V290:V291))</f>
        <v/>
      </c>
      <c r="I81" s="119" t="str">
        <f>IF(ISERROR(STDEV(Calculations!W290:W291)),"",STDEV(Calculations!W290:W291))</f>
        <v/>
      </c>
      <c r="J81" s="119" t="str">
        <f>IF(ISERROR(STDEV(Calculations!X290:X291)),"",STDEV(Calculations!X290:X291))</f>
        <v/>
      </c>
      <c r="K81" s="119" t="str">
        <f>IF(ISERROR(STDEV(Calculations!Y290:Y291)),"",STDEV(Calculations!Y290:Y291))</f>
        <v/>
      </c>
      <c r="L81" s="127" t="e">
        <f t="shared" si="13"/>
        <v>#DIV/0!</v>
      </c>
      <c r="M81" s="127" t="s">
        <v>1424</v>
      </c>
    </row>
    <row r="82" customHeight="1" spans="1:13">
      <c r="A82" s="68" t="s">
        <v>1425</v>
      </c>
      <c r="B82" s="119" t="str">
        <f>IF(ISERROR(AVERAGE(Calculations!P288:P289)),"",AVERAGE(Calculations!P288:P289))</f>
        <v/>
      </c>
      <c r="C82" s="119" t="str">
        <f>IF(ISERROR(AVERAGE(Calculations!Q288:Q289)),"",AVERAGE(Calculations!Q288:Q289))</f>
        <v/>
      </c>
      <c r="D82" s="119" t="str">
        <f>IF(ISERROR(AVERAGE(Calculations!R288:R289)),"",AVERAGE(Calculations!R288:R289))</f>
        <v/>
      </c>
      <c r="E82" s="119" t="str">
        <f>IF(ISERROR(AVERAGE(Calculations!S288:S289)),"",AVERAGE(Calculations!S288:S289))</f>
        <v/>
      </c>
      <c r="F82" s="119" t="str">
        <f>IF(ISERROR(AVERAGE(Calculations!T288:T289)),"",AVERAGE(Calculations!T288:T289))</f>
        <v/>
      </c>
      <c r="G82" s="119" t="str">
        <f>IF(ISERROR(AVERAGE(Calculations!U288:U289)),"",AVERAGE(Calculations!U288:U289))</f>
        <v/>
      </c>
      <c r="H82" s="119" t="str">
        <f>IF(ISERROR(AVERAGE(Calculations!V288:V289)),"",AVERAGE(Calculations!V288:V289))</f>
        <v/>
      </c>
      <c r="I82" s="119" t="str">
        <f>IF(ISERROR(AVERAGE(Calculations!W288:W289)),"",AVERAGE(Calculations!W288:W289))</f>
        <v/>
      </c>
      <c r="J82" s="119" t="str">
        <f>IF(ISERROR(AVERAGE(Calculations!X288:X289)),"",AVERAGE(Calculations!X288:X289))</f>
        <v/>
      </c>
      <c r="K82" s="119" t="str">
        <f>IF(ISERROR(AVERAGE(Calculations!Y288:Y289)),"",AVERAGE(Calculations!Y288:Y289))</f>
        <v/>
      </c>
      <c r="L82" s="127" t="e">
        <f t="shared" si="13"/>
        <v>#DIV/0!</v>
      </c>
      <c r="M82" s="127" t="e">
        <f>STDEV(B82:K82)</f>
        <v>#DIV/0!</v>
      </c>
    </row>
    <row r="83" customHeight="1" spans="1:13">
      <c r="A83" s="82" t="s">
        <v>1426</v>
      </c>
      <c r="B83" s="119" t="str">
        <f>IF(ISERROR(STDEV(Calculations!P288:P289)),"",STDEV(Calculations!P288:P289))</f>
        <v/>
      </c>
      <c r="C83" s="119" t="str">
        <f>IF(ISERROR(STDEV(Calculations!Q288:Q289)),"",STDEV(Calculations!Q288:Q289))</f>
        <v/>
      </c>
      <c r="D83" s="119" t="str">
        <f>IF(ISERROR(STDEV(Calculations!R288:R289)),"",STDEV(Calculations!R288:R289))</f>
        <v/>
      </c>
      <c r="E83" s="119" t="str">
        <f>IF(ISERROR(STDEV(Calculations!S288:S289)),"",STDEV(Calculations!S288:S289))</f>
        <v/>
      </c>
      <c r="F83" s="119" t="str">
        <f>IF(ISERROR(STDEV(Calculations!T288:T289)),"",STDEV(Calculations!T288:T289))</f>
        <v/>
      </c>
      <c r="G83" s="119" t="str">
        <f>IF(ISERROR(STDEV(Calculations!U288:U289)),"",STDEV(Calculations!U288:U289))</f>
        <v/>
      </c>
      <c r="H83" s="119" t="str">
        <f>IF(ISERROR(STDEV(Calculations!V288:V289)),"",STDEV(Calculations!V288:V289))</f>
        <v/>
      </c>
      <c r="I83" s="119" t="str">
        <f>IF(ISERROR(STDEV(Calculations!W288:W289)),"",STDEV(Calculations!W288:W289))</f>
        <v/>
      </c>
      <c r="J83" s="119" t="str">
        <f>IF(ISERROR(STDEV(Calculations!X288:X289)),"",STDEV(Calculations!X288:X289))</f>
        <v/>
      </c>
      <c r="K83" s="119" t="str">
        <f>IF(ISERROR(STDEV(Calculations!Y288:Y289)),"",STDEV(Calculations!Y288:Y289))</f>
        <v/>
      </c>
      <c r="L83" s="127" t="e">
        <f t="shared" si="13"/>
        <v>#DIV/0!</v>
      </c>
      <c r="M83" s="127" t="s">
        <v>1424</v>
      </c>
    </row>
    <row r="84" customHeight="1" spans="1:11">
      <c r="A84" s="118" t="s">
        <v>1427</v>
      </c>
      <c r="B84" s="102"/>
      <c r="C84" s="102"/>
      <c r="D84" s="102"/>
      <c r="E84" s="102"/>
      <c r="F84" s="102"/>
      <c r="G84" s="102"/>
      <c r="H84" s="102"/>
      <c r="I84" s="102"/>
      <c r="J84" s="102"/>
      <c r="K84" s="103"/>
    </row>
    <row r="85" customHeight="1" spans="1:13">
      <c r="A85" s="68" t="str">
        <f>L1</f>
        <v>Test Sample</v>
      </c>
      <c r="B85" s="68"/>
      <c r="C85" s="68"/>
      <c r="D85" s="68"/>
      <c r="E85" s="68"/>
      <c r="F85" s="68"/>
      <c r="G85" s="68"/>
      <c r="H85" s="68"/>
      <c r="I85" s="68"/>
      <c r="J85" s="68"/>
      <c r="K85" s="68"/>
      <c r="L85" s="128"/>
      <c r="M85" s="128"/>
    </row>
    <row r="86" customHeight="1" spans="1:13">
      <c r="A86" s="68" t="s">
        <v>1390</v>
      </c>
      <c r="B86" s="68" t="s">
        <v>1395</v>
      </c>
      <c r="C86" s="68" t="s">
        <v>1396</v>
      </c>
      <c r="D86" s="68" t="s">
        <v>1397</v>
      </c>
      <c r="E86" s="68" t="s">
        <v>1398</v>
      </c>
      <c r="F86" s="68" t="s">
        <v>1399</v>
      </c>
      <c r="G86" s="68" t="s">
        <v>1400</v>
      </c>
      <c r="H86" s="68" t="s">
        <v>1401</v>
      </c>
      <c r="I86" s="68" t="s">
        <v>1402</v>
      </c>
      <c r="J86" s="68" t="s">
        <v>1403</v>
      </c>
      <c r="K86" s="68" t="s">
        <v>1404</v>
      </c>
      <c r="L86" s="128"/>
      <c r="M86" s="128"/>
    </row>
    <row r="87" customHeight="1" spans="1:13">
      <c r="A87" s="68" t="s">
        <v>1428</v>
      </c>
      <c r="B87" s="119" t="str">
        <f>IF(ISERR(B76-B74),"",B76-B74)</f>
        <v/>
      </c>
      <c r="C87" s="119" t="str">
        <f t="shared" ref="C87:K87" si="14">IF(ISERR(C76-C74),"",C76-C74)</f>
        <v/>
      </c>
      <c r="D87" s="119" t="str">
        <f t="shared" si="14"/>
        <v/>
      </c>
      <c r="E87" s="119" t="str">
        <f t="shared" si="14"/>
        <v/>
      </c>
      <c r="F87" s="119" t="str">
        <f t="shared" si="14"/>
        <v/>
      </c>
      <c r="G87" s="119" t="str">
        <f t="shared" si="14"/>
        <v/>
      </c>
      <c r="H87" s="119" t="str">
        <f t="shared" si="14"/>
        <v/>
      </c>
      <c r="I87" s="119" t="str">
        <f t="shared" si="14"/>
        <v/>
      </c>
      <c r="J87" s="119" t="str">
        <f t="shared" si="14"/>
        <v/>
      </c>
      <c r="K87" s="119" t="str">
        <f t="shared" si="14"/>
        <v/>
      </c>
      <c r="L87" s="129"/>
      <c r="M87" s="130"/>
    </row>
    <row r="88" customHeight="1" spans="1:13">
      <c r="A88" s="82" t="s">
        <v>1429</v>
      </c>
      <c r="B88" s="120" t="str">
        <f>IF(B87="","",IF(B87&lt;$D$4,"Pass","FAIL"))</f>
        <v/>
      </c>
      <c r="C88" s="120" t="str">
        <f t="shared" ref="C88:K88" si="15">IF(C87="","",IF(C87&lt;$D$4,"Pass","FAIL"))</f>
        <v/>
      </c>
      <c r="D88" s="120" t="str">
        <f t="shared" si="15"/>
        <v/>
      </c>
      <c r="E88" s="120" t="str">
        <f t="shared" si="15"/>
        <v/>
      </c>
      <c r="F88" s="120" t="str">
        <f t="shared" si="15"/>
        <v/>
      </c>
      <c r="G88" s="120" t="str">
        <f t="shared" si="15"/>
        <v/>
      </c>
      <c r="H88" s="120" t="str">
        <f t="shared" si="15"/>
        <v/>
      </c>
      <c r="I88" s="120" t="str">
        <f t="shared" si="15"/>
        <v/>
      </c>
      <c r="J88" s="120" t="str">
        <f t="shared" si="15"/>
        <v/>
      </c>
      <c r="K88" s="120" t="str">
        <f t="shared" si="15"/>
        <v/>
      </c>
      <c r="L88" s="131"/>
      <c r="M88" s="131"/>
    </row>
    <row r="89" customHeight="1" spans="1:11">
      <c r="A89" s="68" t="str">
        <f>L2</f>
        <v>Control Sample</v>
      </c>
      <c r="B89" s="68"/>
      <c r="C89" s="68"/>
      <c r="D89" s="68"/>
      <c r="E89" s="68"/>
      <c r="F89" s="68"/>
      <c r="G89" s="68"/>
      <c r="H89" s="68"/>
      <c r="I89" s="68"/>
      <c r="J89" s="68"/>
      <c r="K89" s="68"/>
    </row>
    <row r="90" customHeight="1" spans="1:11">
      <c r="A90" s="68" t="s">
        <v>1390</v>
      </c>
      <c r="B90" s="68" t="s">
        <v>1395</v>
      </c>
      <c r="C90" s="68" t="s">
        <v>1396</v>
      </c>
      <c r="D90" s="68" t="s">
        <v>1397</v>
      </c>
      <c r="E90" s="68" t="s">
        <v>1398</v>
      </c>
      <c r="F90" s="68" t="s">
        <v>1399</v>
      </c>
      <c r="G90" s="68" t="s">
        <v>1400</v>
      </c>
      <c r="H90" s="68" t="s">
        <v>1401</v>
      </c>
      <c r="I90" s="68" t="s">
        <v>1402</v>
      </c>
      <c r="J90" s="68" t="s">
        <v>1403</v>
      </c>
      <c r="K90" s="68" t="s">
        <v>1404</v>
      </c>
    </row>
    <row r="91" customHeight="1" spans="1:11">
      <c r="A91" s="68" t="s">
        <v>1428</v>
      </c>
      <c r="B91" s="119" t="str">
        <f>IF(ISERR(B82-B80),"",B82-B80)</f>
        <v/>
      </c>
      <c r="C91" s="119" t="str">
        <f t="shared" ref="C91:K91" si="16">IF(ISERR(C82-C80),"",C82-C80)</f>
        <v/>
      </c>
      <c r="D91" s="119" t="str">
        <f t="shared" si="16"/>
        <v/>
      </c>
      <c r="E91" s="119" t="str">
        <f t="shared" si="16"/>
        <v/>
      </c>
      <c r="F91" s="119" t="str">
        <f t="shared" si="16"/>
        <v/>
      </c>
      <c r="G91" s="119" t="str">
        <f t="shared" si="16"/>
        <v/>
      </c>
      <c r="H91" s="119" t="str">
        <f t="shared" si="16"/>
        <v/>
      </c>
      <c r="I91" s="119" t="str">
        <f t="shared" si="16"/>
        <v/>
      </c>
      <c r="J91" s="119" t="str">
        <f t="shared" si="16"/>
        <v/>
      </c>
      <c r="K91" s="119" t="str">
        <f t="shared" si="16"/>
        <v/>
      </c>
    </row>
    <row r="92" customHeight="1" spans="1:11">
      <c r="A92" s="82" t="s">
        <v>1429</v>
      </c>
      <c r="B92" s="120" t="str">
        <f>IF(B91="","",IF(B91&lt;$D$4,"Pass","FAIL"))</f>
        <v/>
      </c>
      <c r="C92" s="120" t="str">
        <f t="shared" ref="C92:K92" si="17">IF(C91="","",IF(C91&lt;$D$4,"Pass","FAIL"))</f>
        <v/>
      </c>
      <c r="D92" s="120" t="str">
        <f t="shared" si="17"/>
        <v/>
      </c>
      <c r="E92" s="120" t="str">
        <f t="shared" si="17"/>
        <v/>
      </c>
      <c r="F92" s="120" t="str">
        <f t="shared" si="17"/>
        <v/>
      </c>
      <c r="G92" s="120" t="str">
        <f t="shared" si="17"/>
        <v/>
      </c>
      <c r="H92" s="120" t="str">
        <f t="shared" si="17"/>
        <v/>
      </c>
      <c r="I92" s="120" t="str">
        <f t="shared" si="17"/>
        <v/>
      </c>
      <c r="J92" s="120" t="str">
        <f t="shared" si="17"/>
        <v/>
      </c>
      <c r="K92" s="120" t="str">
        <f t="shared" si="17"/>
        <v/>
      </c>
    </row>
    <row r="93" customHeight="1" spans="1:11">
      <c r="A93" s="118" t="s">
        <v>1430</v>
      </c>
      <c r="B93" s="102"/>
      <c r="C93" s="102"/>
      <c r="D93" s="102"/>
      <c r="E93" s="102"/>
      <c r="F93" s="102"/>
      <c r="G93" s="102"/>
      <c r="H93" s="102"/>
      <c r="I93" s="102"/>
      <c r="J93" s="102"/>
      <c r="K93" s="103"/>
    </row>
    <row r="94" customHeight="1" spans="1:11">
      <c r="A94" s="68" t="str">
        <f>$L$1</f>
        <v>Test Sample</v>
      </c>
      <c r="B94" s="68"/>
      <c r="C94" s="68"/>
      <c r="D94" s="68"/>
      <c r="E94" s="68"/>
      <c r="F94" s="68"/>
      <c r="G94" s="68"/>
      <c r="H94" s="68"/>
      <c r="I94" s="68"/>
      <c r="J94" s="68"/>
      <c r="K94" s="68"/>
    </row>
    <row r="95" customHeight="1" spans="1:11">
      <c r="A95" s="68" t="s">
        <v>1390</v>
      </c>
      <c r="B95" s="68" t="s">
        <v>1395</v>
      </c>
      <c r="C95" s="68" t="s">
        <v>1396</v>
      </c>
      <c r="D95" s="68" t="s">
        <v>1397</v>
      </c>
      <c r="E95" s="68" t="s">
        <v>1398</v>
      </c>
      <c r="F95" s="68" t="s">
        <v>1399</v>
      </c>
      <c r="G95" s="68" t="s">
        <v>1400</v>
      </c>
      <c r="H95" s="68" t="s">
        <v>1401</v>
      </c>
      <c r="I95" s="68" t="s">
        <v>1402</v>
      </c>
      <c r="J95" s="68" t="s">
        <v>1403</v>
      </c>
      <c r="K95" s="68" t="s">
        <v>1404</v>
      </c>
    </row>
    <row r="96" customHeight="1" spans="1:11">
      <c r="A96" s="68" t="s">
        <v>1433</v>
      </c>
      <c r="B96" s="119" t="str">
        <f>IF(ISERR(STDEV(Calculations!D280:D281)),"",STDEV(Calculations!D280:D281))</f>
        <v/>
      </c>
      <c r="C96" s="119" t="str">
        <f>IF(ISERR(STDEV(Calculations!E280:E281)),"",STDEV(Calculations!E280:E281))</f>
        <v/>
      </c>
      <c r="D96" s="119" t="str">
        <f>IF(ISERR(STDEV(Calculations!F280:F281)),"",STDEV(Calculations!F280:F281))</f>
        <v/>
      </c>
      <c r="E96" s="119" t="str">
        <f>IF(ISERR(STDEV(Calculations!G280:G281)),"",STDEV(Calculations!G280:G281))</f>
        <v/>
      </c>
      <c r="F96" s="119" t="str">
        <f>IF(ISERR(STDEV(Calculations!H280:H281)),"",STDEV(Calculations!H280:H281))</f>
        <v/>
      </c>
      <c r="G96" s="119" t="str">
        <f>IF(ISERR(STDEV(Calculations!I280:I281)),"",STDEV(Calculations!I280:I281))</f>
        <v/>
      </c>
      <c r="H96" s="119" t="str">
        <f>IF(ISERR(STDEV(Calculations!J280:J281)),"",STDEV(Calculations!J280:J281))</f>
        <v/>
      </c>
      <c r="I96" s="119" t="str">
        <f>IF(ISERR(STDEV(Calculations!K280:K281)),"",STDEV(Calculations!K280:K281))</f>
        <v/>
      </c>
      <c r="J96" s="119" t="str">
        <f>IF(ISERR(STDEV(Calculations!L280:L281)),"",STDEV(Calculations!L280:L281))</f>
        <v/>
      </c>
      <c r="K96" s="119" t="str">
        <f>IF(ISERR(STDEV(Calculations!M280:M281)),"",STDEV(Calculations!M280:M281))</f>
        <v/>
      </c>
    </row>
    <row r="97" customHeight="1" spans="1:11">
      <c r="A97" s="82" t="s">
        <v>1432</v>
      </c>
      <c r="B97" s="120" t="str">
        <f>IF(B96="","",IF(OR(B96&lt;&gt;0,Calculations!D280&lt;&gt;35,Calculations!D281&lt;&gt;35),"No","Pass"))</f>
        <v/>
      </c>
      <c r="C97" s="120" t="str">
        <f>IF(C96="","",IF(OR(C96&lt;&gt;0,Calculations!E280&lt;&gt;35,Calculations!E281&lt;&gt;35),"No","Pass"))</f>
        <v/>
      </c>
      <c r="D97" s="120" t="str">
        <f>IF(D96="","",IF(OR(D96&lt;&gt;0,Calculations!F280&lt;&gt;35,Calculations!F281&lt;&gt;35),"No","Pass"))</f>
        <v/>
      </c>
      <c r="E97" s="120" t="str">
        <f>IF(E96="","",IF(OR(E96&lt;&gt;0,Calculations!G280&lt;&gt;35,Calculations!G281&lt;&gt;35),"No","Pass"))</f>
        <v/>
      </c>
      <c r="F97" s="120" t="str">
        <f>IF(F96="","",IF(OR(F96&lt;&gt;0,Calculations!H280&lt;&gt;35,Calculations!H281&lt;&gt;35),"No","Pass"))</f>
        <v/>
      </c>
      <c r="G97" s="120" t="str">
        <f>IF(G96="","",IF(OR(G96&lt;&gt;0,Calculations!I280&lt;&gt;35,Calculations!I281&lt;&gt;35),"No","Pass"))</f>
        <v/>
      </c>
      <c r="H97" s="120" t="str">
        <f>IF(H96="","",IF(OR(H96&lt;&gt;0,Calculations!J280&lt;&gt;35,Calculations!J281&lt;&gt;35),"No","Pass"))</f>
        <v/>
      </c>
      <c r="I97" s="120" t="str">
        <f>IF(I96="","",IF(OR(I96&lt;&gt;0,Calculations!K280&lt;&gt;35,Calculations!K281&lt;&gt;35),"No","Pass"))</f>
        <v/>
      </c>
      <c r="J97" s="120" t="str">
        <f>IF(J96="","",IF(OR(J96&lt;&gt;0,Calculations!L280&lt;&gt;35,Calculations!L281&lt;&gt;35),"No","Pass"))</f>
        <v/>
      </c>
      <c r="K97" s="120" t="str">
        <f>IF(K96="","",IF(OR(K96&lt;&gt;0,Calculations!M280&lt;&gt;35,Calculations!M281&lt;&gt;35),"No","Pass"))</f>
        <v/>
      </c>
    </row>
    <row r="98" customHeight="1" spans="1:11">
      <c r="A98" s="68" t="str">
        <f>$L$2</f>
        <v>Control Sample</v>
      </c>
      <c r="B98" s="68"/>
      <c r="C98" s="68"/>
      <c r="D98" s="68"/>
      <c r="E98" s="68"/>
      <c r="F98" s="68"/>
      <c r="G98" s="68"/>
      <c r="H98" s="68"/>
      <c r="I98" s="68"/>
      <c r="J98" s="68"/>
      <c r="K98" s="68"/>
    </row>
    <row r="99" customHeight="1" spans="1:11">
      <c r="A99" s="68" t="s">
        <v>1390</v>
      </c>
      <c r="B99" s="68" t="s">
        <v>1395</v>
      </c>
      <c r="C99" s="68" t="s">
        <v>1396</v>
      </c>
      <c r="D99" s="68" t="s">
        <v>1397</v>
      </c>
      <c r="E99" s="68" t="s">
        <v>1398</v>
      </c>
      <c r="F99" s="68" t="s">
        <v>1399</v>
      </c>
      <c r="G99" s="68" t="s">
        <v>1400</v>
      </c>
      <c r="H99" s="68" t="s">
        <v>1401</v>
      </c>
      <c r="I99" s="68" t="s">
        <v>1402</v>
      </c>
      <c r="J99" s="68" t="s">
        <v>1403</v>
      </c>
      <c r="K99" s="68" t="s">
        <v>1404</v>
      </c>
    </row>
    <row r="100" customHeight="1" spans="1:11">
      <c r="A100" s="68" t="s">
        <v>1433</v>
      </c>
      <c r="B100" s="119" t="str">
        <f>IF(ISERR(STDEV(Calculations!P280:P281)),"",STDEV(Calculations!P280:P281))</f>
        <v/>
      </c>
      <c r="C100" s="119" t="str">
        <f>IF(ISERR(STDEV(Calculations!Q280:Q281)),"",STDEV(Calculations!Q280:Q281))</f>
        <v/>
      </c>
      <c r="D100" s="119" t="str">
        <f>IF(ISERR(STDEV(Calculations!R280:R281)),"",STDEV(Calculations!R280:R281))</f>
        <v/>
      </c>
      <c r="E100" s="119" t="str">
        <f>IF(ISERR(STDEV(Calculations!S280:S281)),"",STDEV(Calculations!S280:S281))</f>
        <v/>
      </c>
      <c r="F100" s="119" t="str">
        <f>IF(ISERR(STDEV(Calculations!T280:T281)),"",STDEV(Calculations!T280:T281))</f>
        <v/>
      </c>
      <c r="G100" s="119" t="str">
        <f>IF(ISERR(STDEV(Calculations!U280:U281)),"",STDEV(Calculations!U280:U281))</f>
        <v/>
      </c>
      <c r="H100" s="119" t="str">
        <f>IF(ISERR(STDEV(Calculations!V280:V281)),"",STDEV(Calculations!V280:V281))</f>
        <v/>
      </c>
      <c r="I100" s="119" t="str">
        <f>IF(ISERR(STDEV(Calculations!W280:W281)),"",STDEV(Calculations!W280:W281))</f>
        <v/>
      </c>
      <c r="J100" s="119" t="str">
        <f>IF(ISERR(STDEV(Calculations!X280:X281)),"",STDEV(Calculations!X280:X281))</f>
        <v/>
      </c>
      <c r="K100" s="119" t="str">
        <f>IF(ISERR(STDEV(Calculations!Y280:Y281)),"",STDEV(Calculations!Y280:Y281))</f>
        <v/>
      </c>
    </row>
    <row r="101" customHeight="1" spans="1:11">
      <c r="A101" s="82" t="s">
        <v>1432</v>
      </c>
      <c r="B101" s="120" t="str">
        <f>IF(B100="","",IF(OR(B100&lt;&gt;0,Calculations!P280&lt;&gt;35,Calculations!P281&lt;&gt;35),"No","Pass"))</f>
        <v/>
      </c>
      <c r="C101" s="120" t="str">
        <f>IF(C100="","",IF(OR(C100&lt;&gt;0,Calculations!Q280&lt;&gt;35,Calculations!Q281&lt;&gt;35),"No","Pass"))</f>
        <v/>
      </c>
      <c r="D101" s="120" t="str">
        <f>IF(D100="","",IF(OR(D100&lt;&gt;0,Calculations!R280&lt;&gt;35,Calculations!R281&lt;&gt;35),"No","Pass"))</f>
        <v/>
      </c>
      <c r="E101" s="120" t="str">
        <f>IF(E100="","",IF(OR(E100&lt;&gt;0,Calculations!S280&lt;&gt;35,Calculations!S281&lt;&gt;35),"No","Pass"))</f>
        <v/>
      </c>
      <c r="F101" s="120" t="str">
        <f>IF(F100="","",IF(OR(F100&lt;&gt;0,Calculations!T280&lt;&gt;35,Calculations!T281&lt;&gt;35),"No","Pass"))</f>
        <v/>
      </c>
      <c r="G101" s="120" t="str">
        <f>IF(G100="","",IF(OR(G100&lt;&gt;0,Calculations!U280&lt;&gt;35,Calculations!U281&lt;&gt;35),"No","Pass"))</f>
        <v/>
      </c>
      <c r="H101" s="120" t="str">
        <f>IF(H100="","",IF(OR(H100&lt;&gt;0,Calculations!V280&lt;&gt;35,Calculations!V281&lt;&gt;35),"No","Pass"))</f>
        <v/>
      </c>
      <c r="I101" s="120" t="str">
        <f>IF(I100="","",IF(OR(I100&lt;&gt;0,Calculations!W280&lt;&gt;35,Calculations!W281&lt;&gt;35),"No","Pass"))</f>
        <v/>
      </c>
      <c r="J101" s="120" t="str">
        <f>IF(J100="","",IF(OR(J100&lt;&gt;0,Calculations!X280&lt;&gt;35,Calculations!X281&lt;&gt;35),"No","Pass"))</f>
        <v/>
      </c>
      <c r="K101" s="120" t="str">
        <f>IF(K100="","",IF(OR(K100&lt;&gt;0,Calculations!Y280&lt;&gt;35,Calculations!Y281&lt;&gt;35),"No","Pass"))</f>
        <v/>
      </c>
    </row>
    <row r="102" s="66" customFormat="1" customHeight="1" spans="1:18">
      <c r="A102" s="104" t="str">
        <f>'Gene Table'!A291</f>
        <v>Plate 4</v>
      </c>
      <c r="B102" s="105"/>
      <c r="C102" s="105"/>
      <c r="D102" s="105"/>
      <c r="E102" s="105"/>
      <c r="F102" s="105"/>
      <c r="G102" s="105"/>
      <c r="H102" s="105"/>
      <c r="I102" s="105"/>
      <c r="J102" s="105"/>
      <c r="K102" s="105"/>
      <c r="L102" s="105"/>
      <c r="M102" s="132"/>
      <c r="N102" s="125"/>
      <c r="O102" s="125"/>
      <c r="P102" s="125"/>
      <c r="Q102" s="125"/>
      <c r="R102" s="125"/>
    </row>
    <row r="103" customHeight="1" spans="1:13">
      <c r="A103" s="118" t="s">
        <v>1419</v>
      </c>
      <c r="B103" s="121"/>
      <c r="C103" s="121"/>
      <c r="D103" s="121"/>
      <c r="E103" s="121"/>
      <c r="F103" s="121"/>
      <c r="G103" s="121"/>
      <c r="H103" s="121"/>
      <c r="I103" s="121"/>
      <c r="J103" s="121"/>
      <c r="K103" s="121"/>
      <c r="L103" s="121"/>
      <c r="M103" s="133"/>
    </row>
    <row r="104" customHeight="1" spans="1:13">
      <c r="A104" s="63" t="str">
        <f>L1</f>
        <v>Test Sample</v>
      </c>
      <c r="B104" s="64"/>
      <c r="C104" s="64"/>
      <c r="D104" s="64"/>
      <c r="E104" s="64"/>
      <c r="F104" s="64"/>
      <c r="G104" s="64"/>
      <c r="H104" s="64"/>
      <c r="I104" s="64"/>
      <c r="J104" s="64"/>
      <c r="K104" s="64"/>
      <c r="L104" s="64"/>
      <c r="M104" s="65"/>
    </row>
    <row r="105" customHeight="1" spans="1:13">
      <c r="A105" s="68" t="s">
        <v>1390</v>
      </c>
      <c r="B105" s="68" t="s">
        <v>1395</v>
      </c>
      <c r="C105" s="68" t="s">
        <v>1396</v>
      </c>
      <c r="D105" s="68" t="s">
        <v>1397</v>
      </c>
      <c r="E105" s="68" t="s">
        <v>1398</v>
      </c>
      <c r="F105" s="68" t="s">
        <v>1399</v>
      </c>
      <c r="G105" s="68" t="s">
        <v>1400</v>
      </c>
      <c r="H105" s="68" t="s">
        <v>1401</v>
      </c>
      <c r="I105" s="68" t="s">
        <v>1402</v>
      </c>
      <c r="J105" s="68" t="s">
        <v>1403</v>
      </c>
      <c r="K105" s="68" t="s">
        <v>1404</v>
      </c>
      <c r="L105" s="82" t="s">
        <v>1420</v>
      </c>
      <c r="M105" s="126" t="s">
        <v>1421</v>
      </c>
    </row>
    <row r="106" customHeight="1" spans="1:13">
      <c r="A106" s="68" t="s">
        <v>1422</v>
      </c>
      <c r="B106" s="119" t="str">
        <f>IF(ISERROR(AVERAGE(Calculations!D386:D387)),"",AVERAGE(Calculations!D386:D387))</f>
        <v/>
      </c>
      <c r="C106" s="119" t="str">
        <f>IF(ISERROR(AVERAGE(Calculations!E386:E387)),"",AVERAGE(Calculations!E386:E387))</f>
        <v/>
      </c>
      <c r="D106" s="119" t="str">
        <f>IF(ISERROR(AVERAGE(Calculations!F386:F387)),"",AVERAGE(Calculations!F386:F387))</f>
        <v/>
      </c>
      <c r="E106" s="119" t="str">
        <f>IF(ISERROR(AVERAGE(Calculations!G386:G387)),"",AVERAGE(Calculations!G386:G387))</f>
        <v/>
      </c>
      <c r="F106" s="119" t="str">
        <f>IF(ISERROR(AVERAGE(Calculations!H386:H387)),"",AVERAGE(Calculations!H386:H387))</f>
        <v/>
      </c>
      <c r="G106" s="119" t="str">
        <f>IF(ISERROR(AVERAGE(Calculations!I386:I387)),"",AVERAGE(Calculations!I386:I387))</f>
        <v/>
      </c>
      <c r="H106" s="119" t="str">
        <f>IF(ISERROR(AVERAGE(Calculations!J386:J387)),"",AVERAGE(Calculations!J386:J387))</f>
        <v/>
      </c>
      <c r="I106" s="119" t="str">
        <f>IF(ISERROR(AVERAGE(Calculations!K386:K387)),"",AVERAGE(Calculations!K386:K387))</f>
        <v/>
      </c>
      <c r="J106" s="119" t="str">
        <f>IF(ISERROR(AVERAGE(Calculations!L386:L387)),"",AVERAGE(Calculations!L386:L387))</f>
        <v/>
      </c>
      <c r="K106" s="119" t="str">
        <f>IF(ISERROR(AVERAGE(Calculations!M386:M387)),"",AVERAGE(Calculations!M386:M387))</f>
        <v/>
      </c>
      <c r="L106" s="127" t="e">
        <f t="shared" ref="L106:L109" si="18">AVERAGE(B106:K106)</f>
        <v>#DIV/0!</v>
      </c>
      <c r="M106" s="127" t="e">
        <f>STDEV(B106:K106)</f>
        <v>#DIV/0!</v>
      </c>
    </row>
    <row r="107" customHeight="1" spans="1:13">
      <c r="A107" s="82" t="s">
        <v>1423</v>
      </c>
      <c r="B107" s="119" t="str">
        <f>IF(ISERROR(STDEV(Calculations!D386:D387)),"",STDEV(Calculations!D386:D387))</f>
        <v/>
      </c>
      <c r="C107" s="119" t="str">
        <f>IF(ISERROR(STDEV(Calculations!E386:E387)),"",STDEV(Calculations!E386:E387))</f>
        <v/>
      </c>
      <c r="D107" s="119" t="str">
        <f>IF(ISERROR(STDEV(Calculations!F386:F387)),"",STDEV(Calculations!F386:F387))</f>
        <v/>
      </c>
      <c r="E107" s="119" t="str">
        <f>IF(ISERROR(STDEV(Calculations!G386:G387)),"",STDEV(Calculations!G386:G387))</f>
        <v/>
      </c>
      <c r="F107" s="119" t="str">
        <f>IF(ISERROR(STDEV(Calculations!H386:H387)),"",STDEV(Calculations!H386:H387))</f>
        <v/>
      </c>
      <c r="G107" s="119" t="str">
        <f>IF(ISERROR(STDEV(Calculations!I386:I387)),"",STDEV(Calculations!I386:I387))</f>
        <v/>
      </c>
      <c r="H107" s="119" t="str">
        <f>IF(ISERROR(STDEV(Calculations!J386:J387)),"",STDEV(Calculations!J386:J387))</f>
        <v/>
      </c>
      <c r="I107" s="119" t="str">
        <f>IF(ISERROR(STDEV(Calculations!K386:K387)),"",STDEV(Calculations!K386:K387))</f>
        <v/>
      </c>
      <c r="J107" s="119" t="str">
        <f>IF(ISERROR(STDEV(Calculations!L386:L387)),"",STDEV(Calculations!L386:L387))</f>
        <v/>
      </c>
      <c r="K107" s="119" t="str">
        <f>IF(ISERROR(STDEV(Calculations!M386:M387)),"",STDEV(Calculations!M386:M387))</f>
        <v/>
      </c>
      <c r="L107" s="127" t="e">
        <f t="shared" si="18"/>
        <v>#DIV/0!</v>
      </c>
      <c r="M107" s="127" t="s">
        <v>1424</v>
      </c>
    </row>
    <row r="108" customHeight="1" spans="1:13">
      <c r="A108" s="68" t="s">
        <v>1425</v>
      </c>
      <c r="B108" s="119" t="str">
        <f>IF(ISERROR(AVERAGE(Calculations!D384:D385)),"",AVERAGE(Calculations!D384:D385))</f>
        <v/>
      </c>
      <c r="C108" s="119" t="str">
        <f>IF(ISERROR(AVERAGE(Calculations!E384:E385)),"",AVERAGE(Calculations!E384:E385))</f>
        <v/>
      </c>
      <c r="D108" s="119" t="str">
        <f>IF(ISERROR(AVERAGE(Calculations!F384:F385)),"",AVERAGE(Calculations!F384:F385))</f>
        <v/>
      </c>
      <c r="E108" s="119" t="str">
        <f>IF(ISERROR(AVERAGE(Calculations!G384:G385)),"",AVERAGE(Calculations!G384:G385))</f>
        <v/>
      </c>
      <c r="F108" s="119" t="str">
        <f>IF(ISERROR(AVERAGE(Calculations!H384:H385)),"",AVERAGE(Calculations!H384:H385))</f>
        <v/>
      </c>
      <c r="G108" s="119" t="str">
        <f>IF(ISERROR(AVERAGE(Calculations!I384:I385)),"",AVERAGE(Calculations!I384:I385))</f>
        <v/>
      </c>
      <c r="H108" s="119" t="str">
        <f>IF(ISERROR(AVERAGE(Calculations!J384:J385)),"",AVERAGE(Calculations!J384:J385))</f>
        <v/>
      </c>
      <c r="I108" s="119" t="str">
        <f>IF(ISERROR(AVERAGE(Calculations!K384:K385)),"",AVERAGE(Calculations!K384:K385))</f>
        <v/>
      </c>
      <c r="J108" s="119" t="str">
        <f>IF(ISERROR(AVERAGE(Calculations!L384:L385)),"",AVERAGE(Calculations!L384:L385))</f>
        <v/>
      </c>
      <c r="K108" s="119" t="str">
        <f>IF(ISERROR(AVERAGE(Calculations!M384:M385)),"",AVERAGE(Calculations!M384:M385))</f>
        <v/>
      </c>
      <c r="L108" s="127" t="e">
        <f t="shared" si="18"/>
        <v>#DIV/0!</v>
      </c>
      <c r="M108" s="127" t="e">
        <f>STDEV(B108:K108)</f>
        <v>#DIV/0!</v>
      </c>
    </row>
    <row r="109" customHeight="1" spans="1:13">
      <c r="A109" s="82" t="s">
        <v>1426</v>
      </c>
      <c r="B109" s="119" t="str">
        <f>IF(ISERROR(STDEV(Calculations!D384:D385)),"",STDEV(Calculations!D384:D385))</f>
        <v/>
      </c>
      <c r="C109" s="119" t="str">
        <f>IF(ISERROR(STDEV(Calculations!E384:E385)),"",STDEV(Calculations!E384:E385))</f>
        <v/>
      </c>
      <c r="D109" s="119" t="str">
        <f>IF(ISERROR(STDEV(Calculations!F384:F385)),"",STDEV(Calculations!F384:F385))</f>
        <v/>
      </c>
      <c r="E109" s="119" t="str">
        <f>IF(ISERROR(STDEV(Calculations!G384:G385)),"",STDEV(Calculations!G384:G385))</f>
        <v/>
      </c>
      <c r="F109" s="119" t="str">
        <f>IF(ISERROR(STDEV(Calculations!H384:H385)),"",STDEV(Calculations!H384:H385))</f>
        <v/>
      </c>
      <c r="G109" s="119" t="str">
        <f>IF(ISERROR(STDEV(Calculations!I384:I385)),"",STDEV(Calculations!I384:I385))</f>
        <v/>
      </c>
      <c r="H109" s="119" t="str">
        <f>IF(ISERROR(STDEV(Calculations!J384:J385)),"",STDEV(Calculations!J384:J385))</f>
        <v/>
      </c>
      <c r="I109" s="119" t="str">
        <f>IF(ISERROR(STDEV(Calculations!K384:K385)),"",STDEV(Calculations!K384:K385))</f>
        <v/>
      </c>
      <c r="J109" s="119" t="str">
        <f>IF(ISERROR(STDEV(Calculations!L384:L385)),"",STDEV(Calculations!L384:L385))</f>
        <v/>
      </c>
      <c r="K109" s="119" t="str">
        <f>IF(ISERROR(STDEV(Calculations!M384:M385)),"",STDEV(Calculations!M384:M385))</f>
        <v/>
      </c>
      <c r="L109" s="127" t="e">
        <f t="shared" si="18"/>
        <v>#DIV/0!</v>
      </c>
      <c r="M109" s="127" t="s">
        <v>1424</v>
      </c>
    </row>
    <row r="110" customHeight="1" spans="1:13">
      <c r="A110" s="63" t="str">
        <f>L2</f>
        <v>Control Sample</v>
      </c>
      <c r="B110" s="64"/>
      <c r="C110" s="64"/>
      <c r="D110" s="64"/>
      <c r="E110" s="64"/>
      <c r="F110" s="64"/>
      <c r="G110" s="64"/>
      <c r="H110" s="64"/>
      <c r="I110" s="64"/>
      <c r="J110" s="64"/>
      <c r="K110" s="64"/>
      <c r="L110" s="64"/>
      <c r="M110" s="65"/>
    </row>
    <row r="111" customHeight="1" spans="1:13">
      <c r="A111" s="68" t="s">
        <v>1390</v>
      </c>
      <c r="B111" s="68" t="s">
        <v>1395</v>
      </c>
      <c r="C111" s="68" t="s">
        <v>1396</v>
      </c>
      <c r="D111" s="68" t="s">
        <v>1397</v>
      </c>
      <c r="E111" s="68" t="s">
        <v>1398</v>
      </c>
      <c r="F111" s="68" t="s">
        <v>1399</v>
      </c>
      <c r="G111" s="68" t="s">
        <v>1400</v>
      </c>
      <c r="H111" s="68" t="s">
        <v>1401</v>
      </c>
      <c r="I111" s="68" t="s">
        <v>1402</v>
      </c>
      <c r="J111" s="68" t="s">
        <v>1403</v>
      </c>
      <c r="K111" s="68" t="s">
        <v>1404</v>
      </c>
      <c r="L111" s="82" t="s">
        <v>1420</v>
      </c>
      <c r="M111" s="126" t="s">
        <v>1421</v>
      </c>
    </row>
    <row r="112" customHeight="1" spans="1:13">
      <c r="A112" s="68" t="s">
        <v>1422</v>
      </c>
      <c r="B112" s="119" t="str">
        <f>IF(ISERROR(AVERAGE(Calculations!P386:P387)),"",AVERAGE(Calculations!P386:P387))</f>
        <v/>
      </c>
      <c r="C112" s="119" t="str">
        <f>IF(ISERROR(AVERAGE(Calculations!Q386:Q387)),"",AVERAGE(Calculations!Q386:Q387))</f>
        <v/>
      </c>
      <c r="D112" s="119" t="str">
        <f>IF(ISERROR(AVERAGE(Calculations!R386:R387)),"",AVERAGE(Calculations!R386:R387))</f>
        <v/>
      </c>
      <c r="E112" s="119" t="str">
        <f>IF(ISERROR(AVERAGE(Calculations!S386:S387)),"",AVERAGE(Calculations!S386:S387))</f>
        <v/>
      </c>
      <c r="F112" s="119" t="str">
        <f>IF(ISERROR(AVERAGE(Calculations!T386:T387)),"",AVERAGE(Calculations!T386:T387))</f>
        <v/>
      </c>
      <c r="G112" s="119" t="str">
        <f>IF(ISERROR(AVERAGE(Calculations!U386:U387)),"",AVERAGE(Calculations!U386:U387))</f>
        <v/>
      </c>
      <c r="H112" s="119" t="str">
        <f>IF(ISERROR(AVERAGE(Calculations!V386:V387)),"",AVERAGE(Calculations!V386:V387))</f>
        <v/>
      </c>
      <c r="I112" s="119" t="str">
        <f>IF(ISERROR(AVERAGE(Calculations!W386:W387)),"",AVERAGE(Calculations!W386:W387))</f>
        <v/>
      </c>
      <c r="J112" s="119" t="str">
        <f>IF(ISERROR(AVERAGE(Calculations!X386:X387)),"",AVERAGE(Calculations!X386:X387))</f>
        <v/>
      </c>
      <c r="K112" s="119" t="str">
        <f>IF(ISERROR(AVERAGE(Calculations!Y386:Y387)),"",AVERAGE(Calculations!Y386:Y387))</f>
        <v/>
      </c>
      <c r="L112" s="127" t="e">
        <f t="shared" ref="L112:L115" si="19">AVERAGE(B112:K112)</f>
        <v>#DIV/0!</v>
      </c>
      <c r="M112" s="127" t="e">
        <f>STDEV(B112:K112)</f>
        <v>#DIV/0!</v>
      </c>
    </row>
    <row r="113" customHeight="1" spans="1:13">
      <c r="A113" s="82" t="s">
        <v>1423</v>
      </c>
      <c r="B113" s="119" t="str">
        <f>IF(ISERROR(STDEV(Calculations!P386:P387)),"",STDEV(Calculations!P386:P387))</f>
        <v/>
      </c>
      <c r="C113" s="119" t="str">
        <f>IF(ISERROR(STDEV(Calculations!Q386:Q387)),"",STDEV(Calculations!Q386:Q387))</f>
        <v/>
      </c>
      <c r="D113" s="119" t="str">
        <f>IF(ISERROR(STDEV(Calculations!R386:R387)),"",STDEV(Calculations!R386:R387))</f>
        <v/>
      </c>
      <c r="E113" s="119" t="str">
        <f>IF(ISERROR(STDEV(Calculations!S386:S387)),"",STDEV(Calculations!S386:S387))</f>
        <v/>
      </c>
      <c r="F113" s="119" t="str">
        <f>IF(ISERROR(STDEV(Calculations!T386:T387)),"",STDEV(Calculations!T386:T387))</f>
        <v/>
      </c>
      <c r="G113" s="119" t="str">
        <f>IF(ISERROR(STDEV(Calculations!U386:U387)),"",STDEV(Calculations!U386:U387))</f>
        <v/>
      </c>
      <c r="H113" s="119" t="str">
        <f>IF(ISERROR(STDEV(Calculations!V386:V387)),"",STDEV(Calculations!V386:V387))</f>
        <v/>
      </c>
      <c r="I113" s="119" t="str">
        <f>IF(ISERROR(STDEV(Calculations!W386:W387)),"",STDEV(Calculations!W386:W387))</f>
        <v/>
      </c>
      <c r="J113" s="119" t="str">
        <f>IF(ISERROR(STDEV(Calculations!X386:X387)),"",STDEV(Calculations!X386:X387))</f>
        <v/>
      </c>
      <c r="K113" s="119" t="str">
        <f>IF(ISERROR(STDEV(Calculations!Y386:Y387)),"",STDEV(Calculations!Y386:Y387))</f>
        <v/>
      </c>
      <c r="L113" s="127" t="e">
        <f t="shared" si="19"/>
        <v>#DIV/0!</v>
      </c>
      <c r="M113" s="127" t="s">
        <v>1424</v>
      </c>
    </row>
    <row r="114" customHeight="1" spans="1:13">
      <c r="A114" s="68" t="s">
        <v>1425</v>
      </c>
      <c r="B114" s="119" t="str">
        <f>IF(ISERROR(AVERAGE(Calculations!P384:P385)),"",AVERAGE(Calculations!P384:P385))</f>
        <v/>
      </c>
      <c r="C114" s="119" t="str">
        <f>IF(ISERROR(AVERAGE(Calculations!Q384:Q385)),"",AVERAGE(Calculations!Q384:Q385))</f>
        <v/>
      </c>
      <c r="D114" s="119" t="str">
        <f>IF(ISERROR(AVERAGE(Calculations!R384:R385)),"",AVERAGE(Calculations!R384:R385))</f>
        <v/>
      </c>
      <c r="E114" s="119" t="str">
        <f>IF(ISERROR(AVERAGE(Calculations!S384:S385)),"",AVERAGE(Calculations!S384:S385))</f>
        <v/>
      </c>
      <c r="F114" s="119" t="str">
        <f>IF(ISERROR(AVERAGE(Calculations!T384:T385)),"",AVERAGE(Calculations!T384:T385))</f>
        <v/>
      </c>
      <c r="G114" s="119" t="str">
        <f>IF(ISERROR(AVERAGE(Calculations!U384:U385)),"",AVERAGE(Calculations!U384:U385))</f>
        <v/>
      </c>
      <c r="H114" s="119" t="str">
        <f>IF(ISERROR(AVERAGE(Calculations!V384:V385)),"",AVERAGE(Calculations!V384:V385))</f>
        <v/>
      </c>
      <c r="I114" s="119" t="str">
        <f>IF(ISERROR(AVERAGE(Calculations!W384:W385)),"",AVERAGE(Calculations!W384:W385))</f>
        <v/>
      </c>
      <c r="J114" s="119" t="str">
        <f>IF(ISERROR(AVERAGE(Calculations!X384:X385)),"",AVERAGE(Calculations!X384:X385))</f>
        <v/>
      </c>
      <c r="K114" s="119" t="str">
        <f>IF(ISERROR(AVERAGE(Calculations!Y384:Y385)),"",AVERAGE(Calculations!Y384:Y385))</f>
        <v/>
      </c>
      <c r="L114" s="127" t="e">
        <f t="shared" si="19"/>
        <v>#DIV/0!</v>
      </c>
      <c r="M114" s="127" t="e">
        <f>STDEV(B114:K114)</f>
        <v>#DIV/0!</v>
      </c>
    </row>
    <row r="115" customHeight="1" spans="1:13">
      <c r="A115" s="82" t="s">
        <v>1426</v>
      </c>
      <c r="B115" s="119" t="str">
        <f>IF(ISERROR(STDEV(Calculations!P384:P385)),"",STDEV(Calculations!P384:P385))</f>
        <v/>
      </c>
      <c r="C115" s="119" t="str">
        <f>IF(ISERROR(STDEV(Calculations!Q384:Q385)),"",STDEV(Calculations!Q384:Q385))</f>
        <v/>
      </c>
      <c r="D115" s="119" t="str">
        <f>IF(ISERROR(STDEV(Calculations!R384:R385)),"",STDEV(Calculations!R384:R385))</f>
        <v/>
      </c>
      <c r="E115" s="119" t="str">
        <f>IF(ISERROR(STDEV(Calculations!S384:S385)),"",STDEV(Calculations!S384:S385))</f>
        <v/>
      </c>
      <c r="F115" s="119" t="str">
        <f>IF(ISERROR(STDEV(Calculations!T384:T385)),"",STDEV(Calculations!T384:T385))</f>
        <v/>
      </c>
      <c r="G115" s="119" t="str">
        <f>IF(ISERROR(STDEV(Calculations!U384:U385)),"",STDEV(Calculations!U384:U385))</f>
        <v/>
      </c>
      <c r="H115" s="119" t="str">
        <f>IF(ISERROR(STDEV(Calculations!V384:V385)),"",STDEV(Calculations!V384:V385))</f>
        <v/>
      </c>
      <c r="I115" s="119" t="str">
        <f>IF(ISERROR(STDEV(Calculations!W384:W385)),"",STDEV(Calculations!W384:W385))</f>
        <v/>
      </c>
      <c r="J115" s="119" t="str">
        <f>IF(ISERROR(STDEV(Calculations!X384:X385)),"",STDEV(Calculations!X384:X385))</f>
        <v/>
      </c>
      <c r="K115" s="119" t="str">
        <f>IF(ISERROR(STDEV(Calculations!Y384:Y385)),"",STDEV(Calculations!Y384:Y385))</f>
        <v/>
      </c>
      <c r="L115" s="127" t="e">
        <f t="shared" si="19"/>
        <v>#DIV/0!</v>
      </c>
      <c r="M115" s="127" t="s">
        <v>1424</v>
      </c>
    </row>
    <row r="116" customHeight="1" spans="1:11">
      <c r="A116" s="118" t="s">
        <v>1427</v>
      </c>
      <c r="B116" s="102"/>
      <c r="C116" s="102"/>
      <c r="D116" s="102"/>
      <c r="E116" s="102"/>
      <c r="F116" s="102"/>
      <c r="G116" s="102"/>
      <c r="H116" s="102"/>
      <c r="I116" s="102"/>
      <c r="J116" s="102"/>
      <c r="K116" s="103"/>
    </row>
    <row r="117" customHeight="1" spans="1:13">
      <c r="A117" s="68" t="str">
        <f>L1</f>
        <v>Test Sample</v>
      </c>
      <c r="B117" s="68"/>
      <c r="C117" s="68"/>
      <c r="D117" s="68"/>
      <c r="E117" s="68"/>
      <c r="F117" s="68"/>
      <c r="G117" s="68"/>
      <c r="H117" s="68"/>
      <c r="I117" s="68"/>
      <c r="J117" s="68"/>
      <c r="K117" s="68"/>
      <c r="L117" s="128"/>
      <c r="M117" s="128"/>
    </row>
    <row r="118" customHeight="1" spans="1:13">
      <c r="A118" s="68" t="s">
        <v>1390</v>
      </c>
      <c r="B118" s="68" t="s">
        <v>1395</v>
      </c>
      <c r="C118" s="68" t="s">
        <v>1396</v>
      </c>
      <c r="D118" s="68" t="s">
        <v>1397</v>
      </c>
      <c r="E118" s="68" t="s">
        <v>1398</v>
      </c>
      <c r="F118" s="68" t="s">
        <v>1399</v>
      </c>
      <c r="G118" s="68" t="s">
        <v>1400</v>
      </c>
      <c r="H118" s="68" t="s">
        <v>1401</v>
      </c>
      <c r="I118" s="68" t="s">
        <v>1402</v>
      </c>
      <c r="J118" s="68" t="s">
        <v>1403</v>
      </c>
      <c r="K118" s="68" t="s">
        <v>1404</v>
      </c>
      <c r="L118" s="128"/>
      <c r="M118" s="128"/>
    </row>
    <row r="119" customHeight="1" spans="1:13">
      <c r="A119" s="68" t="s">
        <v>1428</v>
      </c>
      <c r="B119" s="119" t="str">
        <f>IF(ISERR(B108-B106),"",B108-B106)</f>
        <v/>
      </c>
      <c r="C119" s="119" t="str">
        <f t="shared" ref="C119:K119" si="20">IF(ISERR(C108-C106),"",C108-C106)</f>
        <v/>
      </c>
      <c r="D119" s="119" t="str">
        <f t="shared" si="20"/>
        <v/>
      </c>
      <c r="E119" s="119" t="str">
        <f t="shared" si="20"/>
        <v/>
      </c>
      <c r="F119" s="119" t="str">
        <f t="shared" si="20"/>
        <v/>
      </c>
      <c r="G119" s="119" t="str">
        <f t="shared" si="20"/>
        <v/>
      </c>
      <c r="H119" s="119" t="str">
        <f t="shared" si="20"/>
        <v/>
      </c>
      <c r="I119" s="119" t="str">
        <f t="shared" si="20"/>
        <v/>
      </c>
      <c r="J119" s="119" t="str">
        <f t="shared" si="20"/>
        <v/>
      </c>
      <c r="K119" s="119" t="str">
        <f t="shared" si="20"/>
        <v/>
      </c>
      <c r="L119" s="129"/>
      <c r="M119" s="130"/>
    </row>
    <row r="120" customHeight="1" spans="1:13">
      <c r="A120" s="82" t="s">
        <v>1429</v>
      </c>
      <c r="B120" s="120" t="str">
        <f>IF(B119="","",IF(B119&lt;$D$4,"Pass","FAIL"))</f>
        <v/>
      </c>
      <c r="C120" s="120" t="str">
        <f t="shared" ref="C120:K120" si="21">IF(C119="","",IF(C119&lt;$D$4,"Pass","FAIL"))</f>
        <v/>
      </c>
      <c r="D120" s="120" t="str">
        <f t="shared" si="21"/>
        <v/>
      </c>
      <c r="E120" s="120" t="str">
        <f t="shared" si="21"/>
        <v/>
      </c>
      <c r="F120" s="120" t="str">
        <f t="shared" si="21"/>
        <v/>
      </c>
      <c r="G120" s="120" t="str">
        <f t="shared" si="21"/>
        <v/>
      </c>
      <c r="H120" s="120" t="str">
        <f t="shared" si="21"/>
        <v/>
      </c>
      <c r="I120" s="120" t="str">
        <f t="shared" si="21"/>
        <v/>
      </c>
      <c r="J120" s="120" t="str">
        <f t="shared" si="21"/>
        <v/>
      </c>
      <c r="K120" s="120" t="str">
        <f t="shared" si="21"/>
        <v/>
      </c>
      <c r="L120" s="131"/>
      <c r="M120" s="131"/>
    </row>
    <row r="121" customHeight="1" spans="1:11">
      <c r="A121" s="68" t="str">
        <f>L2</f>
        <v>Control Sample</v>
      </c>
      <c r="B121" s="68"/>
      <c r="C121" s="68"/>
      <c r="D121" s="68"/>
      <c r="E121" s="68"/>
      <c r="F121" s="68"/>
      <c r="G121" s="68"/>
      <c r="H121" s="68"/>
      <c r="I121" s="68"/>
      <c r="J121" s="68"/>
      <c r="K121" s="68"/>
    </row>
    <row r="122" customHeight="1" spans="1:11">
      <c r="A122" s="68" t="s">
        <v>1390</v>
      </c>
      <c r="B122" s="68" t="s">
        <v>1395</v>
      </c>
      <c r="C122" s="68" t="s">
        <v>1396</v>
      </c>
      <c r="D122" s="68" t="s">
        <v>1397</v>
      </c>
      <c r="E122" s="68" t="s">
        <v>1398</v>
      </c>
      <c r="F122" s="68" t="s">
        <v>1399</v>
      </c>
      <c r="G122" s="68" t="s">
        <v>1400</v>
      </c>
      <c r="H122" s="68" t="s">
        <v>1401</v>
      </c>
      <c r="I122" s="68" t="s">
        <v>1402</v>
      </c>
      <c r="J122" s="68" t="s">
        <v>1403</v>
      </c>
      <c r="K122" s="68" t="s">
        <v>1404</v>
      </c>
    </row>
    <row r="123" customHeight="1" spans="1:11">
      <c r="A123" s="68" t="s">
        <v>1428</v>
      </c>
      <c r="B123" s="119" t="str">
        <f>IF(ISERR(B114-B112),"",B114-B112)</f>
        <v/>
      </c>
      <c r="C123" s="119" t="str">
        <f t="shared" ref="C123:K123" si="22">IF(ISERR(C114-C112),"",C114-C112)</f>
        <v/>
      </c>
      <c r="D123" s="119" t="str">
        <f t="shared" si="22"/>
        <v/>
      </c>
      <c r="E123" s="119" t="str">
        <f t="shared" si="22"/>
        <v/>
      </c>
      <c r="F123" s="119" t="str">
        <f t="shared" si="22"/>
        <v/>
      </c>
      <c r="G123" s="119" t="str">
        <f t="shared" si="22"/>
        <v/>
      </c>
      <c r="H123" s="119" t="str">
        <f t="shared" si="22"/>
        <v/>
      </c>
      <c r="I123" s="119" t="str">
        <f t="shared" si="22"/>
        <v/>
      </c>
      <c r="J123" s="119" t="str">
        <f t="shared" si="22"/>
        <v/>
      </c>
      <c r="K123" s="119" t="str">
        <f t="shared" si="22"/>
        <v/>
      </c>
    </row>
    <row r="124" customHeight="1" spans="1:11">
      <c r="A124" s="82" t="s">
        <v>1429</v>
      </c>
      <c r="B124" s="120" t="str">
        <f>IF(B123="","",IF(B123&lt;$D$4,"Pass","FAIL"))</f>
        <v/>
      </c>
      <c r="C124" s="120" t="str">
        <f t="shared" ref="C124:K124" si="23">IF(C123="","",IF(C123&lt;$D$4,"Pass","FAIL"))</f>
        <v/>
      </c>
      <c r="D124" s="120" t="str">
        <f t="shared" si="23"/>
        <v/>
      </c>
      <c r="E124" s="120" t="str">
        <f t="shared" si="23"/>
        <v/>
      </c>
      <c r="F124" s="120" t="str">
        <f t="shared" si="23"/>
        <v/>
      </c>
      <c r="G124" s="120" t="str">
        <f t="shared" si="23"/>
        <v/>
      </c>
      <c r="H124" s="120" t="str">
        <f t="shared" si="23"/>
        <v/>
      </c>
      <c r="I124" s="120" t="str">
        <f t="shared" si="23"/>
        <v/>
      </c>
      <c r="J124" s="120" t="str">
        <f t="shared" si="23"/>
        <v/>
      </c>
      <c r="K124" s="120" t="str">
        <f t="shared" si="23"/>
        <v/>
      </c>
    </row>
    <row r="125" customHeight="1" spans="1:11">
      <c r="A125" s="118" t="s">
        <v>1430</v>
      </c>
      <c r="B125" s="102"/>
      <c r="C125" s="102"/>
      <c r="D125" s="102"/>
      <c r="E125" s="102"/>
      <c r="F125" s="102"/>
      <c r="G125" s="102"/>
      <c r="H125" s="102"/>
      <c r="I125" s="102"/>
      <c r="J125" s="102"/>
      <c r="K125" s="103"/>
    </row>
    <row r="126" customHeight="1" spans="1:11">
      <c r="A126" s="68" t="str">
        <f>$L$1</f>
        <v>Test Sample</v>
      </c>
      <c r="B126" s="68"/>
      <c r="C126" s="68"/>
      <c r="D126" s="68"/>
      <c r="E126" s="68"/>
      <c r="F126" s="68"/>
      <c r="G126" s="68"/>
      <c r="H126" s="68"/>
      <c r="I126" s="68"/>
      <c r="J126" s="68"/>
      <c r="K126" s="68"/>
    </row>
    <row r="127" customHeight="1" spans="1:11">
      <c r="A127" s="68" t="s">
        <v>1390</v>
      </c>
      <c r="B127" s="68" t="s">
        <v>1395</v>
      </c>
      <c r="C127" s="68" t="s">
        <v>1396</v>
      </c>
      <c r="D127" s="68" t="s">
        <v>1397</v>
      </c>
      <c r="E127" s="68" t="s">
        <v>1398</v>
      </c>
      <c r="F127" s="68" t="s">
        <v>1399</v>
      </c>
      <c r="G127" s="68" t="s">
        <v>1400</v>
      </c>
      <c r="H127" s="68" t="s">
        <v>1401</v>
      </c>
      <c r="I127" s="68" t="s">
        <v>1402</v>
      </c>
      <c r="J127" s="68" t="s">
        <v>1403</v>
      </c>
      <c r="K127" s="68" t="s">
        <v>1404</v>
      </c>
    </row>
    <row r="128" customHeight="1" spans="1:11">
      <c r="A128" s="68" t="s">
        <v>1433</v>
      </c>
      <c r="B128" s="119" t="str">
        <f>IF(ISERR(STDEV(Calculations!D376:D377)),"",STDEV(Calculations!D376:D377))</f>
        <v/>
      </c>
      <c r="C128" s="119" t="str">
        <f>IF(ISERR(STDEV(Calculations!E376:E377)),"",STDEV(Calculations!E376:E377))</f>
        <v/>
      </c>
      <c r="D128" s="119" t="str">
        <f>IF(ISERR(STDEV(Calculations!F376:F377)),"",STDEV(Calculations!F376:F377))</f>
        <v/>
      </c>
      <c r="E128" s="119" t="str">
        <f>IF(ISERR(STDEV(Calculations!G376:G377)),"",STDEV(Calculations!G376:G377))</f>
        <v/>
      </c>
      <c r="F128" s="119" t="str">
        <f>IF(ISERR(STDEV(Calculations!H376:H377)),"",STDEV(Calculations!H376:H377))</f>
        <v/>
      </c>
      <c r="G128" s="119" t="str">
        <f>IF(ISERR(STDEV(Calculations!I376:I377)),"",STDEV(Calculations!I376:I377))</f>
        <v/>
      </c>
      <c r="H128" s="119" t="str">
        <f>IF(ISERR(STDEV(Calculations!J376:J377)),"",STDEV(Calculations!J376:J377))</f>
        <v/>
      </c>
      <c r="I128" s="119" t="str">
        <f>IF(ISERR(STDEV(Calculations!K376:K377)),"",STDEV(Calculations!K376:K377))</f>
        <v/>
      </c>
      <c r="J128" s="119" t="str">
        <f>IF(ISERR(STDEV(Calculations!L376:L377)),"",STDEV(Calculations!L376:L377))</f>
        <v/>
      </c>
      <c r="K128" s="119" t="str">
        <f>IF(ISERR(STDEV(Calculations!M376:M377)),"",STDEV(Calculations!M376:M377))</f>
        <v/>
      </c>
    </row>
    <row r="129" customHeight="1" spans="1:11">
      <c r="A129" s="82" t="s">
        <v>1432</v>
      </c>
      <c r="B129" s="120" t="str">
        <f>IF(B128="","",IF(OR(B128&lt;&gt;0,Calculations!D376&lt;&gt;35,Calculations!D377&lt;&gt;35),"No","Pass"))</f>
        <v/>
      </c>
      <c r="C129" s="120" t="str">
        <f>IF(C128="","",IF(OR(C128&lt;&gt;0,Calculations!E376&lt;&gt;35,Calculations!E377&lt;&gt;35),"No","Pass"))</f>
        <v/>
      </c>
      <c r="D129" s="120" t="str">
        <f>IF(D128="","",IF(OR(D128&lt;&gt;0,Calculations!F376&lt;&gt;35,Calculations!F377&lt;&gt;35),"No","Pass"))</f>
        <v/>
      </c>
      <c r="E129" s="120" t="str">
        <f>IF(E128="","",IF(OR(E128&lt;&gt;0,Calculations!G376&lt;&gt;35,Calculations!G377&lt;&gt;35),"No","Pass"))</f>
        <v/>
      </c>
      <c r="F129" s="120" t="str">
        <f>IF(F128="","",IF(OR(F128&lt;&gt;0,Calculations!H376&lt;&gt;35,Calculations!H377&lt;&gt;35),"No","Pass"))</f>
        <v/>
      </c>
      <c r="G129" s="120" t="str">
        <f>IF(G128="","",IF(OR(G128&lt;&gt;0,Calculations!I376&lt;&gt;35,Calculations!I377&lt;&gt;35),"No","Pass"))</f>
        <v/>
      </c>
      <c r="H129" s="120" t="str">
        <f>IF(H128="","",IF(OR(H128&lt;&gt;0,Calculations!J376&lt;&gt;35,Calculations!J377&lt;&gt;35),"No","Pass"))</f>
        <v/>
      </c>
      <c r="I129" s="120" t="str">
        <f>IF(I128="","",IF(OR(I128&lt;&gt;0,Calculations!K376&lt;&gt;35,Calculations!K377&lt;&gt;35),"No","Pass"))</f>
        <v/>
      </c>
      <c r="J129" s="120" t="str">
        <f>IF(J128="","",IF(OR(J128&lt;&gt;0,Calculations!L376&lt;&gt;35,Calculations!L377&lt;&gt;35),"No","Pass"))</f>
        <v/>
      </c>
      <c r="K129" s="120" t="str">
        <f>IF(K128="","",IF(OR(K128&lt;&gt;0,Calculations!M376&lt;&gt;35,Calculations!M377&lt;&gt;35),"No","Pass"))</f>
        <v/>
      </c>
    </row>
    <row r="130" customHeight="1" spans="1:11">
      <c r="A130" s="68" t="str">
        <f>$L$2</f>
        <v>Control Sample</v>
      </c>
      <c r="B130" s="68"/>
      <c r="C130" s="68"/>
      <c r="D130" s="68"/>
      <c r="E130" s="68"/>
      <c r="F130" s="68"/>
      <c r="G130" s="68"/>
      <c r="H130" s="68"/>
      <c r="I130" s="68"/>
      <c r="J130" s="68"/>
      <c r="K130" s="68"/>
    </row>
    <row r="131" customHeight="1" spans="1:11">
      <c r="A131" s="68" t="s">
        <v>1390</v>
      </c>
      <c r="B131" s="68" t="s">
        <v>1395</v>
      </c>
      <c r="C131" s="68" t="s">
        <v>1396</v>
      </c>
      <c r="D131" s="68" t="s">
        <v>1397</v>
      </c>
      <c r="E131" s="68" t="s">
        <v>1398</v>
      </c>
      <c r="F131" s="68" t="s">
        <v>1399</v>
      </c>
      <c r="G131" s="68" t="s">
        <v>1400</v>
      </c>
      <c r="H131" s="68" t="s">
        <v>1401</v>
      </c>
      <c r="I131" s="68" t="s">
        <v>1402</v>
      </c>
      <c r="J131" s="68" t="s">
        <v>1403</v>
      </c>
      <c r="K131" s="68" t="s">
        <v>1404</v>
      </c>
    </row>
    <row r="132" customHeight="1" spans="1:11">
      <c r="A132" s="68" t="s">
        <v>1433</v>
      </c>
      <c r="B132" s="119" t="str">
        <f>IF(ISERR(STDEV(Calculations!P376:P377)),"",STDEV(Calculations!P376:P377))</f>
        <v/>
      </c>
      <c r="C132" s="119" t="str">
        <f>IF(ISERR(STDEV(Calculations!Q376:Q377)),"",STDEV(Calculations!Q376:Q377))</f>
        <v/>
      </c>
      <c r="D132" s="119" t="str">
        <f>IF(ISERR(STDEV(Calculations!R376:R377)),"",STDEV(Calculations!R376:R377))</f>
        <v/>
      </c>
      <c r="E132" s="119" t="str">
        <f>IF(ISERR(STDEV(Calculations!S376:S377)),"",STDEV(Calculations!S376:S377))</f>
        <v/>
      </c>
      <c r="F132" s="119" t="str">
        <f>IF(ISERR(STDEV(Calculations!T376:T377)),"",STDEV(Calculations!T376:T377))</f>
        <v/>
      </c>
      <c r="G132" s="119" t="str">
        <f>IF(ISERR(STDEV(Calculations!U376:U377)),"",STDEV(Calculations!U376:U377))</f>
        <v/>
      </c>
      <c r="H132" s="119" t="str">
        <f>IF(ISERR(STDEV(Calculations!V376:V377)),"",STDEV(Calculations!V376:V377))</f>
        <v/>
      </c>
      <c r="I132" s="119" t="str">
        <f>IF(ISERR(STDEV(Calculations!W376:W377)),"",STDEV(Calculations!W376:W377))</f>
        <v/>
      </c>
      <c r="J132" s="119" t="str">
        <f>IF(ISERR(STDEV(Calculations!X376:X377)),"",STDEV(Calculations!X376:X377))</f>
        <v/>
      </c>
      <c r="K132" s="119" t="str">
        <f>IF(ISERR(STDEV(Calculations!Y376:Y377)),"",STDEV(Calculations!Y376:Y377))</f>
        <v/>
      </c>
    </row>
    <row r="133" customHeight="1" spans="1:11">
      <c r="A133" s="82" t="s">
        <v>1432</v>
      </c>
      <c r="B133" s="120" t="str">
        <f>IF(B132="","",IF(OR(B132&lt;&gt;0,Calculations!P376&lt;&gt;35,Calculations!P377&lt;&gt;35),"No","Pass"))</f>
        <v/>
      </c>
      <c r="C133" s="120" t="str">
        <f>IF(C132="","",IF(OR(C132&lt;&gt;0,Calculations!Q376&lt;&gt;35,Calculations!Q377&lt;&gt;35),"No","Pass"))</f>
        <v/>
      </c>
      <c r="D133" s="120" t="str">
        <f>IF(D132="","",IF(OR(D132&lt;&gt;0,Calculations!R376&lt;&gt;35,Calculations!R377&lt;&gt;35),"No","Pass"))</f>
        <v/>
      </c>
      <c r="E133" s="120" t="str">
        <f>IF(E132="","",IF(OR(E132&lt;&gt;0,Calculations!S376&lt;&gt;35,Calculations!S377&lt;&gt;35),"No","Pass"))</f>
        <v/>
      </c>
      <c r="F133" s="120" t="str">
        <f>IF(F132="","",IF(OR(F132&lt;&gt;0,Calculations!T376&lt;&gt;35,Calculations!T377&lt;&gt;35),"No","Pass"))</f>
        <v/>
      </c>
      <c r="G133" s="120" t="str">
        <f>IF(G132="","",IF(OR(G132&lt;&gt;0,Calculations!U376&lt;&gt;35,Calculations!U377&lt;&gt;35),"No","Pass"))</f>
        <v/>
      </c>
      <c r="H133" s="120" t="str">
        <f>IF(H132="","",IF(OR(H132&lt;&gt;0,Calculations!V376&lt;&gt;35,Calculations!V377&lt;&gt;35),"No","Pass"))</f>
        <v/>
      </c>
      <c r="I133" s="120" t="str">
        <f>IF(I132="","",IF(OR(I132&lt;&gt;0,Calculations!W376&lt;&gt;35,Calculations!W377&lt;&gt;35),"No","Pass"))</f>
        <v/>
      </c>
      <c r="J133" s="120" t="str">
        <f>IF(J132="","",IF(OR(J132&lt;&gt;0,Calculations!X376&lt;&gt;35,Calculations!X377&lt;&gt;35),"No","Pass"))</f>
        <v/>
      </c>
      <c r="K133" s="120" t="str">
        <f>IF(K132="","",IF(OR(K132&lt;&gt;0,Calculations!Y376&lt;&gt;35,Calculations!Y377&lt;&gt;35),"No","Pass"))</f>
        <v/>
      </c>
    </row>
    <row r="134" customHeight="1" spans="1:13">
      <c r="A134" s="104" t="s">
        <v>1137</v>
      </c>
      <c r="B134" s="105"/>
      <c r="C134" s="105"/>
      <c r="D134" s="105"/>
      <c r="E134" s="105"/>
      <c r="F134" s="105"/>
      <c r="G134" s="105"/>
      <c r="H134" s="105"/>
      <c r="I134" s="105"/>
      <c r="J134" s="105"/>
      <c r="K134" s="105"/>
      <c r="L134" s="105"/>
      <c r="M134" s="132"/>
    </row>
    <row r="135" customHeight="1" spans="1:13">
      <c r="A135" s="118" t="s">
        <v>1419</v>
      </c>
      <c r="B135" s="121"/>
      <c r="C135" s="121"/>
      <c r="D135" s="121"/>
      <c r="E135" s="121"/>
      <c r="F135" s="121"/>
      <c r="G135" s="121"/>
      <c r="H135" s="121"/>
      <c r="I135" s="121"/>
      <c r="J135" s="121"/>
      <c r="K135" s="121"/>
      <c r="L135" s="121"/>
      <c r="M135" s="133"/>
    </row>
    <row r="136" customHeight="1" spans="1:13">
      <c r="A136" s="63" t="str">
        <f>L1</f>
        <v>Test Sample</v>
      </c>
      <c r="B136" s="64"/>
      <c r="C136" s="64"/>
      <c r="D136" s="64"/>
      <c r="E136" s="64"/>
      <c r="F136" s="64"/>
      <c r="G136" s="64"/>
      <c r="H136" s="64"/>
      <c r="I136" s="64"/>
      <c r="J136" s="64"/>
      <c r="K136" s="64"/>
      <c r="L136" s="64"/>
      <c r="M136" s="65"/>
    </row>
    <row r="137" customHeight="1" spans="1:13">
      <c r="A137" s="68" t="s">
        <v>1390</v>
      </c>
      <c r="B137" s="68" t="s">
        <v>1395</v>
      </c>
      <c r="C137" s="68" t="s">
        <v>1396</v>
      </c>
      <c r="D137" s="68" t="s">
        <v>1397</v>
      </c>
      <c r="E137" s="68" t="s">
        <v>1398</v>
      </c>
      <c r="F137" s="68" t="s">
        <v>1399</v>
      </c>
      <c r="G137" s="68" t="s">
        <v>1400</v>
      </c>
      <c r="H137" s="68" t="s">
        <v>1401</v>
      </c>
      <c r="I137" s="68" t="s">
        <v>1402</v>
      </c>
      <c r="J137" s="68" t="s">
        <v>1403</v>
      </c>
      <c r="K137" s="68" t="s">
        <v>1404</v>
      </c>
      <c r="L137" s="82" t="s">
        <v>1420</v>
      </c>
      <c r="M137" s="126" t="s">
        <v>1421</v>
      </c>
    </row>
    <row r="138" customHeight="1" spans="1:13">
      <c r="A138" s="68" t="s">
        <v>1422</v>
      </c>
      <c r="B138" s="119" t="str">
        <f>IF(ISERROR(AVERAGE(Calculations!D482:D483)),"",AVERAGE(Calculations!D482:D483))</f>
        <v/>
      </c>
      <c r="C138" s="119" t="str">
        <f>IF(ISERROR(AVERAGE(Calculations!E482:E483)),"",AVERAGE(Calculations!E482:E483))</f>
        <v/>
      </c>
      <c r="D138" s="119" t="str">
        <f>IF(ISERROR(AVERAGE(Calculations!F482:F483)),"",AVERAGE(Calculations!F482:F483))</f>
        <v/>
      </c>
      <c r="E138" s="119" t="str">
        <f>IF(ISERROR(AVERAGE(Calculations!G482:G483)),"",AVERAGE(Calculations!G482:G483))</f>
        <v/>
      </c>
      <c r="F138" s="119" t="str">
        <f>IF(ISERROR(AVERAGE(Calculations!H482:H483)),"",AVERAGE(Calculations!H482:H483))</f>
        <v/>
      </c>
      <c r="G138" s="119" t="str">
        <f>IF(ISERROR(AVERAGE(Calculations!I482:I483)),"",AVERAGE(Calculations!I482:I483))</f>
        <v/>
      </c>
      <c r="H138" s="119" t="str">
        <f>IF(ISERROR(AVERAGE(Calculations!J482:J483)),"",AVERAGE(Calculations!J482:J483))</f>
        <v/>
      </c>
      <c r="I138" s="119" t="str">
        <f>IF(ISERROR(AVERAGE(Calculations!K482:K483)),"",AVERAGE(Calculations!K482:K483))</f>
        <v/>
      </c>
      <c r="J138" s="119" t="str">
        <f>IF(ISERROR(AVERAGE(Calculations!L482:L483)),"",AVERAGE(Calculations!L482:L483))</f>
        <v/>
      </c>
      <c r="K138" s="119" t="str">
        <f>IF(ISERROR(AVERAGE(Calculations!M482:M483)),"",AVERAGE(Calculations!M482:M483))</f>
        <v/>
      </c>
      <c r="L138" s="127" t="e">
        <f t="shared" ref="L138:L141" si="24">AVERAGE(B138:K138)</f>
        <v>#DIV/0!</v>
      </c>
      <c r="M138" s="127" t="e">
        <f>STDEV(B138:K138)</f>
        <v>#DIV/0!</v>
      </c>
    </row>
    <row r="139" customHeight="1" spans="1:13">
      <c r="A139" s="82" t="s">
        <v>1423</v>
      </c>
      <c r="B139" s="119" t="str">
        <f>IF(ISERROR(STDEV(Calculations!D482:D483)),"",STDEV(Calculations!D482:D483))</f>
        <v/>
      </c>
      <c r="C139" s="119" t="str">
        <f>IF(ISERROR(STDEV(Calculations!E482:E483)),"",STDEV(Calculations!E482:E483))</f>
        <v/>
      </c>
      <c r="D139" s="119" t="str">
        <f>IF(ISERROR(STDEV(Calculations!F482:F483)),"",STDEV(Calculations!F482:F483))</f>
        <v/>
      </c>
      <c r="E139" s="119" t="str">
        <f>IF(ISERROR(STDEV(Calculations!G482:G483)),"",STDEV(Calculations!G482:G483))</f>
        <v/>
      </c>
      <c r="F139" s="119" t="str">
        <f>IF(ISERROR(STDEV(Calculations!H482:H483)),"",STDEV(Calculations!H482:H483))</f>
        <v/>
      </c>
      <c r="G139" s="119" t="str">
        <f>IF(ISERROR(STDEV(Calculations!I482:I483)),"",STDEV(Calculations!I482:I483))</f>
        <v/>
      </c>
      <c r="H139" s="119" t="str">
        <f>IF(ISERROR(STDEV(Calculations!J482:J483)),"",STDEV(Calculations!J482:J483))</f>
        <v/>
      </c>
      <c r="I139" s="119" t="str">
        <f>IF(ISERROR(STDEV(Calculations!K482:K483)),"",STDEV(Calculations!K482:K483))</f>
        <v/>
      </c>
      <c r="J139" s="119" t="str">
        <f>IF(ISERROR(STDEV(Calculations!L482:L483)),"",STDEV(Calculations!L482:L483))</f>
        <v/>
      </c>
      <c r="K139" s="119" t="str">
        <f>IF(ISERROR(STDEV(Calculations!M482:M483)),"",STDEV(Calculations!M482:M483))</f>
        <v/>
      </c>
      <c r="L139" s="127" t="e">
        <f t="shared" si="24"/>
        <v>#DIV/0!</v>
      </c>
      <c r="M139" s="127" t="s">
        <v>1424</v>
      </c>
    </row>
    <row r="140" customHeight="1" spans="1:13">
      <c r="A140" s="68" t="s">
        <v>1425</v>
      </c>
      <c r="B140" s="119" t="str">
        <f>IF(ISERROR(AVERAGE(Calculations!D480:D481)),"",AVERAGE(Calculations!D480:D481))</f>
        <v/>
      </c>
      <c r="C140" s="119" t="str">
        <f>IF(ISERROR(AVERAGE(Calculations!E480:E481)),"",AVERAGE(Calculations!E480:E481))</f>
        <v/>
      </c>
      <c r="D140" s="119" t="str">
        <f>IF(ISERROR(AVERAGE(Calculations!F480:F481)),"",AVERAGE(Calculations!F480:F481))</f>
        <v/>
      </c>
      <c r="E140" s="119" t="str">
        <f>IF(ISERROR(AVERAGE(Calculations!G480:G481)),"",AVERAGE(Calculations!G480:G481))</f>
        <v/>
      </c>
      <c r="F140" s="119" t="str">
        <f>IF(ISERROR(AVERAGE(Calculations!H480:H481)),"",AVERAGE(Calculations!H480:H481))</f>
        <v/>
      </c>
      <c r="G140" s="119" t="str">
        <f>IF(ISERROR(AVERAGE(Calculations!I480:I481)),"",AVERAGE(Calculations!I480:I481))</f>
        <v/>
      </c>
      <c r="H140" s="119" t="str">
        <f>IF(ISERROR(AVERAGE(Calculations!J480:J481)),"",AVERAGE(Calculations!J480:J481))</f>
        <v/>
      </c>
      <c r="I140" s="119" t="str">
        <f>IF(ISERROR(AVERAGE(Calculations!K480:K481)),"",AVERAGE(Calculations!K480:K481))</f>
        <v/>
      </c>
      <c r="J140" s="119" t="str">
        <f>IF(ISERROR(AVERAGE(Calculations!L480:L481)),"",AVERAGE(Calculations!L480:L481))</f>
        <v/>
      </c>
      <c r="K140" s="119" t="str">
        <f>IF(ISERROR(AVERAGE(Calculations!M480:M481)),"",AVERAGE(Calculations!M480:M481))</f>
        <v/>
      </c>
      <c r="L140" s="127" t="e">
        <f t="shared" si="24"/>
        <v>#DIV/0!</v>
      </c>
      <c r="M140" s="127" t="e">
        <f>STDEV(B140:K140)</f>
        <v>#DIV/0!</v>
      </c>
    </row>
    <row r="141" customHeight="1" spans="1:13">
      <c r="A141" s="82" t="s">
        <v>1426</v>
      </c>
      <c r="B141" s="119" t="str">
        <f>IF(ISERROR(STDEV(Calculations!D480:D481)),"",STDEV(Calculations!D480:D481))</f>
        <v/>
      </c>
      <c r="C141" s="119" t="str">
        <f>IF(ISERROR(STDEV(Calculations!E480:E481)),"",STDEV(Calculations!E480:E481))</f>
        <v/>
      </c>
      <c r="D141" s="119" t="str">
        <f>IF(ISERROR(STDEV(Calculations!F480:F481)),"",STDEV(Calculations!F480:F481))</f>
        <v/>
      </c>
      <c r="E141" s="119" t="str">
        <f>IF(ISERROR(STDEV(Calculations!G480:G481)),"",STDEV(Calculations!G480:G481))</f>
        <v/>
      </c>
      <c r="F141" s="119" t="str">
        <f>IF(ISERROR(STDEV(Calculations!H480:H481)),"",STDEV(Calculations!H480:H481))</f>
        <v/>
      </c>
      <c r="G141" s="119" t="str">
        <f>IF(ISERROR(STDEV(Calculations!I480:I481)),"",STDEV(Calculations!I480:I481))</f>
        <v/>
      </c>
      <c r="H141" s="119" t="str">
        <f>IF(ISERROR(STDEV(Calculations!J480:J481)),"",STDEV(Calculations!J480:J481))</f>
        <v/>
      </c>
      <c r="I141" s="119" t="str">
        <f>IF(ISERROR(STDEV(Calculations!K480:K481)),"",STDEV(Calculations!K480:K481))</f>
        <v/>
      </c>
      <c r="J141" s="119" t="str">
        <f>IF(ISERROR(STDEV(Calculations!L480:L481)),"",STDEV(Calculations!L480:L481))</f>
        <v/>
      </c>
      <c r="K141" s="119" t="str">
        <f>IF(ISERROR(STDEV(Calculations!M480:M481)),"",STDEV(Calculations!M480:M481))</f>
        <v/>
      </c>
      <c r="L141" s="127" t="e">
        <f t="shared" si="24"/>
        <v>#DIV/0!</v>
      </c>
      <c r="M141" s="127" t="s">
        <v>1424</v>
      </c>
    </row>
    <row r="142" customHeight="1" spans="1:13">
      <c r="A142" s="63" t="str">
        <f>L2</f>
        <v>Control Sample</v>
      </c>
      <c r="B142" s="64"/>
      <c r="C142" s="64"/>
      <c r="D142" s="64"/>
      <c r="E142" s="64"/>
      <c r="F142" s="64"/>
      <c r="G142" s="64"/>
      <c r="H142" s="64"/>
      <c r="I142" s="64"/>
      <c r="J142" s="64"/>
      <c r="K142" s="64"/>
      <c r="L142" s="64"/>
      <c r="M142" s="65"/>
    </row>
    <row r="143" customHeight="1" spans="1:13">
      <c r="A143" s="68" t="s">
        <v>1390</v>
      </c>
      <c r="B143" s="68" t="s">
        <v>1395</v>
      </c>
      <c r="C143" s="68" t="s">
        <v>1396</v>
      </c>
      <c r="D143" s="68" t="s">
        <v>1397</v>
      </c>
      <c r="E143" s="68" t="s">
        <v>1398</v>
      </c>
      <c r="F143" s="68" t="s">
        <v>1399</v>
      </c>
      <c r="G143" s="68" t="s">
        <v>1400</v>
      </c>
      <c r="H143" s="68" t="s">
        <v>1401</v>
      </c>
      <c r="I143" s="68" t="s">
        <v>1402</v>
      </c>
      <c r="J143" s="68" t="s">
        <v>1403</v>
      </c>
      <c r="K143" s="68" t="s">
        <v>1404</v>
      </c>
      <c r="L143" s="82" t="s">
        <v>1420</v>
      </c>
      <c r="M143" s="126" t="s">
        <v>1421</v>
      </c>
    </row>
    <row r="144" customHeight="1" spans="1:13">
      <c r="A144" s="68" t="s">
        <v>1422</v>
      </c>
      <c r="B144" s="119" t="str">
        <f>IF(ISERROR(AVERAGE(Calculations!P482:P483)),"",AVERAGE(Calculations!P482:P483))</f>
        <v/>
      </c>
      <c r="C144" s="119" t="str">
        <f>IF(ISERROR(AVERAGE(Calculations!Q482:Q483)),"",AVERAGE(Calculations!Q482:Q483))</f>
        <v/>
      </c>
      <c r="D144" s="119" t="str">
        <f>IF(ISERROR(AVERAGE(Calculations!R482:R483)),"",AVERAGE(Calculations!R482:R483))</f>
        <v/>
      </c>
      <c r="E144" s="119" t="str">
        <f>IF(ISERROR(AVERAGE(Calculations!S482:S483)),"",AVERAGE(Calculations!S482:S483))</f>
        <v/>
      </c>
      <c r="F144" s="119" t="str">
        <f>IF(ISERROR(AVERAGE(Calculations!T482:T483)),"",AVERAGE(Calculations!T482:T483))</f>
        <v/>
      </c>
      <c r="G144" s="119" t="str">
        <f>IF(ISERROR(AVERAGE(Calculations!U482:U483)),"",AVERAGE(Calculations!U482:U483))</f>
        <v/>
      </c>
      <c r="H144" s="119" t="str">
        <f>IF(ISERROR(AVERAGE(Calculations!V482:V483)),"",AVERAGE(Calculations!V482:V483))</f>
        <v/>
      </c>
      <c r="I144" s="119" t="str">
        <f>IF(ISERROR(AVERAGE(Calculations!W482:W483)),"",AVERAGE(Calculations!W482:W483))</f>
        <v/>
      </c>
      <c r="J144" s="119" t="str">
        <f>IF(ISERROR(AVERAGE(Calculations!X482:X483)),"",AVERAGE(Calculations!X482:X483))</f>
        <v/>
      </c>
      <c r="K144" s="119" t="str">
        <f>IF(ISERROR(AVERAGE(Calculations!Y482:Y483)),"",AVERAGE(Calculations!Y482:Y483))</f>
        <v/>
      </c>
      <c r="L144" s="127" t="e">
        <f t="shared" ref="L144:L147" si="25">AVERAGE(B144:K144)</f>
        <v>#DIV/0!</v>
      </c>
      <c r="M144" s="127" t="e">
        <f>STDEV(B144:K144)</f>
        <v>#DIV/0!</v>
      </c>
    </row>
    <row r="145" customHeight="1" spans="1:13">
      <c r="A145" s="82" t="s">
        <v>1423</v>
      </c>
      <c r="B145" s="119" t="str">
        <f>IF(ISERROR(STDEV(Calculations!P482:P483)),"",STDEV(Calculations!P482:P483))</f>
        <v/>
      </c>
      <c r="C145" s="119" t="str">
        <f>IF(ISERROR(STDEV(Calculations!Q482:Q483)),"",STDEV(Calculations!Q482:Q483))</f>
        <v/>
      </c>
      <c r="D145" s="119" t="str">
        <f>IF(ISERROR(STDEV(Calculations!R482:R483)),"",STDEV(Calculations!R482:R483))</f>
        <v/>
      </c>
      <c r="E145" s="119" t="str">
        <f>IF(ISERROR(STDEV(Calculations!S482:S483)),"",STDEV(Calculations!S482:S483))</f>
        <v/>
      </c>
      <c r="F145" s="119" t="str">
        <f>IF(ISERROR(STDEV(Calculations!T482:T483)),"",STDEV(Calculations!T482:T483))</f>
        <v/>
      </c>
      <c r="G145" s="119" t="str">
        <f>IF(ISERROR(STDEV(Calculations!U482:U483)),"",STDEV(Calculations!U482:U483))</f>
        <v/>
      </c>
      <c r="H145" s="119" t="str">
        <f>IF(ISERROR(STDEV(Calculations!V482:V483)),"",STDEV(Calculations!V482:V483))</f>
        <v/>
      </c>
      <c r="I145" s="119" t="str">
        <f>IF(ISERROR(STDEV(Calculations!W482:W483)),"",STDEV(Calculations!W482:W483))</f>
        <v/>
      </c>
      <c r="J145" s="119" t="str">
        <f>IF(ISERROR(STDEV(Calculations!X482:X483)),"",STDEV(Calculations!X482:X483))</f>
        <v/>
      </c>
      <c r="K145" s="119" t="str">
        <f>IF(ISERROR(STDEV(Calculations!Y482:Y483)),"",STDEV(Calculations!Y482:Y483))</f>
        <v/>
      </c>
      <c r="L145" s="127" t="e">
        <f t="shared" si="25"/>
        <v>#DIV/0!</v>
      </c>
      <c r="M145" s="127" t="s">
        <v>1424</v>
      </c>
    </row>
    <row r="146" customHeight="1" spans="1:13">
      <c r="A146" s="68" t="s">
        <v>1425</v>
      </c>
      <c r="B146" s="119" t="str">
        <f>IF(ISERROR(AVERAGE(Calculations!P480:P481)),"",AVERAGE(Calculations!P480:P481))</f>
        <v/>
      </c>
      <c r="C146" s="119" t="str">
        <f>IF(ISERROR(AVERAGE(Calculations!Q480:Q481)),"",AVERAGE(Calculations!Q480:Q481))</f>
        <v/>
      </c>
      <c r="D146" s="119" t="str">
        <f>IF(ISERROR(AVERAGE(Calculations!R480:R481)),"",AVERAGE(Calculations!R480:R481))</f>
        <v/>
      </c>
      <c r="E146" s="119" t="str">
        <f>IF(ISERROR(AVERAGE(Calculations!S480:S481)),"",AVERAGE(Calculations!S480:S481))</f>
        <v/>
      </c>
      <c r="F146" s="119" t="str">
        <f>IF(ISERROR(AVERAGE(Calculations!T480:T481)),"",AVERAGE(Calculations!T480:T481))</f>
        <v/>
      </c>
      <c r="G146" s="119" t="str">
        <f>IF(ISERROR(AVERAGE(Calculations!U480:U481)),"",AVERAGE(Calculations!U480:U481))</f>
        <v/>
      </c>
      <c r="H146" s="119" t="str">
        <f>IF(ISERROR(AVERAGE(Calculations!V480:V481)),"",AVERAGE(Calculations!V480:V481))</f>
        <v/>
      </c>
      <c r="I146" s="119" t="str">
        <f>IF(ISERROR(AVERAGE(Calculations!W480:W481)),"",AVERAGE(Calculations!W480:W481))</f>
        <v/>
      </c>
      <c r="J146" s="119" t="str">
        <f>IF(ISERROR(AVERAGE(Calculations!X480:X481)),"",AVERAGE(Calculations!X480:X481))</f>
        <v/>
      </c>
      <c r="K146" s="119" t="str">
        <f>IF(ISERROR(AVERAGE(Calculations!Y480:Y481)),"",AVERAGE(Calculations!Y480:Y481))</f>
        <v/>
      </c>
      <c r="L146" s="127" t="e">
        <f t="shared" si="25"/>
        <v>#DIV/0!</v>
      </c>
      <c r="M146" s="127" t="e">
        <f>STDEV(B146:K146)</f>
        <v>#DIV/0!</v>
      </c>
    </row>
    <row r="147" customHeight="1" spans="1:13">
      <c r="A147" s="82" t="s">
        <v>1426</v>
      </c>
      <c r="B147" s="119" t="str">
        <f>IF(ISERROR(STDEV(Calculations!P480:P481)),"",STDEV(Calculations!P480:P481))</f>
        <v/>
      </c>
      <c r="C147" s="119" t="str">
        <f>IF(ISERROR(STDEV(Calculations!Q480:Q481)),"",STDEV(Calculations!Q480:Q481))</f>
        <v/>
      </c>
      <c r="D147" s="119" t="str">
        <f>IF(ISERROR(STDEV(Calculations!R480:R481)),"",STDEV(Calculations!R480:R481))</f>
        <v/>
      </c>
      <c r="E147" s="119" t="str">
        <f>IF(ISERROR(STDEV(Calculations!S480:S481)),"",STDEV(Calculations!S480:S481))</f>
        <v/>
      </c>
      <c r="F147" s="119" t="str">
        <f>IF(ISERROR(STDEV(Calculations!T480:T481)),"",STDEV(Calculations!T480:T481))</f>
        <v/>
      </c>
      <c r="G147" s="119" t="str">
        <f>IF(ISERROR(STDEV(Calculations!U480:U481)),"",STDEV(Calculations!U480:U481))</f>
        <v/>
      </c>
      <c r="H147" s="119" t="str">
        <f>IF(ISERROR(STDEV(Calculations!V480:V481)),"",STDEV(Calculations!V480:V481))</f>
        <v/>
      </c>
      <c r="I147" s="119" t="str">
        <f>IF(ISERROR(STDEV(Calculations!W480:W481)),"",STDEV(Calculations!W480:W481))</f>
        <v/>
      </c>
      <c r="J147" s="119" t="str">
        <f>IF(ISERROR(STDEV(Calculations!X480:X481)),"",STDEV(Calculations!X480:X481))</f>
        <v/>
      </c>
      <c r="K147" s="119" t="str">
        <f>IF(ISERROR(STDEV(Calculations!Y480:Y481)),"",STDEV(Calculations!Y480:Y481))</f>
        <v/>
      </c>
      <c r="L147" s="127" t="e">
        <f t="shared" si="25"/>
        <v>#DIV/0!</v>
      </c>
      <c r="M147" s="127" t="s">
        <v>1424</v>
      </c>
    </row>
    <row r="148" customHeight="1" spans="1:11">
      <c r="A148" s="118" t="s">
        <v>1427</v>
      </c>
      <c r="B148" s="102"/>
      <c r="C148" s="102"/>
      <c r="D148" s="102"/>
      <c r="E148" s="102"/>
      <c r="F148" s="102"/>
      <c r="G148" s="102"/>
      <c r="H148" s="102"/>
      <c r="I148" s="102"/>
      <c r="J148" s="102"/>
      <c r="K148" s="103"/>
    </row>
    <row r="149" customHeight="1" spans="1:13">
      <c r="A149" s="68" t="str">
        <f>L1</f>
        <v>Test Sample</v>
      </c>
      <c r="B149" s="68"/>
      <c r="C149" s="68"/>
      <c r="D149" s="68"/>
      <c r="E149" s="68"/>
      <c r="F149" s="68"/>
      <c r="G149" s="68"/>
      <c r="H149" s="68"/>
      <c r="I149" s="68"/>
      <c r="J149" s="68"/>
      <c r="K149" s="68"/>
      <c r="L149" s="128"/>
      <c r="M149" s="128"/>
    </row>
    <row r="150" customHeight="1" spans="1:13">
      <c r="A150" s="68" t="s">
        <v>1390</v>
      </c>
      <c r="B150" s="68" t="s">
        <v>1395</v>
      </c>
      <c r="C150" s="68" t="s">
        <v>1396</v>
      </c>
      <c r="D150" s="68" t="s">
        <v>1397</v>
      </c>
      <c r="E150" s="68" t="s">
        <v>1398</v>
      </c>
      <c r="F150" s="68" t="s">
        <v>1399</v>
      </c>
      <c r="G150" s="68" t="s">
        <v>1400</v>
      </c>
      <c r="H150" s="68" t="s">
        <v>1401</v>
      </c>
      <c r="I150" s="68" t="s">
        <v>1402</v>
      </c>
      <c r="J150" s="68" t="s">
        <v>1403</v>
      </c>
      <c r="K150" s="68" t="s">
        <v>1404</v>
      </c>
      <c r="L150" s="128"/>
      <c r="M150" s="128"/>
    </row>
    <row r="151" customHeight="1" spans="1:13">
      <c r="A151" s="68" t="s">
        <v>1428</v>
      </c>
      <c r="B151" s="119" t="str">
        <f>IF(ISERR(B140-B138),"",B140-B138)</f>
        <v/>
      </c>
      <c r="C151" s="119" t="str">
        <f t="shared" ref="C151:K151" si="26">IF(ISERR(C140-C138),"",C140-C138)</f>
        <v/>
      </c>
      <c r="D151" s="119" t="str">
        <f t="shared" si="26"/>
        <v/>
      </c>
      <c r="E151" s="119" t="str">
        <f t="shared" si="26"/>
        <v/>
      </c>
      <c r="F151" s="119" t="str">
        <f t="shared" si="26"/>
        <v/>
      </c>
      <c r="G151" s="119" t="str">
        <f t="shared" si="26"/>
        <v/>
      </c>
      <c r="H151" s="119" t="str">
        <f t="shared" si="26"/>
        <v/>
      </c>
      <c r="I151" s="119" t="str">
        <f t="shared" si="26"/>
        <v/>
      </c>
      <c r="J151" s="119" t="str">
        <f t="shared" si="26"/>
        <v/>
      </c>
      <c r="K151" s="119" t="str">
        <f t="shared" si="26"/>
        <v/>
      </c>
      <c r="L151" s="129"/>
      <c r="M151" s="130"/>
    </row>
    <row r="152" customHeight="1" spans="1:13">
      <c r="A152" s="82" t="s">
        <v>1429</v>
      </c>
      <c r="B152" s="120" t="str">
        <f>IF(B151="","",IF(B151&lt;$D$4,"Pass","FAIL"))</f>
        <v/>
      </c>
      <c r="C152" s="120" t="str">
        <f t="shared" ref="C152:K152" si="27">IF(C151="","",IF(C151&lt;$D$4,"Pass","FAIL"))</f>
        <v/>
      </c>
      <c r="D152" s="120" t="str">
        <f t="shared" si="27"/>
        <v/>
      </c>
      <c r="E152" s="120" t="str">
        <f t="shared" si="27"/>
        <v/>
      </c>
      <c r="F152" s="120" t="str">
        <f t="shared" si="27"/>
        <v/>
      </c>
      <c r="G152" s="120" t="str">
        <f t="shared" si="27"/>
        <v/>
      </c>
      <c r="H152" s="120" t="str">
        <f t="shared" si="27"/>
        <v/>
      </c>
      <c r="I152" s="120" t="str">
        <f t="shared" si="27"/>
        <v/>
      </c>
      <c r="J152" s="120" t="str">
        <f t="shared" si="27"/>
        <v/>
      </c>
      <c r="K152" s="120" t="str">
        <f t="shared" si="27"/>
        <v/>
      </c>
      <c r="L152" s="131"/>
      <c r="M152" s="131"/>
    </row>
    <row r="153" customHeight="1" spans="1:11">
      <c r="A153" s="68" t="str">
        <f>L2</f>
        <v>Control Sample</v>
      </c>
      <c r="B153" s="68"/>
      <c r="C153" s="68"/>
      <c r="D153" s="68"/>
      <c r="E153" s="68"/>
      <c r="F153" s="68"/>
      <c r="G153" s="68"/>
      <c r="H153" s="68"/>
      <c r="I153" s="68"/>
      <c r="J153" s="68"/>
      <c r="K153" s="68"/>
    </row>
    <row r="154" customHeight="1" spans="1:11">
      <c r="A154" s="68" t="s">
        <v>1390</v>
      </c>
      <c r="B154" s="68" t="s">
        <v>1395</v>
      </c>
      <c r="C154" s="68" t="s">
        <v>1396</v>
      </c>
      <c r="D154" s="68" t="s">
        <v>1397</v>
      </c>
      <c r="E154" s="68" t="s">
        <v>1398</v>
      </c>
      <c r="F154" s="68" t="s">
        <v>1399</v>
      </c>
      <c r="G154" s="68" t="s">
        <v>1400</v>
      </c>
      <c r="H154" s="68" t="s">
        <v>1401</v>
      </c>
      <c r="I154" s="68" t="s">
        <v>1402</v>
      </c>
      <c r="J154" s="68" t="s">
        <v>1403</v>
      </c>
      <c r="K154" s="68" t="s">
        <v>1404</v>
      </c>
    </row>
    <row r="155" customHeight="1" spans="1:11">
      <c r="A155" s="68" t="s">
        <v>1428</v>
      </c>
      <c r="B155" s="119" t="str">
        <f>IF(ISERR(B146-B144),"",B146-B144)</f>
        <v/>
      </c>
      <c r="C155" s="119" t="str">
        <f t="shared" ref="C155:K155" si="28">IF(ISERR(C146-C144),"",C146-C144)</f>
        <v/>
      </c>
      <c r="D155" s="119" t="str">
        <f t="shared" si="28"/>
        <v/>
      </c>
      <c r="E155" s="119" t="str">
        <f t="shared" si="28"/>
        <v/>
      </c>
      <c r="F155" s="119" t="str">
        <f t="shared" si="28"/>
        <v/>
      </c>
      <c r="G155" s="119" t="str">
        <f t="shared" si="28"/>
        <v/>
      </c>
      <c r="H155" s="119" t="str">
        <f t="shared" si="28"/>
        <v/>
      </c>
      <c r="I155" s="119" t="str">
        <f t="shared" si="28"/>
        <v/>
      </c>
      <c r="J155" s="119" t="str">
        <f t="shared" si="28"/>
        <v/>
      </c>
      <c r="K155" s="119" t="str">
        <f t="shared" si="28"/>
        <v/>
      </c>
    </row>
    <row r="156" customHeight="1" spans="1:11">
      <c r="A156" s="82" t="s">
        <v>1429</v>
      </c>
      <c r="B156" s="120" t="str">
        <f>IF(B155="","",IF(B155&lt;$D$4,"Pass","FAIL"))</f>
        <v/>
      </c>
      <c r="C156" s="120" t="str">
        <f t="shared" ref="C156:K156" si="29">IF(C155="","",IF(C155&lt;$D$4,"Pass","FAIL"))</f>
        <v/>
      </c>
      <c r="D156" s="120" t="str">
        <f t="shared" si="29"/>
        <v/>
      </c>
      <c r="E156" s="120" t="str">
        <f t="shared" si="29"/>
        <v/>
      </c>
      <c r="F156" s="120" t="str">
        <f t="shared" si="29"/>
        <v/>
      </c>
      <c r="G156" s="120" t="str">
        <f t="shared" si="29"/>
        <v/>
      </c>
      <c r="H156" s="120" t="str">
        <f t="shared" si="29"/>
        <v/>
      </c>
      <c r="I156" s="120" t="str">
        <f t="shared" si="29"/>
        <v/>
      </c>
      <c r="J156" s="120" t="str">
        <f t="shared" si="29"/>
        <v/>
      </c>
      <c r="K156" s="120" t="str">
        <f t="shared" si="29"/>
        <v/>
      </c>
    </row>
    <row r="157" customHeight="1" spans="1:11">
      <c r="A157" s="118" t="s">
        <v>1430</v>
      </c>
      <c r="B157" s="102"/>
      <c r="C157" s="102"/>
      <c r="D157" s="102"/>
      <c r="E157" s="102"/>
      <c r="F157" s="102"/>
      <c r="G157" s="102"/>
      <c r="H157" s="102"/>
      <c r="I157" s="102"/>
      <c r="J157" s="102"/>
      <c r="K157" s="103"/>
    </row>
    <row r="158" customHeight="1" spans="1:11">
      <c r="A158" s="68" t="str">
        <f>$L$1</f>
        <v>Test Sample</v>
      </c>
      <c r="B158" s="68"/>
      <c r="C158" s="68"/>
      <c r="D158" s="68"/>
      <c r="E158" s="68"/>
      <c r="F158" s="68"/>
      <c r="G158" s="68"/>
      <c r="H158" s="68"/>
      <c r="I158" s="68"/>
      <c r="J158" s="68"/>
      <c r="K158" s="68"/>
    </row>
    <row r="159" customHeight="1" spans="1:11">
      <c r="A159" s="68" t="s">
        <v>1390</v>
      </c>
      <c r="B159" s="68" t="s">
        <v>1395</v>
      </c>
      <c r="C159" s="68" t="s">
        <v>1396</v>
      </c>
      <c r="D159" s="68" t="s">
        <v>1397</v>
      </c>
      <c r="E159" s="68" t="s">
        <v>1398</v>
      </c>
      <c r="F159" s="68" t="s">
        <v>1399</v>
      </c>
      <c r="G159" s="68" t="s">
        <v>1400</v>
      </c>
      <c r="H159" s="68" t="s">
        <v>1401</v>
      </c>
      <c r="I159" s="68" t="s">
        <v>1402</v>
      </c>
      <c r="J159" s="68" t="s">
        <v>1403</v>
      </c>
      <c r="K159" s="68" t="s">
        <v>1404</v>
      </c>
    </row>
    <row r="160" customHeight="1" spans="1:11">
      <c r="A160" s="68" t="s">
        <v>1433</v>
      </c>
      <c r="B160" s="119" t="str">
        <f>IF(ISERR(STDEV(Calculations!D472:D473)),"",STDEV(Calculations!D472:D473))</f>
        <v/>
      </c>
      <c r="C160" s="119" t="str">
        <f>IF(ISERR(STDEV(Calculations!E472:E473)),"",STDEV(Calculations!E472:E473))</f>
        <v/>
      </c>
      <c r="D160" s="119" t="str">
        <f>IF(ISERR(STDEV(Calculations!F472:F473)),"",STDEV(Calculations!F472:F473))</f>
        <v/>
      </c>
      <c r="E160" s="119" t="str">
        <f>IF(ISERR(STDEV(Calculations!G472:G473)),"",STDEV(Calculations!G472:G473))</f>
        <v/>
      </c>
      <c r="F160" s="119" t="str">
        <f>IF(ISERR(STDEV(Calculations!H472:H473)),"",STDEV(Calculations!H472:H473))</f>
        <v/>
      </c>
      <c r="G160" s="119" t="str">
        <f>IF(ISERR(STDEV(Calculations!I472:I473)),"",STDEV(Calculations!I472:I473))</f>
        <v/>
      </c>
      <c r="H160" s="119" t="str">
        <f>IF(ISERR(STDEV(Calculations!J472:J473)),"",STDEV(Calculations!J472:J473))</f>
        <v/>
      </c>
      <c r="I160" s="119" t="str">
        <f>IF(ISERR(STDEV(Calculations!K472:K473)),"",STDEV(Calculations!K472:K473))</f>
        <v/>
      </c>
      <c r="J160" s="119" t="str">
        <f>IF(ISERR(STDEV(Calculations!L472:L473)),"",STDEV(Calculations!L472:L473))</f>
        <v/>
      </c>
      <c r="K160" s="119" t="str">
        <f>IF(ISERR(STDEV(Calculations!M472:M473)),"",STDEV(Calculations!M472:M473))</f>
        <v/>
      </c>
    </row>
    <row r="161" customHeight="1" spans="1:11">
      <c r="A161" s="82" t="s">
        <v>1432</v>
      </c>
      <c r="B161" s="120" t="str">
        <f>IF(B160="","",IF(OR(B160&lt;&gt;0,Calculations!D472&lt;&gt;35,Calculations!D473&lt;&gt;35),"No","Pass"))</f>
        <v/>
      </c>
      <c r="C161" s="120" t="str">
        <f>IF(C160="","",IF(OR(C160&lt;&gt;0,Calculations!E472&lt;&gt;35,Calculations!E473&lt;&gt;35),"No","Pass"))</f>
        <v/>
      </c>
      <c r="D161" s="120" t="str">
        <f>IF(D160="","",IF(OR(D160&lt;&gt;0,Calculations!F472&lt;&gt;35,Calculations!F473&lt;&gt;35),"No","Pass"))</f>
        <v/>
      </c>
      <c r="E161" s="120" t="str">
        <f>IF(E160="","",IF(OR(E160&lt;&gt;0,Calculations!G472&lt;&gt;35,Calculations!G473&lt;&gt;35),"No","Pass"))</f>
        <v/>
      </c>
      <c r="F161" s="120" t="str">
        <f>IF(F160="","",IF(OR(F160&lt;&gt;0,Calculations!H472&lt;&gt;35,Calculations!H473&lt;&gt;35),"No","Pass"))</f>
        <v/>
      </c>
      <c r="G161" s="120" t="str">
        <f>IF(G160="","",IF(OR(G160&lt;&gt;0,Calculations!I472&lt;&gt;35,Calculations!I473&lt;&gt;35),"No","Pass"))</f>
        <v/>
      </c>
      <c r="H161" s="120" t="str">
        <f>IF(H160="","",IF(OR(H160&lt;&gt;0,Calculations!J472&lt;&gt;35,Calculations!J473&lt;&gt;35),"No","Pass"))</f>
        <v/>
      </c>
      <c r="I161" s="120" t="str">
        <f>IF(I160="","",IF(OR(I160&lt;&gt;0,Calculations!K472&lt;&gt;35,Calculations!K473&lt;&gt;35),"No","Pass"))</f>
        <v/>
      </c>
      <c r="J161" s="120" t="str">
        <f>IF(J160="","",IF(OR(J160&lt;&gt;0,Calculations!L472&lt;&gt;35,Calculations!L473&lt;&gt;35),"No","Pass"))</f>
        <v/>
      </c>
      <c r="K161" s="120" t="str">
        <f>IF(K160="","",IF(OR(K160&lt;&gt;0,Calculations!M472&lt;&gt;35,Calculations!M473&lt;&gt;35),"No","Pass"))</f>
        <v/>
      </c>
    </row>
    <row r="162" customHeight="1" spans="1:11">
      <c r="A162" s="68" t="str">
        <f>$L$2</f>
        <v>Control Sample</v>
      </c>
      <c r="B162" s="68"/>
      <c r="C162" s="68"/>
      <c r="D162" s="68"/>
      <c r="E162" s="68"/>
      <c r="F162" s="68"/>
      <c r="G162" s="68"/>
      <c r="H162" s="68"/>
      <c r="I162" s="68"/>
      <c r="J162" s="68"/>
      <c r="K162" s="68"/>
    </row>
    <row r="163" customHeight="1" spans="1:11">
      <c r="A163" s="68" t="s">
        <v>1390</v>
      </c>
      <c r="B163" s="68" t="s">
        <v>1395</v>
      </c>
      <c r="C163" s="68" t="s">
        <v>1396</v>
      </c>
      <c r="D163" s="68" t="s">
        <v>1397</v>
      </c>
      <c r="E163" s="68" t="s">
        <v>1398</v>
      </c>
      <c r="F163" s="68" t="s">
        <v>1399</v>
      </c>
      <c r="G163" s="68" t="s">
        <v>1400</v>
      </c>
      <c r="H163" s="68" t="s">
        <v>1401</v>
      </c>
      <c r="I163" s="68" t="s">
        <v>1402</v>
      </c>
      <c r="J163" s="68" t="s">
        <v>1403</v>
      </c>
      <c r="K163" s="68" t="s">
        <v>1404</v>
      </c>
    </row>
    <row r="164" customHeight="1" spans="1:11">
      <c r="A164" s="68" t="s">
        <v>1433</v>
      </c>
      <c r="B164" s="119" t="str">
        <f>IF(ISERR(STDEV(Calculations!P472:P473)),"",STDEV(Calculations!P472:P473))</f>
        <v/>
      </c>
      <c r="C164" s="119" t="str">
        <f>IF(ISERR(STDEV(Calculations!Q472:Q473)),"",STDEV(Calculations!Q472:Q473))</f>
        <v/>
      </c>
      <c r="D164" s="119" t="str">
        <f>IF(ISERR(STDEV(Calculations!R472:R473)),"",STDEV(Calculations!R472:R473))</f>
        <v/>
      </c>
      <c r="E164" s="119" t="str">
        <f>IF(ISERR(STDEV(Calculations!S472:S473)),"",STDEV(Calculations!S472:S473))</f>
        <v/>
      </c>
      <c r="F164" s="119" t="str">
        <f>IF(ISERR(STDEV(Calculations!T472:T473)),"",STDEV(Calculations!T472:T473))</f>
        <v/>
      </c>
      <c r="G164" s="119" t="str">
        <f>IF(ISERR(STDEV(Calculations!U472:U473)),"",STDEV(Calculations!U472:U473))</f>
        <v/>
      </c>
      <c r="H164" s="119" t="str">
        <f>IF(ISERR(STDEV(Calculations!V472:V473)),"",STDEV(Calculations!V472:V473))</f>
        <v/>
      </c>
      <c r="I164" s="119" t="str">
        <f>IF(ISERR(STDEV(Calculations!W472:W473)),"",STDEV(Calculations!W472:W473))</f>
        <v/>
      </c>
      <c r="J164" s="119" t="str">
        <f>IF(ISERR(STDEV(Calculations!X472:X473)),"",STDEV(Calculations!X472:X473))</f>
        <v/>
      </c>
      <c r="K164" s="119" t="str">
        <f>IF(ISERR(STDEV(Calculations!Y472:Y473)),"",STDEV(Calculations!Y472:Y473))</f>
        <v/>
      </c>
    </row>
    <row r="165" customHeight="1" spans="1:11">
      <c r="A165" s="82" t="s">
        <v>1432</v>
      </c>
      <c r="B165" s="120" t="str">
        <f>IF(B164="","",IF(OR(B164&lt;&gt;0,Calculations!P472&lt;&gt;35,Calculations!P473&lt;&gt;35),"No","Pass"))</f>
        <v/>
      </c>
      <c r="C165" s="120" t="str">
        <f>IF(C164="","",IF(OR(C164&lt;&gt;0,Calculations!Q472&lt;&gt;35,Calculations!Q473&lt;&gt;35),"No","Pass"))</f>
        <v/>
      </c>
      <c r="D165" s="120" t="str">
        <f>IF(D164="","",IF(OR(D164&lt;&gt;0,Calculations!R472&lt;&gt;35,Calculations!R473&lt;&gt;35),"No","Pass"))</f>
        <v/>
      </c>
      <c r="E165" s="120" t="str">
        <f>IF(E164="","",IF(OR(E164&lt;&gt;0,Calculations!S472&lt;&gt;35,Calculations!S473&lt;&gt;35),"No","Pass"))</f>
        <v/>
      </c>
      <c r="F165" s="120" t="str">
        <f>IF(F164="","",IF(OR(F164&lt;&gt;0,Calculations!T472&lt;&gt;35,Calculations!T473&lt;&gt;35),"No","Pass"))</f>
        <v/>
      </c>
      <c r="G165" s="120" t="str">
        <f>IF(G164="","",IF(OR(G164&lt;&gt;0,Calculations!U472&lt;&gt;35,Calculations!U473&lt;&gt;35),"No","Pass"))</f>
        <v/>
      </c>
      <c r="H165" s="120" t="str">
        <f>IF(H164="","",IF(OR(H164&lt;&gt;0,Calculations!V472&lt;&gt;35,Calculations!V473&lt;&gt;35),"No","Pass"))</f>
        <v/>
      </c>
      <c r="I165" s="120" t="str">
        <f>IF(I164="","",IF(OR(I164&lt;&gt;0,Calculations!W472&lt;&gt;35,Calculations!W473&lt;&gt;35),"No","Pass"))</f>
        <v/>
      </c>
      <c r="J165" s="120" t="str">
        <f>IF(J164="","",IF(OR(J164&lt;&gt;0,Calculations!X472&lt;&gt;35,Calculations!X473&lt;&gt;35),"No","Pass"))</f>
        <v/>
      </c>
      <c r="K165" s="120" t="str">
        <f>IF(K164="","",IF(OR(K164&lt;&gt;0,Calculations!Y472&lt;&gt;35,Calculations!Y473&lt;&gt;35),"No","Pass"))</f>
        <v/>
      </c>
    </row>
  </sheetData>
  <mergeCells count="61">
    <mergeCell ref="A1:H1"/>
    <mergeCell ref="I1:K1"/>
    <mergeCell ref="L1:M1"/>
    <mergeCell ref="A2:B2"/>
    <mergeCell ref="C2:D2"/>
    <mergeCell ref="E2:H2"/>
    <mergeCell ref="I2:K2"/>
    <mergeCell ref="L2:M2"/>
    <mergeCell ref="A3:M3"/>
    <mergeCell ref="E4:M4"/>
    <mergeCell ref="A5:M5"/>
    <mergeCell ref="A6:M6"/>
    <mergeCell ref="A7:M7"/>
    <mergeCell ref="A8:M8"/>
    <mergeCell ref="A14:M14"/>
    <mergeCell ref="A20:K20"/>
    <mergeCell ref="A21:K21"/>
    <mergeCell ref="A25:K25"/>
    <mergeCell ref="A29:K29"/>
    <mergeCell ref="A30:K30"/>
    <mergeCell ref="A34:K34"/>
    <mergeCell ref="A38:M38"/>
    <mergeCell ref="A39:M39"/>
    <mergeCell ref="A40:M40"/>
    <mergeCell ref="A46:M46"/>
    <mergeCell ref="A52:K52"/>
    <mergeCell ref="A53:K53"/>
    <mergeCell ref="A57:K57"/>
    <mergeCell ref="A61:K61"/>
    <mergeCell ref="A62:K62"/>
    <mergeCell ref="A66:K66"/>
    <mergeCell ref="A70:M70"/>
    <mergeCell ref="A71:M71"/>
    <mergeCell ref="A72:M72"/>
    <mergeCell ref="A78:M78"/>
    <mergeCell ref="A84:K84"/>
    <mergeCell ref="A85:K85"/>
    <mergeCell ref="A89:K89"/>
    <mergeCell ref="A93:K93"/>
    <mergeCell ref="A94:K94"/>
    <mergeCell ref="A98:K98"/>
    <mergeCell ref="A102:M102"/>
    <mergeCell ref="A103:M103"/>
    <mergeCell ref="A104:M104"/>
    <mergeCell ref="A110:M110"/>
    <mergeCell ref="A116:K116"/>
    <mergeCell ref="A117:K117"/>
    <mergeCell ref="A121:K121"/>
    <mergeCell ref="A125:K125"/>
    <mergeCell ref="A126:K126"/>
    <mergeCell ref="A130:K130"/>
    <mergeCell ref="A134:M134"/>
    <mergeCell ref="A135:M135"/>
    <mergeCell ref="A136:M136"/>
    <mergeCell ref="A142:M142"/>
    <mergeCell ref="A148:K148"/>
    <mergeCell ref="A149:K149"/>
    <mergeCell ref="A153:K153"/>
    <mergeCell ref="A157:K157"/>
    <mergeCell ref="A158:K158"/>
    <mergeCell ref="A162:K162"/>
  </mergeCells>
  <conditionalFormatting sqref="B193:K193 L152:M152 B147:K147 L175:M175 B170:K170 L198:M198 L221:M221 B139:K139 B141:K141 B162:K162 B185:K185 B208:K208 B187:K187 B210:K210 B216:K216 B107:K107 L120:M120 B113:K113 L88:M88 B75:K75 B81:K81 L56:M56 B43:K43 B49:K49 L24:M24 B11:K11 B17:K17 B164:K164">
    <cfRule type="cellIs" dxfId="0" priority="1" stopIfTrue="1" operator="equal">
      <formula>"Please check"</formula>
    </cfRule>
  </conditionalFormatting>
  <conditionalFormatting sqref="B221:K221 B179:K179 B198:K198 B152:K152 B156:K156 B175:K175 B202:K202 B225:K225 B120:K120 B88:K88 B56:K56 B24:K24 B28:K37 B60:K69 B92:K101 B124:K133">
    <cfRule type="cellIs" dxfId="0" priority="2" stopIfTrue="1" operator="equal">
      <formula>"?"</formula>
    </cfRule>
  </conditionalFormatting>
  <pageMargins left="0.65" right="0.269444444444444" top="0.809722222222222" bottom="0.759722222222222" header="0.5" footer="0.5"/>
  <pageSetup paperSize="1" scale="95" orientation="landscape"/>
  <headerFooter alignWithMargins="0">
    <oddHeader>&amp;R&amp;Z&amp;F&amp;A, &amp;D</oddHead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2"/>
  <sheetViews>
    <sheetView tabSelected="1" workbookViewId="0">
      <pane ySplit="2" topLeftCell="A459" activePane="bottomLeft" state="frozen"/>
      <selection/>
      <selection pane="bottomLeft" activeCell="K482" sqref="K482"/>
    </sheetView>
  </sheetViews>
  <sheetFormatPr defaultColWidth="9" defaultRowHeight="12.75"/>
  <cols>
    <col min="1" max="1" width="7.42857142857143" customWidth="1"/>
    <col min="2" max="2" width="16.8571428571429" customWidth="1"/>
    <col min="3" max="3" width="5.14285714285714" customWidth="1"/>
    <col min="4" max="5" width="8" customWidth="1"/>
    <col min="6" max="7" width="8.28571428571429" customWidth="1"/>
    <col min="8" max="8" width="15.7142857142857" customWidth="1"/>
    <col min="9" max="9" width="8.71428571428571" customWidth="1"/>
    <col min="10" max="10" width="15.7142857142857" customWidth="1"/>
    <col min="11" max="11" width="12.7142857142857" customWidth="1"/>
  </cols>
  <sheetData>
    <row r="1" ht="43.5" customHeight="1" spans="1:11">
      <c r="A1" s="68" t="s">
        <v>3</v>
      </c>
      <c r="B1" s="79" t="s">
        <v>6</v>
      </c>
      <c r="C1" s="67" t="s">
        <v>1390</v>
      </c>
      <c r="D1" s="89" t="s">
        <v>1434</v>
      </c>
      <c r="E1" s="90"/>
      <c r="F1" s="89" t="s">
        <v>1435</v>
      </c>
      <c r="G1" s="90"/>
      <c r="H1" s="82" t="s">
        <v>1436</v>
      </c>
      <c r="I1" s="82" t="s">
        <v>1437</v>
      </c>
      <c r="J1" s="82" t="s">
        <v>1438</v>
      </c>
      <c r="K1" s="79" t="s">
        <v>1439</v>
      </c>
    </row>
    <row r="2" ht="29.25" customHeight="1" spans="1:11">
      <c r="A2" s="68"/>
      <c r="B2" s="81"/>
      <c r="C2" s="80"/>
      <c r="D2" s="82" t="str">
        <f>F2</f>
        <v>Test Sample</v>
      </c>
      <c r="E2" s="82" t="str">
        <f>G2</f>
        <v>Control Sample</v>
      </c>
      <c r="F2" s="91" t="s">
        <v>1440</v>
      </c>
      <c r="G2" s="91" t="s">
        <v>1441</v>
      </c>
      <c r="H2" s="82" t="str">
        <f>D2&amp;" /"&amp;E2</f>
        <v>Test Sample /Control Sample</v>
      </c>
      <c r="I2" s="82" t="s">
        <v>1442</v>
      </c>
      <c r="J2" s="82" t="str">
        <f>D2&amp;" /"&amp;E2</f>
        <v>Test Sample /Control Sample</v>
      </c>
      <c r="K2" s="96"/>
    </row>
    <row r="3" customHeight="1" spans="1:11">
      <c r="A3" s="70" t="s">
        <v>8</v>
      </c>
      <c r="B3" s="92" t="str">
        <f>'Gene Table'!D3</f>
        <v>NM_000015</v>
      </c>
      <c r="C3" s="93" t="s">
        <v>9</v>
      </c>
      <c r="D3" s="94" t="e">
        <f>Calculations!BN4</f>
        <v>#DIV/0!</v>
      </c>
      <c r="E3" s="94" t="e">
        <f>Calculations!BO4</f>
        <v>#DIV/0!</v>
      </c>
      <c r="F3" s="95" t="e">
        <f>2^-D3</f>
        <v>#DIV/0!</v>
      </c>
      <c r="G3" s="95" t="e">
        <f>2^-E3</f>
        <v>#DIV/0!</v>
      </c>
      <c r="H3" s="94" t="e">
        <f>F3/G3</f>
        <v>#DIV/0!</v>
      </c>
      <c r="I3" s="97" t="str">
        <f>IF(OR(COUNT(Calculations!BP4:BY4)&lt;3,COUNT(Calculations!BZ4:CI4)&lt;3),"N/A",IF(ISERROR(TTEST(Calculations!BP4:BY4,Calculations!BZ4:CI4,2,2)),"N/A",TTEST(Calculations!BP4:BY4,Calculations!BZ4:CI4,2,2)))</f>
        <v>N/A</v>
      </c>
      <c r="J3" s="94" t="e">
        <f t="shared" ref="J3:J66" si="0">IF(H3&gt;1,H3,-1/H3)</f>
        <v>#DIV/0!</v>
      </c>
      <c r="K3" s="98" t="e">
        <f>IF(AND('Test Sample Data'!N3&gt;=35,'Control Sample Data'!N3&gt;=35),"Type 3",IF(AND('Test Sample Data'!N3&gt;=30,'Control Sample Data'!N3&gt;=30,OR(I3&gt;=0.05,I3="N/A")),"Type 2",IF(OR(AND('Test Sample Data'!N3&gt;=30,'Control Sample Data'!N3&lt;=30),AND('Test Sample Data'!N3&lt;=30,'Control Sample Data'!N3&gt;=30)),"Type 1","OKAY")))</f>
        <v>#DIV/0!</v>
      </c>
    </row>
    <row r="4" spans="1:11">
      <c r="A4" s="73"/>
      <c r="B4" s="92" t="str">
        <f>'Gene Table'!D4</f>
        <v>NM_006297</v>
      </c>
      <c r="C4" s="93" t="s">
        <v>13</v>
      </c>
      <c r="D4" s="94" t="e">
        <f>Calculations!BN5</f>
        <v>#DIV/0!</v>
      </c>
      <c r="E4" s="94" t="e">
        <f>Calculations!BO5</f>
        <v>#DIV/0!</v>
      </c>
      <c r="F4" s="95" t="e">
        <f t="shared" ref="F4:F67" si="1">2^-D4</f>
        <v>#DIV/0!</v>
      </c>
      <c r="G4" s="95" t="e">
        <f t="shared" ref="G4:G67" si="2">2^-E4</f>
        <v>#DIV/0!</v>
      </c>
      <c r="H4" s="94" t="e">
        <f t="shared" ref="H4:H67" si="3">F4/G4</f>
        <v>#DIV/0!</v>
      </c>
      <c r="I4" s="97" t="str">
        <f>IF(OR(COUNT(Calculations!BP5:BY5)&lt;3,COUNT(Calculations!BZ5:CI5)&lt;3),"N/A",IF(ISERROR(TTEST(Calculations!BP5:BY5,Calculations!BZ5:CI5,2,2)),"N/A",TTEST(Calculations!BP5:BY5,Calculations!BZ5:CI5,2,2)))</f>
        <v>N/A</v>
      </c>
      <c r="J4" s="94" t="e">
        <f t="shared" si="0"/>
        <v>#DIV/0!</v>
      </c>
      <c r="K4" s="98" t="e">
        <f>IF(AND('Test Sample Data'!N4&gt;=35,'Control Sample Data'!N4&gt;=35),"Type 3",IF(AND('Test Sample Data'!N4&gt;=30,'Control Sample Data'!N4&gt;=30,OR(I4&gt;=0.05,I4="N/A")),"Type 2",IF(OR(AND('Test Sample Data'!N4&gt;=30,'Control Sample Data'!N4&lt;=30),AND('Test Sample Data'!N4&lt;=30,'Control Sample Data'!N4&gt;=30)),"Type 1","OKAY")))</f>
        <v>#DIV/0!</v>
      </c>
    </row>
    <row r="5" spans="1:11">
      <c r="A5" s="73"/>
      <c r="B5" s="92" t="str">
        <f>'Gene Table'!D5</f>
        <v>NM_000546</v>
      </c>
      <c r="C5" s="93" t="s">
        <v>17</v>
      </c>
      <c r="D5" s="94" t="e">
        <f>Calculations!BN6</f>
        <v>#DIV/0!</v>
      </c>
      <c r="E5" s="94" t="e">
        <f>Calculations!BO6</f>
        <v>#DIV/0!</v>
      </c>
      <c r="F5" s="95" t="e">
        <f t="shared" si="1"/>
        <v>#DIV/0!</v>
      </c>
      <c r="G5" s="95" t="e">
        <f t="shared" si="2"/>
        <v>#DIV/0!</v>
      </c>
      <c r="H5" s="94" t="e">
        <f t="shared" si="3"/>
        <v>#DIV/0!</v>
      </c>
      <c r="I5" s="97" t="str">
        <f>IF(OR(COUNT(Calculations!BP6:BY6)&lt;3,COUNT(Calculations!BZ6:CI6)&lt;3),"N/A",IF(ISERROR(TTEST(Calculations!BP6:BY6,Calculations!BZ6:CI6,2,2)),"N/A",TTEST(Calculations!BP6:BY6,Calculations!BZ6:CI6,2,2)))</f>
        <v>N/A</v>
      </c>
      <c r="J5" s="94" t="e">
        <f t="shared" si="0"/>
        <v>#DIV/0!</v>
      </c>
      <c r="K5" s="98" t="e">
        <f>IF(AND('Test Sample Data'!N5&gt;=35,'Control Sample Data'!N5&gt;=35),"Type 3",IF(AND('Test Sample Data'!N5&gt;=30,'Control Sample Data'!N5&gt;=30,OR(I5&gt;=0.05,I5="N/A")),"Type 2",IF(OR(AND('Test Sample Data'!N5&gt;=30,'Control Sample Data'!N5&lt;=30),AND('Test Sample Data'!N5&lt;=30,'Control Sample Data'!N5&gt;=30)),"Type 1","OKAY")))</f>
        <v>#DIV/0!</v>
      </c>
    </row>
    <row r="6" spans="1:11">
      <c r="A6" s="73"/>
      <c r="B6" s="92" t="str">
        <f>'Gene Table'!D6</f>
        <v>NM_000400</v>
      </c>
      <c r="C6" s="93" t="s">
        <v>21</v>
      </c>
      <c r="D6" s="94" t="e">
        <f>Calculations!BN7</f>
        <v>#DIV/0!</v>
      </c>
      <c r="E6" s="94" t="e">
        <f>Calculations!BO7</f>
        <v>#DIV/0!</v>
      </c>
      <c r="F6" s="95" t="e">
        <f t="shared" si="1"/>
        <v>#DIV/0!</v>
      </c>
      <c r="G6" s="95" t="e">
        <f t="shared" si="2"/>
        <v>#DIV/0!</v>
      </c>
      <c r="H6" s="94" t="e">
        <f t="shared" si="3"/>
        <v>#DIV/0!</v>
      </c>
      <c r="I6" s="97" t="str">
        <f>IF(OR(COUNT(Calculations!BP7:BY7)&lt;3,COUNT(Calculations!BZ7:CI7)&lt;3),"N/A",IF(ISERROR(TTEST(Calculations!BP7:BY7,Calculations!BZ7:CI7,2,2)),"N/A",TTEST(Calculations!BP7:BY7,Calculations!BZ7:CI7,2,2)))</f>
        <v>N/A</v>
      </c>
      <c r="J6" s="94" t="e">
        <f t="shared" si="0"/>
        <v>#DIV/0!</v>
      </c>
      <c r="K6" s="98" t="e">
        <f>IF(AND('Test Sample Data'!N6&gt;=35,'Control Sample Data'!N6&gt;=35),"Type 3",IF(AND('Test Sample Data'!N6&gt;=30,'Control Sample Data'!N6&gt;=30,OR(I6&gt;=0.05,I6="N/A")),"Type 2",IF(OR(AND('Test Sample Data'!N6&gt;=30,'Control Sample Data'!N6&lt;=30),AND('Test Sample Data'!N6&lt;=30,'Control Sample Data'!N6&gt;=30)),"Type 1","OKAY")))</f>
        <v>#DIV/0!</v>
      </c>
    </row>
    <row r="7" spans="1:11">
      <c r="A7" s="73"/>
      <c r="B7" s="92" t="str">
        <f>'Gene Table'!D7</f>
        <v>NM_005432</v>
      </c>
      <c r="C7" s="93" t="s">
        <v>25</v>
      </c>
      <c r="D7" s="94" t="e">
        <f>Calculations!BN8</f>
        <v>#DIV/0!</v>
      </c>
      <c r="E7" s="94" t="e">
        <f>Calculations!BO8</f>
        <v>#DIV/0!</v>
      </c>
      <c r="F7" s="95" t="e">
        <f t="shared" si="1"/>
        <v>#DIV/0!</v>
      </c>
      <c r="G7" s="95" t="e">
        <f t="shared" si="2"/>
        <v>#DIV/0!</v>
      </c>
      <c r="H7" s="94" t="e">
        <f t="shared" si="3"/>
        <v>#DIV/0!</v>
      </c>
      <c r="I7" s="97" t="str">
        <f>IF(OR(COUNT(Calculations!BP8:BY8)&lt;3,COUNT(Calculations!BZ8:CI8)&lt;3),"N/A",IF(ISERROR(TTEST(Calculations!BP8:BY8,Calculations!BZ8:CI8,2,2)),"N/A",TTEST(Calculations!BP8:BY8,Calculations!BZ8:CI8,2,2)))</f>
        <v>N/A</v>
      </c>
      <c r="J7" s="94" t="e">
        <f t="shared" si="0"/>
        <v>#DIV/0!</v>
      </c>
      <c r="K7" s="98" t="e">
        <f>IF(AND('Test Sample Data'!N7&gt;=35,'Control Sample Data'!N7&gt;=35),"Type 3",IF(AND('Test Sample Data'!N7&gt;=30,'Control Sample Data'!N7&gt;=30,OR(I7&gt;=0.05,I7="N/A")),"Type 2",IF(OR(AND('Test Sample Data'!N7&gt;=30,'Control Sample Data'!N7&lt;=30),AND('Test Sample Data'!N7&lt;=30,'Control Sample Data'!N7&gt;=30)),"Type 1","OKAY")))</f>
        <v>#DIV/0!</v>
      </c>
    </row>
    <row r="8" spans="1:11">
      <c r="A8" s="73"/>
      <c r="B8" s="92" t="str">
        <f>'Gene Table'!D8</f>
        <v>NM_000662</v>
      </c>
      <c r="C8" s="93" t="s">
        <v>29</v>
      </c>
      <c r="D8" s="94" t="e">
        <f>Calculations!BN9</f>
        <v>#DIV/0!</v>
      </c>
      <c r="E8" s="94" t="e">
        <f>Calculations!BO9</f>
        <v>#DIV/0!</v>
      </c>
      <c r="F8" s="95" t="e">
        <f t="shared" si="1"/>
        <v>#DIV/0!</v>
      </c>
      <c r="G8" s="95" t="e">
        <f t="shared" si="2"/>
        <v>#DIV/0!</v>
      </c>
      <c r="H8" s="94" t="e">
        <f t="shared" si="3"/>
        <v>#DIV/0!</v>
      </c>
      <c r="I8" s="97" t="str">
        <f>IF(OR(COUNT(Calculations!BP9:BY9)&lt;3,COUNT(Calculations!BZ9:CI9)&lt;3),"N/A",IF(ISERROR(TTEST(Calculations!BP9:BY9,Calculations!BZ9:CI9,2,2)),"N/A",TTEST(Calculations!BP9:BY9,Calculations!BZ9:CI9,2,2)))</f>
        <v>N/A</v>
      </c>
      <c r="J8" s="94" t="e">
        <f t="shared" si="0"/>
        <v>#DIV/0!</v>
      </c>
      <c r="K8" s="98" t="e">
        <f>IF(AND('Test Sample Data'!N8&gt;=35,'Control Sample Data'!N8&gt;=35),"Type 3",IF(AND('Test Sample Data'!N8&gt;=30,'Control Sample Data'!N8&gt;=30,OR(I8&gt;=0.05,I8="N/A")),"Type 2",IF(OR(AND('Test Sample Data'!N8&gt;=30,'Control Sample Data'!N8&lt;=30),AND('Test Sample Data'!N8&lt;=30,'Control Sample Data'!N8&gt;=30)),"Type 1","OKAY")))</f>
        <v>#DIV/0!</v>
      </c>
    </row>
    <row r="9" spans="1:11">
      <c r="A9" s="73"/>
      <c r="B9" s="92" t="str">
        <f>'Gene Table'!D9</f>
        <v>NM_005957</v>
      </c>
      <c r="C9" s="93" t="s">
        <v>33</v>
      </c>
      <c r="D9" s="94" t="e">
        <f>Calculations!BN10</f>
        <v>#DIV/0!</v>
      </c>
      <c r="E9" s="94" t="e">
        <f>Calculations!BO10</f>
        <v>#DIV/0!</v>
      </c>
      <c r="F9" s="95" t="e">
        <f t="shared" si="1"/>
        <v>#DIV/0!</v>
      </c>
      <c r="G9" s="95" t="e">
        <f t="shared" si="2"/>
        <v>#DIV/0!</v>
      </c>
      <c r="H9" s="94" t="e">
        <f t="shared" si="3"/>
        <v>#DIV/0!</v>
      </c>
      <c r="I9" s="97" t="str">
        <f>IF(OR(COUNT(Calculations!BP10:BY10)&lt;3,COUNT(Calculations!BZ10:CI10)&lt;3),"N/A",IF(ISERROR(TTEST(Calculations!BP10:BY10,Calculations!BZ10:CI10,2,2)),"N/A",TTEST(Calculations!BP10:BY10,Calculations!BZ10:CI10,2,2)))</f>
        <v>N/A</v>
      </c>
      <c r="J9" s="94" t="e">
        <f t="shared" si="0"/>
        <v>#DIV/0!</v>
      </c>
      <c r="K9" s="98" t="e">
        <f>IF(AND('Test Sample Data'!N9&gt;=35,'Control Sample Data'!N9&gt;=35),"Type 3",IF(AND('Test Sample Data'!N9&gt;=30,'Control Sample Data'!N9&gt;=30,OR(I9&gt;=0.05,I9="N/A")),"Type 2",IF(OR(AND('Test Sample Data'!N9&gt;=30,'Control Sample Data'!N9&lt;=30),AND('Test Sample Data'!N9&lt;=30,'Control Sample Data'!N9&gt;=30)),"Type 1","OKAY")))</f>
        <v>#DIV/0!</v>
      </c>
    </row>
    <row r="10" spans="1:11">
      <c r="A10" s="73"/>
      <c r="B10" s="92" t="str">
        <f>'Gene Table'!D10</f>
        <v>NM_000499</v>
      </c>
      <c r="C10" s="93" t="s">
        <v>37</v>
      </c>
      <c r="D10" s="94" t="e">
        <f>Calculations!BN11</f>
        <v>#DIV/0!</v>
      </c>
      <c r="E10" s="94" t="e">
        <f>Calculations!BO11</f>
        <v>#DIV/0!</v>
      </c>
      <c r="F10" s="95" t="e">
        <f t="shared" si="1"/>
        <v>#DIV/0!</v>
      </c>
      <c r="G10" s="95" t="e">
        <f t="shared" si="2"/>
        <v>#DIV/0!</v>
      </c>
      <c r="H10" s="94" t="e">
        <f t="shared" si="3"/>
        <v>#DIV/0!</v>
      </c>
      <c r="I10" s="97" t="str">
        <f>IF(OR(COUNT(Calculations!BP11:BY11)&lt;3,COUNT(Calculations!BZ11:CI11)&lt;3),"N/A",IF(ISERROR(TTEST(Calculations!BP11:BY11,Calculations!BZ11:CI11,2,2)),"N/A",TTEST(Calculations!BP11:BY11,Calculations!BZ11:CI11,2,2)))</f>
        <v>N/A</v>
      </c>
      <c r="J10" s="94" t="e">
        <f t="shared" si="0"/>
        <v>#DIV/0!</v>
      </c>
      <c r="K10" s="98" t="e">
        <f>IF(AND('Test Sample Data'!N10&gt;=35,'Control Sample Data'!N10&gt;=35),"Type 3",IF(AND('Test Sample Data'!N10&gt;=30,'Control Sample Data'!N10&gt;=30,OR(I10&gt;=0.05,I10="N/A")),"Type 2",IF(OR(AND('Test Sample Data'!N10&gt;=30,'Control Sample Data'!N10&lt;=30),AND('Test Sample Data'!N10&lt;=30,'Control Sample Data'!N10&gt;=30)),"Type 1","OKAY")))</f>
        <v>#DIV/0!</v>
      </c>
    </row>
    <row r="11" spans="1:11">
      <c r="A11" s="73"/>
      <c r="B11" s="92" t="str">
        <f>'Gene Table'!D11</f>
        <v>NM_004628</v>
      </c>
      <c r="C11" s="93" t="s">
        <v>41</v>
      </c>
      <c r="D11" s="94" t="e">
        <f>Calculations!BN12</f>
        <v>#DIV/0!</v>
      </c>
      <c r="E11" s="94" t="e">
        <f>Calculations!BO12</f>
        <v>#DIV/0!</v>
      </c>
      <c r="F11" s="95" t="e">
        <f t="shared" si="1"/>
        <v>#DIV/0!</v>
      </c>
      <c r="G11" s="95" t="e">
        <f t="shared" si="2"/>
        <v>#DIV/0!</v>
      </c>
      <c r="H11" s="94" t="e">
        <f t="shared" si="3"/>
        <v>#DIV/0!</v>
      </c>
      <c r="I11" s="97" t="str">
        <f>IF(OR(COUNT(Calculations!BP12:BY12)&lt;3,COUNT(Calculations!BZ12:CI12)&lt;3),"N/A",IF(ISERROR(TTEST(Calculations!BP12:BY12,Calculations!BZ12:CI12,2,2)),"N/A",TTEST(Calculations!BP12:BY12,Calculations!BZ12:CI12,2,2)))</f>
        <v>N/A</v>
      </c>
      <c r="J11" s="94" t="e">
        <f t="shared" si="0"/>
        <v>#DIV/0!</v>
      </c>
      <c r="K11" s="98" t="e">
        <f>IF(AND('Test Sample Data'!N11&gt;=35,'Control Sample Data'!N11&gt;=35),"Type 3",IF(AND('Test Sample Data'!N11&gt;=30,'Control Sample Data'!N11&gt;=30,OR(I11&gt;=0.05,I11="N/A")),"Type 2",IF(OR(AND('Test Sample Data'!N11&gt;=30,'Control Sample Data'!N11&lt;=30),AND('Test Sample Data'!N11&lt;=30,'Control Sample Data'!N11&gt;=30)),"Type 1","OKAY")))</f>
        <v>#DIV/0!</v>
      </c>
    </row>
    <row r="12" spans="1:11">
      <c r="A12" s="73"/>
      <c r="B12" s="92" t="str">
        <f>'Gene Table'!D12</f>
        <v>NM_000142</v>
      </c>
      <c r="C12" s="93" t="s">
        <v>45</v>
      </c>
      <c r="D12" s="94" t="e">
        <f>Calculations!BN13</f>
        <v>#DIV/0!</v>
      </c>
      <c r="E12" s="94" t="e">
        <f>Calculations!BO13</f>
        <v>#DIV/0!</v>
      </c>
      <c r="F12" s="95" t="e">
        <f t="shared" si="1"/>
        <v>#DIV/0!</v>
      </c>
      <c r="G12" s="95" t="e">
        <f t="shared" si="2"/>
        <v>#DIV/0!</v>
      </c>
      <c r="H12" s="94" t="e">
        <f t="shared" si="3"/>
        <v>#DIV/0!</v>
      </c>
      <c r="I12" s="97" t="str">
        <f>IF(OR(COUNT(Calculations!BP13:BY13)&lt;3,COUNT(Calculations!BZ13:CI13)&lt;3),"N/A",IF(ISERROR(TTEST(Calculations!BP13:BY13,Calculations!BZ13:CI13,2,2)),"N/A",TTEST(Calculations!BP13:BY13,Calculations!BZ13:CI13,2,2)))</f>
        <v>N/A</v>
      </c>
      <c r="J12" s="94" t="e">
        <f t="shared" si="0"/>
        <v>#DIV/0!</v>
      </c>
      <c r="K12" s="98" t="e">
        <f>IF(AND('Test Sample Data'!N12&gt;=35,'Control Sample Data'!N12&gt;=35),"Type 3",IF(AND('Test Sample Data'!N12&gt;=30,'Control Sample Data'!N12&gt;=30,OR(I12&gt;=0.05,I12="N/A")),"Type 2",IF(OR(AND('Test Sample Data'!N12&gt;=30,'Control Sample Data'!N12&lt;=30),AND('Test Sample Data'!N12&lt;=30,'Control Sample Data'!N12&gt;=30)),"Type 1","OKAY")))</f>
        <v>#DIV/0!</v>
      </c>
    </row>
    <row r="13" spans="1:11">
      <c r="A13" s="73"/>
      <c r="B13" s="92" t="str">
        <f>'Gene Table'!D13</f>
        <v>NM_002542</v>
      </c>
      <c r="C13" s="93" t="s">
        <v>49</v>
      </c>
      <c r="D13" s="94" t="e">
        <f>Calculations!BN14</f>
        <v>#DIV/0!</v>
      </c>
      <c r="E13" s="94" t="e">
        <f>Calculations!BO14</f>
        <v>#DIV/0!</v>
      </c>
      <c r="F13" s="95" t="e">
        <f t="shared" si="1"/>
        <v>#DIV/0!</v>
      </c>
      <c r="G13" s="95" t="e">
        <f t="shared" si="2"/>
        <v>#DIV/0!</v>
      </c>
      <c r="H13" s="94" t="e">
        <f t="shared" si="3"/>
        <v>#DIV/0!</v>
      </c>
      <c r="I13" s="97" t="str">
        <f>IF(OR(COUNT(Calculations!BP14:BY14)&lt;3,COUNT(Calculations!BZ14:CI14)&lt;3),"N/A",IF(ISERROR(TTEST(Calculations!BP14:BY14,Calculations!BZ14:CI14,2,2)),"N/A",TTEST(Calculations!BP14:BY14,Calculations!BZ14:CI14,2,2)))</f>
        <v>N/A</v>
      </c>
      <c r="J13" s="94" t="e">
        <f t="shared" si="0"/>
        <v>#DIV/0!</v>
      </c>
      <c r="K13" s="98" t="e">
        <f>IF(AND('Test Sample Data'!N13&gt;=35,'Control Sample Data'!N13&gt;=35),"Type 3",IF(AND('Test Sample Data'!N13&gt;=30,'Control Sample Data'!N13&gt;=30,OR(I13&gt;=0.05,I13="N/A")),"Type 2",IF(OR(AND('Test Sample Data'!N13&gt;=30,'Control Sample Data'!N13&lt;=30),AND('Test Sample Data'!N13&lt;=30,'Control Sample Data'!N13&gt;=30)),"Type 1","OKAY")))</f>
        <v>#DIV/0!</v>
      </c>
    </row>
    <row r="14" spans="1:11">
      <c r="A14" s="73"/>
      <c r="B14" s="92" t="str">
        <f>'Gene Table'!D14</f>
        <v>NM_000903</v>
      </c>
      <c r="C14" s="93" t="s">
        <v>53</v>
      </c>
      <c r="D14" s="94" t="e">
        <f>Calculations!BN15</f>
        <v>#DIV/0!</v>
      </c>
      <c r="E14" s="94" t="e">
        <f>Calculations!BO15</f>
        <v>#DIV/0!</v>
      </c>
      <c r="F14" s="95" t="e">
        <f t="shared" si="1"/>
        <v>#DIV/0!</v>
      </c>
      <c r="G14" s="95" t="e">
        <f t="shared" si="2"/>
        <v>#DIV/0!</v>
      </c>
      <c r="H14" s="94" t="e">
        <f t="shared" si="3"/>
        <v>#DIV/0!</v>
      </c>
      <c r="I14" s="97" t="str">
        <f>IF(OR(COUNT(Calculations!BP15:BY15)&lt;3,COUNT(Calculations!BZ15:CI15)&lt;3),"N/A",IF(ISERROR(TTEST(Calculations!BP15:BY15,Calculations!BZ15:CI15,2,2)),"N/A",TTEST(Calculations!BP15:BY15,Calculations!BZ15:CI15,2,2)))</f>
        <v>N/A</v>
      </c>
      <c r="J14" s="94" t="e">
        <f t="shared" si="0"/>
        <v>#DIV/0!</v>
      </c>
      <c r="K14" s="98" t="e">
        <f>IF(AND('Test Sample Data'!N14&gt;=35,'Control Sample Data'!N14&gt;=35),"Type 3",IF(AND('Test Sample Data'!N14&gt;=30,'Control Sample Data'!N14&gt;=30,OR(I14&gt;=0.05,I14="N/A")),"Type 2",IF(OR(AND('Test Sample Data'!N14&gt;=30,'Control Sample Data'!N14&lt;=30),AND('Test Sample Data'!N14&lt;=30,'Control Sample Data'!N14&gt;=30)),"Type 1","OKAY")))</f>
        <v>#DIV/0!</v>
      </c>
    </row>
    <row r="15" spans="1:11">
      <c r="A15" s="73"/>
      <c r="B15" s="92" t="str">
        <f>'Gene Table'!D15</f>
        <v>NM_001641</v>
      </c>
      <c r="C15" s="93" t="s">
        <v>57</v>
      </c>
      <c r="D15" s="94" t="e">
        <f>Calculations!BN16</f>
        <v>#DIV/0!</v>
      </c>
      <c r="E15" s="94" t="e">
        <f>Calculations!BO16</f>
        <v>#DIV/0!</v>
      </c>
      <c r="F15" s="95" t="e">
        <f t="shared" si="1"/>
        <v>#DIV/0!</v>
      </c>
      <c r="G15" s="95" t="e">
        <f t="shared" si="2"/>
        <v>#DIV/0!</v>
      </c>
      <c r="H15" s="94" t="e">
        <f t="shared" si="3"/>
        <v>#DIV/0!</v>
      </c>
      <c r="I15" s="97" t="str">
        <f>IF(OR(COUNT(Calculations!BP16:BY16)&lt;3,COUNT(Calculations!BZ16:CI16)&lt;3),"N/A",IF(ISERROR(TTEST(Calculations!BP16:BY16,Calculations!BZ16:CI16,2,2)),"N/A",TTEST(Calculations!BP16:BY16,Calculations!BZ16:CI16,2,2)))</f>
        <v>N/A</v>
      </c>
      <c r="J15" s="94" t="e">
        <f t="shared" si="0"/>
        <v>#DIV/0!</v>
      </c>
      <c r="K15" s="98" t="e">
        <f>IF(AND('Test Sample Data'!N15&gt;=35,'Control Sample Data'!N15&gt;=35),"Type 3",IF(AND('Test Sample Data'!N15&gt;=30,'Control Sample Data'!N15&gt;=30,OR(I15&gt;=0.05,I15="N/A")),"Type 2",IF(OR(AND('Test Sample Data'!N15&gt;=30,'Control Sample Data'!N15&lt;=30),AND('Test Sample Data'!N15&lt;=30,'Control Sample Data'!N15&gt;=30)),"Type 1","OKAY")))</f>
        <v>#DIV/0!</v>
      </c>
    </row>
    <row r="16" spans="1:11">
      <c r="A16" s="73"/>
      <c r="B16" s="92" t="str">
        <f>'Gene Table'!D16</f>
        <v>NM_000594</v>
      </c>
      <c r="C16" s="93" t="s">
        <v>61</v>
      </c>
      <c r="D16" s="94" t="e">
        <f>Calculations!BN17</f>
        <v>#DIV/0!</v>
      </c>
      <c r="E16" s="94" t="e">
        <f>Calculations!BO17</f>
        <v>#DIV/0!</v>
      </c>
      <c r="F16" s="95" t="e">
        <f t="shared" si="1"/>
        <v>#DIV/0!</v>
      </c>
      <c r="G16" s="95" t="e">
        <f t="shared" si="2"/>
        <v>#DIV/0!</v>
      </c>
      <c r="H16" s="94" t="e">
        <f t="shared" si="3"/>
        <v>#DIV/0!</v>
      </c>
      <c r="I16" s="97" t="str">
        <f>IF(OR(COUNT(Calculations!BP17:BY17)&lt;3,COUNT(Calculations!BZ17:CI17)&lt;3),"N/A",IF(ISERROR(TTEST(Calculations!BP17:BY17,Calculations!BZ17:CI17,2,2)),"N/A",TTEST(Calculations!BP17:BY17,Calculations!BZ17:CI17,2,2)))</f>
        <v>N/A</v>
      </c>
      <c r="J16" s="94" t="e">
        <f t="shared" si="0"/>
        <v>#DIV/0!</v>
      </c>
      <c r="K16" s="98" t="e">
        <f>IF(AND('Test Sample Data'!N16&gt;=35,'Control Sample Data'!N16&gt;=35),"Type 3",IF(AND('Test Sample Data'!N16&gt;=30,'Control Sample Data'!N16&gt;=30,OR(I16&gt;=0.05,I16="N/A")),"Type 2",IF(OR(AND('Test Sample Data'!N16&gt;=30,'Control Sample Data'!N16&lt;=30),AND('Test Sample Data'!N16&lt;=30,'Control Sample Data'!N16&gt;=30)),"Type 1","OKAY")))</f>
        <v>#DIV/0!</v>
      </c>
    </row>
    <row r="17" spans="1:11">
      <c r="A17" s="73"/>
      <c r="B17" s="92" t="str">
        <f>'Gene Table'!D17</f>
        <v>NM_053056</v>
      </c>
      <c r="C17" s="93" t="s">
        <v>65</v>
      </c>
      <c r="D17" s="94" t="e">
        <f>Calculations!BN18</f>
        <v>#DIV/0!</v>
      </c>
      <c r="E17" s="94" t="e">
        <f>Calculations!BO18</f>
        <v>#DIV/0!</v>
      </c>
      <c r="F17" s="95" t="e">
        <f t="shared" si="1"/>
        <v>#DIV/0!</v>
      </c>
      <c r="G17" s="95" t="e">
        <f t="shared" si="2"/>
        <v>#DIV/0!</v>
      </c>
      <c r="H17" s="94" t="e">
        <f t="shared" si="3"/>
        <v>#DIV/0!</v>
      </c>
      <c r="I17" s="97" t="str">
        <f>IF(OR(COUNT(Calculations!BP18:BY18)&lt;3,COUNT(Calculations!BZ18:CI18)&lt;3),"N/A",IF(ISERROR(TTEST(Calculations!BP18:BY18,Calculations!BZ18:CI18,2,2)),"N/A",TTEST(Calculations!BP18:BY18,Calculations!BZ18:CI18,2,2)))</f>
        <v>N/A</v>
      </c>
      <c r="J17" s="94" t="e">
        <f t="shared" si="0"/>
        <v>#DIV/0!</v>
      </c>
      <c r="K17" s="98" t="e">
        <f>IF(AND('Test Sample Data'!N17&gt;=35,'Control Sample Data'!N17&gt;=35),"Type 3",IF(AND('Test Sample Data'!N17&gt;=30,'Control Sample Data'!N17&gt;=30,OR(I17&gt;=0.05,I17="N/A")),"Type 2",IF(OR(AND('Test Sample Data'!N17&gt;=30,'Control Sample Data'!N17&lt;=30),AND('Test Sample Data'!N17&lt;=30,'Control Sample Data'!N17&gt;=30)),"Type 1","OKAY")))</f>
        <v>#DIV/0!</v>
      </c>
    </row>
    <row r="18" spans="1:11">
      <c r="A18" s="73"/>
      <c r="B18" s="92" t="str">
        <f>'Gene Table'!D18</f>
        <v>NM_000123</v>
      </c>
      <c r="C18" s="93" t="s">
        <v>69</v>
      </c>
      <c r="D18" s="94" t="e">
        <f>Calculations!BN19</f>
        <v>#DIV/0!</v>
      </c>
      <c r="E18" s="94" t="e">
        <f>Calculations!BO19</f>
        <v>#DIV/0!</v>
      </c>
      <c r="F18" s="95" t="e">
        <f t="shared" si="1"/>
        <v>#DIV/0!</v>
      </c>
      <c r="G18" s="95" t="e">
        <f t="shared" si="2"/>
        <v>#DIV/0!</v>
      </c>
      <c r="H18" s="94" t="e">
        <f t="shared" si="3"/>
        <v>#DIV/0!</v>
      </c>
      <c r="I18" s="97" t="str">
        <f>IF(OR(COUNT(Calculations!BP19:BY19)&lt;3,COUNT(Calculations!BZ19:CI19)&lt;3),"N/A",IF(ISERROR(TTEST(Calculations!BP19:BY19,Calculations!BZ19:CI19,2,2)),"N/A",TTEST(Calculations!BP19:BY19,Calculations!BZ19:CI19,2,2)))</f>
        <v>N/A</v>
      </c>
      <c r="J18" s="94" t="e">
        <f t="shared" si="0"/>
        <v>#DIV/0!</v>
      </c>
      <c r="K18" s="98" t="e">
        <f>IF(AND('Test Sample Data'!N18&gt;=35,'Control Sample Data'!N18&gt;=35),"Type 3",IF(AND('Test Sample Data'!N18&gt;=30,'Control Sample Data'!N18&gt;=30,OR(I18&gt;=0.05,I18="N/A")),"Type 2",IF(OR(AND('Test Sample Data'!N18&gt;=30,'Control Sample Data'!N18&lt;=30),AND('Test Sample Data'!N18&lt;=30,'Control Sample Data'!N18&gt;=30)),"Type 1","OKAY")))</f>
        <v>#DIV/0!</v>
      </c>
    </row>
    <row r="19" spans="1:11">
      <c r="A19" s="73"/>
      <c r="B19" s="92" t="str">
        <f>'Gene Table'!D19</f>
        <v>NM_177536</v>
      </c>
      <c r="C19" s="93" t="s">
        <v>73</v>
      </c>
      <c r="D19" s="94" t="e">
        <f>Calculations!BN20</f>
        <v>#DIV/0!</v>
      </c>
      <c r="E19" s="94" t="e">
        <f>Calculations!BO20</f>
        <v>#DIV/0!</v>
      </c>
      <c r="F19" s="95" t="e">
        <f t="shared" si="1"/>
        <v>#DIV/0!</v>
      </c>
      <c r="G19" s="95" t="e">
        <f t="shared" si="2"/>
        <v>#DIV/0!</v>
      </c>
      <c r="H19" s="94" t="e">
        <f t="shared" si="3"/>
        <v>#DIV/0!</v>
      </c>
      <c r="I19" s="97" t="str">
        <f>IF(OR(COUNT(Calculations!BP20:BY20)&lt;3,COUNT(Calculations!BZ20:CI20)&lt;3),"N/A",IF(ISERROR(TTEST(Calculations!BP20:BY20,Calculations!BZ20:CI20,2,2)),"N/A",TTEST(Calculations!BP20:BY20,Calculations!BZ20:CI20,2,2)))</f>
        <v>N/A</v>
      </c>
      <c r="J19" s="94" t="e">
        <f t="shared" si="0"/>
        <v>#DIV/0!</v>
      </c>
      <c r="K19" s="98" t="e">
        <f>IF(AND('Test Sample Data'!N19&gt;=35,'Control Sample Data'!N19&gt;=35),"Type 3",IF(AND('Test Sample Data'!N19&gt;=30,'Control Sample Data'!N19&gt;=30,OR(I19&gt;=0.05,I19="N/A")),"Type 2",IF(OR(AND('Test Sample Data'!N19&gt;=30,'Control Sample Data'!N19&lt;=30),AND('Test Sample Data'!N19&lt;=30,'Control Sample Data'!N19&gt;=30)),"Type 1","OKAY")))</f>
        <v>#DIV/0!</v>
      </c>
    </row>
    <row r="20" spans="1:11">
      <c r="A20" s="73"/>
      <c r="B20" s="92" t="str">
        <f>'Gene Table'!D20</f>
        <v>NM_000636</v>
      </c>
      <c r="C20" s="93" t="s">
        <v>77</v>
      </c>
      <c r="D20" s="94" t="e">
        <f>Calculations!BN21</f>
        <v>#DIV/0!</v>
      </c>
      <c r="E20" s="94" t="e">
        <f>Calculations!BO21</f>
        <v>#DIV/0!</v>
      </c>
      <c r="F20" s="95" t="e">
        <f t="shared" si="1"/>
        <v>#DIV/0!</v>
      </c>
      <c r="G20" s="95" t="e">
        <f t="shared" si="2"/>
        <v>#DIV/0!</v>
      </c>
      <c r="H20" s="94" t="e">
        <f t="shared" si="3"/>
        <v>#DIV/0!</v>
      </c>
      <c r="I20" s="97" t="str">
        <f>IF(OR(COUNT(Calculations!BP21:BY21)&lt;3,COUNT(Calculations!BZ21:CI21)&lt;3),"N/A",IF(ISERROR(TTEST(Calculations!BP21:BY21,Calculations!BZ21:CI21,2,2)),"N/A",TTEST(Calculations!BP21:BY21,Calculations!BZ21:CI21,2,2)))</f>
        <v>N/A</v>
      </c>
      <c r="J20" s="94" t="e">
        <f t="shared" si="0"/>
        <v>#DIV/0!</v>
      </c>
      <c r="K20" s="98" t="e">
        <f>IF(AND('Test Sample Data'!N20&gt;=35,'Control Sample Data'!N20&gt;=35),"Type 3",IF(AND('Test Sample Data'!N20&gt;=30,'Control Sample Data'!N20&gt;=30,OR(I20&gt;=0.05,I20="N/A")),"Type 2",IF(OR(AND('Test Sample Data'!N20&gt;=30,'Control Sample Data'!N20&lt;=30),AND('Test Sample Data'!N20&lt;=30,'Control Sample Data'!N20&gt;=30)),"Type 1","OKAY")))</f>
        <v>#DIV/0!</v>
      </c>
    </row>
    <row r="21" spans="1:11">
      <c r="A21" s="73"/>
      <c r="B21" s="92" t="str">
        <f>'Gene Table'!D21</f>
        <v>NM_002485</v>
      </c>
      <c r="C21" s="93" t="s">
        <v>81</v>
      </c>
      <c r="D21" s="94" t="e">
        <f>Calculations!BN22</f>
        <v>#DIV/0!</v>
      </c>
      <c r="E21" s="94" t="e">
        <f>Calculations!BO22</f>
        <v>#DIV/0!</v>
      </c>
      <c r="F21" s="95" t="e">
        <f t="shared" si="1"/>
        <v>#DIV/0!</v>
      </c>
      <c r="G21" s="95" t="e">
        <f t="shared" si="2"/>
        <v>#DIV/0!</v>
      </c>
      <c r="H21" s="94" t="e">
        <f t="shared" si="3"/>
        <v>#DIV/0!</v>
      </c>
      <c r="I21" s="97" t="str">
        <f>IF(OR(COUNT(Calculations!BP22:BY22)&lt;3,COUNT(Calculations!BZ22:CI22)&lt;3),"N/A",IF(ISERROR(TTEST(Calculations!BP22:BY22,Calculations!BZ22:CI22,2,2)),"N/A",TTEST(Calculations!BP22:BY22,Calculations!BZ22:CI22,2,2)))</f>
        <v>N/A</v>
      </c>
      <c r="J21" s="94" t="e">
        <f t="shared" si="0"/>
        <v>#DIV/0!</v>
      </c>
      <c r="K21" s="98" t="e">
        <f>IF(AND('Test Sample Data'!N21&gt;=35,'Control Sample Data'!N21&gt;=35),"Type 3",IF(AND('Test Sample Data'!N21&gt;=30,'Control Sample Data'!N21&gt;=30,OR(I21&gt;=0.05,I21="N/A")),"Type 2",IF(OR(AND('Test Sample Data'!N21&gt;=30,'Control Sample Data'!N21&lt;=30),AND('Test Sample Data'!N21&lt;=30,'Control Sample Data'!N21&gt;=30)),"Type 1","OKAY")))</f>
        <v>#DIV/0!</v>
      </c>
    </row>
    <row r="22" spans="1:11">
      <c r="A22" s="73"/>
      <c r="B22" s="92" t="str">
        <f>'Gene Table'!D22</f>
        <v>NM_000254</v>
      </c>
      <c r="C22" s="93" t="s">
        <v>85</v>
      </c>
      <c r="D22" s="94" t="e">
        <f>Calculations!BN23</f>
        <v>#DIV/0!</v>
      </c>
      <c r="E22" s="94" t="e">
        <f>Calculations!BO23</f>
        <v>#DIV/0!</v>
      </c>
      <c r="F22" s="95" t="e">
        <f t="shared" si="1"/>
        <v>#DIV/0!</v>
      </c>
      <c r="G22" s="95" t="e">
        <f t="shared" si="2"/>
        <v>#DIV/0!</v>
      </c>
      <c r="H22" s="94" t="e">
        <f t="shared" si="3"/>
        <v>#DIV/0!</v>
      </c>
      <c r="I22" s="97" t="str">
        <f>IF(OR(COUNT(Calculations!BP23:BY23)&lt;3,COUNT(Calculations!BZ23:CI23)&lt;3),"N/A",IF(ISERROR(TTEST(Calculations!BP23:BY23,Calculations!BZ23:CI23,2,2)),"N/A",TTEST(Calculations!BP23:BY23,Calculations!BZ23:CI23,2,2)))</f>
        <v>N/A</v>
      </c>
      <c r="J22" s="94" t="e">
        <f t="shared" si="0"/>
        <v>#DIV/0!</v>
      </c>
      <c r="K22" s="98" t="e">
        <f>IF(AND('Test Sample Data'!N22&gt;=35,'Control Sample Data'!N22&gt;=35),"Type 3",IF(AND('Test Sample Data'!N22&gt;=30,'Control Sample Data'!N22&gt;=30,OR(I22&gt;=0.05,I22="N/A")),"Type 2",IF(OR(AND('Test Sample Data'!N22&gt;=30,'Control Sample Data'!N22&lt;=30),AND('Test Sample Data'!N22&lt;=30,'Control Sample Data'!N22&gt;=30)),"Type 1","OKAY")))</f>
        <v>#DIV/0!</v>
      </c>
    </row>
    <row r="23" spans="1:11">
      <c r="A23" s="73"/>
      <c r="B23" s="92" t="str">
        <f>'Gene Table'!D23</f>
        <v>NM_002392</v>
      </c>
      <c r="C23" s="93" t="s">
        <v>89</v>
      </c>
      <c r="D23" s="94" t="e">
        <f>Calculations!BN24</f>
        <v>#DIV/0!</v>
      </c>
      <c r="E23" s="94" t="e">
        <f>Calculations!BO24</f>
        <v>#DIV/0!</v>
      </c>
      <c r="F23" s="95" t="e">
        <f t="shared" si="1"/>
        <v>#DIV/0!</v>
      </c>
      <c r="G23" s="95" t="e">
        <f t="shared" si="2"/>
        <v>#DIV/0!</v>
      </c>
      <c r="H23" s="94" t="e">
        <f t="shared" si="3"/>
        <v>#DIV/0!</v>
      </c>
      <c r="I23" s="97" t="str">
        <f>IF(OR(COUNT(Calculations!BP24:BY24)&lt;3,COUNT(Calculations!BZ24:CI24)&lt;3),"N/A",IF(ISERROR(TTEST(Calculations!BP24:BY24,Calculations!BZ24:CI24,2,2)),"N/A",TTEST(Calculations!BP24:BY24,Calculations!BZ24:CI24,2,2)))</f>
        <v>N/A</v>
      </c>
      <c r="J23" s="94" t="e">
        <f t="shared" si="0"/>
        <v>#DIV/0!</v>
      </c>
      <c r="K23" s="98" t="e">
        <f>IF(AND('Test Sample Data'!N23&gt;=35,'Control Sample Data'!N23&gt;=35),"Type 3",IF(AND('Test Sample Data'!N23&gt;=30,'Control Sample Data'!N23&gt;=30,OR(I23&gt;=0.05,I23="N/A")),"Type 2",IF(OR(AND('Test Sample Data'!N23&gt;=30,'Control Sample Data'!N23&lt;=30),AND('Test Sample Data'!N23&lt;=30,'Control Sample Data'!N23&gt;=30)),"Type 1","OKAY")))</f>
        <v>#DIV/0!</v>
      </c>
    </row>
    <row r="24" spans="1:11">
      <c r="A24" s="73"/>
      <c r="B24" s="92" t="str">
        <f>'Gene Table'!D24</f>
        <v>NM_000124</v>
      </c>
      <c r="C24" s="93" t="s">
        <v>93</v>
      </c>
      <c r="D24" s="94" t="e">
        <f>Calculations!BN25</f>
        <v>#DIV/0!</v>
      </c>
      <c r="E24" s="94" t="e">
        <f>Calculations!BO25</f>
        <v>#DIV/0!</v>
      </c>
      <c r="F24" s="95" t="e">
        <f t="shared" si="1"/>
        <v>#DIV/0!</v>
      </c>
      <c r="G24" s="95" t="e">
        <f t="shared" si="2"/>
        <v>#DIV/0!</v>
      </c>
      <c r="H24" s="94" t="e">
        <f t="shared" si="3"/>
        <v>#DIV/0!</v>
      </c>
      <c r="I24" s="97" t="str">
        <f>IF(OR(COUNT(Calculations!BP25:BY25)&lt;3,COUNT(Calculations!BZ25:CI25)&lt;3),"N/A",IF(ISERROR(TTEST(Calculations!BP25:BY25,Calculations!BZ25:CI25,2,2)),"N/A",TTEST(Calculations!BP25:BY25,Calculations!BZ25:CI25,2,2)))</f>
        <v>N/A</v>
      </c>
      <c r="J24" s="94" t="e">
        <f t="shared" si="0"/>
        <v>#DIV/0!</v>
      </c>
      <c r="K24" s="98" t="e">
        <f>IF(AND('Test Sample Data'!N24&gt;=35,'Control Sample Data'!N24&gt;=35),"Type 3",IF(AND('Test Sample Data'!N24&gt;=30,'Control Sample Data'!N24&gt;=30,OR(I24&gt;=0.05,I24="N/A")),"Type 2",IF(OR(AND('Test Sample Data'!N24&gt;=30,'Control Sample Data'!N24&lt;=30),AND('Test Sample Data'!N24&lt;=30,'Control Sample Data'!N24&gt;=30)),"Type 1","OKAY")))</f>
        <v>#DIV/0!</v>
      </c>
    </row>
    <row r="25" spans="1:11">
      <c r="A25" s="73"/>
      <c r="B25" s="92" t="str">
        <f>'Gene Table'!D25</f>
        <v>NM_202001</v>
      </c>
      <c r="C25" s="93" t="s">
        <v>97</v>
      </c>
      <c r="D25" s="94" t="e">
        <f>Calculations!BN26</f>
        <v>#DIV/0!</v>
      </c>
      <c r="E25" s="94" t="e">
        <f>Calculations!BO26</f>
        <v>#DIV/0!</v>
      </c>
      <c r="F25" s="95" t="e">
        <f t="shared" si="1"/>
        <v>#DIV/0!</v>
      </c>
      <c r="G25" s="95" t="e">
        <f t="shared" si="2"/>
        <v>#DIV/0!</v>
      </c>
      <c r="H25" s="94" t="e">
        <f t="shared" si="3"/>
        <v>#DIV/0!</v>
      </c>
      <c r="I25" s="97" t="str">
        <f>IF(OR(COUNT(Calculations!BP26:BY26)&lt;3,COUNT(Calculations!BZ26:CI26)&lt;3),"N/A",IF(ISERROR(TTEST(Calculations!BP26:BY26,Calculations!BZ26:CI26,2,2)),"N/A",TTEST(Calculations!BP26:BY26,Calculations!BZ26:CI26,2,2)))</f>
        <v>N/A</v>
      </c>
      <c r="J25" s="94" t="e">
        <f t="shared" si="0"/>
        <v>#DIV/0!</v>
      </c>
      <c r="K25" s="98" t="e">
        <f>IF(AND('Test Sample Data'!N25&gt;=35,'Control Sample Data'!N25&gt;=35),"Type 3",IF(AND('Test Sample Data'!N25&gt;=30,'Control Sample Data'!N25&gt;=30,OR(I25&gt;=0.05,I25="N/A")),"Type 2",IF(OR(AND('Test Sample Data'!N25&gt;=30,'Control Sample Data'!N25&lt;=30),AND('Test Sample Data'!N25&lt;=30,'Control Sample Data'!N25&gt;=30)),"Type 1","OKAY")))</f>
        <v>#DIV/0!</v>
      </c>
    </row>
    <row r="26" spans="1:11">
      <c r="A26" s="73"/>
      <c r="B26" s="92" t="str">
        <f>'Gene Table'!D26</f>
        <v>NM_000773</v>
      </c>
      <c r="C26" s="93" t="s">
        <v>101</v>
      </c>
      <c r="D26" s="94" t="e">
        <f>Calculations!BN27</f>
        <v>#DIV/0!</v>
      </c>
      <c r="E26" s="94" t="e">
        <f>Calculations!BO27</f>
        <v>#DIV/0!</v>
      </c>
      <c r="F26" s="95" t="e">
        <f t="shared" si="1"/>
        <v>#DIV/0!</v>
      </c>
      <c r="G26" s="95" t="e">
        <f t="shared" si="2"/>
        <v>#DIV/0!</v>
      </c>
      <c r="H26" s="94" t="e">
        <f t="shared" si="3"/>
        <v>#DIV/0!</v>
      </c>
      <c r="I26" s="97" t="str">
        <f>IF(OR(COUNT(Calculations!BP27:BY27)&lt;3,COUNT(Calculations!BZ27:CI27)&lt;3),"N/A",IF(ISERROR(TTEST(Calculations!BP27:BY27,Calculations!BZ27:CI27,2,2)),"N/A",TTEST(Calculations!BP27:BY27,Calculations!BZ27:CI27,2,2)))</f>
        <v>N/A</v>
      </c>
      <c r="J26" s="94" t="e">
        <f t="shared" si="0"/>
        <v>#DIV/0!</v>
      </c>
      <c r="K26" s="98" t="e">
        <f>IF(AND('Test Sample Data'!N26&gt;=35,'Control Sample Data'!N26&gt;=35),"Type 3",IF(AND('Test Sample Data'!N26&gt;=30,'Control Sample Data'!N26&gt;=30,OR(I26&gt;=0.05,I26="N/A")),"Type 2",IF(OR(AND('Test Sample Data'!N26&gt;=30,'Control Sample Data'!N26&lt;=30),AND('Test Sample Data'!N26&lt;=30,'Control Sample Data'!N26&gt;=30)),"Type 1","OKAY")))</f>
        <v>#DIV/0!</v>
      </c>
    </row>
    <row r="27" spans="1:11">
      <c r="A27" s="73"/>
      <c r="B27" s="92" t="str">
        <f>'Gene Table'!D27</f>
        <v>NM_004360</v>
      </c>
      <c r="C27" s="93" t="s">
        <v>105</v>
      </c>
      <c r="D27" s="94" t="e">
        <f>Calculations!BN28</f>
        <v>#DIV/0!</v>
      </c>
      <c r="E27" s="94" t="e">
        <f>Calculations!BO28</f>
        <v>#DIV/0!</v>
      </c>
      <c r="F27" s="95" t="e">
        <f t="shared" si="1"/>
        <v>#DIV/0!</v>
      </c>
      <c r="G27" s="95" t="e">
        <f t="shared" si="2"/>
        <v>#DIV/0!</v>
      </c>
      <c r="H27" s="94" t="e">
        <f t="shared" si="3"/>
        <v>#DIV/0!</v>
      </c>
      <c r="I27" s="97" t="str">
        <f>IF(OR(COUNT(Calculations!BP28:BY28)&lt;3,COUNT(Calculations!BZ28:CI28)&lt;3),"N/A",IF(ISERROR(TTEST(Calculations!BP28:BY28,Calculations!BZ28:CI28,2,2)),"N/A",TTEST(Calculations!BP28:BY28,Calculations!BZ28:CI28,2,2)))</f>
        <v>N/A</v>
      </c>
      <c r="J27" s="94" t="e">
        <f t="shared" si="0"/>
        <v>#DIV/0!</v>
      </c>
      <c r="K27" s="98" t="e">
        <f>IF(AND('Test Sample Data'!N27&gt;=35,'Control Sample Data'!N27&gt;=35),"Type 3",IF(AND('Test Sample Data'!N27&gt;=30,'Control Sample Data'!N27&gt;=30,OR(I27&gt;=0.05,I27="N/A")),"Type 2",IF(OR(AND('Test Sample Data'!N27&gt;=30,'Control Sample Data'!N27&lt;=30),AND('Test Sample Data'!N27&lt;=30,'Control Sample Data'!N27&gt;=30)),"Type 1","OKAY")))</f>
        <v>#DIV/0!</v>
      </c>
    </row>
    <row r="28" ht="15.75" customHeight="1" spans="1:11">
      <c r="A28" s="73"/>
      <c r="B28" s="92" t="str">
        <f>'Gene Table'!D28</f>
        <v>NM_003401</v>
      </c>
      <c r="C28" s="93" t="s">
        <v>109</v>
      </c>
      <c r="D28" s="94" t="e">
        <f>Calculations!BN29</f>
        <v>#DIV/0!</v>
      </c>
      <c r="E28" s="94" t="e">
        <f>Calculations!BO29</f>
        <v>#DIV/0!</v>
      </c>
      <c r="F28" s="95" t="e">
        <f t="shared" si="1"/>
        <v>#DIV/0!</v>
      </c>
      <c r="G28" s="95" t="e">
        <f t="shared" si="2"/>
        <v>#DIV/0!</v>
      </c>
      <c r="H28" s="94" t="e">
        <f t="shared" si="3"/>
        <v>#DIV/0!</v>
      </c>
      <c r="I28" s="97" t="str">
        <f>IF(OR(COUNT(Calculations!BP29:BY29)&lt;3,COUNT(Calculations!BZ29:CI29)&lt;3),"N/A",IF(ISERROR(TTEST(Calculations!BP29:BY29,Calculations!BZ29:CI29,2,2)),"N/A",TTEST(Calculations!BP29:BY29,Calculations!BZ29:CI29,2,2)))</f>
        <v>N/A</v>
      </c>
      <c r="J28" s="94" t="e">
        <f t="shared" si="0"/>
        <v>#DIV/0!</v>
      </c>
      <c r="K28" s="98" t="e">
        <f>IF(AND('Test Sample Data'!N28&gt;=35,'Control Sample Data'!N28&gt;=35),"Type 3",IF(AND('Test Sample Data'!N28&gt;=30,'Control Sample Data'!N28&gt;=30,OR(I28&gt;=0.05,I28="N/A")),"Type 2",IF(OR(AND('Test Sample Data'!N28&gt;=30,'Control Sample Data'!N28&lt;=30),AND('Test Sample Data'!N28&lt;=30,'Control Sample Data'!N28&gt;=30)),"Type 1","OKAY")))</f>
        <v>#DIV/0!</v>
      </c>
    </row>
    <row r="29" spans="1:11">
      <c r="A29" s="73"/>
      <c r="B29" s="92" t="str">
        <f>'Gene Table'!D29</f>
        <v>NM_000660</v>
      </c>
      <c r="C29" s="93" t="s">
        <v>113</v>
      </c>
      <c r="D29" s="94" t="e">
        <f>Calculations!BN30</f>
        <v>#DIV/0!</v>
      </c>
      <c r="E29" s="94" t="e">
        <f>Calculations!BO30</f>
        <v>#DIV/0!</v>
      </c>
      <c r="F29" s="95" t="e">
        <f t="shared" si="1"/>
        <v>#DIV/0!</v>
      </c>
      <c r="G29" s="95" t="e">
        <f t="shared" si="2"/>
        <v>#DIV/0!</v>
      </c>
      <c r="H29" s="94" t="e">
        <f t="shared" si="3"/>
        <v>#DIV/0!</v>
      </c>
      <c r="I29" s="97" t="str">
        <f>IF(OR(COUNT(Calculations!BP30:BY30)&lt;3,COUNT(Calculations!BZ30:CI30)&lt;3),"N/A",IF(ISERROR(TTEST(Calculations!BP30:BY30,Calculations!BZ30:CI30,2,2)),"N/A",TTEST(Calculations!BP30:BY30,Calculations!BZ30:CI30,2,2)))</f>
        <v>N/A</v>
      </c>
      <c r="J29" s="94" t="e">
        <f t="shared" si="0"/>
        <v>#DIV/0!</v>
      </c>
      <c r="K29" s="98" t="e">
        <f>IF(AND('Test Sample Data'!N29&gt;=35,'Control Sample Data'!N29&gt;=35),"Type 3",IF(AND('Test Sample Data'!N29&gt;=30,'Control Sample Data'!N29&gt;=30,OR(I29&gt;=0.05,I29="N/A")),"Type 2",IF(OR(AND('Test Sample Data'!N29&gt;=30,'Control Sample Data'!N29&lt;=30),AND('Test Sample Data'!N29&lt;=30,'Control Sample Data'!N29&gt;=30)),"Type 1","OKAY")))</f>
        <v>#DIV/0!</v>
      </c>
    </row>
    <row r="30" spans="1:11">
      <c r="A30" s="73"/>
      <c r="B30" s="92" t="str">
        <f>'Gene Table'!D30</f>
        <v>NM_000250</v>
      </c>
      <c r="C30" s="93" t="s">
        <v>117</v>
      </c>
      <c r="D30" s="94" t="e">
        <f>Calculations!BN31</f>
        <v>#DIV/0!</v>
      </c>
      <c r="E30" s="94" t="e">
        <f>Calculations!BO31</f>
        <v>#DIV/0!</v>
      </c>
      <c r="F30" s="95" t="e">
        <f t="shared" si="1"/>
        <v>#DIV/0!</v>
      </c>
      <c r="G30" s="95" t="e">
        <f t="shared" si="2"/>
        <v>#DIV/0!</v>
      </c>
      <c r="H30" s="94" t="e">
        <f t="shared" si="3"/>
        <v>#DIV/0!</v>
      </c>
      <c r="I30" s="97" t="str">
        <f>IF(OR(COUNT(Calculations!BP31:BY31)&lt;3,COUNT(Calculations!BZ31:CI31)&lt;3),"N/A",IF(ISERROR(TTEST(Calculations!BP31:BY31,Calculations!BZ31:CI31,2,2)),"N/A",TTEST(Calculations!BP31:BY31,Calculations!BZ31:CI31,2,2)))</f>
        <v>N/A</v>
      </c>
      <c r="J30" s="94" t="e">
        <f t="shared" si="0"/>
        <v>#DIV/0!</v>
      </c>
      <c r="K30" s="98" t="e">
        <f>IF(AND('Test Sample Data'!N30&gt;=35,'Control Sample Data'!N30&gt;=35),"Type 3",IF(AND('Test Sample Data'!N30&gt;=30,'Control Sample Data'!N30&gt;=30,OR(I30&gt;=0.05,I30="N/A")),"Type 2",IF(OR(AND('Test Sample Data'!N30&gt;=30,'Control Sample Data'!N30&lt;=30),AND('Test Sample Data'!N30&lt;=30,'Control Sample Data'!N30&gt;=30)),"Type 1","OKAY")))</f>
        <v>#DIV/0!</v>
      </c>
    </row>
    <row r="31" spans="1:11">
      <c r="A31" s="73"/>
      <c r="B31" s="92" t="str">
        <f>'Gene Table'!D31</f>
        <v>NM_002421</v>
      </c>
      <c r="C31" s="93" t="s">
        <v>121</v>
      </c>
      <c r="D31" s="94" t="e">
        <f>Calculations!BN32</f>
        <v>#DIV/0!</v>
      </c>
      <c r="E31" s="94" t="e">
        <f>Calculations!BO32</f>
        <v>#DIV/0!</v>
      </c>
      <c r="F31" s="95" t="e">
        <f t="shared" si="1"/>
        <v>#DIV/0!</v>
      </c>
      <c r="G31" s="95" t="e">
        <f t="shared" si="2"/>
        <v>#DIV/0!</v>
      </c>
      <c r="H31" s="94" t="e">
        <f t="shared" si="3"/>
        <v>#DIV/0!</v>
      </c>
      <c r="I31" s="97" t="str">
        <f>IF(OR(COUNT(Calculations!BP32:BY32)&lt;3,COUNT(Calculations!BZ32:CI32)&lt;3),"N/A",IF(ISERROR(TTEST(Calculations!BP32:BY32,Calculations!BZ32:CI32,2,2)),"N/A",TTEST(Calculations!BP32:BY32,Calculations!BZ32:CI32,2,2)))</f>
        <v>N/A</v>
      </c>
      <c r="J31" s="94" t="e">
        <f t="shared" si="0"/>
        <v>#DIV/0!</v>
      </c>
      <c r="K31" s="98" t="e">
        <f>IF(AND('Test Sample Data'!N31&gt;=35,'Control Sample Data'!N31&gt;=35),"Type 3",IF(AND('Test Sample Data'!N31&gt;=30,'Control Sample Data'!N31&gt;=30,OR(I31&gt;=0.05,I31="N/A")),"Type 2",IF(OR(AND('Test Sample Data'!N31&gt;=30,'Control Sample Data'!N31&lt;=30),AND('Test Sample Data'!N31&lt;=30,'Control Sample Data'!N31&gt;=30)),"Type 1","OKAY")))</f>
        <v>#DIV/0!</v>
      </c>
    </row>
    <row r="32" spans="1:11">
      <c r="A32" s="73"/>
      <c r="B32" s="92" t="str">
        <f>'Gene Table'!D32</f>
        <v>NM_000600</v>
      </c>
      <c r="C32" s="93" t="s">
        <v>125</v>
      </c>
      <c r="D32" s="94" t="e">
        <f>Calculations!BN33</f>
        <v>#DIV/0!</v>
      </c>
      <c r="E32" s="94" t="e">
        <f>Calculations!BO33</f>
        <v>#DIV/0!</v>
      </c>
      <c r="F32" s="95" t="e">
        <f t="shared" si="1"/>
        <v>#DIV/0!</v>
      </c>
      <c r="G32" s="95" t="e">
        <f t="shared" si="2"/>
        <v>#DIV/0!</v>
      </c>
      <c r="H32" s="94" t="e">
        <f t="shared" si="3"/>
        <v>#DIV/0!</v>
      </c>
      <c r="I32" s="97" t="str">
        <f>IF(OR(COUNT(Calculations!BP33:BY33)&lt;3,COUNT(Calculations!BZ33:CI33)&lt;3),"N/A",IF(ISERROR(TTEST(Calculations!BP33:BY33,Calculations!BZ33:CI33,2,2)),"N/A",TTEST(Calculations!BP33:BY33,Calculations!BZ33:CI33,2,2)))</f>
        <v>N/A</v>
      </c>
      <c r="J32" s="94" t="e">
        <f t="shared" si="0"/>
        <v>#DIV/0!</v>
      </c>
      <c r="K32" s="98" t="e">
        <f>IF(AND('Test Sample Data'!N32&gt;=35,'Control Sample Data'!N32&gt;=35),"Type 3",IF(AND('Test Sample Data'!N32&gt;=30,'Control Sample Data'!N32&gt;=30,OR(I32&gt;=0.05,I32="N/A")),"Type 2",IF(OR(AND('Test Sample Data'!N32&gt;=30,'Control Sample Data'!N32&lt;=30),AND('Test Sample Data'!N32&lt;=30,'Control Sample Data'!N32&gt;=30)),"Type 1","OKAY")))</f>
        <v>#DIV/0!</v>
      </c>
    </row>
    <row r="33" spans="1:11">
      <c r="A33" s="73"/>
      <c r="B33" s="92" t="str">
        <f>'Gene Table'!D33</f>
        <v>NM_000577</v>
      </c>
      <c r="C33" s="93" t="s">
        <v>129</v>
      </c>
      <c r="D33" s="94" t="e">
        <f>Calculations!BN34</f>
        <v>#DIV/0!</v>
      </c>
      <c r="E33" s="94" t="e">
        <f>Calculations!BO34</f>
        <v>#DIV/0!</v>
      </c>
      <c r="F33" s="95" t="e">
        <f t="shared" si="1"/>
        <v>#DIV/0!</v>
      </c>
      <c r="G33" s="95" t="e">
        <f t="shared" si="2"/>
        <v>#DIV/0!</v>
      </c>
      <c r="H33" s="94" t="e">
        <f t="shared" si="3"/>
        <v>#DIV/0!</v>
      </c>
      <c r="I33" s="97" t="str">
        <f>IF(OR(COUNT(Calculations!BP34:BY34)&lt;3,COUNT(Calculations!BZ34:CI34)&lt;3),"N/A",IF(ISERROR(TTEST(Calculations!BP34:BY34,Calculations!BZ34:CI34,2,2)),"N/A",TTEST(Calculations!BP34:BY34,Calculations!BZ34:CI34,2,2)))</f>
        <v>N/A</v>
      </c>
      <c r="J33" s="94" t="e">
        <f t="shared" si="0"/>
        <v>#DIV/0!</v>
      </c>
      <c r="K33" s="98" t="e">
        <f>IF(AND('Test Sample Data'!N33&gt;=35,'Control Sample Data'!N33&gt;=35),"Type 3",IF(AND('Test Sample Data'!N33&gt;=30,'Control Sample Data'!N33&gt;=30,OR(I33&gt;=0.05,I33="N/A")),"Type 2",IF(OR(AND('Test Sample Data'!N33&gt;=30,'Control Sample Data'!N33&lt;=30),AND('Test Sample Data'!N33&lt;=30,'Control Sample Data'!N33&gt;=30)),"Type 1","OKAY")))</f>
        <v>#DIV/0!</v>
      </c>
    </row>
    <row r="34" spans="1:11">
      <c r="A34" s="73"/>
      <c r="B34" s="92" t="str">
        <f>'Gene Table'!D34</f>
        <v>NM_000576</v>
      </c>
      <c r="C34" s="93" t="s">
        <v>133</v>
      </c>
      <c r="D34" s="94" t="e">
        <f>Calculations!BN35</f>
        <v>#DIV/0!</v>
      </c>
      <c r="E34" s="94" t="e">
        <f>Calculations!BO35</f>
        <v>#DIV/0!</v>
      </c>
      <c r="F34" s="95" t="e">
        <f t="shared" si="1"/>
        <v>#DIV/0!</v>
      </c>
      <c r="G34" s="95" t="e">
        <f t="shared" si="2"/>
        <v>#DIV/0!</v>
      </c>
      <c r="H34" s="94" t="e">
        <f t="shared" si="3"/>
        <v>#DIV/0!</v>
      </c>
      <c r="I34" s="97" t="str">
        <f>IF(OR(COUNT(Calculations!BP35:BY35)&lt;3,COUNT(Calculations!BZ35:CI35)&lt;3),"N/A",IF(ISERROR(TTEST(Calculations!BP35:BY35,Calculations!BZ35:CI35,2,2)),"N/A",TTEST(Calculations!BP35:BY35,Calculations!BZ35:CI35,2,2)))</f>
        <v>N/A</v>
      </c>
      <c r="J34" s="94" t="e">
        <f t="shared" si="0"/>
        <v>#DIV/0!</v>
      </c>
      <c r="K34" s="98" t="e">
        <f>IF(AND('Test Sample Data'!N34&gt;=35,'Control Sample Data'!N34&gt;=35),"Type 3",IF(AND('Test Sample Data'!N34&gt;=30,'Control Sample Data'!N34&gt;=30,OR(I34&gt;=0.05,I34="N/A")),"Type 2",IF(OR(AND('Test Sample Data'!N34&gt;=30,'Control Sample Data'!N34&lt;=30),AND('Test Sample Data'!N34&lt;=30,'Control Sample Data'!N34&gt;=30)),"Type 1","OKAY")))</f>
        <v>#DIV/0!</v>
      </c>
    </row>
    <row r="35" spans="1:11">
      <c r="A35" s="73"/>
      <c r="B35" s="92" t="str">
        <f>'Gene Table'!D35</f>
        <v>NM_005236</v>
      </c>
      <c r="C35" s="93" t="s">
        <v>137</v>
      </c>
      <c r="D35" s="94" t="e">
        <f>Calculations!BN36</f>
        <v>#DIV/0!</v>
      </c>
      <c r="E35" s="94" t="e">
        <f>Calculations!BO36</f>
        <v>#DIV/0!</v>
      </c>
      <c r="F35" s="95" t="e">
        <f t="shared" si="1"/>
        <v>#DIV/0!</v>
      </c>
      <c r="G35" s="95" t="e">
        <f t="shared" si="2"/>
        <v>#DIV/0!</v>
      </c>
      <c r="H35" s="94" t="e">
        <f t="shared" si="3"/>
        <v>#DIV/0!</v>
      </c>
      <c r="I35" s="97" t="str">
        <f>IF(OR(COUNT(Calculations!BP36:BY36)&lt;3,COUNT(Calculations!BZ36:CI36)&lt;3),"N/A",IF(ISERROR(TTEST(Calculations!BP36:BY36,Calculations!BZ36:CI36,2,2)),"N/A",TTEST(Calculations!BP36:BY36,Calculations!BZ36:CI36,2,2)))</f>
        <v>N/A</v>
      </c>
      <c r="J35" s="94" t="e">
        <f t="shared" si="0"/>
        <v>#DIV/0!</v>
      </c>
      <c r="K35" s="98" t="e">
        <f>IF(AND('Test Sample Data'!N35&gt;=35,'Control Sample Data'!N35&gt;=35),"Type 3",IF(AND('Test Sample Data'!N35&gt;=30,'Control Sample Data'!N35&gt;=30,OR(I35&gt;=0.05,I35="N/A")),"Type 2",IF(OR(AND('Test Sample Data'!N35&gt;=30,'Control Sample Data'!N35&lt;=30),AND('Test Sample Data'!N35&lt;=30,'Control Sample Data'!N35&gt;=30)),"Type 1","OKAY")))</f>
        <v>#DIV/0!</v>
      </c>
    </row>
    <row r="36" spans="1:11">
      <c r="A36" s="73"/>
      <c r="B36" s="92" t="str">
        <f>'Gene Table'!D36</f>
        <v>NM_000106</v>
      </c>
      <c r="C36" s="93" t="s">
        <v>141</v>
      </c>
      <c r="D36" s="94" t="e">
        <f>Calculations!BN37</f>
        <v>#DIV/0!</v>
      </c>
      <c r="E36" s="94" t="e">
        <f>Calculations!BO37</f>
        <v>#DIV/0!</v>
      </c>
      <c r="F36" s="95" t="e">
        <f t="shared" si="1"/>
        <v>#DIV/0!</v>
      </c>
      <c r="G36" s="95" t="e">
        <f t="shared" si="2"/>
        <v>#DIV/0!</v>
      </c>
      <c r="H36" s="94" t="e">
        <f t="shared" si="3"/>
        <v>#DIV/0!</v>
      </c>
      <c r="I36" s="97" t="str">
        <f>IF(OR(COUNT(Calculations!BP37:BY37)&lt;3,COUNT(Calculations!BZ37:CI37)&lt;3),"N/A",IF(ISERROR(TTEST(Calculations!BP37:BY37,Calculations!BZ37:CI37,2,2)),"N/A",TTEST(Calculations!BP37:BY37,Calculations!BZ37:CI37,2,2)))</f>
        <v>N/A</v>
      </c>
      <c r="J36" s="94" t="e">
        <f t="shared" si="0"/>
        <v>#DIV/0!</v>
      </c>
      <c r="K36" s="98" t="e">
        <f>IF(AND('Test Sample Data'!N36&gt;=35,'Control Sample Data'!N36&gt;=35),"Type 3",IF(AND('Test Sample Data'!N36&gt;=30,'Control Sample Data'!N36&gt;=30,OR(I36&gt;=0.05,I36="N/A")),"Type 2",IF(OR(AND('Test Sample Data'!N36&gt;=30,'Control Sample Data'!N36&lt;=30),AND('Test Sample Data'!N36&lt;=30,'Control Sample Data'!N36&gt;=30)),"Type 1","OKAY")))</f>
        <v>#DIV/0!</v>
      </c>
    </row>
    <row r="37" spans="1:11">
      <c r="A37" s="73"/>
      <c r="B37" s="92" t="str">
        <f>'Gene Table'!D37</f>
        <v>NM_000104</v>
      </c>
      <c r="C37" s="93" t="s">
        <v>145</v>
      </c>
      <c r="D37" s="94" t="e">
        <f>Calculations!BN38</f>
        <v>#DIV/0!</v>
      </c>
      <c r="E37" s="94" t="e">
        <f>Calculations!BO38</f>
        <v>#DIV/0!</v>
      </c>
      <c r="F37" s="95" t="e">
        <f t="shared" si="1"/>
        <v>#DIV/0!</v>
      </c>
      <c r="G37" s="95" t="e">
        <f t="shared" si="2"/>
        <v>#DIV/0!</v>
      </c>
      <c r="H37" s="94" t="e">
        <f t="shared" si="3"/>
        <v>#DIV/0!</v>
      </c>
      <c r="I37" s="97" t="str">
        <f>IF(OR(COUNT(Calculations!BP38:BY38)&lt;3,COUNT(Calculations!BZ38:CI38)&lt;3),"N/A",IF(ISERROR(TTEST(Calculations!BP38:BY38,Calculations!BZ38:CI38,2,2)),"N/A",TTEST(Calculations!BP38:BY38,Calculations!BZ38:CI38,2,2)))</f>
        <v>N/A</v>
      </c>
      <c r="J37" s="94" t="e">
        <f t="shared" si="0"/>
        <v>#DIV/0!</v>
      </c>
      <c r="K37" s="98" t="e">
        <f>IF(AND('Test Sample Data'!N37&gt;=35,'Control Sample Data'!N37&gt;=35),"Type 3",IF(AND('Test Sample Data'!N37&gt;=30,'Control Sample Data'!N37&gt;=30,OR(I37&gt;=0.05,I37="N/A")),"Type 2",IF(OR(AND('Test Sample Data'!N37&gt;=30,'Control Sample Data'!N37&lt;=30),AND('Test Sample Data'!N37&lt;=30,'Control Sample Data'!N37&gt;=30)),"Type 1","OKAY")))</f>
        <v>#DIV/0!</v>
      </c>
    </row>
    <row r="38" spans="1:11">
      <c r="A38" s="73"/>
      <c r="B38" s="92" t="str">
        <f>'Gene Table'!D38</f>
        <v>NM_001080124</v>
      </c>
      <c r="C38" s="93" t="s">
        <v>149</v>
      </c>
      <c r="D38" s="94" t="e">
        <f>Calculations!BN39</f>
        <v>#DIV/0!</v>
      </c>
      <c r="E38" s="94" t="e">
        <f>Calculations!BO39</f>
        <v>#DIV/0!</v>
      </c>
      <c r="F38" s="95" t="e">
        <f t="shared" si="1"/>
        <v>#DIV/0!</v>
      </c>
      <c r="G38" s="95" t="e">
        <f t="shared" si="2"/>
        <v>#DIV/0!</v>
      </c>
      <c r="H38" s="94" t="e">
        <f t="shared" si="3"/>
        <v>#DIV/0!</v>
      </c>
      <c r="I38" s="97" t="str">
        <f>IF(OR(COUNT(Calculations!BP39:BY39)&lt;3,COUNT(Calculations!BZ39:CI39)&lt;3),"N/A",IF(ISERROR(TTEST(Calculations!BP39:BY39,Calculations!BZ39:CI39,2,2)),"N/A",TTEST(Calculations!BP39:BY39,Calculations!BZ39:CI39,2,2)))</f>
        <v>N/A</v>
      </c>
      <c r="J38" s="94" t="e">
        <f t="shared" si="0"/>
        <v>#DIV/0!</v>
      </c>
      <c r="K38" s="98" t="e">
        <f>IF(AND('Test Sample Data'!N38&gt;=35,'Control Sample Data'!N38&gt;=35),"Type 3",IF(AND('Test Sample Data'!N38&gt;=30,'Control Sample Data'!N38&gt;=30,OR(I38&gt;=0.05,I38="N/A")),"Type 2",IF(OR(AND('Test Sample Data'!N38&gt;=30,'Control Sample Data'!N38&lt;=30),AND('Test Sample Data'!N38&lt;=30,'Control Sample Data'!N38&gt;=30)),"Type 1","OKAY")))</f>
        <v>#DIV/0!</v>
      </c>
    </row>
    <row r="39" spans="1:11">
      <c r="A39" s="73"/>
      <c r="B39" s="92" t="str">
        <f>'Gene Table'!D39</f>
        <v>NM_021141</v>
      </c>
      <c r="C39" s="93" t="s">
        <v>153</v>
      </c>
      <c r="D39" s="94" t="e">
        <f>Calculations!BN40</f>
        <v>#DIV/0!</v>
      </c>
      <c r="E39" s="94" t="e">
        <f>Calculations!BO40</f>
        <v>#DIV/0!</v>
      </c>
      <c r="F39" s="95" t="e">
        <f t="shared" si="1"/>
        <v>#DIV/0!</v>
      </c>
      <c r="G39" s="95" t="e">
        <f t="shared" si="2"/>
        <v>#DIV/0!</v>
      </c>
      <c r="H39" s="94" t="e">
        <f t="shared" si="3"/>
        <v>#DIV/0!</v>
      </c>
      <c r="I39" s="97" t="str">
        <f>IF(OR(COUNT(Calculations!BP40:BY40)&lt;3,COUNT(Calculations!BZ40:CI40)&lt;3),"N/A",IF(ISERROR(TTEST(Calculations!BP40:BY40,Calculations!BZ40:CI40,2,2)),"N/A",TTEST(Calculations!BP40:BY40,Calculations!BZ40:CI40,2,2)))</f>
        <v>N/A</v>
      </c>
      <c r="J39" s="94" t="e">
        <f t="shared" si="0"/>
        <v>#DIV/0!</v>
      </c>
      <c r="K39" s="98" t="e">
        <f>IF(AND('Test Sample Data'!N39&gt;=35,'Control Sample Data'!N39&gt;=35),"Type 3",IF(AND('Test Sample Data'!N39&gt;=30,'Control Sample Data'!N39&gt;=30,OR(I39&gt;=0.05,I39="N/A")),"Type 2",IF(OR(AND('Test Sample Data'!N39&gt;=30,'Control Sample Data'!N39&lt;=30),AND('Test Sample Data'!N39&lt;=30,'Control Sample Data'!N39&gt;=30)),"Type 1","OKAY")))</f>
        <v>#DIV/0!</v>
      </c>
    </row>
    <row r="40" spans="1:11">
      <c r="A40" s="73"/>
      <c r="B40" s="92" t="str">
        <f>'Gene Table'!D40</f>
        <v>NM_005431</v>
      </c>
      <c r="C40" s="93" t="s">
        <v>157</v>
      </c>
      <c r="D40" s="94" t="e">
        <f>Calculations!BN41</f>
        <v>#DIV/0!</v>
      </c>
      <c r="E40" s="94" t="e">
        <f>Calculations!BO41</f>
        <v>#DIV/0!</v>
      </c>
      <c r="F40" s="95" t="e">
        <f t="shared" si="1"/>
        <v>#DIV/0!</v>
      </c>
      <c r="G40" s="95" t="e">
        <f t="shared" si="2"/>
        <v>#DIV/0!</v>
      </c>
      <c r="H40" s="94" t="e">
        <f t="shared" si="3"/>
        <v>#DIV/0!</v>
      </c>
      <c r="I40" s="97" t="str">
        <f>IF(OR(COUNT(Calculations!BP41:BY41)&lt;3,COUNT(Calculations!BZ41:CI41)&lt;3),"N/A",IF(ISERROR(TTEST(Calculations!BP41:BY41,Calculations!BZ41:CI41,2,2)),"N/A",TTEST(Calculations!BP41:BY41,Calculations!BZ41:CI41,2,2)))</f>
        <v>N/A</v>
      </c>
      <c r="J40" s="94" t="e">
        <f t="shared" si="0"/>
        <v>#DIV/0!</v>
      </c>
      <c r="K40" s="98" t="e">
        <f>IF(AND('Test Sample Data'!N40&gt;=35,'Control Sample Data'!N40&gt;=35),"Type 3",IF(AND('Test Sample Data'!N40&gt;=30,'Control Sample Data'!N40&gt;=30,OR(I40&gt;=0.05,I40="N/A")),"Type 2",IF(OR(AND('Test Sample Data'!N40&gt;=30,'Control Sample Data'!N40&lt;=30),AND('Test Sample Data'!N40&lt;=30,'Control Sample Data'!N40&gt;=30)),"Type 1","OKAY")))</f>
        <v>#DIV/0!</v>
      </c>
    </row>
    <row r="41" spans="1:11">
      <c r="A41" s="73"/>
      <c r="B41" s="92" t="str">
        <f>'Gene Table'!D41</f>
        <v>NM_002874</v>
      </c>
      <c r="C41" s="93" t="s">
        <v>161</v>
      </c>
      <c r="D41" s="94" t="e">
        <f>Calculations!BN42</f>
        <v>#DIV/0!</v>
      </c>
      <c r="E41" s="94" t="e">
        <f>Calculations!BO42</f>
        <v>#DIV/0!</v>
      </c>
      <c r="F41" s="95" t="e">
        <f t="shared" si="1"/>
        <v>#DIV/0!</v>
      </c>
      <c r="G41" s="95" t="e">
        <f t="shared" si="2"/>
        <v>#DIV/0!</v>
      </c>
      <c r="H41" s="94" t="e">
        <f t="shared" si="3"/>
        <v>#DIV/0!</v>
      </c>
      <c r="I41" s="97" t="str">
        <f>IF(OR(COUNT(Calculations!BP42:BY42)&lt;3,COUNT(Calculations!BZ42:CI42)&lt;3),"N/A",IF(ISERROR(TTEST(Calculations!BP42:BY42,Calculations!BZ42:CI42,2,2)),"N/A",TTEST(Calculations!BP42:BY42,Calculations!BZ42:CI42,2,2)))</f>
        <v>N/A</v>
      </c>
      <c r="J41" s="94" t="e">
        <f t="shared" si="0"/>
        <v>#DIV/0!</v>
      </c>
      <c r="K41" s="98" t="e">
        <f>IF(AND('Test Sample Data'!N41&gt;=35,'Control Sample Data'!N41&gt;=35),"Type 3",IF(AND('Test Sample Data'!N41&gt;=30,'Control Sample Data'!N41&gt;=30,OR(I41&gt;=0.05,I41="N/A")),"Type 2",IF(OR(AND('Test Sample Data'!N41&gt;=30,'Control Sample Data'!N41&lt;=30),AND('Test Sample Data'!N41&lt;=30,'Control Sample Data'!N41&gt;=30)),"Type 1","OKAY")))</f>
        <v>#DIV/0!</v>
      </c>
    </row>
    <row r="42" spans="1:11">
      <c r="A42" s="73"/>
      <c r="B42" s="92" t="str">
        <f>'Gene Table'!D42</f>
        <v>NM_000963</v>
      </c>
      <c r="C42" s="93" t="s">
        <v>165</v>
      </c>
      <c r="D42" s="94" t="e">
        <f>Calculations!BN43</f>
        <v>#DIV/0!</v>
      </c>
      <c r="E42" s="94" t="e">
        <f>Calculations!BO43</f>
        <v>#DIV/0!</v>
      </c>
      <c r="F42" s="95" t="e">
        <f t="shared" si="1"/>
        <v>#DIV/0!</v>
      </c>
      <c r="G42" s="95" t="e">
        <f t="shared" si="2"/>
        <v>#DIV/0!</v>
      </c>
      <c r="H42" s="94" t="e">
        <f t="shared" si="3"/>
        <v>#DIV/0!</v>
      </c>
      <c r="I42" s="97" t="str">
        <f>IF(OR(COUNT(Calculations!BP43:BY43)&lt;3,COUNT(Calculations!BZ43:CI43)&lt;3),"N/A",IF(ISERROR(TTEST(Calculations!BP43:BY43,Calculations!BZ43:CI43,2,2)),"N/A",TTEST(Calculations!BP43:BY43,Calculations!BZ43:CI43,2,2)))</f>
        <v>N/A</v>
      </c>
      <c r="J42" s="94" t="e">
        <f t="shared" si="0"/>
        <v>#DIV/0!</v>
      </c>
      <c r="K42" s="98" t="e">
        <f>IF(AND('Test Sample Data'!N42&gt;=35,'Control Sample Data'!N42&gt;=35),"Type 3",IF(AND('Test Sample Data'!N42&gt;=30,'Control Sample Data'!N42&gt;=30,OR(I42&gt;=0.05,I42="N/A")),"Type 2",IF(OR(AND('Test Sample Data'!N42&gt;=30,'Control Sample Data'!N42&lt;=30),AND('Test Sample Data'!N42&lt;=30,'Control Sample Data'!N42&gt;=30)),"Type 1","OKAY")))</f>
        <v>#DIV/0!</v>
      </c>
    </row>
    <row r="43" spans="1:11">
      <c r="A43" s="73"/>
      <c r="B43" s="92" t="str">
        <f>'Gene Table'!D43</f>
        <v>NM_003998</v>
      </c>
      <c r="C43" s="93" t="s">
        <v>169</v>
      </c>
      <c r="D43" s="94" t="e">
        <f>Calculations!BN44</f>
        <v>#DIV/0!</v>
      </c>
      <c r="E43" s="94" t="e">
        <f>Calculations!BO44</f>
        <v>#DIV/0!</v>
      </c>
      <c r="F43" s="95" t="e">
        <f t="shared" si="1"/>
        <v>#DIV/0!</v>
      </c>
      <c r="G43" s="95" t="e">
        <f t="shared" si="2"/>
        <v>#DIV/0!</v>
      </c>
      <c r="H43" s="94" t="e">
        <f t="shared" si="3"/>
        <v>#DIV/0!</v>
      </c>
      <c r="I43" s="97" t="str">
        <f>IF(OR(COUNT(Calculations!BP44:BY44)&lt;3,COUNT(Calculations!BZ44:CI44)&lt;3),"N/A",IF(ISERROR(TTEST(Calculations!BP44:BY44,Calculations!BZ44:CI44,2,2)),"N/A",TTEST(Calculations!BP44:BY44,Calculations!BZ44:CI44,2,2)))</f>
        <v>N/A</v>
      </c>
      <c r="J43" s="94" t="e">
        <f t="shared" si="0"/>
        <v>#DIV/0!</v>
      </c>
      <c r="K43" s="98" t="e">
        <f>IF(AND('Test Sample Data'!N43&gt;=35,'Control Sample Data'!N43&gt;=35),"Type 3",IF(AND('Test Sample Data'!N43&gt;=30,'Control Sample Data'!N43&gt;=30,OR(I43&gt;=0.05,I43="N/A")),"Type 2",IF(OR(AND('Test Sample Data'!N43&gt;=30,'Control Sample Data'!N43&lt;=30),AND('Test Sample Data'!N43&lt;=30,'Control Sample Data'!N43&gt;=30)),"Type 1","OKAY")))</f>
        <v>#DIV/0!</v>
      </c>
    </row>
    <row r="44" spans="1:11">
      <c r="A44" s="73"/>
      <c r="B44" s="92" t="str">
        <f>'Gene Table'!D44</f>
        <v>NM_000251</v>
      </c>
      <c r="C44" s="93" t="s">
        <v>173</v>
      </c>
      <c r="D44" s="94" t="e">
        <f>Calculations!BN45</f>
        <v>#DIV/0!</v>
      </c>
      <c r="E44" s="94" t="e">
        <f>Calculations!BO45</f>
        <v>#DIV/0!</v>
      </c>
      <c r="F44" s="95" t="e">
        <f t="shared" si="1"/>
        <v>#DIV/0!</v>
      </c>
      <c r="G44" s="95" t="e">
        <f t="shared" si="2"/>
        <v>#DIV/0!</v>
      </c>
      <c r="H44" s="94" t="e">
        <f t="shared" si="3"/>
        <v>#DIV/0!</v>
      </c>
      <c r="I44" s="97" t="str">
        <f>IF(OR(COUNT(Calculations!BP45:BY45)&lt;3,COUNT(Calculations!BZ45:CI45)&lt;3),"N/A",IF(ISERROR(TTEST(Calculations!BP45:BY45,Calculations!BZ45:CI45,2,2)),"N/A",TTEST(Calculations!BP45:BY45,Calculations!BZ45:CI45,2,2)))</f>
        <v>N/A</v>
      </c>
      <c r="J44" s="94" t="e">
        <f t="shared" si="0"/>
        <v>#DIV/0!</v>
      </c>
      <c r="K44" s="98" t="e">
        <f>IF(AND('Test Sample Data'!N44&gt;=35,'Control Sample Data'!N44&gt;=35),"Type 3",IF(AND('Test Sample Data'!N44&gt;=30,'Control Sample Data'!N44&gt;=30,OR(I44&gt;=0.05,I44="N/A")),"Type 2",IF(OR(AND('Test Sample Data'!N44&gt;=30,'Control Sample Data'!N44&lt;=30),AND('Test Sample Data'!N44&lt;=30,'Control Sample Data'!N44&gt;=30)),"Type 1","OKAY")))</f>
        <v>#DIV/0!</v>
      </c>
    </row>
    <row r="45" spans="1:11">
      <c r="A45" s="73"/>
      <c r="B45" s="92" t="str">
        <f>'Gene Table'!D45</f>
        <v>NM_004985</v>
      </c>
      <c r="C45" s="93" t="s">
        <v>177</v>
      </c>
      <c r="D45" s="94" t="e">
        <f>Calculations!BN46</f>
        <v>#DIV/0!</v>
      </c>
      <c r="E45" s="94" t="e">
        <f>Calculations!BO46</f>
        <v>#DIV/0!</v>
      </c>
      <c r="F45" s="95" t="e">
        <f t="shared" si="1"/>
        <v>#DIV/0!</v>
      </c>
      <c r="G45" s="95" t="e">
        <f t="shared" si="2"/>
        <v>#DIV/0!</v>
      </c>
      <c r="H45" s="94" t="e">
        <f t="shared" si="3"/>
        <v>#DIV/0!</v>
      </c>
      <c r="I45" s="97" t="str">
        <f>IF(OR(COUNT(Calculations!BP46:BY46)&lt;3,COUNT(Calculations!BZ46:CI46)&lt;3),"N/A",IF(ISERROR(TTEST(Calculations!BP46:BY46,Calculations!BZ46:CI46,2,2)),"N/A",TTEST(Calculations!BP46:BY46,Calculations!BZ46:CI46,2,2)))</f>
        <v>N/A</v>
      </c>
      <c r="J45" s="94" t="e">
        <f t="shared" si="0"/>
        <v>#DIV/0!</v>
      </c>
      <c r="K45" s="98" t="e">
        <f>IF(AND('Test Sample Data'!N45&gt;=35,'Control Sample Data'!N45&gt;=35),"Type 3",IF(AND('Test Sample Data'!N45&gt;=30,'Control Sample Data'!N45&gt;=30,OR(I45&gt;=0.05,I45="N/A")),"Type 2",IF(OR(AND('Test Sample Data'!N45&gt;=30,'Control Sample Data'!N45&lt;=30),AND('Test Sample Data'!N45&lt;=30,'Control Sample Data'!N45&gt;=30)),"Type 1","OKAY")))</f>
        <v>#DIV/0!</v>
      </c>
    </row>
    <row r="46" spans="1:11">
      <c r="A46" s="73"/>
      <c r="B46" s="92" t="str">
        <f>'Gene Table'!D46</f>
        <v>NM_000589</v>
      </c>
      <c r="C46" s="93" t="s">
        <v>181</v>
      </c>
      <c r="D46" s="94" t="e">
        <f>Calculations!BN47</f>
        <v>#DIV/0!</v>
      </c>
      <c r="E46" s="94" t="e">
        <f>Calculations!BO47</f>
        <v>#DIV/0!</v>
      </c>
      <c r="F46" s="95" t="e">
        <f t="shared" si="1"/>
        <v>#DIV/0!</v>
      </c>
      <c r="G46" s="95" t="e">
        <f t="shared" si="2"/>
        <v>#DIV/0!</v>
      </c>
      <c r="H46" s="94" t="e">
        <f t="shared" si="3"/>
        <v>#DIV/0!</v>
      </c>
      <c r="I46" s="97" t="str">
        <f>IF(OR(COUNT(Calculations!BP47:BY47)&lt;3,COUNT(Calculations!BZ47:CI47)&lt;3),"N/A",IF(ISERROR(TTEST(Calculations!BP47:BY47,Calculations!BZ47:CI47,2,2)),"N/A",TTEST(Calculations!BP47:BY47,Calculations!BZ47:CI47,2,2)))</f>
        <v>N/A</v>
      </c>
      <c r="J46" s="94" t="e">
        <f t="shared" si="0"/>
        <v>#DIV/0!</v>
      </c>
      <c r="K46" s="98" t="e">
        <f>IF(AND('Test Sample Data'!N46&gt;=35,'Control Sample Data'!N46&gt;=35),"Type 3",IF(AND('Test Sample Data'!N46&gt;=30,'Control Sample Data'!N46&gt;=30,OR(I46&gt;=0.05,I46="N/A")),"Type 2",IF(OR(AND('Test Sample Data'!N46&gt;=30,'Control Sample Data'!N46&lt;=30),AND('Test Sample Data'!N46&lt;=30,'Control Sample Data'!N46&gt;=30)),"Type 1","OKAY")))</f>
        <v>#DIV/0!</v>
      </c>
    </row>
    <row r="47" spans="1:11">
      <c r="A47" s="73"/>
      <c r="B47" s="92" t="str">
        <f>'Gene Table'!D47</f>
        <v>NM_005343</v>
      </c>
      <c r="C47" s="93" t="s">
        <v>185</v>
      </c>
      <c r="D47" s="94" t="e">
        <f>Calculations!BN48</f>
        <v>#DIV/0!</v>
      </c>
      <c r="E47" s="94" t="e">
        <f>Calculations!BO48</f>
        <v>#DIV/0!</v>
      </c>
      <c r="F47" s="95" t="e">
        <f t="shared" si="1"/>
        <v>#DIV/0!</v>
      </c>
      <c r="G47" s="95" t="e">
        <f t="shared" si="2"/>
        <v>#DIV/0!</v>
      </c>
      <c r="H47" s="94" t="e">
        <f t="shared" si="3"/>
        <v>#DIV/0!</v>
      </c>
      <c r="I47" s="97" t="str">
        <f>IF(OR(COUNT(Calculations!BP48:BY48)&lt;3,COUNT(Calculations!BZ48:CI48)&lt;3),"N/A",IF(ISERROR(TTEST(Calculations!BP48:BY48,Calculations!BZ48:CI48,2,2)),"N/A",TTEST(Calculations!BP48:BY48,Calculations!BZ48:CI48,2,2)))</f>
        <v>N/A</v>
      </c>
      <c r="J47" s="94" t="e">
        <f t="shared" si="0"/>
        <v>#DIV/0!</v>
      </c>
      <c r="K47" s="98" t="e">
        <f>IF(AND('Test Sample Data'!N47&gt;=35,'Control Sample Data'!N47&gt;=35),"Type 3",IF(AND('Test Sample Data'!N47&gt;=30,'Control Sample Data'!N47&gt;=30,OR(I47&gt;=0.05,I47="N/A")),"Type 2",IF(OR(AND('Test Sample Data'!N47&gt;=30,'Control Sample Data'!N47&lt;=30),AND('Test Sample Data'!N47&lt;=30,'Control Sample Data'!N47&gt;=30)),"Type 1","OKAY")))</f>
        <v>#DIV/0!</v>
      </c>
    </row>
    <row r="48" spans="1:11">
      <c r="A48" s="73"/>
      <c r="B48" s="92" t="str">
        <f>'Gene Table'!D48</f>
        <v>NM_000179</v>
      </c>
      <c r="C48" s="93" t="s">
        <v>189</v>
      </c>
      <c r="D48" s="94" t="e">
        <f>Calculations!BN49</f>
        <v>#DIV/0!</v>
      </c>
      <c r="E48" s="94" t="e">
        <f>Calculations!BO49</f>
        <v>#DIV/0!</v>
      </c>
      <c r="F48" s="95" t="e">
        <f t="shared" si="1"/>
        <v>#DIV/0!</v>
      </c>
      <c r="G48" s="95" t="e">
        <f t="shared" si="2"/>
        <v>#DIV/0!</v>
      </c>
      <c r="H48" s="94" t="e">
        <f t="shared" si="3"/>
        <v>#DIV/0!</v>
      </c>
      <c r="I48" s="97" t="str">
        <f>IF(OR(COUNT(Calculations!BP49:BY49)&lt;3,COUNT(Calculations!BZ49:CI49)&lt;3),"N/A",IF(ISERROR(TTEST(Calculations!BP49:BY49,Calculations!BZ49:CI49,2,2)),"N/A",TTEST(Calculations!BP49:BY49,Calculations!BZ49:CI49,2,2)))</f>
        <v>N/A</v>
      </c>
      <c r="J48" s="94" t="e">
        <f t="shared" si="0"/>
        <v>#DIV/0!</v>
      </c>
      <c r="K48" s="98" t="e">
        <f>IF(AND('Test Sample Data'!N48&gt;=35,'Control Sample Data'!N48&gt;=35),"Type 3",IF(AND('Test Sample Data'!N48&gt;=30,'Control Sample Data'!N48&gt;=30,OR(I48&gt;=0.05,I48="N/A")),"Type 2",IF(OR(AND('Test Sample Data'!N48&gt;=30,'Control Sample Data'!N48&lt;=30),AND('Test Sample Data'!N48&lt;=30,'Control Sample Data'!N48&gt;=30)),"Type 1","OKAY")))</f>
        <v>#DIV/0!</v>
      </c>
    </row>
    <row r="49" spans="1:11">
      <c r="A49" s="73"/>
      <c r="B49" s="92" t="str">
        <f>'Gene Table'!D49</f>
        <v>NM_000849</v>
      </c>
      <c r="C49" s="93" t="s">
        <v>193</v>
      </c>
      <c r="D49" s="94" t="e">
        <f>Calculations!BN50</f>
        <v>#DIV/0!</v>
      </c>
      <c r="E49" s="94" t="e">
        <f>Calculations!BO50</f>
        <v>#DIV/0!</v>
      </c>
      <c r="F49" s="95" t="e">
        <f t="shared" si="1"/>
        <v>#DIV/0!</v>
      </c>
      <c r="G49" s="95" t="e">
        <f t="shared" si="2"/>
        <v>#DIV/0!</v>
      </c>
      <c r="H49" s="94" t="e">
        <f t="shared" si="3"/>
        <v>#DIV/0!</v>
      </c>
      <c r="I49" s="97" t="str">
        <f>IF(OR(COUNT(Calculations!BP50:BY50)&lt;3,COUNT(Calculations!BZ50:CI50)&lt;3),"N/A",IF(ISERROR(TTEST(Calculations!BP50:BY50,Calculations!BZ50:CI50,2,2)),"N/A",TTEST(Calculations!BP50:BY50,Calculations!BZ50:CI50,2,2)))</f>
        <v>N/A</v>
      </c>
      <c r="J49" s="94" t="e">
        <f t="shared" si="0"/>
        <v>#DIV/0!</v>
      </c>
      <c r="K49" s="98" t="e">
        <f>IF(AND('Test Sample Data'!N49&gt;=35,'Control Sample Data'!N49&gt;=35),"Type 3",IF(AND('Test Sample Data'!N49&gt;=30,'Control Sample Data'!N49&gt;=30,OR(I49&gt;=0.05,I49="N/A")),"Type 2",IF(OR(AND('Test Sample Data'!N49&gt;=30,'Control Sample Data'!N49&lt;=30),AND('Test Sample Data'!N49&lt;=30,'Control Sample Data'!N49&gt;=30)),"Type 1","OKAY")))</f>
        <v>#DIV/0!</v>
      </c>
    </row>
    <row r="50" spans="1:11">
      <c r="A50" s="73"/>
      <c r="B50" s="92" t="str">
        <f>'Gene Table'!D50</f>
        <v>NM_000754</v>
      </c>
      <c r="C50" s="93" t="s">
        <v>197</v>
      </c>
      <c r="D50" s="94" t="e">
        <f>Calculations!BN51</f>
        <v>#DIV/0!</v>
      </c>
      <c r="E50" s="94" t="e">
        <f>Calculations!BO51</f>
        <v>#DIV/0!</v>
      </c>
      <c r="F50" s="95" t="e">
        <f t="shared" si="1"/>
        <v>#DIV/0!</v>
      </c>
      <c r="G50" s="95" t="e">
        <f t="shared" si="2"/>
        <v>#DIV/0!</v>
      </c>
      <c r="H50" s="94" t="e">
        <f t="shared" si="3"/>
        <v>#DIV/0!</v>
      </c>
      <c r="I50" s="97" t="str">
        <f>IF(OR(COUNT(Calculations!BP51:BY51)&lt;3,COUNT(Calculations!BZ51:CI51)&lt;3),"N/A",IF(ISERROR(TTEST(Calculations!BP51:BY51,Calculations!BZ51:CI51,2,2)),"N/A",TTEST(Calculations!BP51:BY51,Calculations!BZ51:CI51,2,2)))</f>
        <v>N/A</v>
      </c>
      <c r="J50" s="94" t="e">
        <f t="shared" si="0"/>
        <v>#DIV/0!</v>
      </c>
      <c r="K50" s="98" t="e">
        <f>IF(AND('Test Sample Data'!N50&gt;=35,'Control Sample Data'!N50&gt;=35),"Type 3",IF(AND('Test Sample Data'!N50&gt;=30,'Control Sample Data'!N50&gt;=30,OR(I50&gt;=0.05,I50="N/A")),"Type 2",IF(OR(AND('Test Sample Data'!N50&gt;=30,'Control Sample Data'!N50&lt;=30),AND('Test Sample Data'!N50&lt;=30,'Control Sample Data'!N50&gt;=30)),"Type 1","OKAY")))</f>
        <v>#DIV/0!</v>
      </c>
    </row>
    <row r="51" spans="1:11">
      <c r="A51" s="73"/>
      <c r="B51" s="92" t="str">
        <f>'Gene Table'!D51</f>
        <v>NM_001025366</v>
      </c>
      <c r="C51" s="93" t="s">
        <v>201</v>
      </c>
      <c r="D51" s="94" t="e">
        <f>Calculations!BN52</f>
        <v>#DIV/0!</v>
      </c>
      <c r="E51" s="94" t="e">
        <f>Calculations!BO52</f>
        <v>#DIV/0!</v>
      </c>
      <c r="F51" s="95" t="e">
        <f t="shared" si="1"/>
        <v>#DIV/0!</v>
      </c>
      <c r="G51" s="95" t="e">
        <f t="shared" si="2"/>
        <v>#DIV/0!</v>
      </c>
      <c r="H51" s="94" t="e">
        <f t="shared" si="3"/>
        <v>#DIV/0!</v>
      </c>
      <c r="I51" s="97" t="str">
        <f>IF(OR(COUNT(Calculations!BP52:BY52)&lt;3,COUNT(Calculations!BZ52:CI52)&lt;3),"N/A",IF(ISERROR(TTEST(Calculations!BP52:BY52,Calculations!BZ52:CI52,2,2)),"N/A",TTEST(Calculations!BP52:BY52,Calculations!BZ52:CI52,2,2)))</f>
        <v>N/A</v>
      </c>
      <c r="J51" s="94" t="e">
        <f t="shared" si="0"/>
        <v>#DIV/0!</v>
      </c>
      <c r="K51" s="98" t="e">
        <f>IF(AND('Test Sample Data'!N51&gt;=35,'Control Sample Data'!N51&gt;=35),"Type 3",IF(AND('Test Sample Data'!N51&gt;=30,'Control Sample Data'!N51&gt;=30,OR(I51&gt;=0.05,I51="N/A")),"Type 2",IF(OR(AND('Test Sample Data'!N51&gt;=30,'Control Sample Data'!N51&lt;=30),AND('Test Sample Data'!N51&lt;=30,'Control Sample Data'!N51&gt;=30)),"Type 1","OKAY")))</f>
        <v>#DIV/0!</v>
      </c>
    </row>
    <row r="52" spans="1:11">
      <c r="A52" s="73"/>
      <c r="B52" s="92" t="str">
        <f>'Gene Table'!D52</f>
        <v>NM_001074</v>
      </c>
      <c r="C52" s="93" t="s">
        <v>205</v>
      </c>
      <c r="D52" s="94" t="e">
        <f>Calculations!BN53</f>
        <v>#DIV/0!</v>
      </c>
      <c r="E52" s="94" t="e">
        <f>Calculations!BO53</f>
        <v>#DIV/0!</v>
      </c>
      <c r="F52" s="95" t="e">
        <f t="shared" si="1"/>
        <v>#DIV/0!</v>
      </c>
      <c r="G52" s="95" t="e">
        <f t="shared" si="2"/>
        <v>#DIV/0!</v>
      </c>
      <c r="H52" s="94" t="e">
        <f t="shared" si="3"/>
        <v>#DIV/0!</v>
      </c>
      <c r="I52" s="97" t="str">
        <f>IF(OR(COUNT(Calculations!BP53:BY53)&lt;3,COUNT(Calculations!BZ53:CI53)&lt;3),"N/A",IF(ISERROR(TTEST(Calculations!BP53:BY53,Calculations!BZ53:CI53,2,2)),"N/A",TTEST(Calculations!BP53:BY53,Calculations!BZ53:CI53,2,2)))</f>
        <v>N/A</v>
      </c>
      <c r="J52" s="94" t="e">
        <f t="shared" si="0"/>
        <v>#DIV/0!</v>
      </c>
      <c r="K52" s="98" t="e">
        <f>IF(AND('Test Sample Data'!N52&gt;=35,'Control Sample Data'!N52&gt;=35),"Type 3",IF(AND('Test Sample Data'!N52&gt;=30,'Control Sample Data'!N52&gt;=30,OR(I52&gt;=0.05,I52="N/A")),"Type 2",IF(OR(AND('Test Sample Data'!N52&gt;=30,'Control Sample Data'!N52&lt;=30),AND('Test Sample Data'!N52&lt;=30,'Control Sample Data'!N52&gt;=30)),"Type 1","OKAY")))</f>
        <v>#DIV/0!</v>
      </c>
    </row>
    <row r="53" spans="1:11">
      <c r="A53" s="73"/>
      <c r="B53" s="92" t="str">
        <f>'Gene Table'!D53</f>
        <v>NM_001071</v>
      </c>
      <c r="C53" s="93" t="s">
        <v>209</v>
      </c>
      <c r="D53" s="94" t="e">
        <f>Calculations!BN54</f>
        <v>#DIV/0!</v>
      </c>
      <c r="E53" s="94" t="e">
        <f>Calculations!BO54</f>
        <v>#DIV/0!</v>
      </c>
      <c r="F53" s="95" t="e">
        <f t="shared" si="1"/>
        <v>#DIV/0!</v>
      </c>
      <c r="G53" s="95" t="e">
        <f t="shared" si="2"/>
        <v>#DIV/0!</v>
      </c>
      <c r="H53" s="94" t="e">
        <f t="shared" si="3"/>
        <v>#DIV/0!</v>
      </c>
      <c r="I53" s="97" t="str">
        <f>IF(OR(COUNT(Calculations!BP54:BY54)&lt;3,COUNT(Calculations!BZ54:CI54)&lt;3),"N/A",IF(ISERROR(TTEST(Calculations!BP54:BY54,Calculations!BZ54:CI54,2,2)),"N/A",TTEST(Calculations!BP54:BY54,Calculations!BZ54:CI54,2,2)))</f>
        <v>N/A</v>
      </c>
      <c r="J53" s="94" t="e">
        <f t="shared" si="0"/>
        <v>#DIV/0!</v>
      </c>
      <c r="K53" s="98" t="e">
        <f>IF(AND('Test Sample Data'!N53&gt;=35,'Control Sample Data'!N53&gt;=35),"Type 3",IF(AND('Test Sample Data'!N53&gt;=30,'Control Sample Data'!N53&gt;=30,OR(I53&gt;=0.05,I53="N/A")),"Type 2",IF(OR(AND('Test Sample Data'!N53&gt;=30,'Control Sample Data'!N53&lt;=30),AND('Test Sample Data'!N53&lt;=30,'Control Sample Data'!N53&gt;=30)),"Type 1","OKAY")))</f>
        <v>#DIV/0!</v>
      </c>
    </row>
    <row r="54" spans="1:11">
      <c r="A54" s="73"/>
      <c r="B54" s="92" t="str">
        <f>'Gene Table'!D54</f>
        <v>NM_000059</v>
      </c>
      <c r="C54" s="93" t="s">
        <v>213</v>
      </c>
      <c r="D54" s="94" t="e">
        <f>Calculations!BN55</f>
        <v>#DIV/0!</v>
      </c>
      <c r="E54" s="94" t="e">
        <f>Calculations!BO55</f>
        <v>#DIV/0!</v>
      </c>
      <c r="F54" s="95" t="e">
        <f t="shared" si="1"/>
        <v>#DIV/0!</v>
      </c>
      <c r="G54" s="95" t="e">
        <f t="shared" si="2"/>
        <v>#DIV/0!</v>
      </c>
      <c r="H54" s="94" t="e">
        <f t="shared" si="3"/>
        <v>#DIV/0!</v>
      </c>
      <c r="I54" s="97" t="str">
        <f>IF(OR(COUNT(Calculations!BP55:BY55)&lt;3,COUNT(Calculations!BZ55:CI55)&lt;3),"N/A",IF(ISERROR(TTEST(Calculations!BP55:BY55,Calculations!BZ55:CI55,2,2)),"N/A",TTEST(Calculations!BP55:BY55,Calculations!BZ55:CI55,2,2)))</f>
        <v>N/A</v>
      </c>
      <c r="J54" s="94" t="e">
        <f t="shared" si="0"/>
        <v>#DIV/0!</v>
      </c>
      <c r="K54" s="98" t="e">
        <f>IF(AND('Test Sample Data'!N54&gt;=35,'Control Sample Data'!N54&gt;=35),"Type 3",IF(AND('Test Sample Data'!N54&gt;=30,'Control Sample Data'!N54&gt;=30,OR(I54&gt;=0.05,I54="N/A")),"Type 2",IF(OR(AND('Test Sample Data'!N54&gt;=30,'Control Sample Data'!N54&lt;=30),AND('Test Sample Data'!N54&lt;=30,'Control Sample Data'!N54&gt;=30)),"Type 1","OKAY")))</f>
        <v>#DIV/0!</v>
      </c>
    </row>
    <row r="55" spans="1:11">
      <c r="A55" s="73"/>
      <c r="B55" s="92" t="str">
        <f>'Gene Table'!D55</f>
        <v>NM_134424</v>
      </c>
      <c r="C55" s="93" t="s">
        <v>217</v>
      </c>
      <c r="D55" s="94" t="e">
        <f>Calculations!BN56</f>
        <v>#DIV/0!</v>
      </c>
      <c r="E55" s="94" t="e">
        <f>Calculations!BO56</f>
        <v>#DIV/0!</v>
      </c>
      <c r="F55" s="95" t="e">
        <f t="shared" si="1"/>
        <v>#DIV/0!</v>
      </c>
      <c r="G55" s="95" t="e">
        <f t="shared" si="2"/>
        <v>#DIV/0!</v>
      </c>
      <c r="H55" s="94" t="e">
        <f t="shared" si="3"/>
        <v>#DIV/0!</v>
      </c>
      <c r="I55" s="97" t="str">
        <f>IF(OR(COUNT(Calculations!BP56:BY56)&lt;3,COUNT(Calculations!BZ56:CI56)&lt;3),"N/A",IF(ISERROR(TTEST(Calculations!BP56:BY56,Calculations!BZ56:CI56,2,2)),"N/A",TTEST(Calculations!BP56:BY56,Calculations!BZ56:CI56,2,2)))</f>
        <v>N/A</v>
      </c>
      <c r="J55" s="94" t="e">
        <f t="shared" si="0"/>
        <v>#DIV/0!</v>
      </c>
      <c r="K55" s="98" t="e">
        <f>IF(AND('Test Sample Data'!N55&gt;=35,'Control Sample Data'!N55&gt;=35),"Type 3",IF(AND('Test Sample Data'!N55&gt;=30,'Control Sample Data'!N55&gt;=30,OR(I55&gt;=0.05,I55="N/A")),"Type 2",IF(OR(AND('Test Sample Data'!N55&gt;=30,'Control Sample Data'!N55&lt;=30),AND('Test Sample Data'!N55&lt;=30,'Control Sample Data'!N55&gt;=30)),"Type 1","OKAY")))</f>
        <v>#DIV/0!</v>
      </c>
    </row>
    <row r="56" spans="1:11">
      <c r="A56" s="73"/>
      <c r="B56" s="92" t="str">
        <f>'Gene Table'!D56</f>
        <v>NM_002691</v>
      </c>
      <c r="C56" s="93" t="s">
        <v>221</v>
      </c>
      <c r="D56" s="94" t="e">
        <f>Calculations!BN57</f>
        <v>#DIV/0!</v>
      </c>
      <c r="E56" s="94" t="e">
        <f>Calculations!BO57</f>
        <v>#DIV/0!</v>
      </c>
      <c r="F56" s="95" t="e">
        <f t="shared" si="1"/>
        <v>#DIV/0!</v>
      </c>
      <c r="G56" s="95" t="e">
        <f t="shared" si="2"/>
        <v>#DIV/0!</v>
      </c>
      <c r="H56" s="94" t="e">
        <f t="shared" si="3"/>
        <v>#DIV/0!</v>
      </c>
      <c r="I56" s="97" t="str">
        <f>IF(OR(COUNT(Calculations!BP57:BY57)&lt;3,COUNT(Calculations!BZ57:CI57)&lt;3),"N/A",IF(ISERROR(TTEST(Calculations!BP57:BY57,Calculations!BZ57:CI57,2,2)),"N/A",TTEST(Calculations!BP57:BY57,Calculations!BZ57:CI57,2,2)))</f>
        <v>N/A</v>
      </c>
      <c r="J56" s="94" t="e">
        <f t="shared" si="0"/>
        <v>#DIV/0!</v>
      </c>
      <c r="K56" s="98" t="e">
        <f>IF(AND('Test Sample Data'!N56&gt;=35,'Control Sample Data'!N56&gt;=35),"Type 3",IF(AND('Test Sample Data'!N56&gt;=30,'Control Sample Data'!N56&gt;=30,OR(I56&gt;=0.05,I56="N/A")),"Type 2",IF(OR(AND('Test Sample Data'!N56&gt;=30,'Control Sample Data'!N56&lt;=30),AND('Test Sample Data'!N56&lt;=30,'Control Sample Data'!N56&gt;=30)),"Type 1","OKAY")))</f>
        <v>#DIV/0!</v>
      </c>
    </row>
    <row r="57" spans="1:11">
      <c r="A57" s="73"/>
      <c r="B57" s="92" t="str">
        <f>'Gene Table'!D57</f>
        <v>NM_002690</v>
      </c>
      <c r="C57" s="93" t="s">
        <v>225</v>
      </c>
      <c r="D57" s="94" t="e">
        <f>Calculations!BN58</f>
        <v>#DIV/0!</v>
      </c>
      <c r="E57" s="94" t="e">
        <f>Calculations!BO58</f>
        <v>#DIV/0!</v>
      </c>
      <c r="F57" s="95" t="e">
        <f t="shared" si="1"/>
        <v>#DIV/0!</v>
      </c>
      <c r="G57" s="95" t="e">
        <f t="shared" si="2"/>
        <v>#DIV/0!</v>
      </c>
      <c r="H57" s="94" t="e">
        <f t="shared" si="3"/>
        <v>#DIV/0!</v>
      </c>
      <c r="I57" s="97" t="str">
        <f>IF(OR(COUNT(Calculations!BP58:BY58)&lt;3,COUNT(Calculations!BZ58:CI58)&lt;3),"N/A",IF(ISERROR(TTEST(Calculations!BP58:BY58,Calculations!BZ58:CI58,2,2)),"N/A",TTEST(Calculations!BP58:BY58,Calculations!BZ58:CI58,2,2)))</f>
        <v>N/A</v>
      </c>
      <c r="J57" s="94" t="e">
        <f t="shared" si="0"/>
        <v>#DIV/0!</v>
      </c>
      <c r="K57" s="98" t="e">
        <f>IF(AND('Test Sample Data'!N57&gt;=35,'Control Sample Data'!N57&gt;=35),"Type 3",IF(AND('Test Sample Data'!N57&gt;=30,'Control Sample Data'!N57&gt;=30,OR(I57&gt;=0.05,I57="N/A")),"Type 2",IF(OR(AND('Test Sample Data'!N57&gt;=30,'Control Sample Data'!N57&lt;=30),AND('Test Sample Data'!N57&lt;=30,'Control Sample Data'!N57&gt;=30)),"Type 1","OKAY")))</f>
        <v>#DIV/0!</v>
      </c>
    </row>
    <row r="58" spans="1:11">
      <c r="A58" s="73"/>
      <c r="B58" s="92" t="str">
        <f>'Gene Table'!D58</f>
        <v>NM_002592</v>
      </c>
      <c r="C58" s="93" t="s">
        <v>229</v>
      </c>
      <c r="D58" s="94" t="e">
        <f>Calculations!BN59</f>
        <v>#DIV/0!</v>
      </c>
      <c r="E58" s="94" t="e">
        <f>Calculations!BO59</f>
        <v>#DIV/0!</v>
      </c>
      <c r="F58" s="95" t="e">
        <f t="shared" si="1"/>
        <v>#DIV/0!</v>
      </c>
      <c r="G58" s="95" t="e">
        <f t="shared" si="2"/>
        <v>#DIV/0!</v>
      </c>
      <c r="H58" s="94" t="e">
        <f t="shared" si="3"/>
        <v>#DIV/0!</v>
      </c>
      <c r="I58" s="97" t="str">
        <f>IF(OR(COUNT(Calculations!BP59:BY59)&lt;3,COUNT(Calculations!BZ59:CI59)&lt;3),"N/A",IF(ISERROR(TTEST(Calculations!BP59:BY59,Calculations!BZ59:CI59,2,2)),"N/A",TTEST(Calculations!BP59:BY59,Calculations!BZ59:CI59,2,2)))</f>
        <v>N/A</v>
      </c>
      <c r="J58" s="94" t="e">
        <f t="shared" si="0"/>
        <v>#DIV/0!</v>
      </c>
      <c r="K58" s="98" t="e">
        <f>IF(AND('Test Sample Data'!N58&gt;=35,'Control Sample Data'!N58&gt;=35),"Type 3",IF(AND('Test Sample Data'!N58&gt;=30,'Control Sample Data'!N58&gt;=30,OR(I58&gt;=0.05,I58="N/A")),"Type 2",IF(OR(AND('Test Sample Data'!N58&gt;=30,'Control Sample Data'!N58&lt;=30),AND('Test Sample Data'!N58&lt;=30,'Control Sample Data'!N58&gt;=30)),"Type 1","OKAY")))</f>
        <v>#DIV/0!</v>
      </c>
    </row>
    <row r="59" spans="1:11">
      <c r="A59" s="73"/>
      <c r="B59" s="92" t="str">
        <f>'Gene Table'!D59</f>
        <v>NM_000625</v>
      </c>
      <c r="C59" s="93" t="s">
        <v>233</v>
      </c>
      <c r="D59" s="94" t="e">
        <f>Calculations!BN60</f>
        <v>#DIV/0!</v>
      </c>
      <c r="E59" s="94" t="e">
        <f>Calculations!BO60</f>
        <v>#DIV/0!</v>
      </c>
      <c r="F59" s="95" t="e">
        <f t="shared" si="1"/>
        <v>#DIV/0!</v>
      </c>
      <c r="G59" s="95" t="e">
        <f t="shared" si="2"/>
        <v>#DIV/0!</v>
      </c>
      <c r="H59" s="94" t="e">
        <f t="shared" si="3"/>
        <v>#DIV/0!</v>
      </c>
      <c r="I59" s="97" t="str">
        <f>IF(OR(COUNT(Calculations!BP60:BY60)&lt;3,COUNT(Calculations!BZ60:CI60)&lt;3),"N/A",IF(ISERROR(TTEST(Calculations!BP60:BY60,Calculations!BZ60:CI60,2,2)),"N/A",TTEST(Calculations!BP60:BY60,Calculations!BZ60:CI60,2,2)))</f>
        <v>N/A</v>
      </c>
      <c r="J59" s="94" t="e">
        <f t="shared" si="0"/>
        <v>#DIV/0!</v>
      </c>
      <c r="K59" s="98" t="e">
        <f>IF(AND('Test Sample Data'!N59&gt;=35,'Control Sample Data'!N59&gt;=35),"Type 3",IF(AND('Test Sample Data'!N59&gt;=30,'Control Sample Data'!N59&gt;=30,OR(I59&gt;=0.05,I59="N/A")),"Type 2",IF(OR(AND('Test Sample Data'!N59&gt;=30,'Control Sample Data'!N59&lt;=30),AND('Test Sample Data'!N59&lt;=30,'Control Sample Data'!N59&gt;=30)),"Type 1","OKAY")))</f>
        <v>#DIV/0!</v>
      </c>
    </row>
    <row r="60" spans="1:11">
      <c r="A60" s="73"/>
      <c r="B60" s="92" t="str">
        <f>'Gene Table'!D60</f>
        <v>NM_002454</v>
      </c>
      <c r="C60" s="93" t="s">
        <v>237</v>
      </c>
      <c r="D60" s="94" t="e">
        <f>Calculations!BN61</f>
        <v>#DIV/0!</v>
      </c>
      <c r="E60" s="94" t="e">
        <f>Calculations!BO61</f>
        <v>#DIV/0!</v>
      </c>
      <c r="F60" s="95" t="e">
        <f t="shared" si="1"/>
        <v>#DIV/0!</v>
      </c>
      <c r="G60" s="95" t="e">
        <f t="shared" si="2"/>
        <v>#DIV/0!</v>
      </c>
      <c r="H60" s="94" t="e">
        <f t="shared" si="3"/>
        <v>#DIV/0!</v>
      </c>
      <c r="I60" s="97" t="str">
        <f>IF(OR(COUNT(Calculations!BP61:BY61)&lt;3,COUNT(Calculations!BZ61:CI61)&lt;3),"N/A",IF(ISERROR(TTEST(Calculations!BP61:BY61,Calculations!BZ61:CI61,2,2)),"N/A",TTEST(Calculations!BP61:BY61,Calculations!BZ61:CI61,2,2)))</f>
        <v>N/A</v>
      </c>
      <c r="J60" s="94" t="e">
        <f t="shared" si="0"/>
        <v>#DIV/0!</v>
      </c>
      <c r="K60" s="98" t="e">
        <f>IF(AND('Test Sample Data'!N60&gt;=35,'Control Sample Data'!N60&gt;=35),"Type 3",IF(AND('Test Sample Data'!N60&gt;=30,'Control Sample Data'!N60&gt;=30,OR(I60&gt;=0.05,I60="N/A")),"Type 2",IF(OR(AND('Test Sample Data'!N60&gt;=30,'Control Sample Data'!N60&lt;=30),AND('Test Sample Data'!N60&lt;=30,'Control Sample Data'!N60&gt;=30)),"Type 1","OKAY")))</f>
        <v>#DIV/0!</v>
      </c>
    </row>
    <row r="61" spans="1:11">
      <c r="A61" s="73"/>
      <c r="B61" s="92" t="str">
        <f>'Gene Table'!D61</f>
        <v>NM_004994</v>
      </c>
      <c r="C61" s="93" t="s">
        <v>241</v>
      </c>
      <c r="D61" s="94" t="e">
        <f>Calculations!BN62</f>
        <v>#DIV/0!</v>
      </c>
      <c r="E61" s="94" t="e">
        <f>Calculations!BO62</f>
        <v>#DIV/0!</v>
      </c>
      <c r="F61" s="95" t="e">
        <f t="shared" si="1"/>
        <v>#DIV/0!</v>
      </c>
      <c r="G61" s="95" t="e">
        <f t="shared" si="2"/>
        <v>#DIV/0!</v>
      </c>
      <c r="H61" s="94" t="e">
        <f t="shared" si="3"/>
        <v>#DIV/0!</v>
      </c>
      <c r="I61" s="97" t="str">
        <f>IF(OR(COUNT(Calculations!BP62:BY62)&lt;3,COUNT(Calculations!BZ62:CI62)&lt;3),"N/A",IF(ISERROR(TTEST(Calculations!BP62:BY62,Calculations!BZ62:CI62,2,2)),"N/A",TTEST(Calculations!BP62:BY62,Calculations!BZ62:CI62,2,2)))</f>
        <v>N/A</v>
      </c>
      <c r="J61" s="94" t="e">
        <f t="shared" si="0"/>
        <v>#DIV/0!</v>
      </c>
      <c r="K61" s="98" t="e">
        <f>IF(AND('Test Sample Data'!N61&gt;=35,'Control Sample Data'!N61&gt;=35),"Type 3",IF(AND('Test Sample Data'!N61&gt;=30,'Control Sample Data'!N61&gt;=30,OR(I61&gt;=0.05,I61="N/A")),"Type 2",IF(OR(AND('Test Sample Data'!N61&gt;=30,'Control Sample Data'!N61&lt;=30),AND('Test Sample Data'!N61&lt;=30,'Control Sample Data'!N61&gt;=30)),"Type 1","OKAY")))</f>
        <v>#DIV/0!</v>
      </c>
    </row>
    <row r="62" spans="1:11">
      <c r="A62" s="73"/>
      <c r="B62" s="92" t="str">
        <f>'Gene Table'!D62</f>
        <v>NM_002422</v>
      </c>
      <c r="C62" s="93" t="s">
        <v>245</v>
      </c>
      <c r="D62" s="94" t="e">
        <f>Calculations!BN63</f>
        <v>#DIV/0!</v>
      </c>
      <c r="E62" s="94" t="e">
        <f>Calculations!BO63</f>
        <v>#DIV/0!</v>
      </c>
      <c r="F62" s="95" t="e">
        <f t="shared" si="1"/>
        <v>#DIV/0!</v>
      </c>
      <c r="G62" s="95" t="e">
        <f t="shared" si="2"/>
        <v>#DIV/0!</v>
      </c>
      <c r="H62" s="94" t="e">
        <f t="shared" si="3"/>
        <v>#DIV/0!</v>
      </c>
      <c r="I62" s="97" t="str">
        <f>IF(OR(COUNT(Calculations!BP63:BY63)&lt;3,COUNT(Calculations!BZ63:CI63)&lt;3),"N/A",IF(ISERROR(TTEST(Calculations!BP63:BY63,Calculations!BZ63:CI63,2,2)),"N/A",TTEST(Calculations!BP63:BY63,Calculations!BZ63:CI63,2,2)))</f>
        <v>N/A</v>
      </c>
      <c r="J62" s="94" t="e">
        <f t="shared" si="0"/>
        <v>#DIV/0!</v>
      </c>
      <c r="K62" s="98" t="e">
        <f>IF(AND('Test Sample Data'!N62&gt;=35,'Control Sample Data'!N62&gt;=35),"Type 3",IF(AND('Test Sample Data'!N62&gt;=30,'Control Sample Data'!N62&gt;=30,OR(I62&gt;=0.05,I62="N/A")),"Type 2",IF(OR(AND('Test Sample Data'!N62&gt;=30,'Control Sample Data'!N62&lt;=30),AND('Test Sample Data'!N62&lt;=30,'Control Sample Data'!N62&gt;=30)),"Type 1","OKAY")))</f>
        <v>#DIV/0!</v>
      </c>
    </row>
    <row r="63" customHeight="1" spans="1:11">
      <c r="A63" s="73"/>
      <c r="B63" s="92" t="str">
        <f>'Gene Table'!D63</f>
        <v>NM_000249</v>
      </c>
      <c r="C63" s="93" t="s">
        <v>249</v>
      </c>
      <c r="D63" s="94" t="e">
        <f>Calculations!BN64</f>
        <v>#DIV/0!</v>
      </c>
      <c r="E63" s="94" t="e">
        <f>Calculations!BO64</f>
        <v>#DIV/0!</v>
      </c>
      <c r="F63" s="95" t="e">
        <f t="shared" si="1"/>
        <v>#DIV/0!</v>
      </c>
      <c r="G63" s="95" t="e">
        <f t="shared" si="2"/>
        <v>#DIV/0!</v>
      </c>
      <c r="H63" s="94" t="e">
        <f t="shared" si="3"/>
        <v>#DIV/0!</v>
      </c>
      <c r="I63" s="97" t="str">
        <f>IF(OR(COUNT(Calculations!BP64:BY64)&lt;3,COUNT(Calculations!BZ64:CI64)&lt;3),"N/A",IF(ISERROR(TTEST(Calculations!BP64:BY64,Calculations!BZ64:CI64,2,2)),"N/A",TTEST(Calculations!BP64:BY64,Calculations!BZ64:CI64,2,2)))</f>
        <v>N/A</v>
      </c>
      <c r="J63" s="94" t="e">
        <f t="shared" si="0"/>
        <v>#DIV/0!</v>
      </c>
      <c r="K63" s="98" t="e">
        <f>IF(AND('Test Sample Data'!N63&gt;=35,'Control Sample Data'!N63&gt;=35),"Type 3",IF(AND('Test Sample Data'!N63&gt;=30,'Control Sample Data'!N63&gt;=30,OR(I63&gt;=0.05,I63="N/A")),"Type 2",IF(OR(AND('Test Sample Data'!N63&gt;=30,'Control Sample Data'!N63&lt;=30),AND('Test Sample Data'!N63&lt;=30,'Control Sample Data'!N63&gt;=30)),"Type 1","OKAY")))</f>
        <v>#DIV/0!</v>
      </c>
    </row>
    <row r="64" spans="1:11">
      <c r="A64" s="73"/>
      <c r="B64" s="92" t="str">
        <f>'Gene Table'!D64</f>
        <v>NM_000234</v>
      </c>
      <c r="C64" s="93" t="s">
        <v>253</v>
      </c>
      <c r="D64" s="94" t="e">
        <f>Calculations!BN65</f>
        <v>#DIV/0!</v>
      </c>
      <c r="E64" s="94" t="e">
        <f>Calculations!BO65</f>
        <v>#DIV/0!</v>
      </c>
      <c r="F64" s="95" t="e">
        <f t="shared" si="1"/>
        <v>#DIV/0!</v>
      </c>
      <c r="G64" s="95" t="e">
        <f t="shared" si="2"/>
        <v>#DIV/0!</v>
      </c>
      <c r="H64" s="94" t="e">
        <f t="shared" si="3"/>
        <v>#DIV/0!</v>
      </c>
      <c r="I64" s="97" t="str">
        <f>IF(OR(COUNT(Calculations!BP65:BY65)&lt;3,COUNT(Calculations!BZ65:CI65)&lt;3),"N/A",IF(ISERROR(TTEST(Calculations!BP65:BY65,Calculations!BZ65:CI65,2,2)),"N/A",TTEST(Calculations!BP65:BY65,Calculations!BZ65:CI65,2,2)))</f>
        <v>N/A</v>
      </c>
      <c r="J64" s="94" t="e">
        <f t="shared" si="0"/>
        <v>#DIV/0!</v>
      </c>
      <c r="K64" s="98" t="e">
        <f>IF(AND('Test Sample Data'!N64&gt;=35,'Control Sample Data'!N64&gt;=35),"Type 3",IF(AND('Test Sample Data'!N64&gt;=30,'Control Sample Data'!N64&gt;=30,OR(I64&gt;=0.05,I64="N/A")),"Type 2",IF(OR(AND('Test Sample Data'!N64&gt;=30,'Control Sample Data'!N64&lt;=30),AND('Test Sample Data'!N64&lt;=30,'Control Sample Data'!N64&gt;=30)),"Type 1","OKAY")))</f>
        <v>#DIV/0!</v>
      </c>
    </row>
    <row r="65" spans="1:11">
      <c r="A65" s="73"/>
      <c r="B65" s="92" t="str">
        <f>'Gene Table'!D65</f>
        <v>NM_000572</v>
      </c>
      <c r="C65" s="93" t="s">
        <v>257</v>
      </c>
      <c r="D65" s="94" t="e">
        <f>Calculations!BN66</f>
        <v>#DIV/0!</v>
      </c>
      <c r="E65" s="94" t="e">
        <f>Calculations!BO66</f>
        <v>#DIV/0!</v>
      </c>
      <c r="F65" s="95" t="e">
        <f t="shared" si="1"/>
        <v>#DIV/0!</v>
      </c>
      <c r="G65" s="95" t="e">
        <f t="shared" si="2"/>
        <v>#DIV/0!</v>
      </c>
      <c r="H65" s="94" t="e">
        <f t="shared" si="3"/>
        <v>#DIV/0!</v>
      </c>
      <c r="I65" s="97" t="str">
        <f>IF(OR(COUNT(Calculations!BP66:BY66)&lt;3,COUNT(Calculations!BZ66:CI66)&lt;3),"N/A",IF(ISERROR(TTEST(Calculations!BP66:BY66,Calculations!BZ66:CI66,2,2)),"N/A",TTEST(Calculations!BP66:BY66,Calculations!BZ66:CI66,2,2)))</f>
        <v>N/A</v>
      </c>
      <c r="J65" s="94" t="e">
        <f t="shared" si="0"/>
        <v>#DIV/0!</v>
      </c>
      <c r="K65" s="98" t="e">
        <f>IF(AND('Test Sample Data'!N65&gt;=35,'Control Sample Data'!N65&gt;=35),"Type 3",IF(AND('Test Sample Data'!N65&gt;=30,'Control Sample Data'!N65&gt;=30,OR(I65&gt;=0.05,I65="N/A")),"Type 2",IF(OR(AND('Test Sample Data'!N65&gt;=30,'Control Sample Data'!N65&lt;=30),AND('Test Sample Data'!N65&lt;=30,'Control Sample Data'!N65&gt;=30)),"Type 1","OKAY")))</f>
        <v>#DIV/0!</v>
      </c>
    </row>
    <row r="66" spans="1:11">
      <c r="A66" s="73"/>
      <c r="B66" s="92" t="str">
        <f>'Gene Table'!D66</f>
        <v>NM_000584</v>
      </c>
      <c r="C66" s="93" t="s">
        <v>261</v>
      </c>
      <c r="D66" s="94" t="e">
        <f>Calculations!BN67</f>
        <v>#DIV/0!</v>
      </c>
      <c r="E66" s="94" t="e">
        <f>Calculations!BO67</f>
        <v>#DIV/0!</v>
      </c>
      <c r="F66" s="95" t="e">
        <f t="shared" si="1"/>
        <v>#DIV/0!</v>
      </c>
      <c r="G66" s="95" t="e">
        <f t="shared" si="2"/>
        <v>#DIV/0!</v>
      </c>
      <c r="H66" s="94" t="e">
        <f t="shared" si="3"/>
        <v>#DIV/0!</v>
      </c>
      <c r="I66" s="97" t="str">
        <f>IF(OR(COUNT(Calculations!BP67:BY67)&lt;3,COUNT(Calculations!BZ67:CI67)&lt;3),"N/A",IF(ISERROR(TTEST(Calculations!BP67:BY67,Calculations!BZ67:CI67,2,2)),"N/A",TTEST(Calculations!BP67:BY67,Calculations!BZ67:CI67,2,2)))</f>
        <v>N/A</v>
      </c>
      <c r="J66" s="94" t="e">
        <f t="shared" si="0"/>
        <v>#DIV/0!</v>
      </c>
      <c r="K66" s="98" t="e">
        <f>IF(AND('Test Sample Data'!N66&gt;=35,'Control Sample Data'!N66&gt;=35),"Type 3",IF(AND('Test Sample Data'!N66&gt;=30,'Control Sample Data'!N66&gt;=30,OR(I66&gt;=0.05,I66="N/A")),"Type 2",IF(OR(AND('Test Sample Data'!N66&gt;=30,'Control Sample Data'!N66&lt;=30),AND('Test Sample Data'!N66&lt;=30,'Control Sample Data'!N66&gt;=30)),"Type 1","OKAY")))</f>
        <v>#DIV/0!</v>
      </c>
    </row>
    <row r="67" ht="14.25" customHeight="1" spans="1:11">
      <c r="A67" s="73"/>
      <c r="B67" s="92" t="str">
        <f>'Gene Table'!D67</f>
        <v>NM_000384</v>
      </c>
      <c r="C67" s="93" t="s">
        <v>265</v>
      </c>
      <c r="D67" s="94" t="e">
        <f>Calculations!BN68</f>
        <v>#DIV/0!</v>
      </c>
      <c r="E67" s="94" t="e">
        <f>Calculations!BO68</f>
        <v>#DIV/0!</v>
      </c>
      <c r="F67" s="95" t="e">
        <f t="shared" si="1"/>
        <v>#DIV/0!</v>
      </c>
      <c r="G67" s="95" t="e">
        <f t="shared" si="2"/>
        <v>#DIV/0!</v>
      </c>
      <c r="H67" s="94" t="e">
        <f t="shared" si="3"/>
        <v>#DIV/0!</v>
      </c>
      <c r="I67" s="97" t="str">
        <f>IF(OR(COUNT(Calculations!BP68:BY68)&lt;3,COUNT(Calculations!BZ68:CI68)&lt;3),"N/A",IF(ISERROR(TTEST(Calculations!BP68:BY68,Calculations!BZ68:CI68,2,2)),"N/A",TTEST(Calculations!BP68:BY68,Calculations!BZ68:CI68,2,2)))</f>
        <v>N/A</v>
      </c>
      <c r="J67" s="94" t="e">
        <f t="shared" ref="J67:J98" si="4">IF(H67&gt;1,H67,-1/H67)</f>
        <v>#DIV/0!</v>
      </c>
      <c r="K67" s="98" t="e">
        <f>IF(AND('Test Sample Data'!N67&gt;=35,'Control Sample Data'!N67&gt;=35),"Type 3",IF(AND('Test Sample Data'!N67&gt;=30,'Control Sample Data'!N67&gt;=30,OR(I67&gt;=0.05,I67="N/A")),"Type 2",IF(OR(AND('Test Sample Data'!N67&gt;=30,'Control Sample Data'!N67&lt;=30),AND('Test Sample Data'!N67&lt;=30,'Control Sample Data'!N67&gt;=30)),"Type 1","OKAY")))</f>
        <v>#DIV/0!</v>
      </c>
    </row>
    <row r="68" spans="1:11">
      <c r="A68" s="73"/>
      <c r="B68" s="92" t="str">
        <f>'Gene Table'!D68</f>
        <v>NM_000120</v>
      </c>
      <c r="C68" s="93" t="s">
        <v>269</v>
      </c>
      <c r="D68" s="94" t="e">
        <f>Calculations!BN69</f>
        <v>#DIV/0!</v>
      </c>
      <c r="E68" s="94" t="e">
        <f>Calculations!BO69</f>
        <v>#DIV/0!</v>
      </c>
      <c r="F68" s="95" t="e">
        <f t="shared" ref="F68:F98" si="5">2^-D68</f>
        <v>#DIV/0!</v>
      </c>
      <c r="G68" s="95" t="e">
        <f t="shared" ref="G68:G98" si="6">2^-E68</f>
        <v>#DIV/0!</v>
      </c>
      <c r="H68" s="94" t="e">
        <f t="shared" ref="H68:H98" si="7">F68/G68</f>
        <v>#DIV/0!</v>
      </c>
      <c r="I68" s="97" t="str">
        <f>IF(OR(COUNT(Calculations!BP69:BY69)&lt;3,COUNT(Calculations!BZ69:CI69)&lt;3),"N/A",IF(ISERROR(TTEST(Calculations!BP69:BY69,Calculations!BZ69:CI69,2,2)),"N/A",TTEST(Calculations!BP69:BY69,Calculations!BZ69:CI69,2,2)))</f>
        <v>N/A</v>
      </c>
      <c r="J68" s="94" t="e">
        <f t="shared" si="4"/>
        <v>#DIV/0!</v>
      </c>
      <c r="K68" s="98" t="e">
        <f>IF(AND('Test Sample Data'!N68&gt;=35,'Control Sample Data'!N68&gt;=35),"Type 3",IF(AND('Test Sample Data'!N68&gt;=30,'Control Sample Data'!N68&gt;=30,OR(I68&gt;=0.05,I68="N/A")),"Type 2",IF(OR(AND('Test Sample Data'!N68&gt;=30,'Control Sample Data'!N68&lt;=30),AND('Test Sample Data'!N68&lt;=30,'Control Sample Data'!N68&gt;=30)),"Type 1","OKAY")))</f>
        <v>#DIV/0!</v>
      </c>
    </row>
    <row r="69" spans="1:11">
      <c r="A69" s="73"/>
      <c r="B69" s="92" t="str">
        <f>'Gene Table'!D69</f>
        <v>NM_001621</v>
      </c>
      <c r="C69" s="93" t="s">
        <v>273</v>
      </c>
      <c r="D69" s="94" t="e">
        <f>Calculations!BN70</f>
        <v>#DIV/0!</v>
      </c>
      <c r="E69" s="94" t="e">
        <f>Calculations!BO70</f>
        <v>#DIV/0!</v>
      </c>
      <c r="F69" s="95" t="e">
        <f t="shared" si="5"/>
        <v>#DIV/0!</v>
      </c>
      <c r="G69" s="95" t="e">
        <f t="shared" si="6"/>
        <v>#DIV/0!</v>
      </c>
      <c r="H69" s="94" t="e">
        <f t="shared" si="7"/>
        <v>#DIV/0!</v>
      </c>
      <c r="I69" s="97" t="str">
        <f>IF(OR(COUNT(Calculations!BP70:BY70)&lt;3,COUNT(Calculations!BZ70:CI70)&lt;3),"N/A",IF(ISERROR(TTEST(Calculations!BP70:BY70,Calculations!BZ70:CI70,2,2)),"N/A",TTEST(Calculations!BP70:BY70,Calculations!BZ70:CI70,2,2)))</f>
        <v>N/A</v>
      </c>
      <c r="J69" s="94" t="e">
        <f t="shared" si="4"/>
        <v>#DIV/0!</v>
      </c>
      <c r="K69" s="98" t="e">
        <f>IF(AND('Test Sample Data'!N69&gt;=35,'Control Sample Data'!N69&gt;=35),"Type 3",IF(AND('Test Sample Data'!N69&gt;=30,'Control Sample Data'!N69&gt;=30,OR(I69&gt;=0.05,I69="N/A")),"Type 2",IF(OR(AND('Test Sample Data'!N69&gt;=30,'Control Sample Data'!N69&lt;=30),AND('Test Sample Data'!N69&lt;=30,'Control Sample Data'!N69&gt;=30)),"Type 1","OKAY")))</f>
        <v>#DIV/0!</v>
      </c>
    </row>
    <row r="70" ht="13.5" customHeight="1" spans="1:11">
      <c r="A70" s="73"/>
      <c r="B70" s="92" t="str">
        <f>'Gene Table'!D70</f>
        <v>NM_005228</v>
      </c>
      <c r="C70" s="93" t="s">
        <v>277</v>
      </c>
      <c r="D70" s="94" t="e">
        <f>Calculations!BN71</f>
        <v>#DIV/0!</v>
      </c>
      <c r="E70" s="94" t="e">
        <f>Calculations!BO71</f>
        <v>#DIV/0!</v>
      </c>
      <c r="F70" s="95" t="e">
        <f t="shared" si="5"/>
        <v>#DIV/0!</v>
      </c>
      <c r="G70" s="95" t="e">
        <f t="shared" si="6"/>
        <v>#DIV/0!</v>
      </c>
      <c r="H70" s="94" t="e">
        <f t="shared" si="7"/>
        <v>#DIV/0!</v>
      </c>
      <c r="I70" s="97" t="str">
        <f>IF(OR(COUNT(Calculations!BP71:BY71)&lt;3,COUNT(Calculations!BZ71:CI71)&lt;3),"N/A",IF(ISERROR(TTEST(Calculations!BP71:BY71,Calculations!BZ71:CI71,2,2)),"N/A",TTEST(Calculations!BP71:BY71,Calculations!BZ71:CI71,2,2)))</f>
        <v>N/A</v>
      </c>
      <c r="J70" s="94" t="e">
        <f t="shared" si="4"/>
        <v>#DIV/0!</v>
      </c>
      <c r="K70" s="98" t="e">
        <f>IF(AND('Test Sample Data'!N70&gt;=35,'Control Sample Data'!N70&gt;=35),"Type 3",IF(AND('Test Sample Data'!N70&gt;=30,'Control Sample Data'!N70&gt;=30,OR(I70&gt;=0.05,I70="N/A")),"Type 2",IF(OR(AND('Test Sample Data'!N70&gt;=30,'Control Sample Data'!N70&lt;=30),AND('Test Sample Data'!N70&lt;=30,'Control Sample Data'!N70&gt;=30)),"Type 1","OKAY")))</f>
        <v>#DIV/0!</v>
      </c>
    </row>
    <row r="71" spans="1:11">
      <c r="A71" s="73"/>
      <c r="B71" s="92" t="str">
        <f>'Gene Table'!D71</f>
        <v>NM_001618</v>
      </c>
      <c r="C71" s="93" t="s">
        <v>281</v>
      </c>
      <c r="D71" s="94" t="e">
        <f>Calculations!BN72</f>
        <v>#DIV/0!</v>
      </c>
      <c r="E71" s="94" t="e">
        <f>Calculations!BO72</f>
        <v>#DIV/0!</v>
      </c>
      <c r="F71" s="95" t="e">
        <f t="shared" si="5"/>
        <v>#DIV/0!</v>
      </c>
      <c r="G71" s="95" t="e">
        <f t="shared" si="6"/>
        <v>#DIV/0!</v>
      </c>
      <c r="H71" s="94" t="e">
        <f t="shared" si="7"/>
        <v>#DIV/0!</v>
      </c>
      <c r="I71" s="97" t="str">
        <f>IF(OR(COUNT(Calculations!BP72:BY72)&lt;3,COUNT(Calculations!BZ72:CI72)&lt;3),"N/A",IF(ISERROR(TTEST(Calculations!BP72:BY72,Calculations!BZ72:CI72,2,2)),"N/A",TTEST(Calculations!BP72:BY72,Calculations!BZ72:CI72,2,2)))</f>
        <v>N/A</v>
      </c>
      <c r="J71" s="94" t="e">
        <f t="shared" si="4"/>
        <v>#DIV/0!</v>
      </c>
      <c r="K71" s="98" t="e">
        <f>IF(AND('Test Sample Data'!N71&gt;=35,'Control Sample Data'!N71&gt;=35),"Type 3",IF(AND('Test Sample Data'!N71&gt;=30,'Control Sample Data'!N71&gt;=30,OR(I71&gt;=0.05,I71="N/A")),"Type 2",IF(OR(AND('Test Sample Data'!N71&gt;=30,'Control Sample Data'!N71&lt;=30),AND('Test Sample Data'!N71&lt;=30,'Control Sample Data'!N71&gt;=30)),"Type 1","OKAY")))</f>
        <v>#DIV/0!</v>
      </c>
    </row>
    <row r="72" spans="1:11">
      <c r="A72" s="73"/>
      <c r="B72" s="92" t="str">
        <f>'Gene Table'!D72</f>
        <v>NM_058195</v>
      </c>
      <c r="C72" s="93" t="s">
        <v>285</v>
      </c>
      <c r="D72" s="94" t="e">
        <f>Calculations!BN73</f>
        <v>#DIV/0!</v>
      </c>
      <c r="E72" s="94" t="e">
        <f>Calculations!BO73</f>
        <v>#DIV/0!</v>
      </c>
      <c r="F72" s="95" t="e">
        <f t="shared" si="5"/>
        <v>#DIV/0!</v>
      </c>
      <c r="G72" s="95" t="e">
        <f t="shared" si="6"/>
        <v>#DIV/0!</v>
      </c>
      <c r="H72" s="94" t="e">
        <f t="shared" si="7"/>
        <v>#DIV/0!</v>
      </c>
      <c r="I72" s="97" t="str">
        <f>IF(OR(COUNT(Calculations!BP73:BY73)&lt;3,COUNT(Calculations!BZ73:CI73)&lt;3),"N/A",IF(ISERROR(TTEST(Calculations!BP73:BY73,Calculations!BZ73:CI73,2,2)),"N/A",TTEST(Calculations!BP73:BY73,Calculations!BZ73:CI73,2,2)))</f>
        <v>N/A</v>
      </c>
      <c r="J72" s="94" t="e">
        <f t="shared" si="4"/>
        <v>#DIV/0!</v>
      </c>
      <c r="K72" s="98" t="e">
        <f>IF(AND('Test Sample Data'!N72&gt;=35,'Control Sample Data'!N72&gt;=35),"Type 3",IF(AND('Test Sample Data'!N72&gt;=30,'Control Sample Data'!N72&gt;=30,OR(I72&gt;=0.05,I72="N/A")),"Type 2",IF(OR(AND('Test Sample Data'!N72&gt;=30,'Control Sample Data'!N72&lt;=30),AND('Test Sample Data'!N72&lt;=30,'Control Sample Data'!N72&gt;=30)),"Type 1","OKAY")))</f>
        <v>#DIV/0!</v>
      </c>
    </row>
    <row r="73" spans="1:11">
      <c r="A73" s="73"/>
      <c r="B73" s="92" t="str">
        <f>'Gene Table'!D73</f>
        <v>BC071181</v>
      </c>
      <c r="C73" s="93" t="s">
        <v>289</v>
      </c>
      <c r="D73" s="94" t="e">
        <f>Calculations!BN74</f>
        <v>#DIV/0!</v>
      </c>
      <c r="E73" s="94" t="e">
        <f>Calculations!BO74</f>
        <v>#DIV/0!</v>
      </c>
      <c r="F73" s="95" t="e">
        <f t="shared" si="5"/>
        <v>#DIV/0!</v>
      </c>
      <c r="G73" s="95" t="e">
        <f t="shared" si="6"/>
        <v>#DIV/0!</v>
      </c>
      <c r="H73" s="94" t="e">
        <f t="shared" si="7"/>
        <v>#DIV/0!</v>
      </c>
      <c r="I73" s="97" t="str">
        <f>IF(OR(COUNT(Calculations!BP74:BY74)&lt;3,COUNT(Calculations!BZ74:CI74)&lt;3),"N/A",IF(ISERROR(TTEST(Calculations!BP74:BY74,Calculations!BZ74:CI74,2,2)),"N/A",TTEST(Calculations!BP74:BY74,Calculations!BZ74:CI74,2,2)))</f>
        <v>N/A</v>
      </c>
      <c r="J73" s="94" t="e">
        <f t="shared" si="4"/>
        <v>#DIV/0!</v>
      </c>
      <c r="K73" s="98" t="e">
        <f>IF(AND('Test Sample Data'!N73&gt;=35,'Control Sample Data'!N73&gt;=35),"Type 3",IF(AND('Test Sample Data'!N73&gt;=30,'Control Sample Data'!N73&gt;=30,OR(I73&gt;=0.05,I73="N/A")),"Type 2",IF(OR(AND('Test Sample Data'!N73&gt;=30,'Control Sample Data'!N73&lt;=30),AND('Test Sample Data'!N73&lt;=30,'Control Sample Data'!N73&gt;=30)),"Type 1","OKAY")))</f>
        <v>#DIV/0!</v>
      </c>
    </row>
    <row r="74" spans="1:11">
      <c r="A74" s="73"/>
      <c r="B74" s="92" t="str">
        <f>'Gene Table'!D74</f>
        <v>NM_004296</v>
      </c>
      <c r="C74" s="93" t="s">
        <v>293</v>
      </c>
      <c r="D74" s="94" t="e">
        <f>Calculations!BN75</f>
        <v>#DIV/0!</v>
      </c>
      <c r="E74" s="94" t="e">
        <f>Calculations!BO75</f>
        <v>#DIV/0!</v>
      </c>
      <c r="F74" s="95" t="e">
        <f t="shared" si="5"/>
        <v>#DIV/0!</v>
      </c>
      <c r="G74" s="95" t="e">
        <f t="shared" si="6"/>
        <v>#DIV/0!</v>
      </c>
      <c r="H74" s="94" t="e">
        <f t="shared" si="7"/>
        <v>#DIV/0!</v>
      </c>
      <c r="I74" s="97" t="str">
        <f>IF(OR(COUNT(Calculations!BP75:BY75)&lt;3,COUNT(Calculations!BZ75:CI75)&lt;3),"N/A",IF(ISERROR(TTEST(Calculations!BP75:BY75,Calculations!BZ75:CI75,2,2)),"N/A",TTEST(Calculations!BP75:BY75,Calculations!BZ75:CI75,2,2)))</f>
        <v>N/A</v>
      </c>
      <c r="J74" s="94" t="e">
        <f t="shared" si="4"/>
        <v>#DIV/0!</v>
      </c>
      <c r="K74" s="98" t="e">
        <f>IF(AND('Test Sample Data'!N74&gt;=35,'Control Sample Data'!N74&gt;=35),"Type 3",IF(AND('Test Sample Data'!N74&gt;=30,'Control Sample Data'!N74&gt;=30,OR(I74&gt;=0.05,I74="N/A")),"Type 2",IF(OR(AND('Test Sample Data'!N74&gt;=30,'Control Sample Data'!N74&lt;=30),AND('Test Sample Data'!N74&lt;=30,'Control Sample Data'!N74&gt;=30)),"Type 1","OKAY")))</f>
        <v>#DIV/0!</v>
      </c>
    </row>
    <row r="75" spans="1:11">
      <c r="A75" s="73"/>
      <c r="B75" s="92" t="str">
        <f>'Gene Table'!D75</f>
        <v>NM_001239</v>
      </c>
      <c r="C75" s="93" t="s">
        <v>297</v>
      </c>
      <c r="D75" s="94" t="e">
        <f>Calculations!BN76</f>
        <v>#DIV/0!</v>
      </c>
      <c r="E75" s="94" t="e">
        <f>Calculations!BO76</f>
        <v>#DIV/0!</v>
      </c>
      <c r="F75" s="95" t="e">
        <f t="shared" si="5"/>
        <v>#DIV/0!</v>
      </c>
      <c r="G75" s="95" t="e">
        <f t="shared" si="6"/>
        <v>#DIV/0!</v>
      </c>
      <c r="H75" s="94" t="e">
        <f t="shared" si="7"/>
        <v>#DIV/0!</v>
      </c>
      <c r="I75" s="97" t="str">
        <f>IF(OR(COUNT(Calculations!BP76:BY76)&lt;3,COUNT(Calculations!BZ76:CI76)&lt;3),"N/A",IF(ISERROR(TTEST(Calculations!BP76:BY76,Calculations!BZ76:CI76,2,2)),"N/A",TTEST(Calculations!BP76:BY76,Calculations!BZ76:CI76,2,2)))</f>
        <v>N/A</v>
      </c>
      <c r="J75" s="94" t="e">
        <f t="shared" si="4"/>
        <v>#DIV/0!</v>
      </c>
      <c r="K75" s="98" t="e">
        <f>IF(AND('Test Sample Data'!N75&gt;=35,'Control Sample Data'!N75&gt;=35),"Type 3",IF(AND('Test Sample Data'!N75&gt;=30,'Control Sample Data'!N75&gt;=30,OR(I75&gt;=0.05,I75="N/A")),"Type 2",IF(OR(AND('Test Sample Data'!N75&gt;=30,'Control Sample Data'!N75&lt;=30),AND('Test Sample Data'!N75&lt;=30,'Control Sample Data'!N75&gt;=30)),"Type 1","OKAY")))</f>
        <v>#DIV/0!</v>
      </c>
    </row>
    <row r="76" spans="1:11">
      <c r="A76" s="73"/>
      <c r="B76" s="92" t="str">
        <f>'Gene Table'!D76</f>
        <v>NM_003844</v>
      </c>
      <c r="C76" s="93" t="s">
        <v>301</v>
      </c>
      <c r="D76" s="94" t="e">
        <f>Calculations!BN77</f>
        <v>#DIV/0!</v>
      </c>
      <c r="E76" s="94" t="e">
        <f>Calculations!BO77</f>
        <v>#DIV/0!</v>
      </c>
      <c r="F76" s="95" t="e">
        <f t="shared" si="5"/>
        <v>#DIV/0!</v>
      </c>
      <c r="G76" s="95" t="e">
        <f t="shared" si="6"/>
        <v>#DIV/0!</v>
      </c>
      <c r="H76" s="94" t="e">
        <f t="shared" si="7"/>
        <v>#DIV/0!</v>
      </c>
      <c r="I76" s="97" t="str">
        <f>IF(OR(COUNT(Calculations!BP77:BY77)&lt;3,COUNT(Calculations!BZ77:CI77)&lt;3),"N/A",IF(ISERROR(TTEST(Calculations!BP77:BY77,Calculations!BZ77:CI77,2,2)),"N/A",TTEST(Calculations!BP77:BY77,Calculations!BZ77:CI77,2,2)))</f>
        <v>N/A</v>
      </c>
      <c r="J76" s="94" t="e">
        <f t="shared" si="4"/>
        <v>#DIV/0!</v>
      </c>
      <c r="K76" s="98" t="e">
        <f>IF(AND('Test Sample Data'!N76&gt;=35,'Control Sample Data'!N76&gt;=35),"Type 3",IF(AND('Test Sample Data'!N76&gt;=30,'Control Sample Data'!N76&gt;=30,OR(I76&gt;=0.05,I76="N/A")),"Type 2",IF(OR(AND('Test Sample Data'!N76&gt;=30,'Control Sample Data'!N76&lt;=30),AND('Test Sample Data'!N76&lt;=30,'Control Sample Data'!N76&gt;=30)),"Type 1","OKAY")))</f>
        <v>#DIV/0!</v>
      </c>
    </row>
    <row r="77" spans="1:11">
      <c r="A77" s="73"/>
      <c r="B77" s="92" t="str">
        <f>'Gene Table'!D77</f>
        <v>NM_000071</v>
      </c>
      <c r="C77" s="93" t="s">
        <v>305</v>
      </c>
      <c r="D77" s="94" t="e">
        <f>Calculations!BN78</f>
        <v>#DIV/0!</v>
      </c>
      <c r="E77" s="94" t="e">
        <f>Calculations!BO78</f>
        <v>#DIV/0!</v>
      </c>
      <c r="F77" s="95" t="e">
        <f t="shared" si="5"/>
        <v>#DIV/0!</v>
      </c>
      <c r="G77" s="95" t="e">
        <f t="shared" si="6"/>
        <v>#DIV/0!</v>
      </c>
      <c r="H77" s="94" t="e">
        <f t="shared" si="7"/>
        <v>#DIV/0!</v>
      </c>
      <c r="I77" s="97" t="str">
        <f>IF(OR(COUNT(Calculations!BP78:BY78)&lt;3,COUNT(Calculations!BZ78:CI78)&lt;3),"N/A",IF(ISERROR(TTEST(Calculations!BP78:BY78,Calculations!BZ78:CI78,2,2)),"N/A",TTEST(Calculations!BP78:BY78,Calculations!BZ78:CI78,2,2)))</f>
        <v>N/A</v>
      </c>
      <c r="J77" s="94" t="e">
        <f t="shared" si="4"/>
        <v>#DIV/0!</v>
      </c>
      <c r="K77" s="98" t="e">
        <f>IF(AND('Test Sample Data'!N77&gt;=35,'Control Sample Data'!N77&gt;=35),"Type 3",IF(AND('Test Sample Data'!N77&gt;=30,'Control Sample Data'!N77&gt;=30,OR(I77&gt;=0.05,I77="N/A")),"Type 2",IF(OR(AND('Test Sample Data'!N77&gt;=30,'Control Sample Data'!N77&lt;=30),AND('Test Sample Data'!N77&lt;=30,'Control Sample Data'!N77&gt;=30)),"Type 1","OKAY")))</f>
        <v>#DIV/0!</v>
      </c>
    </row>
    <row r="78" ht="13.5" customHeight="1" spans="1:11">
      <c r="A78" s="73"/>
      <c r="B78" s="92" t="str">
        <f>'Gene Table'!D78</f>
        <v>NM_003739</v>
      </c>
      <c r="C78" s="93" t="s">
        <v>309</v>
      </c>
      <c r="D78" s="94" t="e">
        <f>Calculations!BN79</f>
        <v>#DIV/0!</v>
      </c>
      <c r="E78" s="94" t="e">
        <f>Calculations!BO79</f>
        <v>#DIV/0!</v>
      </c>
      <c r="F78" s="95" t="e">
        <f t="shared" si="5"/>
        <v>#DIV/0!</v>
      </c>
      <c r="G78" s="95" t="e">
        <f t="shared" si="6"/>
        <v>#DIV/0!</v>
      </c>
      <c r="H78" s="94" t="e">
        <f t="shared" si="7"/>
        <v>#DIV/0!</v>
      </c>
      <c r="I78" s="97" t="str">
        <f>IF(OR(COUNT(Calculations!BP79:BY79)&lt;3,COUNT(Calculations!BZ79:CI79)&lt;3),"N/A",IF(ISERROR(TTEST(Calculations!BP79:BY79,Calculations!BZ79:CI79,2,2)),"N/A",TTEST(Calculations!BP79:BY79,Calculations!BZ79:CI79,2,2)))</f>
        <v>N/A</v>
      </c>
      <c r="J78" s="94" t="e">
        <f t="shared" si="4"/>
        <v>#DIV/0!</v>
      </c>
      <c r="K78" s="98" t="e">
        <f>IF(AND('Test Sample Data'!N78&gt;=35,'Control Sample Data'!N78&gt;=35),"Type 3",IF(AND('Test Sample Data'!N78&gt;=30,'Control Sample Data'!N78&gt;=30,OR(I78&gt;=0.05,I78="N/A")),"Type 2",IF(OR(AND('Test Sample Data'!N78&gt;=30,'Control Sample Data'!N78&lt;=30),AND('Test Sample Data'!N78&lt;=30,'Control Sample Data'!N78&gt;=30)),"Type 1","OKAY")))</f>
        <v>#DIV/0!</v>
      </c>
    </row>
    <row r="79" spans="1:11">
      <c r="A79" s="73"/>
      <c r="B79" s="92" t="str">
        <f>'Gene Table'!D79</f>
        <v>NM_000376</v>
      </c>
      <c r="C79" s="93" t="s">
        <v>313</v>
      </c>
      <c r="D79" s="94" t="e">
        <f>Calculations!BN80</f>
        <v>#DIV/0!</v>
      </c>
      <c r="E79" s="94" t="e">
        <f>Calculations!BO80</f>
        <v>#DIV/0!</v>
      </c>
      <c r="F79" s="95" t="e">
        <f t="shared" si="5"/>
        <v>#DIV/0!</v>
      </c>
      <c r="G79" s="95" t="e">
        <f t="shared" si="6"/>
        <v>#DIV/0!</v>
      </c>
      <c r="H79" s="94" t="e">
        <f t="shared" si="7"/>
        <v>#DIV/0!</v>
      </c>
      <c r="I79" s="97" t="str">
        <f>IF(OR(COUNT(Calculations!BP80:BY80)&lt;3,COUNT(Calculations!BZ80:CI80)&lt;3),"N/A",IF(ISERROR(TTEST(Calculations!BP80:BY80,Calculations!BZ80:CI80,2,2)),"N/A",TTEST(Calculations!BP80:BY80,Calculations!BZ80:CI80,2,2)))</f>
        <v>N/A</v>
      </c>
      <c r="J79" s="94" t="e">
        <f t="shared" si="4"/>
        <v>#DIV/0!</v>
      </c>
      <c r="K79" s="98" t="e">
        <f>IF(AND('Test Sample Data'!N79&gt;=35,'Control Sample Data'!N79&gt;=35),"Type 3",IF(AND('Test Sample Data'!N79&gt;=30,'Control Sample Data'!N79&gt;=30,OR(I79&gt;=0.05,I79="N/A")),"Type 2",IF(OR(AND('Test Sample Data'!N79&gt;=30,'Control Sample Data'!N79&lt;=30),AND('Test Sample Data'!N79&lt;=30,'Control Sample Data'!N79&gt;=30)),"Type 1","OKAY")))</f>
        <v>#DIV/0!</v>
      </c>
    </row>
    <row r="80" spans="1:11">
      <c r="A80" s="73"/>
      <c r="B80" s="92" t="str">
        <f>'Gene Table'!D80</f>
        <v>NM_004333</v>
      </c>
      <c r="C80" s="93" t="s">
        <v>317</v>
      </c>
      <c r="D80" s="94" t="e">
        <f>Calculations!BN81</f>
        <v>#DIV/0!</v>
      </c>
      <c r="E80" s="94" t="e">
        <f>Calculations!BO81</f>
        <v>#DIV/0!</v>
      </c>
      <c r="F80" s="95" t="e">
        <f t="shared" si="5"/>
        <v>#DIV/0!</v>
      </c>
      <c r="G80" s="95" t="e">
        <f t="shared" si="6"/>
        <v>#DIV/0!</v>
      </c>
      <c r="H80" s="94" t="e">
        <f t="shared" si="7"/>
        <v>#DIV/0!</v>
      </c>
      <c r="I80" s="97" t="str">
        <f>IF(OR(COUNT(Calculations!BP81:BY81)&lt;3,COUNT(Calculations!BZ81:CI81)&lt;3),"N/A",IF(ISERROR(TTEST(Calculations!BP81:BY81,Calculations!BZ81:CI81,2,2)),"N/A",TTEST(Calculations!BP81:BY81,Calculations!BZ81:CI81,2,2)))</f>
        <v>N/A</v>
      </c>
      <c r="J80" s="94" t="e">
        <f t="shared" si="4"/>
        <v>#DIV/0!</v>
      </c>
      <c r="K80" s="98" t="e">
        <f>IF(AND('Test Sample Data'!N80&gt;=35,'Control Sample Data'!N80&gt;=35),"Type 3",IF(AND('Test Sample Data'!N80&gt;=30,'Control Sample Data'!N80&gt;=30,OR(I80&gt;=0.05,I80="N/A")),"Type 2",IF(OR(AND('Test Sample Data'!N80&gt;=30,'Control Sample Data'!N80&lt;=30),AND('Test Sample Data'!N80&lt;=30,'Control Sample Data'!N80&gt;=30)),"Type 1","OKAY")))</f>
        <v>#DIV/0!</v>
      </c>
    </row>
    <row r="81" spans="1:11">
      <c r="A81" s="73"/>
      <c r="B81" s="92" t="str">
        <f>'Gene Table'!D81</f>
        <v>NM_194255</v>
      </c>
      <c r="C81" s="93" t="s">
        <v>321</v>
      </c>
      <c r="D81" s="94" t="e">
        <f>Calculations!BN82</f>
        <v>#DIV/0!</v>
      </c>
      <c r="E81" s="94" t="e">
        <f>Calculations!BO82</f>
        <v>#DIV/0!</v>
      </c>
      <c r="F81" s="95" t="e">
        <f t="shared" si="5"/>
        <v>#DIV/0!</v>
      </c>
      <c r="G81" s="95" t="e">
        <f t="shared" si="6"/>
        <v>#DIV/0!</v>
      </c>
      <c r="H81" s="94" t="e">
        <f t="shared" si="7"/>
        <v>#DIV/0!</v>
      </c>
      <c r="I81" s="97" t="str">
        <f>IF(OR(COUNT(Calculations!BP82:BY82)&lt;3,COUNT(Calculations!BZ82:CI82)&lt;3),"N/A",IF(ISERROR(TTEST(Calculations!BP82:BY82,Calculations!BZ82:CI82,2,2)),"N/A",TTEST(Calculations!BP82:BY82,Calculations!BZ82:CI82,2,2)))</f>
        <v>N/A</v>
      </c>
      <c r="J81" s="94" t="e">
        <f t="shared" si="4"/>
        <v>#DIV/0!</v>
      </c>
      <c r="K81" s="98" t="e">
        <f>IF(AND('Test Sample Data'!N81&gt;=35,'Control Sample Data'!N81&gt;=35),"Type 3",IF(AND('Test Sample Data'!N81&gt;=30,'Control Sample Data'!N81&gt;=30,OR(I81&gt;=0.05,I81="N/A")),"Type 2",IF(OR(AND('Test Sample Data'!N81&gt;=30,'Control Sample Data'!N81&lt;=30),AND('Test Sample Data'!N81&lt;=30,'Control Sample Data'!N81&gt;=30)),"Type 1","OKAY")))</f>
        <v>#DIV/0!</v>
      </c>
    </row>
    <row r="82" spans="1:11">
      <c r="A82" s="73"/>
      <c r="B82" s="92" t="str">
        <f>'Gene Table'!D82</f>
        <v>NM_022437</v>
      </c>
      <c r="C82" s="93" t="s">
        <v>325</v>
      </c>
      <c r="D82" s="94" t="e">
        <f>Calculations!BN83</f>
        <v>#DIV/0!</v>
      </c>
      <c r="E82" s="94" t="e">
        <f>Calculations!BO83</f>
        <v>#DIV/0!</v>
      </c>
      <c r="F82" s="95" t="e">
        <f t="shared" si="5"/>
        <v>#DIV/0!</v>
      </c>
      <c r="G82" s="95" t="e">
        <f t="shared" si="6"/>
        <v>#DIV/0!</v>
      </c>
      <c r="H82" s="94" t="e">
        <f t="shared" si="7"/>
        <v>#DIV/0!</v>
      </c>
      <c r="I82" s="97" t="str">
        <f>IF(OR(COUNT(Calculations!BP83:BY83)&lt;3,COUNT(Calculations!BZ83:CI83)&lt;3),"N/A",IF(ISERROR(TTEST(Calculations!BP83:BY83,Calculations!BZ83:CI83,2,2)),"N/A",TTEST(Calculations!BP83:BY83,Calculations!BZ83:CI83,2,2)))</f>
        <v>N/A</v>
      </c>
      <c r="J82" s="94" t="e">
        <f t="shared" si="4"/>
        <v>#DIV/0!</v>
      </c>
      <c r="K82" s="98" t="e">
        <f>IF(AND('Test Sample Data'!N82&gt;=35,'Control Sample Data'!N82&gt;=35),"Type 3",IF(AND('Test Sample Data'!N82&gt;=30,'Control Sample Data'!N82&gt;=30,OR(I82&gt;=0.05,I82="N/A")),"Type 2",IF(OR(AND('Test Sample Data'!N82&gt;=30,'Control Sample Data'!N82&lt;=30),AND('Test Sample Data'!N82&lt;=30,'Control Sample Data'!N82&gt;=30)),"Type 1","OKAY")))</f>
        <v>#DIV/0!</v>
      </c>
    </row>
    <row r="83" spans="1:11">
      <c r="A83" s="73"/>
      <c r="B83" s="92" t="str">
        <f>'Gene Table'!D83</f>
        <v>NM_000057</v>
      </c>
      <c r="C83" s="93" t="s">
        <v>329</v>
      </c>
      <c r="D83" s="94" t="e">
        <f>Calculations!BN84</f>
        <v>#DIV/0!</v>
      </c>
      <c r="E83" s="94" t="e">
        <f>Calculations!BO84</f>
        <v>#DIV/0!</v>
      </c>
      <c r="F83" s="95" t="e">
        <f t="shared" si="5"/>
        <v>#DIV/0!</v>
      </c>
      <c r="G83" s="95" t="e">
        <f t="shared" si="6"/>
        <v>#DIV/0!</v>
      </c>
      <c r="H83" s="94" t="e">
        <f t="shared" si="7"/>
        <v>#DIV/0!</v>
      </c>
      <c r="I83" s="97" t="str">
        <f>IF(OR(COUNT(Calculations!BP84:BY84)&lt;3,COUNT(Calculations!BZ84:CI84)&lt;3),"N/A",IF(ISERROR(TTEST(Calculations!BP84:BY84,Calculations!BZ84:CI84,2,2)),"N/A",TTEST(Calculations!BP84:BY84,Calculations!BZ84:CI84,2,2)))</f>
        <v>N/A</v>
      </c>
      <c r="J83" s="94" t="e">
        <f t="shared" si="4"/>
        <v>#DIV/0!</v>
      </c>
      <c r="K83" s="98" t="e">
        <f>IF(AND('Test Sample Data'!N83&gt;=35,'Control Sample Data'!N83&gt;=35),"Type 3",IF(AND('Test Sample Data'!N83&gt;=30,'Control Sample Data'!N83&gt;=30,OR(I83&gt;=0.05,I83="N/A")),"Type 2",IF(OR(AND('Test Sample Data'!N83&gt;=30,'Control Sample Data'!N83&lt;=30),AND('Test Sample Data'!N83&lt;=30,'Control Sample Data'!N83&gt;=30)),"Type 1","OKAY")))</f>
        <v>#DIV/0!</v>
      </c>
    </row>
    <row r="84" spans="1:11">
      <c r="A84" s="73"/>
      <c r="B84" s="92" t="str">
        <f>'Gene Table'!D84</f>
        <v>NM_002982</v>
      </c>
      <c r="C84" s="93" t="s">
        <v>333</v>
      </c>
      <c r="D84" s="94" t="e">
        <f>Calculations!BN85</f>
        <v>#DIV/0!</v>
      </c>
      <c r="E84" s="94" t="e">
        <f>Calculations!BO85</f>
        <v>#DIV/0!</v>
      </c>
      <c r="F84" s="95" t="e">
        <f t="shared" si="5"/>
        <v>#DIV/0!</v>
      </c>
      <c r="G84" s="95" t="e">
        <f t="shared" si="6"/>
        <v>#DIV/0!</v>
      </c>
      <c r="H84" s="94" t="e">
        <f t="shared" si="7"/>
        <v>#DIV/0!</v>
      </c>
      <c r="I84" s="97" t="str">
        <f>IF(OR(COUNT(Calculations!BP85:BY85)&lt;3,COUNT(Calculations!BZ85:CI85)&lt;3),"N/A",IF(ISERROR(TTEST(Calculations!BP85:BY85,Calculations!BZ85:CI85,2,2)),"N/A",TTEST(Calculations!BP85:BY85,Calculations!BZ85:CI85,2,2)))</f>
        <v>N/A</v>
      </c>
      <c r="J84" s="94" t="e">
        <f t="shared" si="4"/>
        <v>#DIV/0!</v>
      </c>
      <c r="K84" s="98" t="e">
        <f>IF(AND('Test Sample Data'!N84&gt;=35,'Control Sample Data'!N84&gt;=35),"Type 3",IF(AND('Test Sample Data'!N84&gt;=30,'Control Sample Data'!N84&gt;=30,OR(I84&gt;=0.05,I84="N/A")),"Type 2",IF(OR(AND('Test Sample Data'!N84&gt;=30,'Control Sample Data'!N84&lt;=30),AND('Test Sample Data'!N84&lt;=30,'Control Sample Data'!N84&gt;=30)),"Type 1","OKAY")))</f>
        <v>#DIV/0!</v>
      </c>
    </row>
    <row r="85" spans="1:11">
      <c r="A85" s="73"/>
      <c r="B85" s="92" t="str">
        <f>'Gene Table'!D85</f>
        <v>NM_021632</v>
      </c>
      <c r="C85" s="93" t="s">
        <v>337</v>
      </c>
      <c r="D85" s="94" t="e">
        <f>Calculations!BN86</f>
        <v>#DIV/0!</v>
      </c>
      <c r="E85" s="94" t="e">
        <f>Calculations!BO86</f>
        <v>#DIV/0!</v>
      </c>
      <c r="F85" s="95" t="e">
        <f t="shared" si="5"/>
        <v>#DIV/0!</v>
      </c>
      <c r="G85" s="95" t="e">
        <f t="shared" si="6"/>
        <v>#DIV/0!</v>
      </c>
      <c r="H85" s="94" t="e">
        <f t="shared" si="7"/>
        <v>#DIV/0!</v>
      </c>
      <c r="I85" s="97" t="str">
        <f>IF(OR(COUNT(Calculations!BP86:BY86)&lt;3,COUNT(Calculations!BZ86:CI86)&lt;3),"N/A",IF(ISERROR(TTEST(Calculations!BP86:BY86,Calculations!BZ86:CI86,2,2)),"N/A",TTEST(Calculations!BP86:BY86,Calculations!BZ86:CI86,2,2)))</f>
        <v>N/A</v>
      </c>
      <c r="J85" s="94" t="e">
        <f t="shared" si="4"/>
        <v>#DIV/0!</v>
      </c>
      <c r="K85" s="98" t="e">
        <f>IF(AND('Test Sample Data'!N85&gt;=35,'Control Sample Data'!N85&gt;=35),"Type 3",IF(AND('Test Sample Data'!N85&gt;=30,'Control Sample Data'!N85&gt;=30,OR(I85&gt;=0.05,I85="N/A")),"Type 2",IF(OR(AND('Test Sample Data'!N85&gt;=30,'Control Sample Data'!N85&lt;=30),AND('Test Sample Data'!N85&lt;=30,'Control Sample Data'!N85&gt;=30)),"Type 1","OKAY")))</f>
        <v>#DIV/0!</v>
      </c>
    </row>
    <row r="86" spans="1:11">
      <c r="A86" s="73"/>
      <c r="B86" s="92" t="str">
        <f>'Gene Table'!D86</f>
        <v>NM_005037</v>
      </c>
      <c r="C86" s="93" t="s">
        <v>341</v>
      </c>
      <c r="D86" s="94" t="e">
        <f>Calculations!BN87</f>
        <v>#DIV/0!</v>
      </c>
      <c r="E86" s="94" t="e">
        <f>Calculations!BO87</f>
        <v>#DIV/0!</v>
      </c>
      <c r="F86" s="95" t="e">
        <f t="shared" si="5"/>
        <v>#DIV/0!</v>
      </c>
      <c r="G86" s="95" t="e">
        <f t="shared" si="6"/>
        <v>#DIV/0!</v>
      </c>
      <c r="H86" s="94" t="e">
        <f t="shared" si="7"/>
        <v>#DIV/0!</v>
      </c>
      <c r="I86" s="97" t="str">
        <f>IF(OR(COUNT(Calculations!BP87:BY87)&lt;3,COUNT(Calculations!BZ87:CI87)&lt;3),"N/A",IF(ISERROR(TTEST(Calculations!BP87:BY87,Calculations!BZ87:CI87,2,2)),"N/A",TTEST(Calculations!BP87:BY87,Calculations!BZ87:CI87,2,2)))</f>
        <v>N/A</v>
      </c>
      <c r="J86" s="94" t="e">
        <f t="shared" si="4"/>
        <v>#DIV/0!</v>
      </c>
      <c r="K86" s="98" t="e">
        <f>IF(AND('Test Sample Data'!N86&gt;=35,'Control Sample Data'!N86&gt;=35),"Type 3",IF(AND('Test Sample Data'!N86&gt;=30,'Control Sample Data'!N86&gt;=30,OR(I86&gt;=0.05,I86="N/A")),"Type 2",IF(OR(AND('Test Sample Data'!N86&gt;=30,'Control Sample Data'!N86&lt;=30),AND('Test Sample Data'!N86&lt;=30,'Control Sample Data'!N86&gt;=30)),"Type 1","OKAY")))</f>
        <v>#DIV/0!</v>
      </c>
    </row>
    <row r="87" spans="1:11">
      <c r="A87" s="73"/>
      <c r="B87" s="92" t="str">
        <f>'Gene Table'!D87</f>
        <v>HGDC</v>
      </c>
      <c r="C87" s="93" t="s">
        <v>345</v>
      </c>
      <c r="D87" s="94" t="e">
        <f>Calculations!BN88</f>
        <v>#DIV/0!</v>
      </c>
      <c r="E87" s="94" t="e">
        <f>Calculations!BO88</f>
        <v>#DIV/0!</v>
      </c>
      <c r="F87" s="95" t="e">
        <f t="shared" si="5"/>
        <v>#DIV/0!</v>
      </c>
      <c r="G87" s="95" t="e">
        <f t="shared" si="6"/>
        <v>#DIV/0!</v>
      </c>
      <c r="H87" s="94" t="e">
        <f t="shared" si="7"/>
        <v>#DIV/0!</v>
      </c>
      <c r="I87" s="97" t="str">
        <f>IF(OR(COUNT(Calculations!BP88:BY88)&lt;3,COUNT(Calculations!BZ88:CI88)&lt;3),"N/A",IF(ISERROR(TTEST(Calculations!BP88:BY88,Calculations!BZ88:CI88,2,2)),"N/A",TTEST(Calculations!BP88:BY88,Calculations!BZ88:CI88,2,2)))</f>
        <v>N/A</v>
      </c>
      <c r="J87" s="94" t="e">
        <f t="shared" si="4"/>
        <v>#DIV/0!</v>
      </c>
      <c r="K87" s="98" t="e">
        <f>IF(AND('Test Sample Data'!N87&gt;=35,'Control Sample Data'!N87&gt;=35),"Type 3",IF(AND('Test Sample Data'!N87&gt;=30,'Control Sample Data'!N87&gt;=30,OR(I87&gt;=0.05,I87="N/A")),"Type 2",IF(OR(AND('Test Sample Data'!N87&gt;=30,'Control Sample Data'!N87&lt;=30),AND('Test Sample Data'!N87&lt;=30,'Control Sample Data'!N87&gt;=30)),"Type 1","OKAY")))</f>
        <v>#DIV/0!</v>
      </c>
    </row>
    <row r="88" spans="1:11">
      <c r="A88" s="73"/>
      <c r="B88" s="92" t="str">
        <f>'Gene Table'!D88</f>
        <v>HGDC</v>
      </c>
      <c r="C88" s="93" t="s">
        <v>347</v>
      </c>
      <c r="D88" s="94" t="e">
        <f>Calculations!BN89</f>
        <v>#DIV/0!</v>
      </c>
      <c r="E88" s="94" t="e">
        <f>Calculations!BO89</f>
        <v>#DIV/0!</v>
      </c>
      <c r="F88" s="95" t="e">
        <f t="shared" si="5"/>
        <v>#DIV/0!</v>
      </c>
      <c r="G88" s="95" t="e">
        <f t="shared" si="6"/>
        <v>#DIV/0!</v>
      </c>
      <c r="H88" s="94" t="e">
        <f t="shared" si="7"/>
        <v>#DIV/0!</v>
      </c>
      <c r="I88" s="97" t="str">
        <f>IF(OR(COUNT(Calculations!BP89:BY89)&lt;3,COUNT(Calculations!BZ89:CI89)&lt;3),"N/A",IF(ISERROR(TTEST(Calculations!BP89:BY89,Calculations!BZ89:CI89,2,2)),"N/A",TTEST(Calculations!BP89:BY89,Calculations!BZ89:CI89,2,2)))</f>
        <v>N/A</v>
      </c>
      <c r="J88" s="94" t="e">
        <f t="shared" si="4"/>
        <v>#DIV/0!</v>
      </c>
      <c r="K88" s="98" t="e">
        <f>IF(AND('Test Sample Data'!N88&gt;=35,'Control Sample Data'!N88&gt;=35),"Type 3",IF(AND('Test Sample Data'!N88&gt;=30,'Control Sample Data'!N88&gt;=30,OR(I88&gt;=0.05,I88="N/A")),"Type 2",IF(OR(AND('Test Sample Data'!N88&gt;=30,'Control Sample Data'!N88&lt;=30),AND('Test Sample Data'!N88&lt;=30,'Control Sample Data'!N88&gt;=30)),"Type 1","OKAY")))</f>
        <v>#DIV/0!</v>
      </c>
    </row>
    <row r="89" spans="1:11">
      <c r="A89" s="73"/>
      <c r="B89" s="92" t="str">
        <f>'Gene Table'!D89</f>
        <v>NM_002046</v>
      </c>
      <c r="C89" s="93" t="s">
        <v>348</v>
      </c>
      <c r="D89" s="94" t="e">
        <f>Calculations!BN90</f>
        <v>#DIV/0!</v>
      </c>
      <c r="E89" s="94" t="e">
        <f>Calculations!BO90</f>
        <v>#DIV/0!</v>
      </c>
      <c r="F89" s="95" t="e">
        <f t="shared" si="5"/>
        <v>#DIV/0!</v>
      </c>
      <c r="G89" s="95" t="e">
        <f t="shared" si="6"/>
        <v>#DIV/0!</v>
      </c>
      <c r="H89" s="94" t="e">
        <f t="shared" si="7"/>
        <v>#DIV/0!</v>
      </c>
      <c r="I89" s="97" t="str">
        <f>IF(OR(COUNT(Calculations!BP90:BY90)&lt;3,COUNT(Calculations!BZ90:CI90)&lt;3),"N/A",IF(ISERROR(TTEST(Calculations!BP90:BY90,Calculations!BZ90:CI90,2,2)),"N/A",TTEST(Calculations!BP90:BY90,Calculations!BZ90:CI90,2,2)))</f>
        <v>N/A</v>
      </c>
      <c r="J89" s="94" t="e">
        <f t="shared" si="4"/>
        <v>#DIV/0!</v>
      </c>
      <c r="K89" s="98" t="e">
        <f>IF(AND('Test Sample Data'!N89&gt;=35,'Control Sample Data'!N89&gt;=35),"Type 3",IF(AND('Test Sample Data'!N89&gt;=30,'Control Sample Data'!N89&gt;=30,OR(I89&gt;=0.05,I89="N/A")),"Type 2",IF(OR(AND('Test Sample Data'!N89&gt;=30,'Control Sample Data'!N89&lt;=30),AND('Test Sample Data'!N89&lt;=30,'Control Sample Data'!N89&gt;=30)),"Type 1","OKAY")))</f>
        <v>#DIV/0!</v>
      </c>
    </row>
    <row r="90" spans="1:11">
      <c r="A90" s="73"/>
      <c r="B90" s="92" t="str">
        <f>'Gene Table'!D90</f>
        <v>NM_001101</v>
      </c>
      <c r="C90" s="93" t="s">
        <v>352</v>
      </c>
      <c r="D90" s="94" t="e">
        <f>Calculations!BN91</f>
        <v>#DIV/0!</v>
      </c>
      <c r="E90" s="94" t="e">
        <f>Calculations!BO91</f>
        <v>#DIV/0!</v>
      </c>
      <c r="F90" s="95" t="e">
        <f t="shared" si="5"/>
        <v>#DIV/0!</v>
      </c>
      <c r="G90" s="95" t="e">
        <f t="shared" si="6"/>
        <v>#DIV/0!</v>
      </c>
      <c r="H90" s="94" t="e">
        <f t="shared" si="7"/>
        <v>#DIV/0!</v>
      </c>
      <c r="I90" s="97" t="str">
        <f>IF(OR(COUNT(Calculations!BP91:BY91)&lt;3,COUNT(Calculations!BZ91:CI91)&lt;3),"N/A",IF(ISERROR(TTEST(Calculations!BP91:BY91,Calculations!BZ91:CI91,2,2)),"N/A",TTEST(Calculations!BP91:BY91,Calculations!BZ91:CI91,2,2)))</f>
        <v>N/A</v>
      </c>
      <c r="J90" s="94" t="e">
        <f t="shared" si="4"/>
        <v>#DIV/0!</v>
      </c>
      <c r="K90" s="98" t="e">
        <f>IF(AND('Test Sample Data'!N90&gt;=35,'Control Sample Data'!N90&gt;=35),"Type 3",IF(AND('Test Sample Data'!N90&gt;=30,'Control Sample Data'!N90&gt;=30,OR(I90&gt;=0.05,I90="N/A")),"Type 2",IF(OR(AND('Test Sample Data'!N90&gt;=30,'Control Sample Data'!N90&lt;=30),AND('Test Sample Data'!N90&lt;=30,'Control Sample Data'!N90&gt;=30)),"Type 1","OKAY")))</f>
        <v>#DIV/0!</v>
      </c>
    </row>
    <row r="91" customHeight="1" spans="1:11">
      <c r="A91" s="73"/>
      <c r="B91" s="92" t="str">
        <f>'Gene Table'!D91</f>
        <v>NM_004048</v>
      </c>
      <c r="C91" s="93" t="s">
        <v>356</v>
      </c>
      <c r="D91" s="94" t="e">
        <f>Calculations!BN92</f>
        <v>#DIV/0!</v>
      </c>
      <c r="E91" s="94" t="e">
        <f>Calculations!BO92</f>
        <v>#DIV/0!</v>
      </c>
      <c r="F91" s="95" t="e">
        <f t="shared" si="5"/>
        <v>#DIV/0!</v>
      </c>
      <c r="G91" s="95" t="e">
        <f t="shared" si="6"/>
        <v>#DIV/0!</v>
      </c>
      <c r="H91" s="94" t="e">
        <f t="shared" si="7"/>
        <v>#DIV/0!</v>
      </c>
      <c r="I91" s="97" t="str">
        <f>IF(OR(COUNT(Calculations!BP92:BY92)&lt;3,COUNT(Calculations!BZ92:CI92)&lt;3),"N/A",IF(ISERROR(TTEST(Calculations!BP92:BY92,Calculations!BZ92:CI92,2,2)),"N/A",TTEST(Calculations!BP92:BY92,Calculations!BZ92:CI92,2,2)))</f>
        <v>N/A</v>
      </c>
      <c r="J91" s="94" t="e">
        <f t="shared" si="4"/>
        <v>#DIV/0!</v>
      </c>
      <c r="K91" s="98" t="e">
        <f>IF(AND('Test Sample Data'!N91&gt;=35,'Control Sample Data'!N91&gt;=35),"Type 3",IF(AND('Test Sample Data'!N91&gt;=30,'Control Sample Data'!N91&gt;=30,OR(I91&gt;=0.05,I91="N/A")),"Type 2",IF(OR(AND('Test Sample Data'!N91&gt;=30,'Control Sample Data'!N91&lt;=30),AND('Test Sample Data'!N91&lt;=30,'Control Sample Data'!N91&gt;=30)),"Type 1","OKAY")))</f>
        <v>#DIV/0!</v>
      </c>
    </row>
    <row r="92" spans="1:11">
      <c r="A92" s="73"/>
      <c r="B92" s="92" t="str">
        <f>'Gene Table'!D92</f>
        <v>NM_012423</v>
      </c>
      <c r="C92" s="93" t="s">
        <v>360</v>
      </c>
      <c r="D92" s="94" t="e">
        <f>Calculations!BN93</f>
        <v>#DIV/0!</v>
      </c>
      <c r="E92" s="94" t="e">
        <f>Calculations!BO93</f>
        <v>#DIV/0!</v>
      </c>
      <c r="F92" s="95" t="e">
        <f t="shared" si="5"/>
        <v>#DIV/0!</v>
      </c>
      <c r="G92" s="95" t="e">
        <f t="shared" si="6"/>
        <v>#DIV/0!</v>
      </c>
      <c r="H92" s="94" t="e">
        <f t="shared" si="7"/>
        <v>#DIV/0!</v>
      </c>
      <c r="I92" s="97" t="str">
        <f>IF(OR(COUNT(Calculations!BP93:BY93)&lt;3,COUNT(Calculations!BZ93:CI93)&lt;3),"N/A",IF(ISERROR(TTEST(Calculations!BP93:BY93,Calculations!BZ93:CI93,2,2)),"N/A",TTEST(Calculations!BP93:BY93,Calculations!BZ93:CI93,2,2)))</f>
        <v>N/A</v>
      </c>
      <c r="J92" s="94" t="e">
        <f t="shared" si="4"/>
        <v>#DIV/0!</v>
      </c>
      <c r="K92" s="98" t="e">
        <f>IF(AND('Test Sample Data'!N92&gt;=35,'Control Sample Data'!N92&gt;=35),"Type 3",IF(AND('Test Sample Data'!N92&gt;=30,'Control Sample Data'!N92&gt;=30,OR(I92&gt;=0.05,I92="N/A")),"Type 2",IF(OR(AND('Test Sample Data'!N92&gt;=30,'Control Sample Data'!N92&lt;=30),AND('Test Sample Data'!N92&lt;=30,'Control Sample Data'!N92&gt;=30)),"Type 1","OKAY")))</f>
        <v>#DIV/0!</v>
      </c>
    </row>
    <row r="93" spans="1:11">
      <c r="A93" s="73"/>
      <c r="B93" s="92" t="str">
        <f>'Gene Table'!D93</f>
        <v>NM_000194</v>
      </c>
      <c r="C93" s="93" t="s">
        <v>364</v>
      </c>
      <c r="D93" s="94" t="e">
        <f>Calculations!BN94</f>
        <v>#DIV/0!</v>
      </c>
      <c r="E93" s="94" t="e">
        <f>Calculations!BO94</f>
        <v>#DIV/0!</v>
      </c>
      <c r="F93" s="95" t="e">
        <f t="shared" si="5"/>
        <v>#DIV/0!</v>
      </c>
      <c r="G93" s="95" t="e">
        <f t="shared" si="6"/>
        <v>#DIV/0!</v>
      </c>
      <c r="H93" s="94" t="e">
        <f t="shared" si="7"/>
        <v>#DIV/0!</v>
      </c>
      <c r="I93" s="97" t="str">
        <f>IF(OR(COUNT(Calculations!BP94:BY94)&lt;3,COUNT(Calculations!BZ94:CI94)&lt;3),"N/A",IF(ISERROR(TTEST(Calculations!BP94:BY94,Calculations!BZ94:CI94,2,2)),"N/A",TTEST(Calculations!BP94:BY94,Calculations!BZ94:CI94,2,2)))</f>
        <v>N/A</v>
      </c>
      <c r="J93" s="94" t="e">
        <f t="shared" si="4"/>
        <v>#DIV/0!</v>
      </c>
      <c r="K93" s="98" t="e">
        <f>IF(AND('Test Sample Data'!N93&gt;=35,'Control Sample Data'!N93&gt;=35),"Type 3",IF(AND('Test Sample Data'!N93&gt;=30,'Control Sample Data'!N93&gt;=30,OR(I93&gt;=0.05,I93="N/A")),"Type 2",IF(OR(AND('Test Sample Data'!N93&gt;=30,'Control Sample Data'!N93&lt;=30),AND('Test Sample Data'!N93&lt;=30,'Control Sample Data'!N93&gt;=30)),"Type 1","OKAY")))</f>
        <v>#DIV/0!</v>
      </c>
    </row>
    <row r="94" spans="1:11">
      <c r="A94" s="73"/>
      <c r="B94" s="92" t="str">
        <f>'Gene Table'!D94</f>
        <v>NR_003286</v>
      </c>
      <c r="C94" s="93" t="s">
        <v>368</v>
      </c>
      <c r="D94" s="94" t="e">
        <f>Calculations!BN95</f>
        <v>#DIV/0!</v>
      </c>
      <c r="E94" s="94" t="e">
        <f>Calculations!BO95</f>
        <v>#DIV/0!</v>
      </c>
      <c r="F94" s="95" t="e">
        <f t="shared" si="5"/>
        <v>#DIV/0!</v>
      </c>
      <c r="G94" s="95" t="e">
        <f t="shared" si="6"/>
        <v>#DIV/0!</v>
      </c>
      <c r="H94" s="94" t="e">
        <f t="shared" si="7"/>
        <v>#DIV/0!</v>
      </c>
      <c r="I94" s="97" t="str">
        <f>IF(OR(COUNT(Calculations!BP95:BY95)&lt;3,COUNT(Calculations!BZ95:CI95)&lt;3),"N/A",IF(ISERROR(TTEST(Calculations!BP95:BY95,Calculations!BZ95:CI95,2,2)),"N/A",TTEST(Calculations!BP95:BY95,Calculations!BZ95:CI95,2,2)))</f>
        <v>N/A</v>
      </c>
      <c r="J94" s="94" t="e">
        <f t="shared" si="4"/>
        <v>#DIV/0!</v>
      </c>
      <c r="K94" s="98" t="e">
        <f>IF(AND('Test Sample Data'!N94&gt;=35,'Control Sample Data'!N94&gt;=35),"Type 3",IF(AND('Test Sample Data'!N94&gt;=30,'Control Sample Data'!N94&gt;=30,OR(I94&gt;=0.05,I94="N/A")),"Type 2",IF(OR(AND('Test Sample Data'!N94&gt;=30,'Control Sample Data'!N94&lt;=30),AND('Test Sample Data'!N94&lt;=30,'Control Sample Data'!N94&gt;=30)),"Type 1","OKAY")))</f>
        <v>#DIV/0!</v>
      </c>
    </row>
    <row r="95" ht="15" customHeight="1" spans="1:11">
      <c r="A95" s="73"/>
      <c r="B95" s="92" t="str">
        <f>'Gene Table'!D95</f>
        <v>RT</v>
      </c>
      <c r="C95" s="93" t="s">
        <v>372</v>
      </c>
      <c r="D95" s="94" t="e">
        <f>Calculations!BN96</f>
        <v>#DIV/0!</v>
      </c>
      <c r="E95" s="94" t="e">
        <f>Calculations!BO96</f>
        <v>#DIV/0!</v>
      </c>
      <c r="F95" s="95" t="e">
        <f t="shared" si="5"/>
        <v>#DIV/0!</v>
      </c>
      <c r="G95" s="95" t="e">
        <f t="shared" si="6"/>
        <v>#DIV/0!</v>
      </c>
      <c r="H95" s="94" t="e">
        <f t="shared" si="7"/>
        <v>#DIV/0!</v>
      </c>
      <c r="I95" s="97" t="str">
        <f>IF(OR(COUNT(Calculations!BP96:BY96)&lt;3,COUNT(Calculations!BZ96:CI96)&lt;3),"N/A",IF(ISERROR(TTEST(Calculations!BP96:BY96,Calculations!BZ96:CI96,2,2)),"N/A",TTEST(Calculations!BP96:BY96,Calculations!BZ96:CI96,2,2)))</f>
        <v>N/A</v>
      </c>
      <c r="J95" s="94" t="e">
        <f t="shared" si="4"/>
        <v>#DIV/0!</v>
      </c>
      <c r="K95" s="98" t="e">
        <f>IF(AND('Test Sample Data'!N95&gt;=35,'Control Sample Data'!N95&gt;=35),"Type 3",IF(AND('Test Sample Data'!N95&gt;=30,'Control Sample Data'!N95&gt;=30,OR(I95&gt;=0.05,I95="N/A")),"Type 2",IF(OR(AND('Test Sample Data'!N95&gt;=30,'Control Sample Data'!N95&lt;=30),AND('Test Sample Data'!N95&lt;=30,'Control Sample Data'!N95&gt;=30)),"Type 1","OKAY")))</f>
        <v>#DIV/0!</v>
      </c>
    </row>
    <row r="96" ht="15" customHeight="1" spans="1:11">
      <c r="A96" s="73"/>
      <c r="B96" s="92" t="str">
        <f>'Gene Table'!D96</f>
        <v>RT</v>
      </c>
      <c r="C96" s="93" t="s">
        <v>374</v>
      </c>
      <c r="D96" s="94" t="e">
        <f>Calculations!BN97</f>
        <v>#DIV/0!</v>
      </c>
      <c r="E96" s="94" t="e">
        <f>Calculations!BO97</f>
        <v>#DIV/0!</v>
      </c>
      <c r="F96" s="95" t="e">
        <f t="shared" si="5"/>
        <v>#DIV/0!</v>
      </c>
      <c r="G96" s="95" t="e">
        <f t="shared" si="6"/>
        <v>#DIV/0!</v>
      </c>
      <c r="H96" s="94" t="e">
        <f t="shared" si="7"/>
        <v>#DIV/0!</v>
      </c>
      <c r="I96" s="97" t="str">
        <f>IF(OR(COUNT(Calculations!BP97:BY97)&lt;3,COUNT(Calculations!BZ97:CI97)&lt;3),"N/A",IF(ISERROR(TTEST(Calculations!BP97:BY97,Calculations!BZ97:CI97,2,2)),"N/A",TTEST(Calculations!BP97:BY97,Calculations!BZ97:CI97,2,2)))</f>
        <v>N/A</v>
      </c>
      <c r="J96" s="94" t="e">
        <f t="shared" si="4"/>
        <v>#DIV/0!</v>
      </c>
      <c r="K96" s="98" t="e">
        <f>IF(AND('Test Sample Data'!N96&gt;=35,'Control Sample Data'!N96&gt;=35),"Type 3",IF(AND('Test Sample Data'!N96&gt;=30,'Control Sample Data'!N96&gt;=30,OR(I96&gt;=0.05,I96="N/A")),"Type 2",IF(OR(AND('Test Sample Data'!N96&gt;=30,'Control Sample Data'!N96&lt;=30),AND('Test Sample Data'!N96&lt;=30,'Control Sample Data'!N96&gt;=30)),"Type 1","OKAY")))</f>
        <v>#DIV/0!</v>
      </c>
    </row>
    <row r="97" ht="15" customHeight="1" spans="1:11">
      <c r="A97" s="73"/>
      <c r="B97" s="92" t="str">
        <f>'Gene Table'!D97</f>
        <v>PCR</v>
      </c>
      <c r="C97" s="93" t="s">
        <v>375</v>
      </c>
      <c r="D97" s="94" t="e">
        <f>Calculations!BN98</f>
        <v>#DIV/0!</v>
      </c>
      <c r="E97" s="94" t="e">
        <f>Calculations!BO98</f>
        <v>#DIV/0!</v>
      </c>
      <c r="F97" s="95" t="e">
        <f t="shared" si="5"/>
        <v>#DIV/0!</v>
      </c>
      <c r="G97" s="95" t="e">
        <f t="shared" si="6"/>
        <v>#DIV/0!</v>
      </c>
      <c r="H97" s="94" t="e">
        <f t="shared" si="7"/>
        <v>#DIV/0!</v>
      </c>
      <c r="I97" s="97" t="str">
        <f>IF(OR(COUNT(Calculations!BP98:BY98)&lt;3,COUNT(Calculations!BZ98:CI98)&lt;3),"N/A",IF(ISERROR(TTEST(Calculations!BP98:BY98,Calculations!BZ98:CI98,2,2)),"N/A",TTEST(Calculations!BP98:BY98,Calculations!BZ98:CI98,2,2)))</f>
        <v>N/A</v>
      </c>
      <c r="J97" s="94" t="e">
        <f t="shared" si="4"/>
        <v>#DIV/0!</v>
      </c>
      <c r="K97" s="98" t="e">
        <f>IF(AND('Test Sample Data'!N97&gt;=35,'Control Sample Data'!N97&gt;=35),"Type 3",IF(AND('Test Sample Data'!N97&gt;=30,'Control Sample Data'!N97&gt;=30,OR(I97&gt;=0.05,I97="N/A")),"Type 2",IF(OR(AND('Test Sample Data'!N97&gt;=30,'Control Sample Data'!N97&lt;=30),AND('Test Sample Data'!N97&lt;=30,'Control Sample Data'!N97&gt;=30)),"Type 1","OKAY")))</f>
        <v>#DIV/0!</v>
      </c>
    </row>
    <row r="98" ht="15" customHeight="1" spans="1:11">
      <c r="A98" s="73"/>
      <c r="B98" s="92" t="str">
        <f>'Gene Table'!D98</f>
        <v>PCR</v>
      </c>
      <c r="C98" s="93" t="s">
        <v>377</v>
      </c>
      <c r="D98" s="94" t="e">
        <f>Calculations!BN99</f>
        <v>#DIV/0!</v>
      </c>
      <c r="E98" s="94" t="e">
        <f>Calculations!BO99</f>
        <v>#DIV/0!</v>
      </c>
      <c r="F98" s="95" t="e">
        <f t="shared" si="5"/>
        <v>#DIV/0!</v>
      </c>
      <c r="G98" s="95" t="e">
        <f t="shared" si="6"/>
        <v>#DIV/0!</v>
      </c>
      <c r="H98" s="94" t="e">
        <f t="shared" si="7"/>
        <v>#DIV/0!</v>
      </c>
      <c r="I98" s="97" t="str">
        <f>IF(OR(COUNT(Calculations!BP99:BY99)&lt;3,COUNT(Calculations!BZ99:CI99)&lt;3),"N/A",IF(ISERROR(TTEST(Calculations!BP99:BY99,Calculations!BZ99:CI99,2,2)),"N/A",TTEST(Calculations!BP99:BY99,Calculations!BZ99:CI99,2,2)))</f>
        <v>N/A</v>
      </c>
      <c r="J98" s="94" t="e">
        <f t="shared" si="4"/>
        <v>#DIV/0!</v>
      </c>
      <c r="K98" s="98" t="e">
        <f>IF(AND('Test Sample Data'!N98&gt;=35,'Control Sample Data'!N98&gt;=35),"Type 3",IF(AND('Test Sample Data'!N98&gt;=30,'Control Sample Data'!N98&gt;=30,OR(I98&gt;=0.05,I98="N/A")),"Type 2",IF(OR(AND('Test Sample Data'!N98&gt;=30,'Control Sample Data'!N98&lt;=30),AND('Test Sample Data'!N98&lt;=30,'Control Sample Data'!N98&gt;=30)),"Type 1","OKAY")))</f>
        <v>#DIV/0!</v>
      </c>
    </row>
    <row r="99" customHeight="1" spans="1:11">
      <c r="A99" s="70" t="s">
        <v>378</v>
      </c>
      <c r="B99" s="92" t="str">
        <f>'Gene Table'!D99</f>
        <v>NM_007120</v>
      </c>
      <c r="C99" s="93" t="s">
        <v>9</v>
      </c>
      <c r="D99" s="94" t="e">
        <f>Calculations!BN100</f>
        <v>#DIV/0!</v>
      </c>
      <c r="E99" s="94" t="e">
        <f>Calculations!BO100</f>
        <v>#DIV/0!</v>
      </c>
      <c r="F99" s="95" t="e">
        <f t="shared" ref="F99:F154" si="8">2^-D99</f>
        <v>#DIV/0!</v>
      </c>
      <c r="G99" s="95" t="e">
        <f t="shared" ref="G99:G154" si="9">2^-E99</f>
        <v>#DIV/0!</v>
      </c>
      <c r="H99" s="94" t="e">
        <f t="shared" ref="H99:H154" si="10">F99/G99</f>
        <v>#DIV/0!</v>
      </c>
      <c r="I99" s="97" t="str">
        <f>IF(OR(COUNT(Calculations!BP100:BY100)&lt;3,COUNT(Calculations!BZ100:CI100)&lt;3),"N/A",IF(ISERROR(TTEST(Calculations!BP100:BY100,Calculations!BZ100:CI100,2,2)),"N/A",TTEST(Calculations!BP100:BY100,Calculations!BZ100:CI100,2,2)))</f>
        <v>N/A</v>
      </c>
      <c r="J99" s="94" t="e">
        <f t="shared" ref="J99:J154" si="11">IF(H99&gt;1,H99,-1/H99)</f>
        <v>#DIV/0!</v>
      </c>
      <c r="K99" s="98" t="e">
        <f>IF(AND('Test Sample Data'!N99&gt;=35,'Control Sample Data'!N99&gt;=35),"Type 3",IF(AND('Test Sample Data'!N99&gt;=30,'Control Sample Data'!N99&gt;=30,OR(I99&gt;=0.05,I99="N/A")),"Type 2",IF(OR(AND('Test Sample Data'!N99&gt;=30,'Control Sample Data'!N99&lt;=30),AND('Test Sample Data'!N99&lt;=30,'Control Sample Data'!N99&gt;=30)),"Type 1","OKAY")))</f>
        <v>#DIV/0!</v>
      </c>
    </row>
    <row r="100" spans="1:11">
      <c r="A100" s="73"/>
      <c r="B100" s="92" t="str">
        <f>'Gene Table'!D100</f>
        <v>NM_000535</v>
      </c>
      <c r="C100" s="93" t="s">
        <v>13</v>
      </c>
      <c r="D100" s="94" t="e">
        <f>Calculations!BN101</f>
        <v>#DIV/0!</v>
      </c>
      <c r="E100" s="94" t="e">
        <f>Calculations!BO101</f>
        <v>#DIV/0!</v>
      </c>
      <c r="F100" s="95" t="e">
        <f t="shared" si="8"/>
        <v>#DIV/0!</v>
      </c>
      <c r="G100" s="95" t="e">
        <f t="shared" si="9"/>
        <v>#DIV/0!</v>
      </c>
      <c r="H100" s="94" t="e">
        <f t="shared" si="10"/>
        <v>#DIV/0!</v>
      </c>
      <c r="I100" s="97" t="str">
        <f>IF(OR(COUNT(Calculations!BP101:BY101)&lt;3,COUNT(Calculations!BZ101:CI101)&lt;3),"N/A",IF(ISERROR(TTEST(Calculations!BP101:BY101,Calculations!BZ101:CI101,2,2)),"N/A",TTEST(Calculations!BP101:BY101,Calculations!BZ101:CI101,2,2)))</f>
        <v>N/A</v>
      </c>
      <c r="J100" s="94" t="e">
        <f t="shared" si="11"/>
        <v>#DIV/0!</v>
      </c>
      <c r="K100" s="98" t="e">
        <f>IF(AND('Test Sample Data'!N100&gt;=35,'Control Sample Data'!N100&gt;=35),"Type 3",IF(AND('Test Sample Data'!N100&gt;=30,'Control Sample Data'!N100&gt;=30,OR(I100&gt;=0.05,I100="N/A")),"Type 2",IF(OR(AND('Test Sample Data'!N100&gt;=30,'Control Sample Data'!N100&lt;=30),AND('Test Sample Data'!N100&lt;=30,'Control Sample Data'!N100&gt;=30)),"Type 1","OKAY")))</f>
        <v>#DIV/0!</v>
      </c>
    </row>
    <row r="101" spans="1:11">
      <c r="A101" s="73"/>
      <c r="B101" s="92" t="str">
        <f>'Gene Table'!D101</f>
        <v>NM_000534</v>
      </c>
      <c r="C101" s="93" t="s">
        <v>17</v>
      </c>
      <c r="D101" s="94" t="e">
        <f>Calculations!BN102</f>
        <v>#DIV/0!</v>
      </c>
      <c r="E101" s="94" t="e">
        <f>Calculations!BO102</f>
        <v>#DIV/0!</v>
      </c>
      <c r="F101" s="95" t="e">
        <f t="shared" si="8"/>
        <v>#DIV/0!</v>
      </c>
      <c r="G101" s="95" t="e">
        <f t="shared" si="9"/>
        <v>#DIV/0!</v>
      </c>
      <c r="H101" s="94" t="e">
        <f t="shared" si="10"/>
        <v>#DIV/0!</v>
      </c>
      <c r="I101" s="97" t="str">
        <f>IF(OR(COUNT(Calculations!BP102:BY102)&lt;3,COUNT(Calculations!BZ102:CI102)&lt;3),"N/A",IF(ISERROR(TTEST(Calculations!BP102:BY102,Calculations!BZ102:CI102,2,2)),"N/A",TTEST(Calculations!BP102:BY102,Calculations!BZ102:CI102,2,2)))</f>
        <v>N/A</v>
      </c>
      <c r="J101" s="94" t="e">
        <f t="shared" si="11"/>
        <v>#DIV/0!</v>
      </c>
      <c r="K101" s="98" t="e">
        <f>IF(AND('Test Sample Data'!N101&gt;=35,'Control Sample Data'!N101&gt;=35),"Type 3",IF(AND('Test Sample Data'!N101&gt;=30,'Control Sample Data'!N101&gt;=30,OR(I101&gt;=0.05,I101="N/A")),"Type 2",IF(OR(AND('Test Sample Data'!N101&gt;=30,'Control Sample Data'!N101&lt;=30),AND('Test Sample Data'!N101&lt;=30,'Control Sample Data'!N101&gt;=30)),"Type 1","OKAY")))</f>
        <v>#DIV/0!</v>
      </c>
    </row>
    <row r="102" spans="1:11">
      <c r="A102" s="73"/>
      <c r="B102" s="92" t="str">
        <f>'Gene Table'!D102</f>
        <v>NM_002467</v>
      </c>
      <c r="C102" s="93" t="s">
        <v>21</v>
      </c>
      <c r="D102" s="94" t="e">
        <f>Calculations!BN103</f>
        <v>#DIV/0!</v>
      </c>
      <c r="E102" s="94" t="e">
        <f>Calculations!BO103</f>
        <v>#DIV/0!</v>
      </c>
      <c r="F102" s="95" t="e">
        <f t="shared" si="8"/>
        <v>#DIV/0!</v>
      </c>
      <c r="G102" s="95" t="e">
        <f t="shared" si="9"/>
        <v>#DIV/0!</v>
      </c>
      <c r="H102" s="94" t="e">
        <f t="shared" si="10"/>
        <v>#DIV/0!</v>
      </c>
      <c r="I102" s="97" t="str">
        <f>IF(OR(COUNT(Calculations!BP103:BY103)&lt;3,COUNT(Calculations!BZ103:CI103)&lt;3),"N/A",IF(ISERROR(TTEST(Calculations!BP103:BY103,Calculations!BZ103:CI103,2,2)),"N/A",TTEST(Calculations!BP103:BY103,Calculations!BZ103:CI103,2,2)))</f>
        <v>N/A</v>
      </c>
      <c r="J102" s="94" t="e">
        <f t="shared" si="11"/>
        <v>#DIV/0!</v>
      </c>
      <c r="K102" s="98" t="e">
        <f>IF(AND('Test Sample Data'!N102&gt;=35,'Control Sample Data'!N102&gt;=35),"Type 3",IF(AND('Test Sample Data'!N102&gt;=30,'Control Sample Data'!N102&gt;=30,OR(I102&gt;=0.05,I102="N/A")),"Type 2",IF(OR(AND('Test Sample Data'!N102&gt;=30,'Control Sample Data'!N102&lt;=30),AND('Test Sample Data'!N102&lt;=30,'Control Sample Data'!N102&gt;=30)),"Type 1","OKAY")))</f>
        <v>#DIV/0!</v>
      </c>
    </row>
    <row r="103" spans="1:11">
      <c r="A103" s="73"/>
      <c r="B103" s="92" t="str">
        <f>'Gene Table'!D103</f>
        <v>NM_002439</v>
      </c>
      <c r="C103" s="93" t="s">
        <v>25</v>
      </c>
      <c r="D103" s="94" t="e">
        <f>Calculations!BN104</f>
        <v>#DIV/0!</v>
      </c>
      <c r="E103" s="94" t="e">
        <f>Calculations!BO104</f>
        <v>#DIV/0!</v>
      </c>
      <c r="F103" s="95" t="e">
        <f t="shared" si="8"/>
        <v>#DIV/0!</v>
      </c>
      <c r="G103" s="95" t="e">
        <f t="shared" si="9"/>
        <v>#DIV/0!</v>
      </c>
      <c r="H103" s="94" t="e">
        <f t="shared" si="10"/>
        <v>#DIV/0!</v>
      </c>
      <c r="I103" s="97" t="str">
        <f>IF(OR(COUNT(Calculations!BP104:BY104)&lt;3,COUNT(Calculations!BZ104:CI104)&lt;3),"N/A",IF(ISERROR(TTEST(Calculations!BP104:BY104,Calculations!BZ104:CI104,2,2)),"N/A",TTEST(Calculations!BP104:BY104,Calculations!BZ104:CI104,2,2)))</f>
        <v>N/A</v>
      </c>
      <c r="J103" s="94" t="e">
        <f t="shared" si="11"/>
        <v>#DIV/0!</v>
      </c>
      <c r="K103" s="98" t="e">
        <f>IF(AND('Test Sample Data'!N103&gt;=35,'Control Sample Data'!N103&gt;=35),"Type 3",IF(AND('Test Sample Data'!N103&gt;=30,'Control Sample Data'!N103&gt;=30,OR(I103&gt;=0.05,I103="N/A")),"Type 2",IF(OR(AND('Test Sample Data'!N103&gt;=30,'Control Sample Data'!N103&lt;=30),AND('Test Sample Data'!N103&lt;=30,'Control Sample Data'!N103&gt;=30)),"Type 1","OKAY")))</f>
        <v>#DIV/0!</v>
      </c>
    </row>
    <row r="104" spans="1:11">
      <c r="A104" s="73"/>
      <c r="B104" s="92" t="str">
        <f>'Gene Table'!D104</f>
        <v>NM_002426</v>
      </c>
      <c r="C104" s="93" t="s">
        <v>29</v>
      </c>
      <c r="D104" s="94" t="e">
        <f>Calculations!BN105</f>
        <v>#DIV/0!</v>
      </c>
      <c r="E104" s="94" t="e">
        <f>Calculations!BO105</f>
        <v>#DIV/0!</v>
      </c>
      <c r="F104" s="95" t="e">
        <f t="shared" si="8"/>
        <v>#DIV/0!</v>
      </c>
      <c r="G104" s="95" t="e">
        <f t="shared" si="9"/>
        <v>#DIV/0!</v>
      </c>
      <c r="H104" s="94" t="e">
        <f t="shared" si="10"/>
        <v>#DIV/0!</v>
      </c>
      <c r="I104" s="97" t="str">
        <f>IF(OR(COUNT(Calculations!BP105:BY105)&lt;3,COUNT(Calculations!BZ105:CI105)&lt;3),"N/A",IF(ISERROR(TTEST(Calculations!BP105:BY105,Calculations!BZ105:CI105,2,2)),"N/A",TTEST(Calculations!BP105:BY105,Calculations!BZ105:CI105,2,2)))</f>
        <v>N/A</v>
      </c>
      <c r="J104" s="94" t="e">
        <f t="shared" si="11"/>
        <v>#DIV/0!</v>
      </c>
      <c r="K104" s="98" t="e">
        <f>IF(AND('Test Sample Data'!N104&gt;=35,'Control Sample Data'!N104&gt;=35),"Type 3",IF(AND('Test Sample Data'!N104&gt;=30,'Control Sample Data'!N104&gt;=30,OR(I104&gt;=0.05,I104="N/A")),"Type 2",IF(OR(AND('Test Sample Data'!N104&gt;=30,'Control Sample Data'!N104&lt;=30),AND('Test Sample Data'!N104&lt;=30,'Control Sample Data'!N104&gt;=30)),"Type 1","OKAY")))</f>
        <v>#DIV/0!</v>
      </c>
    </row>
    <row r="105" spans="1:11">
      <c r="A105" s="73"/>
      <c r="B105" s="92" t="str">
        <f>'Gene Table'!D105</f>
        <v>NM_002424</v>
      </c>
      <c r="C105" s="93" t="s">
        <v>33</v>
      </c>
      <c r="D105" s="94" t="e">
        <f>Calculations!BN106</f>
        <v>#DIV/0!</v>
      </c>
      <c r="E105" s="94" t="e">
        <f>Calculations!BO106</f>
        <v>#DIV/0!</v>
      </c>
      <c r="F105" s="95" t="e">
        <f t="shared" si="8"/>
        <v>#DIV/0!</v>
      </c>
      <c r="G105" s="95" t="e">
        <f t="shared" si="9"/>
        <v>#DIV/0!</v>
      </c>
      <c r="H105" s="94" t="e">
        <f t="shared" si="10"/>
        <v>#DIV/0!</v>
      </c>
      <c r="I105" s="97" t="str">
        <f>IF(OR(COUNT(Calculations!BP106:BY106)&lt;3,COUNT(Calculations!BZ106:CI106)&lt;3),"N/A",IF(ISERROR(TTEST(Calculations!BP106:BY106,Calculations!BZ106:CI106,2,2)),"N/A",TTEST(Calculations!BP106:BY106,Calculations!BZ106:CI106,2,2)))</f>
        <v>N/A</v>
      </c>
      <c r="J105" s="94" t="e">
        <f t="shared" si="11"/>
        <v>#DIV/0!</v>
      </c>
      <c r="K105" s="98" t="e">
        <f>IF(AND('Test Sample Data'!N105&gt;=35,'Control Sample Data'!N105&gt;=35),"Type 3",IF(AND('Test Sample Data'!N105&gt;=30,'Control Sample Data'!N105&gt;=30,OR(I105&gt;=0.05,I105="N/A")),"Type 2",IF(OR(AND('Test Sample Data'!N105&gt;=30,'Control Sample Data'!N105&lt;=30),AND('Test Sample Data'!N105&lt;=30,'Control Sample Data'!N105&gt;=30)),"Type 1","OKAY")))</f>
        <v>#DIV/0!</v>
      </c>
    </row>
    <row r="106" spans="1:11">
      <c r="A106" s="73"/>
      <c r="B106" s="92" t="str">
        <f>'Gene Table'!D106</f>
        <v>NM_004530</v>
      </c>
      <c r="C106" s="93" t="s">
        <v>37</v>
      </c>
      <c r="D106" s="94" t="e">
        <f>Calculations!BN107</f>
        <v>#DIV/0!</v>
      </c>
      <c r="E106" s="94" t="e">
        <f>Calculations!BO107</f>
        <v>#DIV/0!</v>
      </c>
      <c r="F106" s="95" t="e">
        <f t="shared" si="8"/>
        <v>#DIV/0!</v>
      </c>
      <c r="G106" s="95" t="e">
        <f t="shared" si="9"/>
        <v>#DIV/0!</v>
      </c>
      <c r="H106" s="94" t="e">
        <f t="shared" si="10"/>
        <v>#DIV/0!</v>
      </c>
      <c r="I106" s="97" t="str">
        <f>IF(OR(COUNT(Calculations!BP107:BY107)&lt;3,COUNT(Calculations!BZ107:CI107)&lt;3),"N/A",IF(ISERROR(TTEST(Calculations!BP107:BY107,Calculations!BZ107:CI107,2,2)),"N/A",TTEST(Calculations!BP107:BY107,Calculations!BZ107:CI107,2,2)))</f>
        <v>N/A</v>
      </c>
      <c r="J106" s="94" t="e">
        <f t="shared" si="11"/>
        <v>#DIV/0!</v>
      </c>
      <c r="K106" s="98" t="e">
        <f>IF(AND('Test Sample Data'!N106&gt;=35,'Control Sample Data'!N106&gt;=35),"Type 3",IF(AND('Test Sample Data'!N106&gt;=30,'Control Sample Data'!N106&gt;=30,OR(I106&gt;=0.05,I106="N/A")),"Type 2",IF(OR(AND('Test Sample Data'!N106&gt;=30,'Control Sample Data'!N106&lt;=30),AND('Test Sample Data'!N106&lt;=30,'Control Sample Data'!N106&gt;=30)),"Type 1","OKAY")))</f>
        <v>#DIV/0!</v>
      </c>
    </row>
    <row r="107" spans="1:11">
      <c r="A107" s="73"/>
      <c r="B107" s="92" t="str">
        <f>'Gene Table'!D107</f>
        <v>NM_001668</v>
      </c>
      <c r="C107" s="93" t="s">
        <v>41</v>
      </c>
      <c r="D107" s="94" t="e">
        <f>Calculations!BN108</f>
        <v>#DIV/0!</v>
      </c>
      <c r="E107" s="94" t="e">
        <f>Calculations!BO108</f>
        <v>#DIV/0!</v>
      </c>
      <c r="F107" s="95" t="e">
        <f t="shared" si="8"/>
        <v>#DIV/0!</v>
      </c>
      <c r="G107" s="95" t="e">
        <f t="shared" si="9"/>
        <v>#DIV/0!</v>
      </c>
      <c r="H107" s="94" t="e">
        <f t="shared" si="10"/>
        <v>#DIV/0!</v>
      </c>
      <c r="I107" s="97" t="str">
        <f>IF(OR(COUNT(Calculations!BP108:BY108)&lt;3,COUNT(Calculations!BZ108:CI108)&lt;3),"N/A",IF(ISERROR(TTEST(Calculations!BP108:BY108,Calculations!BZ108:CI108,2,2)),"N/A",TTEST(Calculations!BP108:BY108,Calculations!BZ108:CI108,2,2)))</f>
        <v>N/A</v>
      </c>
      <c r="J107" s="94" t="e">
        <f t="shared" si="11"/>
        <v>#DIV/0!</v>
      </c>
      <c r="K107" s="98" t="e">
        <f>IF(AND('Test Sample Data'!N107&gt;=35,'Control Sample Data'!N107&gt;=35),"Type 3",IF(AND('Test Sample Data'!N107&gt;=30,'Control Sample Data'!N107&gt;=30,OR(I107&gt;=0.05,I107="N/A")),"Type 2",IF(OR(AND('Test Sample Data'!N107&gt;=30,'Control Sample Data'!N107&lt;=30),AND('Test Sample Data'!N107&lt;=30,'Control Sample Data'!N107&gt;=30)),"Type 1","OKAY")))</f>
        <v>#DIV/0!</v>
      </c>
    </row>
    <row r="108" spans="1:11">
      <c r="A108" s="73"/>
      <c r="B108" s="92" t="str">
        <f>'Gene Table'!D108</f>
        <v>NM_013975</v>
      </c>
      <c r="C108" s="93" t="s">
        <v>45</v>
      </c>
      <c r="D108" s="94" t="e">
        <f>Calculations!BN109</f>
        <v>#DIV/0!</v>
      </c>
      <c r="E108" s="94" t="e">
        <f>Calculations!BO109</f>
        <v>#DIV/0!</v>
      </c>
      <c r="F108" s="95" t="e">
        <f t="shared" si="8"/>
        <v>#DIV/0!</v>
      </c>
      <c r="G108" s="95" t="e">
        <f t="shared" si="9"/>
        <v>#DIV/0!</v>
      </c>
      <c r="H108" s="94" t="e">
        <f t="shared" si="10"/>
        <v>#DIV/0!</v>
      </c>
      <c r="I108" s="97" t="str">
        <f>IF(OR(COUNT(Calculations!BP109:BY109)&lt;3,COUNT(Calculations!BZ109:CI109)&lt;3),"N/A",IF(ISERROR(TTEST(Calculations!BP109:BY109,Calculations!BZ109:CI109,2,2)),"N/A",TTEST(Calculations!BP109:BY109,Calculations!BZ109:CI109,2,2)))</f>
        <v>N/A</v>
      </c>
      <c r="J108" s="94" t="e">
        <f t="shared" si="11"/>
        <v>#DIV/0!</v>
      </c>
      <c r="K108" s="98" t="e">
        <f>IF(AND('Test Sample Data'!N108&gt;=35,'Control Sample Data'!N108&gt;=35),"Type 3",IF(AND('Test Sample Data'!N108&gt;=30,'Control Sample Data'!N108&gt;=30,OR(I108&gt;=0.05,I108="N/A")),"Type 2",IF(OR(AND('Test Sample Data'!N108&gt;=30,'Control Sample Data'!N108&lt;=30),AND('Test Sample Data'!N108&lt;=30,'Control Sample Data'!N108&gt;=30)),"Type 1","OKAY")))</f>
        <v>#DIV/0!</v>
      </c>
    </row>
    <row r="109" spans="1:11">
      <c r="A109" s="73"/>
      <c r="B109" s="92" t="str">
        <f>'Gene Table'!D109</f>
        <v>NM_000044</v>
      </c>
      <c r="C109" s="93" t="s">
        <v>49</v>
      </c>
      <c r="D109" s="94" t="e">
        <f>Calculations!BN110</f>
        <v>#DIV/0!</v>
      </c>
      <c r="E109" s="94" t="e">
        <f>Calculations!BO110</f>
        <v>#DIV/0!</v>
      </c>
      <c r="F109" s="95" t="e">
        <f t="shared" si="8"/>
        <v>#DIV/0!</v>
      </c>
      <c r="G109" s="95" t="e">
        <f t="shared" si="9"/>
        <v>#DIV/0!</v>
      </c>
      <c r="H109" s="94" t="e">
        <f t="shared" si="10"/>
        <v>#DIV/0!</v>
      </c>
      <c r="I109" s="97" t="str">
        <f>IF(OR(COUNT(Calculations!BP110:BY110)&lt;3,COUNT(Calculations!BZ110:CI110)&lt;3),"N/A",IF(ISERROR(TTEST(Calculations!BP110:BY110,Calculations!BZ110:CI110,2,2)),"N/A",TTEST(Calculations!BP110:BY110,Calculations!BZ110:CI110,2,2)))</f>
        <v>N/A</v>
      </c>
      <c r="J109" s="94" t="e">
        <f t="shared" si="11"/>
        <v>#DIV/0!</v>
      </c>
      <c r="K109" s="98" t="e">
        <f>IF(AND('Test Sample Data'!N109&gt;=35,'Control Sample Data'!N109&gt;=35),"Type 3",IF(AND('Test Sample Data'!N109&gt;=30,'Control Sample Data'!N109&gt;=30,OR(I109&gt;=0.05,I109="N/A")),"Type 2",IF(OR(AND('Test Sample Data'!N109&gt;=30,'Control Sample Data'!N109&lt;=30),AND('Test Sample Data'!N109&lt;=30,'Control Sample Data'!N109&gt;=30)),"Type 1","OKAY")))</f>
        <v>#DIV/0!</v>
      </c>
    </row>
    <row r="110" spans="1:11">
      <c r="A110" s="73"/>
      <c r="B110" s="92" t="str">
        <f>'Gene Table'!D110</f>
        <v>NM_000882</v>
      </c>
      <c r="C110" s="93" t="s">
        <v>53</v>
      </c>
      <c r="D110" s="94" t="e">
        <f>Calculations!BN111</f>
        <v>#DIV/0!</v>
      </c>
      <c r="E110" s="94" t="e">
        <f>Calculations!BO111</f>
        <v>#DIV/0!</v>
      </c>
      <c r="F110" s="95" t="e">
        <f t="shared" si="8"/>
        <v>#DIV/0!</v>
      </c>
      <c r="G110" s="95" t="e">
        <f t="shared" si="9"/>
        <v>#DIV/0!</v>
      </c>
      <c r="H110" s="94" t="e">
        <f t="shared" si="10"/>
        <v>#DIV/0!</v>
      </c>
      <c r="I110" s="97" t="str">
        <f>IF(OR(COUNT(Calculations!BP111:BY111)&lt;3,COUNT(Calculations!BZ111:CI111)&lt;3),"N/A",IF(ISERROR(TTEST(Calculations!BP111:BY111,Calculations!BZ111:CI111,2,2)),"N/A",TTEST(Calculations!BP111:BY111,Calculations!BZ111:CI111,2,2)))</f>
        <v>N/A</v>
      </c>
      <c r="J110" s="94" t="e">
        <f t="shared" si="11"/>
        <v>#DIV/0!</v>
      </c>
      <c r="K110" s="98" t="e">
        <f>IF(AND('Test Sample Data'!N110&gt;=35,'Control Sample Data'!N110&gt;=35),"Type 3",IF(AND('Test Sample Data'!N110&gt;=30,'Control Sample Data'!N110&gt;=30,OR(I110&gt;=0.05,I110="N/A")),"Type 2",IF(OR(AND('Test Sample Data'!N110&gt;=30,'Control Sample Data'!N110&lt;=30),AND('Test Sample Data'!N110&lt;=30,'Control Sample Data'!N110&gt;=30)),"Type 1","OKAY")))</f>
        <v>#DIV/0!</v>
      </c>
    </row>
    <row r="111" spans="1:11">
      <c r="A111" s="73"/>
      <c r="B111" s="92" t="str">
        <f>'Gene Table'!D111</f>
        <v>NM_000639</v>
      </c>
      <c r="C111" s="93" t="s">
        <v>57</v>
      </c>
      <c r="D111" s="94" t="e">
        <f>Calculations!BN112</f>
        <v>#DIV/0!</v>
      </c>
      <c r="E111" s="94" t="e">
        <f>Calculations!BO112</f>
        <v>#DIV/0!</v>
      </c>
      <c r="F111" s="95" t="e">
        <f t="shared" si="8"/>
        <v>#DIV/0!</v>
      </c>
      <c r="G111" s="95" t="e">
        <f t="shared" si="9"/>
        <v>#DIV/0!</v>
      </c>
      <c r="H111" s="94" t="e">
        <f t="shared" si="10"/>
        <v>#DIV/0!</v>
      </c>
      <c r="I111" s="97" t="str">
        <f>IF(OR(COUNT(Calculations!BP112:BY112)&lt;3,COUNT(Calculations!BZ112:CI112)&lt;3),"N/A",IF(ISERROR(TTEST(Calculations!BP112:BY112,Calculations!BZ112:CI112,2,2)),"N/A",TTEST(Calculations!BP112:BY112,Calculations!BZ112:CI112,2,2)))</f>
        <v>N/A</v>
      </c>
      <c r="J111" s="94" t="e">
        <f t="shared" si="11"/>
        <v>#DIV/0!</v>
      </c>
      <c r="K111" s="98" t="e">
        <f>IF(AND('Test Sample Data'!N111&gt;=35,'Control Sample Data'!N111&gt;=35),"Type 3",IF(AND('Test Sample Data'!N111&gt;=30,'Control Sample Data'!N111&gt;=30,OR(I111&gt;=0.05,I111="N/A")),"Type 2",IF(OR(AND('Test Sample Data'!N111&gt;=30,'Control Sample Data'!N111&lt;=30),AND('Test Sample Data'!N111&lt;=30,'Control Sample Data'!N111&gt;=30)),"Type 1","OKAY")))</f>
        <v>#DIV/0!</v>
      </c>
    </row>
    <row r="112" spans="1:11">
      <c r="A112" s="73"/>
      <c r="B112" s="92" t="str">
        <f>'Gene Table'!D112</f>
        <v>NM_000418</v>
      </c>
      <c r="C112" s="93" t="s">
        <v>61</v>
      </c>
      <c r="D112" s="94" t="e">
        <f>Calculations!BN113</f>
        <v>#DIV/0!</v>
      </c>
      <c r="E112" s="94" t="e">
        <f>Calculations!BO113</f>
        <v>#DIV/0!</v>
      </c>
      <c r="F112" s="95" t="e">
        <f t="shared" si="8"/>
        <v>#DIV/0!</v>
      </c>
      <c r="G112" s="95" t="e">
        <f t="shared" si="9"/>
        <v>#DIV/0!</v>
      </c>
      <c r="H112" s="94" t="e">
        <f t="shared" si="10"/>
        <v>#DIV/0!</v>
      </c>
      <c r="I112" s="97" t="str">
        <f>IF(OR(COUNT(Calculations!BP113:BY113)&lt;3,COUNT(Calculations!BZ113:CI113)&lt;3),"N/A",IF(ISERROR(TTEST(Calculations!BP113:BY113,Calculations!BZ113:CI113,2,2)),"N/A",TTEST(Calculations!BP113:BY113,Calculations!BZ113:CI113,2,2)))</f>
        <v>N/A</v>
      </c>
      <c r="J112" s="94" t="e">
        <f t="shared" si="11"/>
        <v>#DIV/0!</v>
      </c>
      <c r="K112" s="98" t="e">
        <f>IF(AND('Test Sample Data'!N112&gt;=35,'Control Sample Data'!N112&gt;=35),"Type 3",IF(AND('Test Sample Data'!N112&gt;=30,'Control Sample Data'!N112&gt;=30,OR(I112&gt;=0.05,I112="N/A")),"Type 2",IF(OR(AND('Test Sample Data'!N112&gt;=30,'Control Sample Data'!N112&lt;=30),AND('Test Sample Data'!N112&lt;=30,'Control Sample Data'!N112&gt;=30)),"Type 1","OKAY")))</f>
        <v>#DIV/0!</v>
      </c>
    </row>
    <row r="113" spans="1:11">
      <c r="A113" s="73"/>
      <c r="B113" s="92" t="str">
        <f>'Gene Table'!D113</f>
        <v>NM_000586</v>
      </c>
      <c r="C113" s="93" t="s">
        <v>65</v>
      </c>
      <c r="D113" s="94" t="e">
        <f>Calculations!BN114</f>
        <v>#DIV/0!</v>
      </c>
      <c r="E113" s="94" t="e">
        <f>Calculations!BO114</f>
        <v>#DIV/0!</v>
      </c>
      <c r="F113" s="95" t="e">
        <f t="shared" si="8"/>
        <v>#DIV/0!</v>
      </c>
      <c r="G113" s="95" t="e">
        <f t="shared" si="9"/>
        <v>#DIV/0!</v>
      </c>
      <c r="H113" s="94" t="e">
        <f t="shared" si="10"/>
        <v>#DIV/0!</v>
      </c>
      <c r="I113" s="97" t="str">
        <f>IF(OR(COUNT(Calculations!BP114:BY114)&lt;3,COUNT(Calculations!BZ114:CI114)&lt;3),"N/A",IF(ISERROR(TTEST(Calculations!BP114:BY114,Calculations!BZ114:CI114,2,2)),"N/A",TTEST(Calculations!BP114:BY114,Calculations!BZ114:CI114,2,2)))</f>
        <v>N/A</v>
      </c>
      <c r="J113" s="94" t="e">
        <f t="shared" si="11"/>
        <v>#DIV/0!</v>
      </c>
      <c r="K113" s="98" t="e">
        <f>IF(AND('Test Sample Data'!N113&gt;=35,'Control Sample Data'!N113&gt;=35),"Type 3",IF(AND('Test Sample Data'!N113&gt;=30,'Control Sample Data'!N113&gt;=30,OR(I113&gt;=0.05,I113="N/A")),"Type 2",IF(OR(AND('Test Sample Data'!N113&gt;=30,'Control Sample Data'!N113&lt;=30),AND('Test Sample Data'!N113&lt;=30,'Control Sample Data'!N113&gt;=30)),"Type 1","OKAY")))</f>
        <v>#DIV/0!</v>
      </c>
    </row>
    <row r="114" spans="1:11">
      <c r="A114" s="73"/>
      <c r="B114" s="92" t="str">
        <f>'Gene Table'!D114</f>
        <v>NM_000575</v>
      </c>
      <c r="C114" s="93" t="s">
        <v>69</v>
      </c>
      <c r="D114" s="94" t="e">
        <f>Calculations!BN115</f>
        <v>#DIV/0!</v>
      </c>
      <c r="E114" s="94" t="e">
        <f>Calculations!BO115</f>
        <v>#DIV/0!</v>
      </c>
      <c r="F114" s="95" t="e">
        <f t="shared" si="8"/>
        <v>#DIV/0!</v>
      </c>
      <c r="G114" s="95" t="e">
        <f t="shared" si="9"/>
        <v>#DIV/0!</v>
      </c>
      <c r="H114" s="94" t="e">
        <f t="shared" si="10"/>
        <v>#DIV/0!</v>
      </c>
      <c r="I114" s="97" t="str">
        <f>IF(OR(COUNT(Calculations!BP115:BY115)&lt;3,COUNT(Calculations!BZ115:CI115)&lt;3),"N/A",IF(ISERROR(TTEST(Calculations!BP115:BY115,Calculations!BZ115:CI115,2,2)),"N/A",TTEST(Calculations!BP115:BY115,Calculations!BZ115:CI115,2,2)))</f>
        <v>N/A</v>
      </c>
      <c r="J114" s="94" t="e">
        <f t="shared" si="11"/>
        <v>#DIV/0!</v>
      </c>
      <c r="K114" s="98" t="e">
        <f>IF(AND('Test Sample Data'!N114&gt;=35,'Control Sample Data'!N114&gt;=35),"Type 3",IF(AND('Test Sample Data'!N114&gt;=30,'Control Sample Data'!N114&gt;=30,OR(I114&gt;=0.05,I114="N/A")),"Type 2",IF(OR(AND('Test Sample Data'!N114&gt;=30,'Control Sample Data'!N114&lt;=30),AND('Test Sample Data'!N114&lt;=30,'Control Sample Data'!N114&gt;=30)),"Type 1","OKAY")))</f>
        <v>#DIV/0!</v>
      </c>
    </row>
    <row r="115" spans="1:11">
      <c r="A115" s="73"/>
      <c r="B115" s="92" t="str">
        <f>'Gene Table'!D115</f>
        <v>NM_000038</v>
      </c>
      <c r="C115" s="93" t="s">
        <v>73</v>
      </c>
      <c r="D115" s="94" t="e">
        <f>Calculations!BN116</f>
        <v>#DIV/0!</v>
      </c>
      <c r="E115" s="94" t="e">
        <f>Calculations!BO116</f>
        <v>#DIV/0!</v>
      </c>
      <c r="F115" s="95" t="e">
        <f t="shared" si="8"/>
        <v>#DIV/0!</v>
      </c>
      <c r="G115" s="95" t="e">
        <f t="shared" si="9"/>
        <v>#DIV/0!</v>
      </c>
      <c r="H115" s="94" t="e">
        <f t="shared" si="10"/>
        <v>#DIV/0!</v>
      </c>
      <c r="I115" s="97" t="str">
        <f>IF(OR(COUNT(Calculations!BP116:BY116)&lt;3,COUNT(Calculations!BZ116:CI116)&lt;3),"N/A",IF(ISERROR(TTEST(Calculations!BP116:BY116,Calculations!BZ116:CI116,2,2)),"N/A",TTEST(Calculations!BP116:BY116,Calculations!BZ116:CI116,2,2)))</f>
        <v>N/A</v>
      </c>
      <c r="J115" s="94" t="e">
        <f t="shared" si="11"/>
        <v>#DIV/0!</v>
      </c>
      <c r="K115" s="98" t="e">
        <f>IF(AND('Test Sample Data'!N115&gt;=35,'Control Sample Data'!N115&gt;=35),"Type 3",IF(AND('Test Sample Data'!N115&gt;=30,'Control Sample Data'!N115&gt;=30,OR(I115&gt;=0.05,I115="N/A")),"Type 2",IF(OR(AND('Test Sample Data'!N115&gt;=30,'Control Sample Data'!N115&lt;=30),AND('Test Sample Data'!N115&lt;=30,'Control Sample Data'!N115&gt;=30)),"Type 1","OKAY")))</f>
        <v>#DIV/0!</v>
      </c>
    </row>
    <row r="116" spans="1:11">
      <c r="A116" s="73"/>
      <c r="B116" s="92" t="str">
        <f>'Gene Table'!D116</f>
        <v>NM_000135</v>
      </c>
      <c r="C116" s="93" t="s">
        <v>77</v>
      </c>
      <c r="D116" s="94" t="e">
        <f>Calculations!BN117</f>
        <v>#DIV/0!</v>
      </c>
      <c r="E116" s="94" t="e">
        <f>Calculations!BO117</f>
        <v>#DIV/0!</v>
      </c>
      <c r="F116" s="95" t="e">
        <f t="shared" si="8"/>
        <v>#DIV/0!</v>
      </c>
      <c r="G116" s="95" t="e">
        <f t="shared" si="9"/>
        <v>#DIV/0!</v>
      </c>
      <c r="H116" s="94" t="e">
        <f t="shared" si="10"/>
        <v>#DIV/0!</v>
      </c>
      <c r="I116" s="97" t="str">
        <f>IF(OR(COUNT(Calculations!BP117:BY117)&lt;3,COUNT(Calculations!BZ117:CI117)&lt;3),"N/A",IF(ISERROR(TTEST(Calculations!BP117:BY117,Calculations!BZ117:CI117,2,2)),"N/A",TTEST(Calculations!BP117:BY117,Calculations!BZ117:CI117,2,2)))</f>
        <v>N/A</v>
      </c>
      <c r="J116" s="94" t="e">
        <f t="shared" si="11"/>
        <v>#DIV/0!</v>
      </c>
      <c r="K116" s="98" t="e">
        <f>IF(AND('Test Sample Data'!N116&gt;=35,'Control Sample Data'!N116&gt;=35),"Type 3",IF(AND('Test Sample Data'!N116&gt;=30,'Control Sample Data'!N116&gt;=30,OR(I116&gt;=0.05,I116="N/A")),"Type 2",IF(OR(AND('Test Sample Data'!N116&gt;=30,'Control Sample Data'!N116&lt;=30),AND('Test Sample Data'!N116&lt;=30,'Control Sample Data'!N116&gt;=30)),"Type 1","OKAY")))</f>
        <v>#DIV/0!</v>
      </c>
    </row>
    <row r="117" spans="1:11">
      <c r="A117" s="73"/>
      <c r="B117" s="92" t="str">
        <f>'Gene Table'!D117</f>
        <v>NM_000122</v>
      </c>
      <c r="C117" s="93" t="s">
        <v>81</v>
      </c>
      <c r="D117" s="94" t="e">
        <f>Calculations!BN118</f>
        <v>#DIV/0!</v>
      </c>
      <c r="E117" s="94" t="e">
        <f>Calculations!BO118</f>
        <v>#DIV/0!</v>
      </c>
      <c r="F117" s="95" t="e">
        <f t="shared" si="8"/>
        <v>#DIV/0!</v>
      </c>
      <c r="G117" s="95" t="e">
        <f t="shared" si="9"/>
        <v>#DIV/0!</v>
      </c>
      <c r="H117" s="94" t="e">
        <f t="shared" si="10"/>
        <v>#DIV/0!</v>
      </c>
      <c r="I117" s="97" t="str">
        <f>IF(OR(COUNT(Calculations!BP118:BY118)&lt;3,COUNT(Calculations!BZ118:CI118)&lt;3),"N/A",IF(ISERROR(TTEST(Calculations!BP118:BY118,Calculations!BZ118:CI118,2,2)),"N/A",TTEST(Calculations!BP118:BY118,Calculations!BZ118:CI118,2,2)))</f>
        <v>N/A</v>
      </c>
      <c r="J117" s="94" t="e">
        <f t="shared" si="11"/>
        <v>#DIV/0!</v>
      </c>
      <c r="K117" s="98" t="e">
        <f>IF(AND('Test Sample Data'!N117&gt;=35,'Control Sample Data'!N117&gt;=35),"Type 3",IF(AND('Test Sample Data'!N117&gt;=30,'Control Sample Data'!N117&gt;=30,OR(I117&gt;=0.05,I117="N/A")),"Type 2",IF(OR(AND('Test Sample Data'!N117&gt;=30,'Control Sample Data'!N117&lt;=30),AND('Test Sample Data'!N117&lt;=30,'Control Sample Data'!N117&gt;=30)),"Type 1","OKAY")))</f>
        <v>#DIV/0!</v>
      </c>
    </row>
    <row r="118" spans="1:11">
      <c r="A118" s="73"/>
      <c r="B118" s="92" t="str">
        <f>'Gene Table'!D118</f>
        <v>NM_001979</v>
      </c>
      <c r="C118" s="93" t="s">
        <v>85</v>
      </c>
      <c r="D118" s="94" t="e">
        <f>Calculations!BN119</f>
        <v>#DIV/0!</v>
      </c>
      <c r="E118" s="94" t="e">
        <f>Calculations!BO119</f>
        <v>#DIV/0!</v>
      </c>
      <c r="F118" s="95" t="e">
        <f t="shared" si="8"/>
        <v>#DIV/0!</v>
      </c>
      <c r="G118" s="95" t="e">
        <f t="shared" si="9"/>
        <v>#DIV/0!</v>
      </c>
      <c r="H118" s="94" t="e">
        <f t="shared" si="10"/>
        <v>#DIV/0!</v>
      </c>
      <c r="I118" s="97" t="str">
        <f>IF(OR(COUNT(Calculations!BP119:BY119)&lt;3,COUNT(Calculations!BZ119:CI119)&lt;3),"N/A",IF(ISERROR(TTEST(Calculations!BP119:BY119,Calculations!BZ119:CI119,2,2)),"N/A",TTEST(Calculations!BP119:BY119,Calculations!BZ119:CI119,2,2)))</f>
        <v>N/A</v>
      </c>
      <c r="J118" s="94" t="e">
        <f t="shared" si="11"/>
        <v>#DIV/0!</v>
      </c>
      <c r="K118" s="98" t="e">
        <f>IF(AND('Test Sample Data'!N118&gt;=35,'Control Sample Data'!N118&gt;=35),"Type 3",IF(AND('Test Sample Data'!N118&gt;=30,'Control Sample Data'!N118&gt;=30,OR(I118&gt;=0.05,I118="N/A")),"Type 2",IF(OR(AND('Test Sample Data'!N118&gt;=30,'Control Sample Data'!N118&lt;=30),AND('Test Sample Data'!N118&lt;=30,'Control Sample Data'!N118&gt;=30)),"Type 1","OKAY")))</f>
        <v>#DIV/0!</v>
      </c>
    </row>
    <row r="119" spans="1:11">
      <c r="A119" s="73"/>
      <c r="B119" s="92" t="str">
        <f>'Gene Table'!D119</f>
        <v>NM_001963</v>
      </c>
      <c r="C119" s="93" t="s">
        <v>89</v>
      </c>
      <c r="D119" s="94" t="e">
        <f>Calculations!BN120</f>
        <v>#DIV/0!</v>
      </c>
      <c r="E119" s="94" t="e">
        <f>Calculations!BO120</f>
        <v>#DIV/0!</v>
      </c>
      <c r="F119" s="95" t="e">
        <f t="shared" si="8"/>
        <v>#DIV/0!</v>
      </c>
      <c r="G119" s="95" t="e">
        <f t="shared" si="9"/>
        <v>#DIV/0!</v>
      </c>
      <c r="H119" s="94" t="e">
        <f t="shared" si="10"/>
        <v>#DIV/0!</v>
      </c>
      <c r="I119" s="97" t="str">
        <f>IF(OR(COUNT(Calculations!BP120:BY120)&lt;3,COUNT(Calculations!BZ120:CI120)&lt;3),"N/A",IF(ISERROR(TTEST(Calculations!BP120:BY120,Calculations!BZ120:CI120,2,2)),"N/A",TTEST(Calculations!BP120:BY120,Calculations!BZ120:CI120,2,2)))</f>
        <v>N/A</v>
      </c>
      <c r="J119" s="94" t="e">
        <f t="shared" si="11"/>
        <v>#DIV/0!</v>
      </c>
      <c r="K119" s="98" t="e">
        <f>IF(AND('Test Sample Data'!N119&gt;=35,'Control Sample Data'!N119&gt;=35),"Type 3",IF(AND('Test Sample Data'!N119&gt;=30,'Control Sample Data'!N119&gt;=30,OR(I119&gt;=0.05,I119="N/A")),"Type 2",IF(OR(AND('Test Sample Data'!N119&gt;=30,'Control Sample Data'!N119&lt;=30),AND('Test Sample Data'!N119&lt;=30,'Control Sample Data'!N119&gt;=30)),"Type 1","OKAY")))</f>
        <v>#DIV/0!</v>
      </c>
    </row>
    <row r="120" spans="1:11">
      <c r="A120" s="73"/>
      <c r="B120" s="92" t="str">
        <f>'Gene Table'!D120</f>
        <v>NM_000795</v>
      </c>
      <c r="C120" s="93" t="s">
        <v>93</v>
      </c>
      <c r="D120" s="94" t="e">
        <f>Calculations!BN121</f>
        <v>#DIV/0!</v>
      </c>
      <c r="E120" s="94" t="e">
        <f>Calculations!BO121</f>
        <v>#DIV/0!</v>
      </c>
      <c r="F120" s="95" t="e">
        <f t="shared" si="8"/>
        <v>#DIV/0!</v>
      </c>
      <c r="G120" s="95" t="e">
        <f t="shared" si="9"/>
        <v>#DIV/0!</v>
      </c>
      <c r="H120" s="94" t="e">
        <f t="shared" si="10"/>
        <v>#DIV/0!</v>
      </c>
      <c r="I120" s="97" t="str">
        <f>IF(OR(COUNT(Calculations!BP121:BY121)&lt;3,COUNT(Calculations!BZ121:CI121)&lt;3),"N/A",IF(ISERROR(TTEST(Calculations!BP121:BY121,Calculations!BZ121:CI121,2,2)),"N/A",TTEST(Calculations!BP121:BY121,Calculations!BZ121:CI121,2,2)))</f>
        <v>N/A</v>
      </c>
      <c r="J120" s="94" t="e">
        <f t="shared" si="11"/>
        <v>#DIV/0!</v>
      </c>
      <c r="K120" s="98" t="e">
        <f>IF(AND('Test Sample Data'!N120&gt;=35,'Control Sample Data'!N120&gt;=35),"Type 3",IF(AND('Test Sample Data'!N120&gt;=30,'Control Sample Data'!N120&gt;=30,OR(I120&gt;=0.05,I120="N/A")),"Type 2",IF(OR(AND('Test Sample Data'!N120&gt;=30,'Control Sample Data'!N120&lt;=30),AND('Test Sample Data'!N120&lt;=30,'Control Sample Data'!N120&gt;=30)),"Type 1","OKAY")))</f>
        <v>#DIV/0!</v>
      </c>
    </row>
    <row r="121" spans="1:11">
      <c r="A121" s="73"/>
      <c r="B121" s="92" t="str">
        <f>'Gene Table'!D121</f>
        <v>NM_000771</v>
      </c>
      <c r="C121" s="93" t="s">
        <v>97</v>
      </c>
      <c r="D121" s="94" t="e">
        <f>Calculations!BN122</f>
        <v>#DIV/0!</v>
      </c>
      <c r="E121" s="94" t="e">
        <f>Calculations!BO122</f>
        <v>#DIV/0!</v>
      </c>
      <c r="F121" s="95" t="e">
        <f t="shared" si="8"/>
        <v>#DIV/0!</v>
      </c>
      <c r="G121" s="95" t="e">
        <f t="shared" si="9"/>
        <v>#DIV/0!</v>
      </c>
      <c r="H121" s="94" t="e">
        <f t="shared" si="10"/>
        <v>#DIV/0!</v>
      </c>
      <c r="I121" s="97" t="str">
        <f>IF(OR(COUNT(Calculations!BP122:BY122)&lt;3,COUNT(Calculations!BZ122:CI122)&lt;3),"N/A",IF(ISERROR(TTEST(Calculations!BP122:BY122,Calculations!BZ122:CI122,2,2)),"N/A",TTEST(Calculations!BP122:BY122,Calculations!BZ122:CI122,2,2)))</f>
        <v>N/A</v>
      </c>
      <c r="J121" s="94" t="e">
        <f t="shared" si="11"/>
        <v>#DIV/0!</v>
      </c>
      <c r="K121" s="98" t="e">
        <f>IF(AND('Test Sample Data'!N121&gt;=35,'Control Sample Data'!N121&gt;=35),"Type 3",IF(AND('Test Sample Data'!N121&gt;=30,'Control Sample Data'!N121&gt;=30,OR(I121&gt;=0.05,I121="N/A")),"Type 2",IF(OR(AND('Test Sample Data'!N121&gt;=30,'Control Sample Data'!N121&lt;=30),AND('Test Sample Data'!N121&lt;=30,'Control Sample Data'!N121&gt;=30)),"Type 1","OKAY")))</f>
        <v>#DIV/0!</v>
      </c>
    </row>
    <row r="122" spans="1:11">
      <c r="A122" s="73"/>
      <c r="B122" s="92" t="str">
        <f>'Gene Table'!D122</f>
        <v>NM_000769</v>
      </c>
      <c r="C122" s="93" t="s">
        <v>101</v>
      </c>
      <c r="D122" s="94" t="e">
        <f>Calculations!BN123</f>
        <v>#DIV/0!</v>
      </c>
      <c r="E122" s="94" t="e">
        <f>Calculations!BO123</f>
        <v>#DIV/0!</v>
      </c>
      <c r="F122" s="95" t="e">
        <f t="shared" si="8"/>
        <v>#DIV/0!</v>
      </c>
      <c r="G122" s="95" t="e">
        <f t="shared" si="9"/>
        <v>#DIV/0!</v>
      </c>
      <c r="H122" s="94" t="e">
        <f t="shared" si="10"/>
        <v>#DIV/0!</v>
      </c>
      <c r="I122" s="97" t="str">
        <f>IF(OR(COUNT(Calculations!BP123:BY123)&lt;3,COUNT(Calculations!BZ123:CI123)&lt;3),"N/A",IF(ISERROR(TTEST(Calculations!BP123:BY123,Calculations!BZ123:CI123,2,2)),"N/A",TTEST(Calculations!BP123:BY123,Calculations!BZ123:CI123,2,2)))</f>
        <v>N/A</v>
      </c>
      <c r="J122" s="94" t="e">
        <f t="shared" si="11"/>
        <v>#DIV/0!</v>
      </c>
      <c r="K122" s="98" t="e">
        <f>IF(AND('Test Sample Data'!N122&gt;=35,'Control Sample Data'!N122&gt;=35),"Type 3",IF(AND('Test Sample Data'!N122&gt;=30,'Control Sample Data'!N122&gt;=30,OR(I122&gt;=0.05,I122="N/A")),"Type 2",IF(OR(AND('Test Sample Data'!N122&gt;=30,'Control Sample Data'!N122&lt;=30),AND('Test Sample Data'!N122&lt;=30,'Control Sample Data'!N122&gt;=30)),"Type 1","OKAY")))</f>
        <v>#DIV/0!</v>
      </c>
    </row>
    <row r="123" spans="1:11">
      <c r="A123" s="73"/>
      <c r="B123" s="92" t="str">
        <f>'Gene Table'!D123</f>
        <v>NM_001902</v>
      </c>
      <c r="C123" s="93" t="s">
        <v>105</v>
      </c>
      <c r="D123" s="94" t="e">
        <f>Calculations!BN124</f>
        <v>#DIV/0!</v>
      </c>
      <c r="E123" s="94" t="e">
        <f>Calculations!BO124</f>
        <v>#DIV/0!</v>
      </c>
      <c r="F123" s="95" t="e">
        <f t="shared" si="8"/>
        <v>#DIV/0!</v>
      </c>
      <c r="G123" s="95" t="e">
        <f t="shared" si="9"/>
        <v>#DIV/0!</v>
      </c>
      <c r="H123" s="94" t="e">
        <f t="shared" si="10"/>
        <v>#DIV/0!</v>
      </c>
      <c r="I123" s="97" t="str">
        <f>IF(OR(COUNT(Calculations!BP124:BY124)&lt;3,COUNT(Calculations!BZ124:CI124)&lt;3),"N/A",IF(ISERROR(TTEST(Calculations!BP124:BY124,Calculations!BZ124:CI124,2,2)),"N/A",TTEST(Calculations!BP124:BY124,Calculations!BZ124:CI124,2,2)))</f>
        <v>N/A</v>
      </c>
      <c r="J123" s="94" t="e">
        <f t="shared" si="11"/>
        <v>#DIV/0!</v>
      </c>
      <c r="K123" s="98" t="e">
        <f>IF(AND('Test Sample Data'!N123&gt;=35,'Control Sample Data'!N123&gt;=35),"Type 3",IF(AND('Test Sample Data'!N123&gt;=30,'Control Sample Data'!N123&gt;=30,OR(I123&gt;=0.05,I123="N/A")),"Type 2",IF(OR(AND('Test Sample Data'!N123&gt;=30,'Control Sample Data'!N123&lt;=30),AND('Test Sample Data'!N123&lt;=30,'Control Sample Data'!N123&gt;=30)),"Type 1","OKAY")))</f>
        <v>#DIV/0!</v>
      </c>
    </row>
    <row r="124" spans="1:11">
      <c r="A124" s="73"/>
      <c r="B124" s="92" t="str">
        <f>'Gene Table'!D124</f>
        <v>NM_006437</v>
      </c>
      <c r="C124" s="93" t="s">
        <v>109</v>
      </c>
      <c r="D124" s="94" t="e">
        <f>Calculations!BN125</f>
        <v>#DIV/0!</v>
      </c>
      <c r="E124" s="94" t="e">
        <f>Calculations!BO125</f>
        <v>#DIV/0!</v>
      </c>
      <c r="F124" s="95" t="e">
        <f t="shared" si="8"/>
        <v>#DIV/0!</v>
      </c>
      <c r="G124" s="95" t="e">
        <f t="shared" si="9"/>
        <v>#DIV/0!</v>
      </c>
      <c r="H124" s="94" t="e">
        <f t="shared" si="10"/>
        <v>#DIV/0!</v>
      </c>
      <c r="I124" s="97" t="str">
        <f>IF(OR(COUNT(Calculations!BP125:BY125)&lt;3,COUNT(Calculations!BZ125:CI125)&lt;3),"N/A",IF(ISERROR(TTEST(Calculations!BP125:BY125,Calculations!BZ125:CI125,2,2)),"N/A",TTEST(Calculations!BP125:BY125,Calculations!BZ125:CI125,2,2)))</f>
        <v>N/A</v>
      </c>
      <c r="J124" s="94" t="e">
        <f t="shared" si="11"/>
        <v>#DIV/0!</v>
      </c>
      <c r="K124" s="98" t="e">
        <f>IF(AND('Test Sample Data'!N124&gt;=35,'Control Sample Data'!N124&gt;=35),"Type 3",IF(AND('Test Sample Data'!N124&gt;=30,'Control Sample Data'!N124&gt;=30,OR(I124&gt;=0.05,I124="N/A")),"Type 2",IF(OR(AND('Test Sample Data'!N124&gt;=30,'Control Sample Data'!N124&lt;=30),AND('Test Sample Data'!N124&lt;=30,'Control Sample Data'!N124&gt;=30)),"Type 1","OKAY")))</f>
        <v>#DIV/0!</v>
      </c>
    </row>
    <row r="125" spans="1:11">
      <c r="A125" s="73"/>
      <c r="B125" s="92" t="str">
        <f>'Gene Table'!D125</f>
        <v>NM_000669</v>
      </c>
      <c r="C125" s="93" t="s">
        <v>113</v>
      </c>
      <c r="D125" s="94" t="e">
        <f>Calculations!BN126</f>
        <v>#DIV/0!</v>
      </c>
      <c r="E125" s="94" t="e">
        <f>Calculations!BO126</f>
        <v>#DIV/0!</v>
      </c>
      <c r="F125" s="95" t="e">
        <f t="shared" si="8"/>
        <v>#DIV/0!</v>
      </c>
      <c r="G125" s="95" t="e">
        <f t="shared" si="9"/>
        <v>#DIV/0!</v>
      </c>
      <c r="H125" s="94" t="e">
        <f t="shared" si="10"/>
        <v>#DIV/0!</v>
      </c>
      <c r="I125" s="97" t="str">
        <f>IF(OR(COUNT(Calculations!BP126:BY126)&lt;3,COUNT(Calculations!BZ126:CI126)&lt;3),"N/A",IF(ISERROR(TTEST(Calculations!BP126:BY126,Calculations!BZ126:CI126,2,2)),"N/A",TTEST(Calculations!BP126:BY126,Calculations!BZ126:CI126,2,2)))</f>
        <v>N/A</v>
      </c>
      <c r="J125" s="94" t="e">
        <f t="shared" si="11"/>
        <v>#DIV/0!</v>
      </c>
      <c r="K125" s="98" t="e">
        <f>IF(AND('Test Sample Data'!N125&gt;=35,'Control Sample Data'!N125&gt;=35),"Type 3",IF(AND('Test Sample Data'!N125&gt;=30,'Control Sample Data'!N125&gt;=30,OR(I125&gt;=0.05,I125="N/A")),"Type 2",IF(OR(AND('Test Sample Data'!N125&gt;=30,'Control Sample Data'!N125&lt;=30),AND('Test Sample Data'!N125&lt;=30,'Control Sample Data'!N125&gt;=30)),"Type 1","OKAY")))</f>
        <v>#DIV/0!</v>
      </c>
    </row>
    <row r="126" spans="1:11">
      <c r="A126" s="73"/>
      <c r="B126" s="92" t="str">
        <f>'Gene Table'!D126</f>
        <v>NM_000078</v>
      </c>
      <c r="C126" s="93" t="s">
        <v>117</v>
      </c>
      <c r="D126" s="94" t="e">
        <f>Calculations!BN127</f>
        <v>#DIV/0!</v>
      </c>
      <c r="E126" s="94" t="e">
        <f>Calculations!BO127</f>
        <v>#DIV/0!</v>
      </c>
      <c r="F126" s="95" t="e">
        <f t="shared" si="8"/>
        <v>#DIV/0!</v>
      </c>
      <c r="G126" s="95" t="e">
        <f t="shared" si="9"/>
        <v>#DIV/0!</v>
      </c>
      <c r="H126" s="94" t="e">
        <f t="shared" si="10"/>
        <v>#DIV/0!</v>
      </c>
      <c r="I126" s="97" t="str">
        <f>IF(OR(COUNT(Calculations!BP127:BY127)&lt;3,COUNT(Calculations!BZ127:CI127)&lt;3),"N/A",IF(ISERROR(TTEST(Calculations!BP127:BY127,Calculations!BZ127:CI127,2,2)),"N/A",TTEST(Calculations!BP127:BY127,Calculations!BZ127:CI127,2,2)))</f>
        <v>N/A</v>
      </c>
      <c r="J126" s="94" t="e">
        <f t="shared" si="11"/>
        <v>#DIV/0!</v>
      </c>
      <c r="K126" s="98" t="e">
        <f>IF(AND('Test Sample Data'!N126&gt;=35,'Control Sample Data'!N126&gt;=35),"Type 3",IF(AND('Test Sample Data'!N126&gt;=30,'Control Sample Data'!N126&gt;=30,OR(I126&gt;=0.05,I126="N/A")),"Type 2",IF(OR(AND('Test Sample Data'!N126&gt;=30,'Control Sample Data'!N126&lt;=30),AND('Test Sample Data'!N126&lt;=30,'Control Sample Data'!N126&gt;=30)),"Type 1","OKAY")))</f>
        <v>#DIV/0!</v>
      </c>
    </row>
    <row r="127" spans="1:11">
      <c r="A127" s="73"/>
      <c r="B127" s="92" t="str">
        <f>'Gene Table'!D127</f>
        <v>NM_006407</v>
      </c>
      <c r="C127" s="93" t="s">
        <v>121</v>
      </c>
      <c r="D127" s="94" t="e">
        <f>Calculations!BN128</f>
        <v>#DIV/0!</v>
      </c>
      <c r="E127" s="94" t="e">
        <f>Calculations!BO128</f>
        <v>#DIV/0!</v>
      </c>
      <c r="F127" s="95" t="e">
        <f t="shared" si="8"/>
        <v>#DIV/0!</v>
      </c>
      <c r="G127" s="95" t="e">
        <f t="shared" si="9"/>
        <v>#DIV/0!</v>
      </c>
      <c r="H127" s="94" t="e">
        <f t="shared" si="10"/>
        <v>#DIV/0!</v>
      </c>
      <c r="I127" s="97" t="str">
        <f>IF(OR(COUNT(Calculations!BP128:BY128)&lt;3,COUNT(Calculations!BZ128:CI128)&lt;3),"N/A",IF(ISERROR(TTEST(Calculations!BP128:BY128,Calculations!BZ128:CI128,2,2)),"N/A",TTEST(Calculations!BP128:BY128,Calculations!BZ128:CI128,2,2)))</f>
        <v>N/A</v>
      </c>
      <c r="J127" s="94" t="e">
        <f t="shared" si="11"/>
        <v>#DIV/0!</v>
      </c>
      <c r="K127" s="98" t="e">
        <f>IF(AND('Test Sample Data'!N127&gt;=35,'Control Sample Data'!N127&gt;=35),"Type 3",IF(AND('Test Sample Data'!N127&gt;=30,'Control Sample Data'!N127&gt;=30,OR(I127&gt;=0.05,I127="N/A")),"Type 2",IF(OR(AND('Test Sample Data'!N127&gt;=30,'Control Sample Data'!N127&lt;=30),AND('Test Sample Data'!N127&lt;=30,'Control Sample Data'!N127&gt;=30)),"Type 1","OKAY")))</f>
        <v>#DIV/0!</v>
      </c>
    </row>
    <row r="128" spans="1:11">
      <c r="A128" s="73"/>
      <c r="B128" s="92" t="str">
        <f>'Gene Table'!D128</f>
        <v>NM_000075</v>
      </c>
      <c r="C128" s="93" t="s">
        <v>125</v>
      </c>
      <c r="D128" s="94" t="e">
        <f>Calculations!BN129</f>
        <v>#DIV/0!</v>
      </c>
      <c r="E128" s="94" t="e">
        <f>Calculations!BO129</f>
        <v>#DIV/0!</v>
      </c>
      <c r="F128" s="95" t="e">
        <f t="shared" si="8"/>
        <v>#DIV/0!</v>
      </c>
      <c r="G128" s="95" t="e">
        <f t="shared" si="9"/>
        <v>#DIV/0!</v>
      </c>
      <c r="H128" s="94" t="e">
        <f t="shared" si="10"/>
        <v>#DIV/0!</v>
      </c>
      <c r="I128" s="97" t="str">
        <f>IF(OR(COUNT(Calculations!BP129:BY129)&lt;3,COUNT(Calculations!BZ129:CI129)&lt;3),"N/A",IF(ISERROR(TTEST(Calculations!BP129:BY129,Calculations!BZ129:CI129,2,2)),"N/A",TTEST(Calculations!BP129:BY129,Calculations!BZ129:CI129,2,2)))</f>
        <v>N/A</v>
      </c>
      <c r="J128" s="94" t="e">
        <f t="shared" si="11"/>
        <v>#DIV/0!</v>
      </c>
      <c r="K128" s="98" t="e">
        <f>IF(AND('Test Sample Data'!N128&gt;=35,'Control Sample Data'!N128&gt;=35),"Type 3",IF(AND('Test Sample Data'!N128&gt;=30,'Control Sample Data'!N128&gt;=30,OR(I128&gt;=0.05,I128="N/A")),"Type 2",IF(OR(AND('Test Sample Data'!N128&gt;=30,'Control Sample Data'!N128&lt;=30),AND('Test Sample Data'!N128&lt;=30,'Control Sample Data'!N128&gt;=30)),"Type 1","OKAY")))</f>
        <v>#DIV/0!</v>
      </c>
    </row>
    <row r="129" spans="1:11">
      <c r="A129" s="73"/>
      <c r="B129" s="92" t="str">
        <f>'Gene Table'!D129</f>
        <v>NM_001003931</v>
      </c>
      <c r="C129" s="93" t="s">
        <v>129</v>
      </c>
      <c r="D129" s="94" t="e">
        <f>Calculations!BN130</f>
        <v>#DIV/0!</v>
      </c>
      <c r="E129" s="94" t="e">
        <f>Calculations!BO130</f>
        <v>#DIV/0!</v>
      </c>
      <c r="F129" s="95" t="e">
        <f t="shared" si="8"/>
        <v>#DIV/0!</v>
      </c>
      <c r="G129" s="95" t="e">
        <f t="shared" si="9"/>
        <v>#DIV/0!</v>
      </c>
      <c r="H129" s="94" t="e">
        <f t="shared" si="10"/>
        <v>#DIV/0!</v>
      </c>
      <c r="I129" s="97" t="str">
        <f>IF(OR(COUNT(Calculations!BP130:BY130)&lt;3,COUNT(Calculations!BZ130:CI130)&lt;3),"N/A",IF(ISERROR(TTEST(Calculations!BP130:BY130,Calculations!BZ130:CI130,2,2)),"N/A",TTEST(Calculations!BP130:BY130,Calculations!BZ130:CI130,2,2)))</f>
        <v>N/A</v>
      </c>
      <c r="J129" s="94" t="e">
        <f t="shared" si="11"/>
        <v>#DIV/0!</v>
      </c>
      <c r="K129" s="98" t="e">
        <f>IF(AND('Test Sample Data'!N129&gt;=35,'Control Sample Data'!N129&gt;=35),"Type 3",IF(AND('Test Sample Data'!N129&gt;=30,'Control Sample Data'!N129&gt;=30,OR(I129&gt;=0.05,I129="N/A")),"Type 2",IF(OR(AND('Test Sample Data'!N129&gt;=30,'Control Sample Data'!N129&lt;=30),AND('Test Sample Data'!N129&lt;=30,'Control Sample Data'!N129&gt;=30)),"Type 1","OKAY")))</f>
        <v>#DIV/0!</v>
      </c>
    </row>
    <row r="130" spans="1:11">
      <c r="A130" s="73"/>
      <c r="B130" s="92" t="str">
        <f>'Gene Table'!D130</f>
        <v>NM_000780</v>
      </c>
      <c r="C130" s="93" t="s">
        <v>133</v>
      </c>
      <c r="D130" s="94" t="e">
        <f>Calculations!BN131</f>
        <v>#DIV/0!</v>
      </c>
      <c r="E130" s="94" t="e">
        <f>Calculations!BO131</f>
        <v>#DIV/0!</v>
      </c>
      <c r="F130" s="95" t="e">
        <f t="shared" si="8"/>
        <v>#DIV/0!</v>
      </c>
      <c r="G130" s="95" t="e">
        <f t="shared" si="9"/>
        <v>#DIV/0!</v>
      </c>
      <c r="H130" s="94" t="e">
        <f t="shared" si="10"/>
        <v>#DIV/0!</v>
      </c>
      <c r="I130" s="97" t="str">
        <f>IF(OR(COUNT(Calculations!BP131:BY131)&lt;3,COUNT(Calculations!BZ131:CI131)&lt;3),"N/A",IF(ISERROR(TTEST(Calculations!BP131:BY131,Calculations!BZ131:CI131,2,2)),"N/A",TTEST(Calculations!BP131:BY131,Calculations!BZ131:CI131,2,2)))</f>
        <v>N/A</v>
      </c>
      <c r="J130" s="94" t="e">
        <f t="shared" si="11"/>
        <v>#DIV/0!</v>
      </c>
      <c r="K130" s="98" t="e">
        <f>IF(AND('Test Sample Data'!N130&gt;=35,'Control Sample Data'!N130&gt;=35),"Type 3",IF(AND('Test Sample Data'!N130&gt;=30,'Control Sample Data'!N130&gt;=30,OR(I130&gt;=0.05,I130="N/A")),"Type 2",IF(OR(AND('Test Sample Data'!N130&gt;=30,'Control Sample Data'!N130&lt;=30),AND('Test Sample Data'!N130&lt;=30,'Control Sample Data'!N130&gt;=30)),"Type 1","OKAY")))</f>
        <v>#DIV/0!</v>
      </c>
    </row>
    <row r="131" spans="1:11">
      <c r="A131" s="73"/>
      <c r="B131" s="92" t="str">
        <f>'Gene Table'!D131</f>
        <v>NM_001123396</v>
      </c>
      <c r="C131" s="93" t="s">
        <v>137</v>
      </c>
      <c r="D131" s="94" t="e">
        <f>Calculations!BN132</f>
        <v>#DIV/0!</v>
      </c>
      <c r="E131" s="94" t="e">
        <f>Calculations!BO132</f>
        <v>#DIV/0!</v>
      </c>
      <c r="F131" s="95" t="e">
        <f t="shared" si="8"/>
        <v>#DIV/0!</v>
      </c>
      <c r="G131" s="95" t="e">
        <f t="shared" si="9"/>
        <v>#DIV/0!</v>
      </c>
      <c r="H131" s="94" t="e">
        <f t="shared" si="10"/>
        <v>#DIV/0!</v>
      </c>
      <c r="I131" s="97" t="str">
        <f>IF(OR(COUNT(Calculations!BP132:BY132)&lt;3,COUNT(Calculations!BZ132:CI132)&lt;3),"N/A",IF(ISERROR(TTEST(Calculations!BP132:BY132,Calculations!BZ132:CI132,2,2)),"N/A",TTEST(Calculations!BP132:BY132,Calculations!BZ132:CI132,2,2)))</f>
        <v>N/A</v>
      </c>
      <c r="J131" s="94" t="e">
        <f t="shared" si="11"/>
        <v>#DIV/0!</v>
      </c>
      <c r="K131" s="98" t="e">
        <f>IF(AND('Test Sample Data'!N131&gt;=35,'Control Sample Data'!N131&gt;=35),"Type 3",IF(AND('Test Sample Data'!N131&gt;=30,'Control Sample Data'!N131&gt;=30,OR(I131&gt;=0.05,I131="N/A")),"Type 2",IF(OR(AND('Test Sample Data'!N131&gt;=30,'Control Sample Data'!N131&lt;=30),AND('Test Sample Data'!N131&lt;=30,'Control Sample Data'!N131&gt;=30)),"Type 1","OKAY")))</f>
        <v>#DIV/0!</v>
      </c>
    </row>
    <row r="132" spans="1:11">
      <c r="A132" s="73"/>
      <c r="B132" s="92" t="str">
        <f>'Gene Table'!D132</f>
        <v>NM_002458</v>
      </c>
      <c r="C132" s="93" t="s">
        <v>141</v>
      </c>
      <c r="D132" s="94" t="e">
        <f>Calculations!BN133</f>
        <v>#DIV/0!</v>
      </c>
      <c r="E132" s="94" t="e">
        <f>Calculations!BO133</f>
        <v>#DIV/0!</v>
      </c>
      <c r="F132" s="95" t="e">
        <f t="shared" si="8"/>
        <v>#DIV/0!</v>
      </c>
      <c r="G132" s="95" t="e">
        <f t="shared" si="9"/>
        <v>#DIV/0!</v>
      </c>
      <c r="H132" s="94" t="e">
        <f t="shared" si="10"/>
        <v>#DIV/0!</v>
      </c>
      <c r="I132" s="97" t="str">
        <f>IF(OR(COUNT(Calculations!BP133:BY133)&lt;3,COUNT(Calculations!BZ133:CI133)&lt;3),"N/A",IF(ISERROR(TTEST(Calculations!BP133:BY133,Calculations!BZ133:CI133,2,2)),"N/A",TTEST(Calculations!BP133:BY133,Calculations!BZ133:CI133,2,2)))</f>
        <v>N/A</v>
      </c>
      <c r="J132" s="94" t="e">
        <f t="shared" si="11"/>
        <v>#DIV/0!</v>
      </c>
      <c r="K132" s="98" t="e">
        <f>IF(AND('Test Sample Data'!N132&gt;=35,'Control Sample Data'!N132&gt;=35),"Type 3",IF(AND('Test Sample Data'!N132&gt;=30,'Control Sample Data'!N132&gt;=30,OR(I132&gt;=0.05,I132="N/A")),"Type 2",IF(OR(AND('Test Sample Data'!N132&gt;=30,'Control Sample Data'!N132&lt;=30),AND('Test Sample Data'!N132&lt;=30,'Control Sample Data'!N132&gt;=30)),"Type 1","OKAY")))</f>
        <v>#DIV/0!</v>
      </c>
    </row>
    <row r="133" spans="1:11">
      <c r="A133" s="73"/>
      <c r="B133" s="92" t="str">
        <f>'Gene Table'!D133</f>
        <v>BC004257</v>
      </c>
      <c r="C133" s="93" t="s">
        <v>145</v>
      </c>
      <c r="D133" s="94" t="e">
        <f>Calculations!BN134</f>
        <v>#DIV/0!</v>
      </c>
      <c r="E133" s="94" t="e">
        <f>Calculations!BO134</f>
        <v>#DIV/0!</v>
      </c>
      <c r="F133" s="95" t="e">
        <f t="shared" si="8"/>
        <v>#DIV/0!</v>
      </c>
      <c r="G133" s="95" t="e">
        <f t="shared" si="9"/>
        <v>#DIV/0!</v>
      </c>
      <c r="H133" s="94" t="e">
        <f t="shared" si="10"/>
        <v>#DIV/0!</v>
      </c>
      <c r="I133" s="97" t="str">
        <f>IF(OR(COUNT(Calculations!BP134:BY134)&lt;3,COUNT(Calculations!BZ134:CI134)&lt;3),"N/A",IF(ISERROR(TTEST(Calculations!BP134:BY134,Calculations!BZ134:CI134,2,2)),"N/A",TTEST(Calculations!BP134:BY134,Calculations!BZ134:CI134,2,2)))</f>
        <v>N/A</v>
      </c>
      <c r="J133" s="94" t="e">
        <f t="shared" si="11"/>
        <v>#DIV/0!</v>
      </c>
      <c r="K133" s="98" t="e">
        <f>IF(AND('Test Sample Data'!N133&gt;=35,'Control Sample Data'!N133&gt;=35),"Type 3",IF(AND('Test Sample Data'!N133&gt;=30,'Control Sample Data'!N133&gt;=30,OR(I133&gt;=0.05,I133="N/A")),"Type 2",IF(OR(AND('Test Sample Data'!N133&gt;=30,'Control Sample Data'!N133&lt;=30),AND('Test Sample Data'!N133&lt;=30,'Control Sample Data'!N133&gt;=30)),"Type 1","OKAY")))</f>
        <v>#DIV/0!</v>
      </c>
    </row>
    <row r="134" spans="1:11">
      <c r="A134" s="73"/>
      <c r="B134" s="92" t="str">
        <f>'Gene Table'!D134</f>
        <v>NM_130398</v>
      </c>
      <c r="C134" s="93" t="s">
        <v>149</v>
      </c>
      <c r="D134" s="94" t="e">
        <f>Calculations!BN135</f>
        <v>#DIV/0!</v>
      </c>
      <c r="E134" s="94" t="e">
        <f>Calculations!BO135</f>
        <v>#DIV/0!</v>
      </c>
      <c r="F134" s="95" t="e">
        <f t="shared" si="8"/>
        <v>#DIV/0!</v>
      </c>
      <c r="G134" s="95" t="e">
        <f t="shared" si="9"/>
        <v>#DIV/0!</v>
      </c>
      <c r="H134" s="94" t="e">
        <f t="shared" si="10"/>
        <v>#DIV/0!</v>
      </c>
      <c r="I134" s="97" t="str">
        <f>IF(OR(COUNT(Calculations!BP135:BY135)&lt;3,COUNT(Calculations!BZ135:CI135)&lt;3),"N/A",IF(ISERROR(TTEST(Calculations!BP135:BY135,Calculations!BZ135:CI135,2,2)),"N/A",TTEST(Calculations!BP135:BY135,Calculations!BZ135:CI135,2,2)))</f>
        <v>N/A</v>
      </c>
      <c r="J134" s="94" t="e">
        <f t="shared" si="11"/>
        <v>#DIV/0!</v>
      </c>
      <c r="K134" s="98" t="e">
        <f>IF(AND('Test Sample Data'!N134&gt;=35,'Control Sample Data'!N134&gt;=35),"Type 3",IF(AND('Test Sample Data'!N134&gt;=30,'Control Sample Data'!N134&gt;=30,OR(I134&gt;=0.05,I134="N/A")),"Type 2",IF(OR(AND('Test Sample Data'!N134&gt;=30,'Control Sample Data'!N134&lt;=30),AND('Test Sample Data'!N134&lt;=30,'Control Sample Data'!N134&gt;=30)),"Type 1","OKAY")))</f>
        <v>#DIV/0!</v>
      </c>
    </row>
    <row r="135" ht="12" customHeight="1" spans="1:11">
      <c r="A135" s="73"/>
      <c r="B135" s="92" t="str">
        <f>'Gene Table'!D135</f>
        <v>NM_001042</v>
      </c>
      <c r="C135" s="93" t="s">
        <v>153</v>
      </c>
      <c r="D135" s="94" t="e">
        <f>Calculations!BN136</f>
        <v>#DIV/0!</v>
      </c>
      <c r="E135" s="94" t="e">
        <f>Calculations!BO136</f>
        <v>#DIV/0!</v>
      </c>
      <c r="F135" s="95" t="e">
        <f t="shared" si="8"/>
        <v>#DIV/0!</v>
      </c>
      <c r="G135" s="95" t="e">
        <f t="shared" si="9"/>
        <v>#DIV/0!</v>
      </c>
      <c r="H135" s="94" t="e">
        <f t="shared" si="10"/>
        <v>#DIV/0!</v>
      </c>
      <c r="I135" s="97" t="str">
        <f>IF(OR(COUNT(Calculations!BP136:BY136)&lt;3,COUNT(Calculations!BZ136:CI136)&lt;3),"N/A",IF(ISERROR(TTEST(Calculations!BP136:BY136,Calculations!BZ136:CI136,2,2)),"N/A",TTEST(Calculations!BP136:BY136,Calculations!BZ136:CI136,2,2)))</f>
        <v>N/A</v>
      </c>
      <c r="J135" s="94" t="e">
        <f t="shared" si="11"/>
        <v>#DIV/0!</v>
      </c>
      <c r="K135" s="98" t="e">
        <f>IF(AND('Test Sample Data'!N135&gt;=35,'Control Sample Data'!N135&gt;=35),"Type 3",IF(AND('Test Sample Data'!N135&gt;=30,'Control Sample Data'!N135&gt;=30,OR(I135&gt;=0.05,I135="N/A")),"Type 2",IF(OR(AND('Test Sample Data'!N135&gt;=30,'Control Sample Data'!N135&lt;=30),AND('Test Sample Data'!N135&lt;=30,'Control Sample Data'!N135&gt;=30)),"Type 1","OKAY")))</f>
        <v>#DIV/0!</v>
      </c>
    </row>
    <row r="136" spans="1:11">
      <c r="A136" s="73"/>
      <c r="B136" s="92" t="str">
        <f>'Gene Table'!D136</f>
        <v>NM_001040</v>
      </c>
      <c r="C136" s="93" t="s">
        <v>157</v>
      </c>
      <c r="D136" s="94" t="e">
        <f>Calculations!BN137</f>
        <v>#DIV/0!</v>
      </c>
      <c r="E136" s="94" t="e">
        <f>Calculations!BO137</f>
        <v>#DIV/0!</v>
      </c>
      <c r="F136" s="95" t="e">
        <f t="shared" si="8"/>
        <v>#DIV/0!</v>
      </c>
      <c r="G136" s="95" t="e">
        <f t="shared" si="9"/>
        <v>#DIV/0!</v>
      </c>
      <c r="H136" s="94" t="e">
        <f t="shared" si="10"/>
        <v>#DIV/0!</v>
      </c>
      <c r="I136" s="97" t="str">
        <f>IF(OR(COUNT(Calculations!BP137:BY137)&lt;3,COUNT(Calculations!BZ137:CI137)&lt;3),"N/A",IF(ISERROR(TTEST(Calculations!BP137:BY137,Calculations!BZ137:CI137,2,2)),"N/A",TTEST(Calculations!BP137:BY137,Calculations!BZ137:CI137,2,2)))</f>
        <v>N/A</v>
      </c>
      <c r="J136" s="94" t="e">
        <f t="shared" si="11"/>
        <v>#DIV/0!</v>
      </c>
      <c r="K136" s="98" t="e">
        <f>IF(AND('Test Sample Data'!N136&gt;=35,'Control Sample Data'!N136&gt;=35),"Type 3",IF(AND('Test Sample Data'!N136&gt;=30,'Control Sample Data'!N136&gt;=30,OR(I136&gt;=0.05,I136="N/A")),"Type 2",IF(OR(AND('Test Sample Data'!N136&gt;=30,'Control Sample Data'!N136&lt;=30),AND('Test Sample Data'!N136&lt;=30,'Control Sample Data'!N136&gt;=30)),"Type 1","OKAY")))</f>
        <v>#DIV/0!</v>
      </c>
    </row>
    <row r="137" spans="1:11">
      <c r="A137" s="73"/>
      <c r="B137" s="92" t="str">
        <f>'Gene Table'!D137</f>
        <v>NM_005123</v>
      </c>
      <c r="C137" s="93" t="s">
        <v>161</v>
      </c>
      <c r="D137" s="94" t="e">
        <f>Calculations!BN138</f>
        <v>#DIV/0!</v>
      </c>
      <c r="E137" s="94" t="e">
        <f>Calculations!BO138</f>
        <v>#DIV/0!</v>
      </c>
      <c r="F137" s="95" t="e">
        <f t="shared" si="8"/>
        <v>#DIV/0!</v>
      </c>
      <c r="G137" s="95" t="e">
        <f t="shared" si="9"/>
        <v>#DIV/0!</v>
      </c>
      <c r="H137" s="94" t="e">
        <f t="shared" si="10"/>
        <v>#DIV/0!</v>
      </c>
      <c r="I137" s="97" t="str">
        <f>IF(OR(COUNT(Calculations!BP138:BY138)&lt;3,COUNT(Calculations!BZ138:CI138)&lt;3),"N/A",IF(ISERROR(TTEST(Calculations!BP138:BY138,Calculations!BZ138:CI138,2,2)),"N/A",TTEST(Calculations!BP138:BY138,Calculations!BZ138:CI138,2,2)))</f>
        <v>N/A</v>
      </c>
      <c r="J137" s="94" t="e">
        <f t="shared" si="11"/>
        <v>#DIV/0!</v>
      </c>
      <c r="K137" s="98" t="e">
        <f>IF(AND('Test Sample Data'!N137&gt;=35,'Control Sample Data'!N137&gt;=35),"Type 3",IF(AND('Test Sample Data'!N137&gt;=30,'Control Sample Data'!N137&gt;=30,OR(I137&gt;=0.05,I137="N/A")),"Type 2",IF(OR(AND('Test Sample Data'!N137&gt;=30,'Control Sample Data'!N137&lt;=30),AND('Test Sample Data'!N137&lt;=30,'Control Sample Data'!N137&gt;=30)),"Type 1","OKAY")))</f>
        <v>#DIV/0!</v>
      </c>
    </row>
    <row r="138" spans="1:11">
      <c r="A138" s="73"/>
      <c r="B138" s="92" t="str">
        <f>'Gene Table'!D138</f>
        <v>NM_005847</v>
      </c>
      <c r="C138" s="93" t="s">
        <v>165</v>
      </c>
      <c r="D138" s="94" t="e">
        <f>Calculations!BN139</f>
        <v>#DIV/0!</v>
      </c>
      <c r="E138" s="94" t="e">
        <f>Calculations!BO139</f>
        <v>#DIV/0!</v>
      </c>
      <c r="F138" s="95" t="e">
        <f t="shared" si="8"/>
        <v>#DIV/0!</v>
      </c>
      <c r="G138" s="95" t="e">
        <f t="shared" si="9"/>
        <v>#DIV/0!</v>
      </c>
      <c r="H138" s="94" t="e">
        <f t="shared" si="10"/>
        <v>#DIV/0!</v>
      </c>
      <c r="I138" s="97" t="str">
        <f>IF(OR(COUNT(Calculations!BP139:BY139)&lt;3,COUNT(Calculations!BZ139:CI139)&lt;3),"N/A",IF(ISERROR(TTEST(Calculations!BP139:BY139,Calculations!BZ139:CI139,2,2)),"N/A",TTEST(Calculations!BP139:BY139,Calculations!BZ139:CI139,2,2)))</f>
        <v>N/A</v>
      </c>
      <c r="J138" s="94" t="e">
        <f t="shared" si="11"/>
        <v>#DIV/0!</v>
      </c>
      <c r="K138" s="98" t="e">
        <f>IF(AND('Test Sample Data'!N138&gt;=35,'Control Sample Data'!N138&gt;=35),"Type 3",IF(AND('Test Sample Data'!N138&gt;=30,'Control Sample Data'!N138&gt;=30,OR(I138&gt;=0.05,I138="N/A")),"Type 2",IF(OR(AND('Test Sample Data'!N138&gt;=30,'Control Sample Data'!N138&lt;=30),AND('Test Sample Data'!N138&lt;=30,'Control Sample Data'!N138&gt;=30)),"Type 1","OKAY")))</f>
        <v>#DIV/0!</v>
      </c>
    </row>
    <row r="139" spans="1:11">
      <c r="A139" s="73"/>
      <c r="B139" s="92" t="str">
        <f>'Gene Table'!D139</f>
        <v>NM_001790</v>
      </c>
      <c r="C139" s="93" t="s">
        <v>169</v>
      </c>
      <c r="D139" s="94" t="e">
        <f>Calculations!BN140</f>
        <v>#DIV/0!</v>
      </c>
      <c r="E139" s="94" t="e">
        <f>Calculations!BO140</f>
        <v>#DIV/0!</v>
      </c>
      <c r="F139" s="95" t="e">
        <f t="shared" si="8"/>
        <v>#DIV/0!</v>
      </c>
      <c r="G139" s="95" t="e">
        <f t="shared" si="9"/>
        <v>#DIV/0!</v>
      </c>
      <c r="H139" s="94" t="e">
        <f t="shared" si="10"/>
        <v>#DIV/0!</v>
      </c>
      <c r="I139" s="97" t="str">
        <f>IF(OR(COUNT(Calculations!BP140:BY140)&lt;3,COUNT(Calculations!BZ140:CI140)&lt;3),"N/A",IF(ISERROR(TTEST(Calculations!BP140:BY140,Calculations!BZ140:CI140,2,2)),"N/A",TTEST(Calculations!BP140:BY140,Calculations!BZ140:CI140,2,2)))</f>
        <v>N/A</v>
      </c>
      <c r="J139" s="94" t="e">
        <f t="shared" si="11"/>
        <v>#DIV/0!</v>
      </c>
      <c r="K139" s="98" t="e">
        <f>IF(AND('Test Sample Data'!N139&gt;=35,'Control Sample Data'!N139&gt;=35),"Type 3",IF(AND('Test Sample Data'!N139&gt;=30,'Control Sample Data'!N139&gt;=30,OR(I139&gt;=0.05,I139="N/A")),"Type 2",IF(OR(AND('Test Sample Data'!N139&gt;=30,'Control Sample Data'!N139&lt;=30),AND('Test Sample Data'!N139&lt;=30,'Control Sample Data'!N139&gt;=30)),"Type 1","OKAY")))</f>
        <v>#DIV/0!</v>
      </c>
    </row>
    <row r="140" spans="1:11">
      <c r="A140" s="73"/>
      <c r="B140" s="92" t="str">
        <f>'Gene Table'!D140</f>
        <v>NM_004358</v>
      </c>
      <c r="C140" s="93" t="s">
        <v>173</v>
      </c>
      <c r="D140" s="94" t="e">
        <f>Calculations!BN141</f>
        <v>#DIV/0!</v>
      </c>
      <c r="E140" s="94" t="e">
        <f>Calculations!BO141</f>
        <v>#DIV/0!</v>
      </c>
      <c r="F140" s="95" t="e">
        <f t="shared" si="8"/>
        <v>#DIV/0!</v>
      </c>
      <c r="G140" s="95" t="e">
        <f t="shared" si="9"/>
        <v>#DIV/0!</v>
      </c>
      <c r="H140" s="94" t="e">
        <f t="shared" si="10"/>
        <v>#DIV/0!</v>
      </c>
      <c r="I140" s="97" t="str">
        <f>IF(OR(COUNT(Calculations!BP141:BY141)&lt;3,COUNT(Calculations!BZ141:CI141)&lt;3),"N/A",IF(ISERROR(TTEST(Calculations!BP141:BY141,Calculations!BZ141:CI141,2,2)),"N/A",TTEST(Calculations!BP141:BY141,Calculations!BZ141:CI141,2,2)))</f>
        <v>N/A</v>
      </c>
      <c r="J140" s="94" t="e">
        <f t="shared" si="11"/>
        <v>#DIV/0!</v>
      </c>
      <c r="K140" s="98" t="e">
        <f>IF(AND('Test Sample Data'!N140&gt;=35,'Control Sample Data'!N140&gt;=35),"Type 3",IF(AND('Test Sample Data'!N140&gt;=30,'Control Sample Data'!N140&gt;=30,OR(I140&gt;=0.05,I140="N/A")),"Type 2",IF(OR(AND('Test Sample Data'!N140&gt;=30,'Control Sample Data'!N140&lt;=30),AND('Test Sample Data'!N140&lt;=30,'Control Sample Data'!N140&gt;=30)),"Type 1","OKAY")))</f>
        <v>#DIV/0!</v>
      </c>
    </row>
    <row r="141" ht="13.5" customHeight="1" spans="1:11">
      <c r="A141" s="73"/>
      <c r="B141" s="92" t="str">
        <f>'Gene Table'!D141</f>
        <v>NM_001789</v>
      </c>
      <c r="C141" s="93" t="s">
        <v>177</v>
      </c>
      <c r="D141" s="94" t="e">
        <f>Calculations!BN142</f>
        <v>#DIV/0!</v>
      </c>
      <c r="E141" s="94" t="e">
        <f>Calculations!BO142</f>
        <v>#DIV/0!</v>
      </c>
      <c r="F141" s="95" t="e">
        <f t="shared" si="8"/>
        <v>#DIV/0!</v>
      </c>
      <c r="G141" s="95" t="e">
        <f t="shared" si="9"/>
        <v>#DIV/0!</v>
      </c>
      <c r="H141" s="94" t="e">
        <f t="shared" si="10"/>
        <v>#DIV/0!</v>
      </c>
      <c r="I141" s="97" t="str">
        <f>IF(OR(COUNT(Calculations!BP142:BY142)&lt;3,COUNT(Calculations!BZ142:CI142)&lt;3),"N/A",IF(ISERROR(TTEST(Calculations!BP142:BY142,Calculations!BZ142:CI142,2,2)),"N/A",TTEST(Calculations!BP142:BY142,Calculations!BZ142:CI142,2,2)))</f>
        <v>N/A</v>
      </c>
      <c r="J141" s="94" t="e">
        <f t="shared" si="11"/>
        <v>#DIV/0!</v>
      </c>
      <c r="K141" s="98" t="e">
        <f>IF(AND('Test Sample Data'!N141&gt;=35,'Control Sample Data'!N141&gt;=35),"Type 3",IF(AND('Test Sample Data'!N141&gt;=30,'Control Sample Data'!N141&gt;=30,OR(I141&gt;=0.05,I141="N/A")),"Type 2",IF(OR(AND('Test Sample Data'!N141&gt;=30,'Control Sample Data'!N141&lt;=30),AND('Test Sample Data'!N141&lt;=30,'Control Sample Data'!N141&gt;=30)),"Type 1","OKAY")))</f>
        <v>#DIV/0!</v>
      </c>
    </row>
    <row r="142" spans="1:11">
      <c r="A142" s="73"/>
      <c r="B142" s="92" t="str">
        <f>'Gene Table'!D142</f>
        <v>NM_014781</v>
      </c>
      <c r="C142" s="93" t="s">
        <v>181</v>
      </c>
      <c r="D142" s="94" t="e">
        <f>Calculations!BN143</f>
        <v>#DIV/0!</v>
      </c>
      <c r="E142" s="94" t="e">
        <f>Calculations!BO143</f>
        <v>#DIV/0!</v>
      </c>
      <c r="F142" s="95" t="e">
        <f t="shared" si="8"/>
        <v>#DIV/0!</v>
      </c>
      <c r="G142" s="95" t="e">
        <f t="shared" si="9"/>
        <v>#DIV/0!</v>
      </c>
      <c r="H142" s="94" t="e">
        <f t="shared" si="10"/>
        <v>#DIV/0!</v>
      </c>
      <c r="I142" s="97" t="str">
        <f>IF(OR(COUNT(Calculations!BP143:BY143)&lt;3,COUNT(Calculations!BZ143:CI143)&lt;3),"N/A",IF(ISERROR(TTEST(Calculations!BP143:BY143,Calculations!BZ143:CI143,2,2)),"N/A",TTEST(Calculations!BP143:BY143,Calculations!BZ143:CI143,2,2)))</f>
        <v>N/A</v>
      </c>
      <c r="J142" s="94" t="e">
        <f t="shared" si="11"/>
        <v>#DIV/0!</v>
      </c>
      <c r="K142" s="98" t="e">
        <f>IF(AND('Test Sample Data'!N142&gt;=35,'Control Sample Data'!N142&gt;=35),"Type 3",IF(AND('Test Sample Data'!N142&gt;=30,'Control Sample Data'!N142&gt;=30,OR(I142&gt;=0.05,I142="N/A")),"Type 2",IF(OR(AND('Test Sample Data'!N142&gt;=30,'Control Sample Data'!N142&lt;=30),AND('Test Sample Data'!N142&lt;=30,'Control Sample Data'!N142&gt;=30)),"Type 1","OKAY")))</f>
        <v>#DIV/0!</v>
      </c>
    </row>
    <row r="143" spans="1:11">
      <c r="A143" s="73"/>
      <c r="B143" s="92" t="str">
        <f>'Gene Table'!D143</f>
        <v>NM_018834</v>
      </c>
      <c r="C143" s="93" t="s">
        <v>185</v>
      </c>
      <c r="D143" s="94" t="e">
        <f>Calculations!BN144</f>
        <v>#DIV/0!</v>
      </c>
      <c r="E143" s="94" t="e">
        <f>Calculations!BO144</f>
        <v>#DIV/0!</v>
      </c>
      <c r="F143" s="95" t="e">
        <f t="shared" si="8"/>
        <v>#DIV/0!</v>
      </c>
      <c r="G143" s="95" t="e">
        <f t="shared" si="9"/>
        <v>#DIV/0!</v>
      </c>
      <c r="H143" s="94" t="e">
        <f t="shared" si="10"/>
        <v>#DIV/0!</v>
      </c>
      <c r="I143" s="97" t="str">
        <f>IF(OR(COUNT(Calculations!BP144:BY144)&lt;3,COUNT(Calculations!BZ144:CI144)&lt;3),"N/A",IF(ISERROR(TTEST(Calculations!BP144:BY144,Calculations!BZ144:CI144,2,2)),"N/A",TTEST(Calculations!BP144:BY144,Calculations!BZ144:CI144,2,2)))</f>
        <v>N/A</v>
      </c>
      <c r="J143" s="94" t="e">
        <f t="shared" si="11"/>
        <v>#DIV/0!</v>
      </c>
      <c r="K143" s="98" t="e">
        <f>IF(AND('Test Sample Data'!N143&gt;=35,'Control Sample Data'!N143&gt;=35),"Type 3",IF(AND('Test Sample Data'!N143&gt;=30,'Control Sample Data'!N143&gt;=30,OR(I143&gt;=0.05,I143="N/A")),"Type 2",IF(OR(AND('Test Sample Data'!N143&gt;=30,'Control Sample Data'!N143&lt;=30),AND('Test Sample Data'!N143&lt;=30,'Control Sample Data'!N143&gt;=30)),"Type 1","OKAY")))</f>
        <v>#DIV/0!</v>
      </c>
    </row>
    <row r="144" spans="1:11">
      <c r="A144" s="73"/>
      <c r="B144" s="92" t="str">
        <f>'Gene Table'!D144</f>
        <v>NM_004356</v>
      </c>
      <c r="C144" s="93" t="s">
        <v>189</v>
      </c>
      <c r="D144" s="94" t="e">
        <f>Calculations!BN145</f>
        <v>#DIV/0!</v>
      </c>
      <c r="E144" s="94" t="e">
        <f>Calculations!BO145</f>
        <v>#DIV/0!</v>
      </c>
      <c r="F144" s="95" t="e">
        <f t="shared" si="8"/>
        <v>#DIV/0!</v>
      </c>
      <c r="G144" s="95" t="e">
        <f t="shared" si="9"/>
        <v>#DIV/0!</v>
      </c>
      <c r="H144" s="94" t="e">
        <f t="shared" si="10"/>
        <v>#DIV/0!</v>
      </c>
      <c r="I144" s="97" t="str">
        <f>IF(OR(COUNT(Calculations!BP145:BY145)&lt;3,COUNT(Calculations!BZ145:CI145)&lt;3),"N/A",IF(ISERROR(TTEST(Calculations!BP145:BY145,Calculations!BZ145:CI145,2,2)),"N/A",TTEST(Calculations!BP145:BY145,Calculations!BZ145:CI145,2,2)))</f>
        <v>N/A</v>
      </c>
      <c r="J144" s="94" t="e">
        <f t="shared" si="11"/>
        <v>#DIV/0!</v>
      </c>
      <c r="K144" s="98" t="e">
        <f>IF(AND('Test Sample Data'!N144&gt;=35,'Control Sample Data'!N144&gt;=35),"Type 3",IF(AND('Test Sample Data'!N144&gt;=30,'Control Sample Data'!N144&gt;=30,OR(I144&gt;=0.05,I144="N/A")),"Type 2",IF(OR(AND('Test Sample Data'!N144&gt;=30,'Control Sample Data'!N144&lt;=30),AND('Test Sample Data'!N144&lt;=30,'Control Sample Data'!N144&gt;=30)),"Type 1","OKAY")))</f>
        <v>#DIV/0!</v>
      </c>
    </row>
    <row r="145" spans="1:11">
      <c r="A145" s="73"/>
      <c r="B145" s="92" t="str">
        <f>'Gene Table'!D145</f>
        <v>NM_001250</v>
      </c>
      <c r="C145" s="93" t="s">
        <v>193</v>
      </c>
      <c r="D145" s="94" t="e">
        <f>Calculations!BN146</f>
        <v>#DIV/0!</v>
      </c>
      <c r="E145" s="94" t="e">
        <f>Calculations!BO146</f>
        <v>#DIV/0!</v>
      </c>
      <c r="F145" s="95" t="e">
        <f t="shared" si="8"/>
        <v>#DIV/0!</v>
      </c>
      <c r="G145" s="95" t="e">
        <f t="shared" si="9"/>
        <v>#DIV/0!</v>
      </c>
      <c r="H145" s="94" t="e">
        <f t="shared" si="10"/>
        <v>#DIV/0!</v>
      </c>
      <c r="I145" s="97" t="str">
        <f>IF(OR(COUNT(Calculations!BP146:BY146)&lt;3,COUNT(Calculations!BZ146:CI146)&lt;3),"N/A",IF(ISERROR(TTEST(Calculations!BP146:BY146,Calculations!BZ146:CI146,2,2)),"N/A",TTEST(Calculations!BP146:BY146,Calculations!BZ146:CI146,2,2)))</f>
        <v>N/A</v>
      </c>
      <c r="J145" s="94" t="e">
        <f t="shared" si="11"/>
        <v>#DIV/0!</v>
      </c>
      <c r="K145" s="98" t="e">
        <f>IF(AND('Test Sample Data'!N145&gt;=35,'Control Sample Data'!N145&gt;=35),"Type 3",IF(AND('Test Sample Data'!N145&gt;=30,'Control Sample Data'!N145&gt;=30,OR(I145&gt;=0.05,I145="N/A")),"Type 2",IF(OR(AND('Test Sample Data'!N145&gt;=30,'Control Sample Data'!N145&lt;=30),AND('Test Sample Data'!N145&lt;=30,'Control Sample Data'!N145&gt;=30)),"Type 1","OKAY")))</f>
        <v>#DIV/0!</v>
      </c>
    </row>
    <row r="146" spans="1:11">
      <c r="A146" s="73"/>
      <c r="B146" s="92" t="str">
        <f>'Gene Table'!D146</f>
        <v>NM_001035260</v>
      </c>
      <c r="C146" s="93" t="s">
        <v>197</v>
      </c>
      <c r="D146" s="94" t="e">
        <f>Calculations!BN147</f>
        <v>#DIV/0!</v>
      </c>
      <c r="E146" s="94" t="e">
        <f>Calculations!BO147</f>
        <v>#DIV/0!</v>
      </c>
      <c r="F146" s="95" t="e">
        <f t="shared" si="8"/>
        <v>#DIV/0!</v>
      </c>
      <c r="G146" s="95" t="e">
        <f t="shared" si="9"/>
        <v>#DIV/0!</v>
      </c>
      <c r="H146" s="94" t="e">
        <f t="shared" si="10"/>
        <v>#DIV/0!</v>
      </c>
      <c r="I146" s="97" t="str">
        <f>IF(OR(COUNT(Calculations!BP147:BY147)&lt;3,COUNT(Calculations!BZ147:CI147)&lt;3),"N/A",IF(ISERROR(TTEST(Calculations!BP147:BY147,Calculations!BZ147:CI147,2,2)),"N/A",TTEST(Calculations!BP147:BY147,Calculations!BZ147:CI147,2,2)))</f>
        <v>N/A</v>
      </c>
      <c r="J146" s="94" t="e">
        <f t="shared" si="11"/>
        <v>#DIV/0!</v>
      </c>
      <c r="K146" s="98" t="e">
        <f>IF(AND('Test Sample Data'!N146&gt;=35,'Control Sample Data'!N146&gt;=35),"Type 3",IF(AND('Test Sample Data'!N146&gt;=30,'Control Sample Data'!N146&gt;=30,OR(I146&gt;=0.05,I146="N/A")),"Type 2",IF(OR(AND('Test Sample Data'!N146&gt;=30,'Control Sample Data'!N146&lt;=30),AND('Test Sample Data'!N146&lt;=30,'Control Sample Data'!N146&gt;=30)),"Type 1","OKAY")))</f>
        <v>#DIV/0!</v>
      </c>
    </row>
    <row r="147" spans="1:11">
      <c r="A147" s="73"/>
      <c r="B147" s="92" t="str">
        <f>'Gene Table'!D147</f>
        <v>NM_004881</v>
      </c>
      <c r="C147" s="93" t="s">
        <v>201</v>
      </c>
      <c r="D147" s="94" t="e">
        <f>Calculations!BN148</f>
        <v>#DIV/0!</v>
      </c>
      <c r="E147" s="94" t="e">
        <f>Calculations!BO148</f>
        <v>#DIV/0!</v>
      </c>
      <c r="F147" s="95" t="e">
        <f t="shared" si="8"/>
        <v>#DIV/0!</v>
      </c>
      <c r="G147" s="95" t="e">
        <f t="shared" si="9"/>
        <v>#DIV/0!</v>
      </c>
      <c r="H147" s="94" t="e">
        <f t="shared" si="10"/>
        <v>#DIV/0!</v>
      </c>
      <c r="I147" s="97" t="str">
        <f>IF(OR(COUNT(Calculations!BP148:BY148)&lt;3,COUNT(Calculations!BZ148:CI148)&lt;3),"N/A",IF(ISERROR(TTEST(Calculations!BP148:BY148,Calculations!BZ148:CI148,2,2)),"N/A",TTEST(Calculations!BP148:BY148,Calculations!BZ148:CI148,2,2)))</f>
        <v>N/A</v>
      </c>
      <c r="J147" s="94" t="e">
        <f t="shared" si="11"/>
        <v>#DIV/0!</v>
      </c>
      <c r="K147" s="98" t="e">
        <f>IF(AND('Test Sample Data'!N147&gt;=35,'Control Sample Data'!N147&gt;=35),"Type 3",IF(AND('Test Sample Data'!N147&gt;=30,'Control Sample Data'!N147&gt;=30,OR(I147&gt;=0.05,I147="N/A")),"Type 2",IF(OR(AND('Test Sample Data'!N147&gt;=30,'Control Sample Data'!N147&lt;=30),AND('Test Sample Data'!N147&lt;=30,'Control Sample Data'!N147&gt;=30)),"Type 1","OKAY")))</f>
        <v>#DIV/0!</v>
      </c>
    </row>
    <row r="148" spans="1:11">
      <c r="A148" s="73"/>
      <c r="B148" s="92" t="str">
        <f>'Gene Table'!D148</f>
        <v>NM_004870</v>
      </c>
      <c r="C148" s="93" t="s">
        <v>205</v>
      </c>
      <c r="D148" s="94" t="e">
        <f>Calculations!BN149</f>
        <v>#DIV/0!</v>
      </c>
      <c r="E148" s="94" t="e">
        <f>Calculations!BO149</f>
        <v>#DIV/0!</v>
      </c>
      <c r="F148" s="95" t="e">
        <f t="shared" si="8"/>
        <v>#DIV/0!</v>
      </c>
      <c r="G148" s="95" t="e">
        <f t="shared" si="9"/>
        <v>#DIV/0!</v>
      </c>
      <c r="H148" s="94" t="e">
        <f t="shared" si="10"/>
        <v>#DIV/0!</v>
      </c>
      <c r="I148" s="97" t="str">
        <f>IF(OR(COUNT(Calculations!BP149:BY149)&lt;3,COUNT(Calculations!BZ149:CI149)&lt;3),"N/A",IF(ISERROR(TTEST(Calculations!BP149:BY149,Calculations!BZ149:CI149,2,2)),"N/A",TTEST(Calculations!BP149:BY149,Calculations!BZ149:CI149,2,2)))</f>
        <v>N/A</v>
      </c>
      <c r="J148" s="94" t="e">
        <f t="shared" si="11"/>
        <v>#DIV/0!</v>
      </c>
      <c r="K148" s="98" t="e">
        <f>IF(AND('Test Sample Data'!N148&gt;=35,'Control Sample Data'!N148&gt;=35),"Type 3",IF(AND('Test Sample Data'!N148&gt;=30,'Control Sample Data'!N148&gt;=30,OR(I148&gt;=0.05,I148="N/A")),"Type 2",IF(OR(AND('Test Sample Data'!N148&gt;=30,'Control Sample Data'!N148&lt;=30),AND('Test Sample Data'!N148&lt;=30,'Control Sample Data'!N148&gt;=30)),"Type 1","OKAY")))</f>
        <v>#DIV/0!</v>
      </c>
    </row>
    <row r="149" spans="1:11">
      <c r="A149" s="73"/>
      <c r="B149" s="92" t="str">
        <f>'Gene Table'!D149</f>
        <v>NM_004864</v>
      </c>
      <c r="C149" s="93" t="s">
        <v>209</v>
      </c>
      <c r="D149" s="94" t="e">
        <f>Calculations!BN150</f>
        <v>#DIV/0!</v>
      </c>
      <c r="E149" s="94" t="e">
        <f>Calculations!BO150</f>
        <v>#DIV/0!</v>
      </c>
      <c r="F149" s="95" t="e">
        <f t="shared" si="8"/>
        <v>#DIV/0!</v>
      </c>
      <c r="G149" s="95" t="e">
        <f t="shared" si="9"/>
        <v>#DIV/0!</v>
      </c>
      <c r="H149" s="94" t="e">
        <f t="shared" si="10"/>
        <v>#DIV/0!</v>
      </c>
      <c r="I149" s="97" t="str">
        <f>IF(OR(COUNT(Calculations!BP150:BY150)&lt;3,COUNT(Calculations!BZ150:CI150)&lt;3),"N/A",IF(ISERROR(TTEST(Calculations!BP150:BY150,Calculations!BZ150:CI150,2,2)),"N/A",TTEST(Calculations!BP150:BY150,Calculations!BZ150:CI150,2,2)))</f>
        <v>N/A</v>
      </c>
      <c r="J149" s="94" t="e">
        <f t="shared" si="11"/>
        <v>#DIV/0!</v>
      </c>
      <c r="K149" s="98" t="e">
        <f>IF(AND('Test Sample Data'!N149&gt;=35,'Control Sample Data'!N149&gt;=35),"Type 3",IF(AND('Test Sample Data'!N149&gt;=30,'Control Sample Data'!N149&gt;=30,OR(I149&gt;=0.05,I149="N/A")),"Type 2",IF(OR(AND('Test Sample Data'!N149&gt;=30,'Control Sample Data'!N149&lt;=30),AND('Test Sample Data'!N149&lt;=30,'Control Sample Data'!N149&gt;=30)),"Type 1","OKAY")))</f>
        <v>#DIV/0!</v>
      </c>
    </row>
    <row r="150" spans="1:11">
      <c r="A150" s="73"/>
      <c r="B150" s="92" t="str">
        <f>'Gene Table'!D150</f>
        <v>NM_004862</v>
      </c>
      <c r="C150" s="93" t="s">
        <v>213</v>
      </c>
      <c r="D150" s="94" t="e">
        <f>Calculations!BN151</f>
        <v>#DIV/0!</v>
      </c>
      <c r="E150" s="94" t="e">
        <f>Calculations!BO151</f>
        <v>#DIV/0!</v>
      </c>
      <c r="F150" s="95" t="e">
        <f t="shared" si="8"/>
        <v>#DIV/0!</v>
      </c>
      <c r="G150" s="95" t="e">
        <f t="shared" si="9"/>
        <v>#DIV/0!</v>
      </c>
      <c r="H150" s="94" t="e">
        <f t="shared" si="10"/>
        <v>#DIV/0!</v>
      </c>
      <c r="I150" s="97" t="str">
        <f>IF(OR(COUNT(Calculations!BP151:BY151)&lt;3,COUNT(Calculations!BZ151:CI151)&lt;3),"N/A",IF(ISERROR(TTEST(Calculations!BP151:BY151,Calculations!BZ151:CI151,2,2)),"N/A",TTEST(Calculations!BP151:BY151,Calculations!BZ151:CI151,2,2)))</f>
        <v>N/A</v>
      </c>
      <c r="J150" s="94" t="e">
        <f t="shared" si="11"/>
        <v>#DIV/0!</v>
      </c>
      <c r="K150" s="98" t="e">
        <f>IF(AND('Test Sample Data'!N150&gt;=35,'Control Sample Data'!N150&gt;=35),"Type 3",IF(AND('Test Sample Data'!N150&gt;=30,'Control Sample Data'!N150&gt;=30,OR(I150&gt;=0.05,I150="N/A")),"Type 2",IF(OR(AND('Test Sample Data'!N150&gt;=30,'Control Sample Data'!N150&lt;=30),AND('Test Sample Data'!N150&lt;=30,'Control Sample Data'!N150&gt;=30)),"Type 1","OKAY")))</f>
        <v>#DIV/0!</v>
      </c>
    </row>
    <row r="151" spans="1:11">
      <c r="A151" s="73"/>
      <c r="B151" s="92" t="str">
        <f>'Gene Table'!D151</f>
        <v>NM_005505</v>
      </c>
      <c r="C151" s="93" t="s">
        <v>217</v>
      </c>
      <c r="D151" s="94" t="e">
        <f>Calculations!BN152</f>
        <v>#DIV/0!</v>
      </c>
      <c r="E151" s="94" t="e">
        <f>Calculations!BO152</f>
        <v>#DIV/0!</v>
      </c>
      <c r="F151" s="95" t="e">
        <f t="shared" si="8"/>
        <v>#DIV/0!</v>
      </c>
      <c r="G151" s="95" t="e">
        <f t="shared" si="9"/>
        <v>#DIV/0!</v>
      </c>
      <c r="H151" s="94" t="e">
        <f t="shared" si="10"/>
        <v>#DIV/0!</v>
      </c>
      <c r="I151" s="97" t="str">
        <f>IF(OR(COUNT(Calculations!BP152:BY152)&lt;3,COUNT(Calculations!BZ152:CI152)&lt;3),"N/A",IF(ISERROR(TTEST(Calculations!BP152:BY152,Calculations!BZ152:CI152,2,2)),"N/A",TTEST(Calculations!BP152:BY152,Calculations!BZ152:CI152,2,2)))</f>
        <v>N/A</v>
      </c>
      <c r="J151" s="94" t="e">
        <f t="shared" si="11"/>
        <v>#DIV/0!</v>
      </c>
      <c r="K151" s="98" t="e">
        <f>IF(AND('Test Sample Data'!N151&gt;=35,'Control Sample Data'!N151&gt;=35),"Type 3",IF(AND('Test Sample Data'!N151&gt;=30,'Control Sample Data'!N151&gt;=30,OR(I151&gt;=0.05,I151="N/A")),"Type 2",IF(OR(AND('Test Sample Data'!N151&gt;=30,'Control Sample Data'!N151&lt;=30),AND('Test Sample Data'!N151&lt;=30,'Control Sample Data'!N151&gt;=30)),"Type 1","OKAY")))</f>
        <v>#DIV/0!</v>
      </c>
    </row>
    <row r="152" spans="1:11">
      <c r="A152" s="73"/>
      <c r="B152" s="92" t="str">
        <f>'Gene Table'!D152</f>
        <v>NM_004832</v>
      </c>
      <c r="C152" s="93" t="s">
        <v>221</v>
      </c>
      <c r="D152" s="94" t="e">
        <f>Calculations!BN153</f>
        <v>#DIV/0!</v>
      </c>
      <c r="E152" s="94" t="e">
        <f>Calculations!BO153</f>
        <v>#DIV/0!</v>
      </c>
      <c r="F152" s="95" t="e">
        <f t="shared" si="8"/>
        <v>#DIV/0!</v>
      </c>
      <c r="G152" s="95" t="e">
        <f t="shared" si="9"/>
        <v>#DIV/0!</v>
      </c>
      <c r="H152" s="94" t="e">
        <f t="shared" si="10"/>
        <v>#DIV/0!</v>
      </c>
      <c r="I152" s="97" t="str">
        <f>IF(OR(COUNT(Calculations!BP153:BY153)&lt;3,COUNT(Calculations!BZ153:CI153)&lt;3),"N/A",IF(ISERROR(TTEST(Calculations!BP153:BY153,Calculations!BZ153:CI153,2,2)),"N/A",TTEST(Calculations!BP153:BY153,Calculations!BZ153:CI153,2,2)))</f>
        <v>N/A</v>
      </c>
      <c r="J152" s="94" t="e">
        <f t="shared" si="11"/>
        <v>#DIV/0!</v>
      </c>
      <c r="K152" s="98" t="e">
        <f>IF(AND('Test Sample Data'!N152&gt;=35,'Control Sample Data'!N152&gt;=35),"Type 3",IF(AND('Test Sample Data'!N152&gt;=30,'Control Sample Data'!N152&gt;=30,OR(I152&gt;=0.05,I152="N/A")),"Type 2",IF(OR(AND('Test Sample Data'!N152&gt;=30,'Control Sample Data'!N152&lt;=30),AND('Test Sample Data'!N152&lt;=30,'Control Sample Data'!N152&gt;=30)),"Type 1","OKAY")))</f>
        <v>#DIV/0!</v>
      </c>
    </row>
    <row r="153" spans="1:11">
      <c r="A153" s="73"/>
      <c r="B153" s="92" t="str">
        <f>'Gene Table'!D153</f>
        <v>NM_175862</v>
      </c>
      <c r="C153" s="93" t="s">
        <v>225</v>
      </c>
      <c r="D153" s="94" t="e">
        <f>Calculations!BN154</f>
        <v>#DIV/0!</v>
      </c>
      <c r="E153" s="94" t="e">
        <f>Calculations!BO154</f>
        <v>#DIV/0!</v>
      </c>
      <c r="F153" s="95" t="e">
        <f t="shared" si="8"/>
        <v>#DIV/0!</v>
      </c>
      <c r="G153" s="95" t="e">
        <f t="shared" si="9"/>
        <v>#DIV/0!</v>
      </c>
      <c r="H153" s="94" t="e">
        <f t="shared" si="10"/>
        <v>#DIV/0!</v>
      </c>
      <c r="I153" s="97" t="str">
        <f>IF(OR(COUNT(Calculations!BP154:BY154)&lt;3,COUNT(Calculations!BZ154:CI154)&lt;3),"N/A",IF(ISERROR(TTEST(Calculations!BP154:BY154,Calculations!BZ154:CI154,2,2)),"N/A",TTEST(Calculations!BP154:BY154,Calculations!BZ154:CI154,2,2)))</f>
        <v>N/A</v>
      </c>
      <c r="J153" s="94" t="e">
        <f t="shared" si="11"/>
        <v>#DIV/0!</v>
      </c>
      <c r="K153" s="98" t="e">
        <f>IF(AND('Test Sample Data'!N153&gt;=35,'Control Sample Data'!N153&gt;=35),"Type 3",IF(AND('Test Sample Data'!N153&gt;=30,'Control Sample Data'!N153&gt;=30,OR(I153&gt;=0.05,I153="N/A")),"Type 2",IF(OR(AND('Test Sample Data'!N153&gt;=30,'Control Sample Data'!N153&lt;=30),AND('Test Sample Data'!N153&lt;=30,'Control Sample Data'!N153&gt;=30)),"Type 1","OKAY")))</f>
        <v>#DIV/0!</v>
      </c>
    </row>
    <row r="154" spans="1:11">
      <c r="A154" s="73"/>
      <c r="B154" s="92" t="str">
        <f>'Gene Table'!D154</f>
        <v>NM_004820</v>
      </c>
      <c r="C154" s="93" t="s">
        <v>229</v>
      </c>
      <c r="D154" s="94" t="e">
        <f>Calculations!BN155</f>
        <v>#DIV/0!</v>
      </c>
      <c r="E154" s="94" t="e">
        <f>Calculations!BO155</f>
        <v>#DIV/0!</v>
      </c>
      <c r="F154" s="95" t="e">
        <f t="shared" si="8"/>
        <v>#DIV/0!</v>
      </c>
      <c r="G154" s="95" t="e">
        <f t="shared" si="9"/>
        <v>#DIV/0!</v>
      </c>
      <c r="H154" s="94" t="e">
        <f t="shared" si="10"/>
        <v>#DIV/0!</v>
      </c>
      <c r="I154" s="97" t="str">
        <f>IF(OR(COUNT(Calculations!BP155:BY155)&lt;3,COUNT(Calculations!BZ155:CI155)&lt;3),"N/A",IF(ISERROR(TTEST(Calculations!BP155:BY155,Calculations!BZ155:CI155,2,2)),"N/A",TTEST(Calculations!BP155:BY155,Calculations!BZ155:CI155,2,2)))</f>
        <v>N/A</v>
      </c>
      <c r="J154" s="94" t="e">
        <f t="shared" si="11"/>
        <v>#DIV/0!</v>
      </c>
      <c r="K154" s="98" t="e">
        <f>IF(AND('Test Sample Data'!N154&gt;=35,'Control Sample Data'!N154&gt;=35),"Type 3",IF(AND('Test Sample Data'!N154&gt;=30,'Control Sample Data'!N154&gt;=30,OR(I154&gt;=0.05,I154="N/A")),"Type 2",IF(OR(AND('Test Sample Data'!N154&gt;=30,'Control Sample Data'!N154&lt;=30),AND('Test Sample Data'!N154&lt;=30,'Control Sample Data'!N154&gt;=30)),"Type 1","OKAY")))</f>
        <v>#DIV/0!</v>
      </c>
    </row>
    <row r="155" spans="1:11">
      <c r="A155" s="73"/>
      <c r="B155" s="92" t="str">
        <f>'Gene Table'!D155</f>
        <v>NM_005191</v>
      </c>
      <c r="C155" s="93" t="s">
        <v>233</v>
      </c>
      <c r="D155" s="94" t="e">
        <f>Calculations!BN156</f>
        <v>#DIV/0!</v>
      </c>
      <c r="E155" s="94" t="e">
        <f>Calculations!BO156</f>
        <v>#DIV/0!</v>
      </c>
      <c r="F155" s="95" t="e">
        <f t="shared" ref="F155:F218" si="12">2^-D155</f>
        <v>#DIV/0!</v>
      </c>
      <c r="G155" s="95" t="e">
        <f t="shared" ref="G155:G218" si="13">2^-E155</f>
        <v>#DIV/0!</v>
      </c>
      <c r="H155" s="94" t="e">
        <f t="shared" ref="H155:H218" si="14">F155/G155</f>
        <v>#DIV/0!</v>
      </c>
      <c r="I155" s="97" t="str">
        <f>IF(OR(COUNT(Calculations!BP156:BY156)&lt;3,COUNT(Calculations!BZ156:CI156)&lt;3),"N/A",IF(ISERROR(TTEST(Calculations!BP156:BY156,Calculations!BZ156:CI156,2,2)),"N/A",TTEST(Calculations!BP156:BY156,Calculations!BZ156:CI156,2,2)))</f>
        <v>N/A</v>
      </c>
      <c r="J155" s="94" t="e">
        <f t="shared" ref="J155:J218" si="15">IF(H155&gt;1,H155,-1/H155)</f>
        <v>#DIV/0!</v>
      </c>
      <c r="K155" s="98" t="e">
        <f>IF(AND('Test Sample Data'!N155&gt;=35,'Control Sample Data'!N155&gt;=35),"Type 3",IF(AND('Test Sample Data'!N155&gt;=30,'Control Sample Data'!N155&gt;=30,OR(I155&gt;=0.05,I155="N/A")),"Type 2",IF(OR(AND('Test Sample Data'!N155&gt;=30,'Control Sample Data'!N155&lt;=30),AND('Test Sample Data'!N155&lt;=30,'Control Sample Data'!N155&gt;=30)),"Type 1","OKAY")))</f>
        <v>#DIV/0!</v>
      </c>
    </row>
    <row r="156" spans="1:11">
      <c r="A156" s="73"/>
      <c r="B156" s="92" t="str">
        <f>'Gene Table'!D156</f>
        <v>NM_004261</v>
      </c>
      <c r="C156" s="93" t="s">
        <v>237</v>
      </c>
      <c r="D156" s="94" t="e">
        <f>Calculations!BN157</f>
        <v>#DIV/0!</v>
      </c>
      <c r="E156" s="94" t="e">
        <f>Calculations!BO157</f>
        <v>#DIV/0!</v>
      </c>
      <c r="F156" s="95" t="e">
        <f t="shared" si="12"/>
        <v>#DIV/0!</v>
      </c>
      <c r="G156" s="95" t="e">
        <f t="shared" si="13"/>
        <v>#DIV/0!</v>
      </c>
      <c r="H156" s="94" t="e">
        <f t="shared" si="14"/>
        <v>#DIV/0!</v>
      </c>
      <c r="I156" s="97" t="str">
        <f>IF(OR(COUNT(Calculations!BP157:BY157)&lt;3,COUNT(Calculations!BZ157:CI157)&lt;3),"N/A",IF(ISERROR(TTEST(Calculations!BP157:BY157,Calculations!BZ157:CI157,2,2)),"N/A",TTEST(Calculations!BP157:BY157,Calculations!BZ157:CI157,2,2)))</f>
        <v>N/A</v>
      </c>
      <c r="J156" s="94" t="e">
        <f t="shared" si="15"/>
        <v>#DIV/0!</v>
      </c>
      <c r="K156" s="98" t="e">
        <f>IF(AND('Test Sample Data'!N156&gt;=35,'Control Sample Data'!N156&gt;=35),"Type 3",IF(AND('Test Sample Data'!N156&gt;=30,'Control Sample Data'!N156&gt;=30,OR(I156&gt;=0.05,I156="N/A")),"Type 2",IF(OR(AND('Test Sample Data'!N156&gt;=30,'Control Sample Data'!N156&lt;=30),AND('Test Sample Data'!N156&lt;=30,'Control Sample Data'!N156&gt;=30)),"Type 1","OKAY")))</f>
        <v>#DIV/0!</v>
      </c>
    </row>
    <row r="157" spans="1:11">
      <c r="A157" s="73"/>
      <c r="B157" s="92" t="str">
        <f>'Gene Table'!D157</f>
        <v>NM_004260</v>
      </c>
      <c r="C157" s="93" t="s">
        <v>241</v>
      </c>
      <c r="D157" s="94" t="e">
        <f>Calculations!BN158</f>
        <v>#DIV/0!</v>
      </c>
      <c r="E157" s="94" t="e">
        <f>Calculations!BO158</f>
        <v>#DIV/0!</v>
      </c>
      <c r="F157" s="95" t="e">
        <f t="shared" si="12"/>
        <v>#DIV/0!</v>
      </c>
      <c r="G157" s="95" t="e">
        <f t="shared" si="13"/>
        <v>#DIV/0!</v>
      </c>
      <c r="H157" s="94" t="e">
        <f t="shared" si="14"/>
        <v>#DIV/0!</v>
      </c>
      <c r="I157" s="97" t="str">
        <f>IF(OR(COUNT(Calculations!BP158:BY158)&lt;3,COUNT(Calculations!BZ158:CI158)&lt;3),"N/A",IF(ISERROR(TTEST(Calculations!BP158:BY158,Calculations!BZ158:CI158,2,2)),"N/A",TTEST(Calculations!BP158:BY158,Calculations!BZ158:CI158,2,2)))</f>
        <v>N/A</v>
      </c>
      <c r="J157" s="94" t="e">
        <f t="shared" si="15"/>
        <v>#DIV/0!</v>
      </c>
      <c r="K157" s="98" t="e">
        <f>IF(AND('Test Sample Data'!N157&gt;=35,'Control Sample Data'!N157&gt;=35),"Type 3",IF(AND('Test Sample Data'!N157&gt;=30,'Control Sample Data'!N157&gt;=30,OR(I157&gt;=0.05,I157="N/A")),"Type 2",IF(OR(AND('Test Sample Data'!N157&gt;=30,'Control Sample Data'!N157&lt;=30),AND('Test Sample Data'!N157&lt;=30,'Control Sample Data'!N157&gt;=30)),"Type 1","OKAY")))</f>
        <v>#DIV/0!</v>
      </c>
    </row>
    <row r="158" spans="1:11">
      <c r="A158" s="73"/>
      <c r="B158" s="92" t="str">
        <f>'Gene Table'!D158</f>
        <v>NM_000591</v>
      </c>
      <c r="C158" s="93" t="s">
        <v>245</v>
      </c>
      <c r="D158" s="94" t="e">
        <f>Calculations!BN159</f>
        <v>#DIV/0!</v>
      </c>
      <c r="E158" s="94" t="e">
        <f>Calculations!BO159</f>
        <v>#DIV/0!</v>
      </c>
      <c r="F158" s="95" t="e">
        <f t="shared" si="12"/>
        <v>#DIV/0!</v>
      </c>
      <c r="G158" s="95" t="e">
        <f t="shared" si="13"/>
        <v>#DIV/0!</v>
      </c>
      <c r="H158" s="94" t="e">
        <f t="shared" si="14"/>
        <v>#DIV/0!</v>
      </c>
      <c r="I158" s="97" t="str">
        <f>IF(OR(COUNT(Calculations!BP159:BY159)&lt;3,COUNT(Calculations!BZ159:CI159)&lt;3),"N/A",IF(ISERROR(TTEST(Calculations!BP159:BY159,Calculations!BZ159:CI159,2,2)),"N/A",TTEST(Calculations!BP159:BY159,Calculations!BZ159:CI159,2,2)))</f>
        <v>N/A</v>
      </c>
      <c r="J158" s="94" t="e">
        <f t="shared" si="15"/>
        <v>#DIV/0!</v>
      </c>
      <c r="K158" s="98" t="e">
        <f>IF(AND('Test Sample Data'!N158&gt;=35,'Control Sample Data'!N158&gt;=35),"Type 3",IF(AND('Test Sample Data'!N158&gt;=30,'Control Sample Data'!N158&gt;=30,OR(I158&gt;=0.05,I158="N/A")),"Type 2",IF(OR(AND('Test Sample Data'!N158&gt;=30,'Control Sample Data'!N158&lt;=30),AND('Test Sample Data'!N158&lt;=30,'Control Sample Data'!N158&gt;=30)),"Type 1","OKAY")))</f>
        <v>#DIV/0!</v>
      </c>
    </row>
    <row r="159" spans="1:11">
      <c r="A159" s="73"/>
      <c r="B159" s="92" t="str">
        <f>'Gene Table'!D159</f>
        <v>NM_000616</v>
      </c>
      <c r="C159" s="93" t="s">
        <v>249</v>
      </c>
      <c r="D159" s="94" t="e">
        <f>Calculations!BN160</f>
        <v>#DIV/0!</v>
      </c>
      <c r="E159" s="94" t="e">
        <f>Calculations!BO160</f>
        <v>#DIV/0!</v>
      </c>
      <c r="F159" s="95" t="e">
        <f t="shared" si="12"/>
        <v>#DIV/0!</v>
      </c>
      <c r="G159" s="95" t="e">
        <f t="shared" si="13"/>
        <v>#DIV/0!</v>
      </c>
      <c r="H159" s="94" t="e">
        <f t="shared" si="14"/>
        <v>#DIV/0!</v>
      </c>
      <c r="I159" s="97" t="str">
        <f>IF(OR(COUNT(Calculations!BP160:BY160)&lt;3,COUNT(Calculations!BZ160:CI160)&lt;3),"N/A",IF(ISERROR(TTEST(Calculations!BP160:BY160,Calculations!BZ160:CI160,2,2)),"N/A",TTEST(Calculations!BP160:BY160,Calculations!BZ160:CI160,2,2)))</f>
        <v>N/A</v>
      </c>
      <c r="J159" s="94" t="e">
        <f t="shared" si="15"/>
        <v>#DIV/0!</v>
      </c>
      <c r="K159" s="98" t="e">
        <f>IF(AND('Test Sample Data'!N159&gt;=35,'Control Sample Data'!N159&gt;=35),"Type 3",IF(AND('Test Sample Data'!N159&gt;=30,'Control Sample Data'!N159&gt;=30,OR(I159&gt;=0.05,I159="N/A")),"Type 2",IF(OR(AND('Test Sample Data'!N159&gt;=30,'Control Sample Data'!N159&lt;=30),AND('Test Sample Data'!N159&lt;=30,'Control Sample Data'!N159&gt;=30)),"Type 1","OKAY")))</f>
        <v>#DIV/0!</v>
      </c>
    </row>
    <row r="160" spans="1:11">
      <c r="A160" s="73"/>
      <c r="B160" s="92" t="str">
        <f>'Gene Table'!D160</f>
        <v>NM_001079691</v>
      </c>
      <c r="C160" s="93" t="s">
        <v>253</v>
      </c>
      <c r="D160" s="94" t="e">
        <f>Calculations!BN161</f>
        <v>#DIV/0!</v>
      </c>
      <c r="E160" s="94" t="e">
        <f>Calculations!BO161</f>
        <v>#DIV/0!</v>
      </c>
      <c r="F160" s="95" t="e">
        <f t="shared" si="12"/>
        <v>#DIV/0!</v>
      </c>
      <c r="G160" s="95" t="e">
        <f t="shared" si="13"/>
        <v>#DIV/0!</v>
      </c>
      <c r="H160" s="94" t="e">
        <f t="shared" si="14"/>
        <v>#DIV/0!</v>
      </c>
      <c r="I160" s="97" t="str">
        <f>IF(OR(COUNT(Calculations!BP161:BY161)&lt;3,COUNT(Calculations!BZ161:CI161)&lt;3),"N/A",IF(ISERROR(TTEST(Calculations!BP161:BY161,Calculations!BZ161:CI161,2,2)),"N/A",TTEST(Calculations!BP161:BY161,Calculations!BZ161:CI161,2,2)))</f>
        <v>N/A</v>
      </c>
      <c r="J160" s="94" t="e">
        <f t="shared" si="15"/>
        <v>#DIV/0!</v>
      </c>
      <c r="K160" s="98" t="e">
        <f>IF(AND('Test Sample Data'!N160&gt;=35,'Control Sample Data'!N160&gt;=35),"Type 3",IF(AND('Test Sample Data'!N160&gt;=30,'Control Sample Data'!N160&gt;=30,OR(I160&gt;=0.05,I160="N/A")),"Type 2",IF(OR(AND('Test Sample Data'!N160&gt;=30,'Control Sample Data'!N160&lt;=30),AND('Test Sample Data'!N160&lt;=30,'Control Sample Data'!N160&gt;=30)),"Type 1","OKAY")))</f>
        <v>#DIV/0!</v>
      </c>
    </row>
    <row r="161" spans="1:11">
      <c r="A161" s="73"/>
      <c r="B161" s="92" t="str">
        <f>'Gene Table'!D161</f>
        <v>NM_052848</v>
      </c>
      <c r="C161" s="93" t="s">
        <v>257</v>
      </c>
      <c r="D161" s="94" t="e">
        <f>Calculations!BN162</f>
        <v>#DIV/0!</v>
      </c>
      <c r="E161" s="94" t="e">
        <f>Calculations!BO162</f>
        <v>#DIV/0!</v>
      </c>
      <c r="F161" s="95" t="e">
        <f t="shared" si="12"/>
        <v>#DIV/0!</v>
      </c>
      <c r="G161" s="95" t="e">
        <f t="shared" si="13"/>
        <v>#DIV/0!</v>
      </c>
      <c r="H161" s="94" t="e">
        <f t="shared" si="14"/>
        <v>#DIV/0!</v>
      </c>
      <c r="I161" s="97" t="str">
        <f>IF(OR(COUNT(Calculations!BP162:BY162)&lt;3,COUNT(Calculations!BZ162:CI162)&lt;3),"N/A",IF(ISERROR(TTEST(Calculations!BP162:BY162,Calculations!BZ162:CI162,2,2)),"N/A",TTEST(Calculations!BP162:BY162,Calculations!BZ162:CI162,2,2)))</f>
        <v>N/A</v>
      </c>
      <c r="J161" s="94" t="e">
        <f t="shared" si="15"/>
        <v>#DIV/0!</v>
      </c>
      <c r="K161" s="98" t="e">
        <f>IF(AND('Test Sample Data'!N161&gt;=35,'Control Sample Data'!N161&gt;=35),"Type 3",IF(AND('Test Sample Data'!N161&gt;=30,'Control Sample Data'!N161&gt;=30,OR(I161&gt;=0.05,I161="N/A")),"Type 2",IF(OR(AND('Test Sample Data'!N161&gt;=30,'Control Sample Data'!N161&lt;=30),AND('Test Sample Data'!N161&lt;=30,'Control Sample Data'!N161&gt;=30)),"Type 1","OKAY")))</f>
        <v>#DIV/0!</v>
      </c>
    </row>
    <row r="162" spans="1:11">
      <c r="A162" s="73"/>
      <c r="B162" s="92" t="str">
        <f>'Gene Table'!D162</f>
        <v>NM_001238</v>
      </c>
      <c r="C162" s="93" t="s">
        <v>261</v>
      </c>
      <c r="D162" s="94" t="e">
        <f>Calculations!BN163</f>
        <v>#DIV/0!</v>
      </c>
      <c r="E162" s="94" t="e">
        <f>Calculations!BO163</f>
        <v>#DIV/0!</v>
      </c>
      <c r="F162" s="95" t="e">
        <f t="shared" si="12"/>
        <v>#DIV/0!</v>
      </c>
      <c r="G162" s="95" t="e">
        <f t="shared" si="13"/>
        <v>#DIV/0!</v>
      </c>
      <c r="H162" s="94" t="e">
        <f t="shared" si="14"/>
        <v>#DIV/0!</v>
      </c>
      <c r="I162" s="97" t="str">
        <f>IF(OR(COUNT(Calculations!BP163:BY163)&lt;3,COUNT(Calculations!BZ163:CI163)&lt;3),"N/A",IF(ISERROR(TTEST(Calculations!BP163:BY163,Calculations!BZ163:CI163,2,2)),"N/A",TTEST(Calculations!BP163:BY163,Calculations!BZ163:CI163,2,2)))</f>
        <v>N/A</v>
      </c>
      <c r="J162" s="94" t="e">
        <f t="shared" si="15"/>
        <v>#DIV/0!</v>
      </c>
      <c r="K162" s="98" t="e">
        <f>IF(AND('Test Sample Data'!N162&gt;=35,'Control Sample Data'!N162&gt;=35),"Type 3",IF(AND('Test Sample Data'!N162&gt;=30,'Control Sample Data'!N162&gt;=30,OR(I162&gt;=0.05,I162="N/A")),"Type 2",IF(OR(AND('Test Sample Data'!N162&gt;=30,'Control Sample Data'!N162&lt;=30),AND('Test Sample Data'!N162&lt;=30,'Control Sample Data'!N162&gt;=30)),"Type 1","OKAY")))</f>
        <v>#DIV/0!</v>
      </c>
    </row>
    <row r="163" spans="1:11">
      <c r="A163" s="73"/>
      <c r="B163" s="92" t="str">
        <f>'Gene Table'!D163</f>
        <v>NM_003927</v>
      </c>
      <c r="C163" s="93" t="s">
        <v>265</v>
      </c>
      <c r="D163" s="94" t="e">
        <f>Calculations!BN164</f>
        <v>#DIV/0!</v>
      </c>
      <c r="E163" s="94" t="e">
        <f>Calculations!BO164</f>
        <v>#DIV/0!</v>
      </c>
      <c r="F163" s="95" t="e">
        <f t="shared" si="12"/>
        <v>#DIV/0!</v>
      </c>
      <c r="G163" s="95" t="e">
        <f t="shared" si="13"/>
        <v>#DIV/0!</v>
      </c>
      <c r="H163" s="94" t="e">
        <f t="shared" si="14"/>
        <v>#DIV/0!</v>
      </c>
      <c r="I163" s="97" t="str">
        <f>IF(OR(COUNT(Calculations!BP164:BY164)&lt;3,COUNT(Calculations!BZ164:CI164)&lt;3),"N/A",IF(ISERROR(TTEST(Calculations!BP164:BY164,Calculations!BZ164:CI164,2,2)),"N/A",TTEST(Calculations!BP164:BY164,Calculations!BZ164:CI164,2,2)))</f>
        <v>N/A</v>
      </c>
      <c r="J163" s="94" t="e">
        <f t="shared" si="15"/>
        <v>#DIV/0!</v>
      </c>
      <c r="K163" s="98" t="e">
        <f>IF(AND('Test Sample Data'!N163&gt;=35,'Control Sample Data'!N163&gt;=35),"Type 3",IF(AND('Test Sample Data'!N163&gt;=30,'Control Sample Data'!N163&gt;=30,OR(I163&gt;=0.05,I163="N/A")),"Type 2",IF(OR(AND('Test Sample Data'!N163&gt;=30,'Control Sample Data'!N163&lt;=30),AND('Test Sample Data'!N163&lt;=30,'Control Sample Data'!N163&gt;=30)),"Type 1","OKAY")))</f>
        <v>#DIV/0!</v>
      </c>
    </row>
    <row r="164" spans="1:11">
      <c r="A164" s="73"/>
      <c r="B164" s="92" t="str">
        <f>'Gene Table'!D164</f>
        <v>NM_003925</v>
      </c>
      <c r="C164" s="93" t="s">
        <v>269</v>
      </c>
      <c r="D164" s="94" t="e">
        <f>Calculations!BN165</f>
        <v>#DIV/0!</v>
      </c>
      <c r="E164" s="94" t="e">
        <f>Calculations!BO165</f>
        <v>#DIV/0!</v>
      </c>
      <c r="F164" s="95" t="e">
        <f t="shared" si="12"/>
        <v>#DIV/0!</v>
      </c>
      <c r="G164" s="95" t="e">
        <f t="shared" si="13"/>
        <v>#DIV/0!</v>
      </c>
      <c r="H164" s="94" t="e">
        <f t="shared" si="14"/>
        <v>#DIV/0!</v>
      </c>
      <c r="I164" s="97" t="str">
        <f>IF(OR(COUNT(Calculations!BP165:BY165)&lt;3,COUNT(Calculations!BZ165:CI165)&lt;3),"N/A",IF(ISERROR(TTEST(Calculations!BP165:BY165,Calculations!BZ165:CI165,2,2)),"N/A",TTEST(Calculations!BP165:BY165,Calculations!BZ165:CI165,2,2)))</f>
        <v>N/A</v>
      </c>
      <c r="J164" s="94" t="e">
        <f t="shared" si="15"/>
        <v>#DIV/0!</v>
      </c>
      <c r="K164" s="98" t="e">
        <f>IF(AND('Test Sample Data'!N164&gt;=35,'Control Sample Data'!N164&gt;=35),"Type 3",IF(AND('Test Sample Data'!N164&gt;=30,'Control Sample Data'!N164&gt;=30,OR(I164&gt;=0.05,I164="N/A")),"Type 2",IF(OR(AND('Test Sample Data'!N164&gt;=30,'Control Sample Data'!N164&lt;=30),AND('Test Sample Data'!N164&lt;=30,'Control Sample Data'!N164&gt;=30)),"Type 1","OKAY")))</f>
        <v>#DIV/0!</v>
      </c>
    </row>
    <row r="165" spans="1:11">
      <c r="A165" s="73"/>
      <c r="B165" s="92" t="str">
        <f>'Gene Table'!D165</f>
        <v>NM_000730</v>
      </c>
      <c r="C165" s="93" t="s">
        <v>273</v>
      </c>
      <c r="D165" s="94" t="e">
        <f>Calculations!BN166</f>
        <v>#DIV/0!</v>
      </c>
      <c r="E165" s="94" t="e">
        <f>Calculations!BO166</f>
        <v>#DIV/0!</v>
      </c>
      <c r="F165" s="95" t="e">
        <f t="shared" si="12"/>
        <v>#DIV/0!</v>
      </c>
      <c r="G165" s="95" t="e">
        <f t="shared" si="13"/>
        <v>#DIV/0!</v>
      </c>
      <c r="H165" s="94" t="e">
        <f t="shared" si="14"/>
        <v>#DIV/0!</v>
      </c>
      <c r="I165" s="97" t="str">
        <f>IF(OR(COUNT(Calculations!BP166:BY166)&lt;3,COUNT(Calculations!BZ166:CI166)&lt;3),"N/A",IF(ISERROR(TTEST(Calculations!BP166:BY166,Calculations!BZ166:CI166,2,2)),"N/A",TTEST(Calculations!BP166:BY166,Calculations!BZ166:CI166,2,2)))</f>
        <v>N/A</v>
      </c>
      <c r="J165" s="94" t="e">
        <f t="shared" si="15"/>
        <v>#DIV/0!</v>
      </c>
      <c r="K165" s="98" t="e">
        <f>IF(AND('Test Sample Data'!N165&gt;=35,'Control Sample Data'!N165&gt;=35),"Type 3",IF(AND('Test Sample Data'!N165&gt;=30,'Control Sample Data'!N165&gt;=30,OR(I165&gt;=0.05,I165="N/A")),"Type 2",IF(OR(AND('Test Sample Data'!N165&gt;=30,'Control Sample Data'!N165&lt;=30),AND('Test Sample Data'!N165&lt;=30,'Control Sample Data'!N165&gt;=30)),"Type 1","OKAY")))</f>
        <v>#DIV/0!</v>
      </c>
    </row>
    <row r="166" spans="1:11">
      <c r="A166" s="73"/>
      <c r="B166" s="92" t="str">
        <f>'Gene Table'!D166</f>
        <v>NM_003878</v>
      </c>
      <c r="C166" s="93" t="s">
        <v>277</v>
      </c>
      <c r="D166" s="94" t="e">
        <f>Calculations!BN167</f>
        <v>#DIV/0!</v>
      </c>
      <c r="E166" s="94" t="e">
        <f>Calculations!BO167</f>
        <v>#DIV/0!</v>
      </c>
      <c r="F166" s="95" t="e">
        <f t="shared" si="12"/>
        <v>#DIV/0!</v>
      </c>
      <c r="G166" s="95" t="e">
        <f t="shared" si="13"/>
        <v>#DIV/0!</v>
      </c>
      <c r="H166" s="94" t="e">
        <f t="shared" si="14"/>
        <v>#DIV/0!</v>
      </c>
      <c r="I166" s="97" t="str">
        <f>IF(OR(COUNT(Calculations!BP167:BY167)&lt;3,COUNT(Calculations!BZ167:CI167)&lt;3),"N/A",IF(ISERROR(TTEST(Calculations!BP167:BY167,Calculations!BZ167:CI167,2,2)),"N/A",TTEST(Calculations!BP167:BY167,Calculations!BZ167:CI167,2,2)))</f>
        <v>N/A</v>
      </c>
      <c r="J166" s="94" t="e">
        <f t="shared" si="15"/>
        <v>#DIV/0!</v>
      </c>
      <c r="K166" s="98" t="e">
        <f>IF(AND('Test Sample Data'!N166&gt;=35,'Control Sample Data'!N166&gt;=35),"Type 3",IF(AND('Test Sample Data'!N166&gt;=30,'Control Sample Data'!N166&gt;=30,OR(I166&gt;=0.05,I166="N/A")),"Type 2",IF(OR(AND('Test Sample Data'!N166&gt;=30,'Control Sample Data'!N166&lt;=30),AND('Test Sample Data'!N166&lt;=30,'Control Sample Data'!N166&gt;=30)),"Type 1","OKAY")))</f>
        <v>#DIV/0!</v>
      </c>
    </row>
    <row r="167" spans="1:11">
      <c r="A167" s="73"/>
      <c r="B167" s="92" t="str">
        <f>'Gene Table'!D167</f>
        <v>NM_001236</v>
      </c>
      <c r="C167" s="93" t="s">
        <v>281</v>
      </c>
      <c r="D167" s="94" t="e">
        <f>Calculations!BN168</f>
        <v>#DIV/0!</v>
      </c>
      <c r="E167" s="94" t="e">
        <f>Calculations!BO168</f>
        <v>#DIV/0!</v>
      </c>
      <c r="F167" s="95" t="e">
        <f t="shared" si="12"/>
        <v>#DIV/0!</v>
      </c>
      <c r="G167" s="95" t="e">
        <f t="shared" si="13"/>
        <v>#DIV/0!</v>
      </c>
      <c r="H167" s="94" t="e">
        <f t="shared" si="14"/>
        <v>#DIV/0!</v>
      </c>
      <c r="I167" s="97" t="str">
        <f>IF(OR(COUNT(Calculations!BP168:BY168)&lt;3,COUNT(Calculations!BZ168:CI168)&lt;3),"N/A",IF(ISERROR(TTEST(Calculations!BP168:BY168,Calculations!BZ168:CI168,2,2)),"N/A",TTEST(Calculations!BP168:BY168,Calculations!BZ168:CI168,2,2)))</f>
        <v>N/A</v>
      </c>
      <c r="J167" s="94" t="e">
        <f t="shared" si="15"/>
        <v>#DIV/0!</v>
      </c>
      <c r="K167" s="98" t="e">
        <f>IF(AND('Test Sample Data'!N167&gt;=35,'Control Sample Data'!N167&gt;=35),"Type 3",IF(AND('Test Sample Data'!N167&gt;=30,'Control Sample Data'!N167&gt;=30,OR(I167&gt;=0.05,I167="N/A")),"Type 2",IF(OR(AND('Test Sample Data'!N167&gt;=30,'Control Sample Data'!N167&lt;=30),AND('Test Sample Data'!N167&lt;=30,'Control Sample Data'!N167&gt;=30)),"Type 1","OKAY")))</f>
        <v>#DIV/0!</v>
      </c>
    </row>
    <row r="168" spans="1:11">
      <c r="A168" s="73"/>
      <c r="B168" s="92" t="str">
        <f>'Gene Table'!D168</f>
        <v>NM_001757</v>
      </c>
      <c r="C168" s="93" t="s">
        <v>285</v>
      </c>
      <c r="D168" s="94" t="e">
        <f>Calculations!BN169</f>
        <v>#DIV/0!</v>
      </c>
      <c r="E168" s="94" t="e">
        <f>Calculations!BO169</f>
        <v>#DIV/0!</v>
      </c>
      <c r="F168" s="95" t="e">
        <f t="shared" si="12"/>
        <v>#DIV/0!</v>
      </c>
      <c r="G168" s="95" t="e">
        <f t="shared" si="13"/>
        <v>#DIV/0!</v>
      </c>
      <c r="H168" s="94" t="e">
        <f t="shared" si="14"/>
        <v>#DIV/0!</v>
      </c>
      <c r="I168" s="97" t="str">
        <f>IF(OR(COUNT(Calculations!BP169:BY169)&lt;3,COUNT(Calculations!BZ169:CI169)&lt;3),"N/A",IF(ISERROR(TTEST(Calculations!BP169:BY169,Calculations!BZ169:CI169,2,2)),"N/A",TTEST(Calculations!BP169:BY169,Calculations!BZ169:CI169,2,2)))</f>
        <v>N/A</v>
      </c>
      <c r="J168" s="94" t="e">
        <f t="shared" si="15"/>
        <v>#DIV/0!</v>
      </c>
      <c r="K168" s="98" t="e">
        <f>IF(AND('Test Sample Data'!N168&gt;=35,'Control Sample Data'!N168&gt;=35),"Type 3",IF(AND('Test Sample Data'!N168&gt;=30,'Control Sample Data'!N168&gt;=30,OR(I168&gt;=0.05,I168="N/A")),"Type 2",IF(OR(AND('Test Sample Data'!N168&gt;=30,'Control Sample Data'!N168&lt;=30),AND('Test Sample Data'!N168&lt;=30,'Control Sample Data'!N168&gt;=30)),"Type 1","OKAY")))</f>
        <v>#DIV/0!</v>
      </c>
    </row>
    <row r="169" spans="1:11">
      <c r="A169" s="73"/>
      <c r="B169" s="92" t="str">
        <f>'Gene Table'!D169</f>
        <v>NM_003747</v>
      </c>
      <c r="C169" s="93" t="s">
        <v>289</v>
      </c>
      <c r="D169" s="94" t="e">
        <f>Calculations!BN170</f>
        <v>#DIV/0!</v>
      </c>
      <c r="E169" s="94" t="e">
        <f>Calculations!BO170</f>
        <v>#DIV/0!</v>
      </c>
      <c r="F169" s="95" t="e">
        <f t="shared" si="12"/>
        <v>#DIV/0!</v>
      </c>
      <c r="G169" s="95" t="e">
        <f t="shared" si="13"/>
        <v>#DIV/0!</v>
      </c>
      <c r="H169" s="94" t="e">
        <f t="shared" si="14"/>
        <v>#DIV/0!</v>
      </c>
      <c r="I169" s="97" t="str">
        <f>IF(OR(COUNT(Calculations!BP170:BY170)&lt;3,COUNT(Calculations!BZ170:CI170)&lt;3),"N/A",IF(ISERROR(TTEST(Calculations!BP170:BY170,Calculations!BZ170:CI170,2,2)),"N/A",TTEST(Calculations!BP170:BY170,Calculations!BZ170:CI170,2,2)))</f>
        <v>N/A</v>
      </c>
      <c r="J169" s="94" t="e">
        <f t="shared" si="15"/>
        <v>#DIV/0!</v>
      </c>
      <c r="K169" s="98" t="e">
        <f>IF(AND('Test Sample Data'!N169&gt;=35,'Control Sample Data'!N169&gt;=35),"Type 3",IF(AND('Test Sample Data'!N169&gt;=30,'Control Sample Data'!N169&gt;=30,OR(I169&gt;=0.05,I169="N/A")),"Type 2",IF(OR(AND('Test Sample Data'!N169&gt;=30,'Control Sample Data'!N169&lt;=30),AND('Test Sample Data'!N169&lt;=30,'Control Sample Data'!N169&gt;=30)),"Type 1","OKAY")))</f>
        <v>#DIV/0!</v>
      </c>
    </row>
    <row r="170" spans="1:11">
      <c r="A170" s="73"/>
      <c r="B170" s="92" t="str">
        <f>'Gene Table'!D170</f>
        <v>NM_003742</v>
      </c>
      <c r="C170" s="93" t="s">
        <v>293</v>
      </c>
      <c r="D170" s="94" t="e">
        <f>Calculations!BN171</f>
        <v>#DIV/0!</v>
      </c>
      <c r="E170" s="94" t="e">
        <f>Calculations!BO171</f>
        <v>#DIV/0!</v>
      </c>
      <c r="F170" s="95" t="e">
        <f t="shared" si="12"/>
        <v>#DIV/0!</v>
      </c>
      <c r="G170" s="95" t="e">
        <f t="shared" si="13"/>
        <v>#DIV/0!</v>
      </c>
      <c r="H170" s="94" t="e">
        <f t="shared" si="14"/>
        <v>#DIV/0!</v>
      </c>
      <c r="I170" s="97" t="str">
        <f>IF(OR(COUNT(Calculations!BP171:BY171)&lt;3,COUNT(Calculations!BZ171:CI171)&lt;3),"N/A",IF(ISERROR(TTEST(Calculations!BP171:BY171,Calculations!BZ171:CI171,2,2)),"N/A",TTEST(Calculations!BP171:BY171,Calculations!BZ171:CI171,2,2)))</f>
        <v>N/A</v>
      </c>
      <c r="J170" s="94" t="e">
        <f t="shared" si="15"/>
        <v>#DIV/0!</v>
      </c>
      <c r="K170" s="98" t="e">
        <f>IF(AND('Test Sample Data'!N170&gt;=35,'Control Sample Data'!N170&gt;=35),"Type 3",IF(AND('Test Sample Data'!N170&gt;=30,'Control Sample Data'!N170&gt;=30,OR(I170&gt;=0.05,I170="N/A")),"Type 2",IF(OR(AND('Test Sample Data'!N170&gt;=30,'Control Sample Data'!N170&lt;=30),AND('Test Sample Data'!N170&lt;=30,'Control Sample Data'!N170&gt;=30)),"Type 1","OKAY")))</f>
        <v>#DIV/0!</v>
      </c>
    </row>
    <row r="171" spans="1:11">
      <c r="A171" s="73"/>
      <c r="B171" s="92" t="str">
        <f>'Gene Table'!D171</f>
        <v>NM_003738</v>
      </c>
      <c r="C171" s="93" t="s">
        <v>297</v>
      </c>
      <c r="D171" s="94" t="e">
        <f>Calculations!BN172</f>
        <v>#DIV/0!</v>
      </c>
      <c r="E171" s="94" t="e">
        <f>Calculations!BO172</f>
        <v>#DIV/0!</v>
      </c>
      <c r="F171" s="95" t="e">
        <f t="shared" si="12"/>
        <v>#DIV/0!</v>
      </c>
      <c r="G171" s="95" t="e">
        <f t="shared" si="13"/>
        <v>#DIV/0!</v>
      </c>
      <c r="H171" s="94" t="e">
        <f t="shared" si="14"/>
        <v>#DIV/0!</v>
      </c>
      <c r="I171" s="97" t="str">
        <f>IF(OR(COUNT(Calculations!BP172:BY172)&lt;3,COUNT(Calculations!BZ172:CI172)&lt;3),"N/A",IF(ISERROR(TTEST(Calculations!BP172:BY172,Calculations!BZ172:CI172,2,2)),"N/A",TTEST(Calculations!BP172:BY172,Calculations!BZ172:CI172,2,2)))</f>
        <v>N/A</v>
      </c>
      <c r="J171" s="94" t="e">
        <f t="shared" si="15"/>
        <v>#DIV/0!</v>
      </c>
      <c r="K171" s="98" t="e">
        <f>IF(AND('Test Sample Data'!N171&gt;=35,'Control Sample Data'!N171&gt;=35),"Type 3",IF(AND('Test Sample Data'!N171&gt;=30,'Control Sample Data'!N171&gt;=30,OR(I171&gt;=0.05,I171="N/A")),"Type 2",IF(OR(AND('Test Sample Data'!N171&gt;=30,'Control Sample Data'!N171&lt;=30),AND('Test Sample Data'!N171&lt;=30,'Control Sample Data'!N171&gt;=30)),"Type 1","OKAY")))</f>
        <v>#DIV/0!</v>
      </c>
    </row>
    <row r="172" spans="1:11">
      <c r="A172" s="73"/>
      <c r="B172" s="92" t="str">
        <f>'Gene Table'!D172</f>
        <v>NM_001753</v>
      </c>
      <c r="C172" s="93" t="s">
        <v>301</v>
      </c>
      <c r="D172" s="94" t="e">
        <f>Calculations!BN173</f>
        <v>#DIV/0!</v>
      </c>
      <c r="E172" s="94" t="e">
        <f>Calculations!BO173</f>
        <v>#DIV/0!</v>
      </c>
      <c r="F172" s="95" t="e">
        <f t="shared" si="12"/>
        <v>#DIV/0!</v>
      </c>
      <c r="G172" s="95" t="e">
        <f t="shared" si="13"/>
        <v>#DIV/0!</v>
      </c>
      <c r="H172" s="94" t="e">
        <f t="shared" si="14"/>
        <v>#DIV/0!</v>
      </c>
      <c r="I172" s="97" t="str">
        <f>IF(OR(COUNT(Calculations!BP173:BY173)&lt;3,COUNT(Calculations!BZ173:CI173)&lt;3),"N/A",IF(ISERROR(TTEST(Calculations!BP173:BY173,Calculations!BZ173:CI173,2,2)),"N/A",TTEST(Calculations!BP173:BY173,Calculations!BZ173:CI173,2,2)))</f>
        <v>N/A</v>
      </c>
      <c r="J172" s="94" t="e">
        <f t="shared" si="15"/>
        <v>#DIV/0!</v>
      </c>
      <c r="K172" s="98" t="e">
        <f>IF(AND('Test Sample Data'!N172&gt;=35,'Control Sample Data'!N172&gt;=35),"Type 3",IF(AND('Test Sample Data'!N172&gt;=30,'Control Sample Data'!N172&gt;=30,OR(I172&gt;=0.05,I172="N/A")),"Type 2",IF(OR(AND('Test Sample Data'!N172&gt;=30,'Control Sample Data'!N172&lt;=30),AND('Test Sample Data'!N172&lt;=30,'Control Sample Data'!N172&gt;=30)),"Type 1","OKAY")))</f>
        <v>#DIV/0!</v>
      </c>
    </row>
    <row r="173" spans="1:11">
      <c r="A173" s="73"/>
      <c r="B173" s="92" t="str">
        <f>'Gene Table'!D173</f>
        <v>NM_003617</v>
      </c>
      <c r="C173" s="93" t="s">
        <v>305</v>
      </c>
      <c r="D173" s="94" t="e">
        <f>Calculations!BN174</f>
        <v>#DIV/0!</v>
      </c>
      <c r="E173" s="94" t="e">
        <f>Calculations!BO174</f>
        <v>#DIV/0!</v>
      </c>
      <c r="F173" s="95" t="e">
        <f t="shared" si="12"/>
        <v>#DIV/0!</v>
      </c>
      <c r="G173" s="95" t="e">
        <f t="shared" si="13"/>
        <v>#DIV/0!</v>
      </c>
      <c r="H173" s="94" t="e">
        <f t="shared" si="14"/>
        <v>#DIV/0!</v>
      </c>
      <c r="I173" s="97" t="str">
        <f>IF(OR(COUNT(Calculations!BP174:BY174)&lt;3,COUNT(Calculations!BZ174:CI174)&lt;3),"N/A",IF(ISERROR(TTEST(Calculations!BP174:BY174,Calculations!BZ174:CI174,2,2)),"N/A",TTEST(Calculations!BP174:BY174,Calculations!BZ174:CI174,2,2)))</f>
        <v>N/A</v>
      </c>
      <c r="J173" s="94" t="e">
        <f t="shared" si="15"/>
        <v>#DIV/0!</v>
      </c>
      <c r="K173" s="98" t="e">
        <f>IF(AND('Test Sample Data'!N173&gt;=35,'Control Sample Data'!N173&gt;=35),"Type 3",IF(AND('Test Sample Data'!N173&gt;=30,'Control Sample Data'!N173&gt;=30,OR(I173&gt;=0.05,I173="N/A")),"Type 2",IF(OR(AND('Test Sample Data'!N173&gt;=30,'Control Sample Data'!N173&lt;=30),AND('Test Sample Data'!N173&lt;=30,'Control Sample Data'!N173&gt;=30)),"Type 1","OKAY")))</f>
        <v>#DIV/0!</v>
      </c>
    </row>
    <row r="174" spans="1:11">
      <c r="A174" s="73"/>
      <c r="B174" s="92" t="str">
        <f>'Gene Table'!D174</f>
        <v>NM_000388</v>
      </c>
      <c r="C174" s="93" t="s">
        <v>309</v>
      </c>
      <c r="D174" s="94" t="e">
        <f>Calculations!BN175</f>
        <v>#DIV/0!</v>
      </c>
      <c r="E174" s="94" t="e">
        <f>Calculations!BO175</f>
        <v>#DIV/0!</v>
      </c>
      <c r="F174" s="95" t="e">
        <f t="shared" si="12"/>
        <v>#DIV/0!</v>
      </c>
      <c r="G174" s="95" t="e">
        <f t="shared" si="13"/>
        <v>#DIV/0!</v>
      </c>
      <c r="H174" s="94" t="e">
        <f t="shared" si="14"/>
        <v>#DIV/0!</v>
      </c>
      <c r="I174" s="97" t="str">
        <f>IF(OR(COUNT(Calculations!BP175:BY175)&lt;3,COUNT(Calculations!BZ175:CI175)&lt;3),"N/A",IF(ISERROR(TTEST(Calculations!BP175:BY175,Calculations!BZ175:CI175,2,2)),"N/A",TTEST(Calculations!BP175:BY175,Calculations!BZ175:CI175,2,2)))</f>
        <v>N/A</v>
      </c>
      <c r="J174" s="94" t="e">
        <f t="shared" si="15"/>
        <v>#DIV/0!</v>
      </c>
      <c r="K174" s="98" t="e">
        <f>IF(AND('Test Sample Data'!N174&gt;=35,'Control Sample Data'!N174&gt;=35),"Type 3",IF(AND('Test Sample Data'!N174&gt;=30,'Control Sample Data'!N174&gt;=30,OR(I174&gt;=0.05,I174="N/A")),"Type 2",IF(OR(AND('Test Sample Data'!N174&gt;=30,'Control Sample Data'!N174&lt;=30),AND('Test Sample Data'!N174&lt;=30,'Control Sample Data'!N174&gt;=30)),"Type 1","OKAY")))</f>
        <v>#DIV/0!</v>
      </c>
    </row>
    <row r="175" spans="1:11">
      <c r="A175" s="73"/>
      <c r="B175" s="92" t="str">
        <f>'Gene Table'!D175</f>
        <v>NM_003579</v>
      </c>
      <c r="C175" s="93" t="s">
        <v>313</v>
      </c>
      <c r="D175" s="94" t="e">
        <f>Calculations!BN176</f>
        <v>#DIV/0!</v>
      </c>
      <c r="E175" s="94" t="e">
        <f>Calculations!BO176</f>
        <v>#DIV/0!</v>
      </c>
      <c r="F175" s="95" t="e">
        <f t="shared" si="12"/>
        <v>#DIV/0!</v>
      </c>
      <c r="G175" s="95" t="e">
        <f t="shared" si="13"/>
        <v>#DIV/0!</v>
      </c>
      <c r="H175" s="94" t="e">
        <f t="shared" si="14"/>
        <v>#DIV/0!</v>
      </c>
      <c r="I175" s="97" t="str">
        <f>IF(OR(COUNT(Calculations!BP176:BY176)&lt;3,COUNT(Calculations!BZ176:CI176)&lt;3),"N/A",IF(ISERROR(TTEST(Calculations!BP176:BY176,Calculations!BZ176:CI176,2,2)),"N/A",TTEST(Calculations!BP176:BY176,Calculations!BZ176:CI176,2,2)))</f>
        <v>N/A</v>
      </c>
      <c r="J175" s="94" t="e">
        <f t="shared" si="15"/>
        <v>#DIV/0!</v>
      </c>
      <c r="K175" s="98" t="e">
        <f>IF(AND('Test Sample Data'!N175&gt;=35,'Control Sample Data'!N175&gt;=35),"Type 3",IF(AND('Test Sample Data'!N175&gt;=30,'Control Sample Data'!N175&gt;=30,OR(I175&gt;=0.05,I175="N/A")),"Type 2",IF(OR(AND('Test Sample Data'!N175&gt;=30,'Control Sample Data'!N175&lt;=30),AND('Test Sample Data'!N175&lt;=30,'Control Sample Data'!N175&gt;=30)),"Type 1","OKAY")))</f>
        <v>#DIV/0!</v>
      </c>
    </row>
    <row r="176" spans="1:11">
      <c r="A176" s="73"/>
      <c r="B176" s="92" t="str">
        <f>'Gene Table'!D176</f>
        <v>NM_032316</v>
      </c>
      <c r="C176" s="93" t="s">
        <v>317</v>
      </c>
      <c r="D176" s="94" t="e">
        <f>Calculations!BN177</f>
        <v>#DIV/0!</v>
      </c>
      <c r="E176" s="94" t="e">
        <f>Calculations!BO177</f>
        <v>#DIV/0!</v>
      </c>
      <c r="F176" s="95" t="e">
        <f t="shared" si="12"/>
        <v>#DIV/0!</v>
      </c>
      <c r="G176" s="95" t="e">
        <f t="shared" si="13"/>
        <v>#DIV/0!</v>
      </c>
      <c r="H176" s="94" t="e">
        <f t="shared" si="14"/>
        <v>#DIV/0!</v>
      </c>
      <c r="I176" s="97" t="str">
        <f>IF(OR(COUNT(Calculations!BP177:BY177)&lt;3,COUNT(Calculations!BZ177:CI177)&lt;3),"N/A",IF(ISERROR(TTEST(Calculations!BP177:BY177,Calculations!BZ177:CI177,2,2)),"N/A",TTEST(Calculations!BP177:BY177,Calculations!BZ177:CI177,2,2)))</f>
        <v>N/A</v>
      </c>
      <c r="J176" s="94" t="e">
        <f t="shared" si="15"/>
        <v>#DIV/0!</v>
      </c>
      <c r="K176" s="98" t="e">
        <f>IF(AND('Test Sample Data'!N176&gt;=35,'Control Sample Data'!N176&gt;=35),"Type 3",IF(AND('Test Sample Data'!N176&gt;=30,'Control Sample Data'!N176&gt;=30,OR(I176&gt;=0.05,I176="N/A")),"Type 2",IF(OR(AND('Test Sample Data'!N176&gt;=30,'Control Sample Data'!N176&lt;=30),AND('Test Sample Data'!N176&lt;=30,'Control Sample Data'!N176&gt;=30)),"Type 1","OKAY")))</f>
        <v>#DIV/0!</v>
      </c>
    </row>
    <row r="177" spans="1:11">
      <c r="A177" s="73"/>
      <c r="B177" s="92" t="str">
        <f>'Gene Table'!D177</f>
        <v>NM_001004426</v>
      </c>
      <c r="C177" s="93" t="s">
        <v>321</v>
      </c>
      <c r="D177" s="94" t="e">
        <f>Calculations!BN178</f>
        <v>#DIV/0!</v>
      </c>
      <c r="E177" s="94" t="e">
        <f>Calculations!BO178</f>
        <v>#DIV/0!</v>
      </c>
      <c r="F177" s="95" t="e">
        <f t="shared" si="12"/>
        <v>#DIV/0!</v>
      </c>
      <c r="G177" s="95" t="e">
        <f t="shared" si="13"/>
        <v>#DIV/0!</v>
      </c>
      <c r="H177" s="94" t="e">
        <f t="shared" si="14"/>
        <v>#DIV/0!</v>
      </c>
      <c r="I177" s="97" t="str">
        <f>IF(OR(COUNT(Calculations!BP178:BY178)&lt;3,COUNT(Calculations!BZ178:CI178)&lt;3),"N/A",IF(ISERROR(TTEST(Calculations!BP178:BY178,Calculations!BZ178:CI178,2,2)),"N/A",TTEST(Calculations!BP178:BY178,Calculations!BZ178:CI178,2,2)))</f>
        <v>N/A</v>
      </c>
      <c r="J177" s="94" t="e">
        <f t="shared" si="15"/>
        <v>#DIV/0!</v>
      </c>
      <c r="K177" s="98" t="e">
        <f>IF(AND('Test Sample Data'!N177&gt;=35,'Control Sample Data'!N177&gt;=35),"Type 3",IF(AND('Test Sample Data'!N177&gt;=30,'Control Sample Data'!N177&gt;=30,OR(I177&gt;=0.05,I177="N/A")),"Type 2",IF(OR(AND('Test Sample Data'!N177&gt;=30,'Control Sample Data'!N177&lt;=30),AND('Test Sample Data'!N177&lt;=30,'Control Sample Data'!N177&gt;=30)),"Type 1","OKAY")))</f>
        <v>#DIV/0!</v>
      </c>
    </row>
    <row r="178" spans="1:11">
      <c r="A178" s="73"/>
      <c r="B178" s="92" t="str">
        <f>'Gene Table'!D178</f>
        <v>NM_004346</v>
      </c>
      <c r="C178" s="93" t="s">
        <v>325</v>
      </c>
      <c r="D178" s="94" t="e">
        <f>Calculations!BN179</f>
        <v>#DIV/0!</v>
      </c>
      <c r="E178" s="94" t="e">
        <f>Calculations!BO179</f>
        <v>#DIV/0!</v>
      </c>
      <c r="F178" s="95" t="e">
        <f t="shared" si="12"/>
        <v>#DIV/0!</v>
      </c>
      <c r="G178" s="95" t="e">
        <f t="shared" si="13"/>
        <v>#DIV/0!</v>
      </c>
      <c r="H178" s="94" t="e">
        <f t="shared" si="14"/>
        <v>#DIV/0!</v>
      </c>
      <c r="I178" s="97" t="str">
        <f>IF(OR(COUNT(Calculations!BP179:BY179)&lt;3,COUNT(Calculations!BZ179:CI179)&lt;3),"N/A",IF(ISERROR(TTEST(Calculations!BP179:BY179,Calculations!BZ179:CI179,2,2)),"N/A",TTEST(Calculations!BP179:BY179,Calculations!BZ179:CI179,2,2)))</f>
        <v>N/A</v>
      </c>
      <c r="J178" s="94" t="e">
        <f t="shared" si="15"/>
        <v>#DIV/0!</v>
      </c>
      <c r="K178" s="98" t="e">
        <f>IF(AND('Test Sample Data'!N178&gt;=35,'Control Sample Data'!N178&gt;=35),"Type 3",IF(AND('Test Sample Data'!N178&gt;=30,'Control Sample Data'!N178&gt;=30,OR(I178&gt;=0.05,I178="N/A")),"Type 2",IF(OR(AND('Test Sample Data'!N178&gt;=30,'Control Sample Data'!N178&lt;=30),AND('Test Sample Data'!N178&lt;=30,'Control Sample Data'!N178&gt;=30)),"Type 1","OKAY")))</f>
        <v>#DIV/0!</v>
      </c>
    </row>
    <row r="179" spans="1:11">
      <c r="A179" s="73"/>
      <c r="B179" s="92" t="str">
        <f>'Gene Table'!D179</f>
        <v>NM_003507</v>
      </c>
      <c r="C179" s="93" t="s">
        <v>329</v>
      </c>
      <c r="D179" s="94" t="e">
        <f>Calculations!BN180</f>
        <v>#DIV/0!</v>
      </c>
      <c r="E179" s="94" t="e">
        <f>Calculations!BO180</f>
        <v>#DIV/0!</v>
      </c>
      <c r="F179" s="95" t="e">
        <f t="shared" si="12"/>
        <v>#DIV/0!</v>
      </c>
      <c r="G179" s="95" t="e">
        <f t="shared" si="13"/>
        <v>#DIV/0!</v>
      </c>
      <c r="H179" s="94" t="e">
        <f t="shared" si="14"/>
        <v>#DIV/0!</v>
      </c>
      <c r="I179" s="97" t="str">
        <f>IF(OR(COUNT(Calculations!BP180:BY180)&lt;3,COUNT(Calculations!BZ180:CI180)&lt;3),"N/A",IF(ISERROR(TTEST(Calculations!BP180:BY180,Calculations!BZ180:CI180,2,2)),"N/A",TTEST(Calculations!BP180:BY180,Calculations!BZ180:CI180,2,2)))</f>
        <v>N/A</v>
      </c>
      <c r="J179" s="94" t="e">
        <f t="shared" si="15"/>
        <v>#DIV/0!</v>
      </c>
      <c r="K179" s="98" t="e">
        <f>IF(AND('Test Sample Data'!N179&gt;=35,'Control Sample Data'!N179&gt;=35),"Type 3",IF(AND('Test Sample Data'!N179&gt;=30,'Control Sample Data'!N179&gt;=30,OR(I179&gt;=0.05,I179="N/A")),"Type 2",IF(OR(AND('Test Sample Data'!N179&gt;=30,'Control Sample Data'!N179&lt;=30),AND('Test Sample Data'!N179&lt;=30,'Control Sample Data'!N179&gt;=30)),"Type 1","OKAY")))</f>
        <v>#DIV/0!</v>
      </c>
    </row>
    <row r="180" spans="1:11">
      <c r="A180" s="73"/>
      <c r="B180" s="92" t="str">
        <f>'Gene Table'!D180</f>
        <v>NM_004655</v>
      </c>
      <c r="C180" s="93" t="s">
        <v>333</v>
      </c>
      <c r="D180" s="94" t="e">
        <f>Calculations!BN181</f>
        <v>#DIV/0!</v>
      </c>
      <c r="E180" s="94" t="e">
        <f>Calculations!BO181</f>
        <v>#DIV/0!</v>
      </c>
      <c r="F180" s="95" t="e">
        <f t="shared" si="12"/>
        <v>#DIV/0!</v>
      </c>
      <c r="G180" s="95" t="e">
        <f t="shared" si="13"/>
        <v>#DIV/0!</v>
      </c>
      <c r="H180" s="94" t="e">
        <f t="shared" si="14"/>
        <v>#DIV/0!</v>
      </c>
      <c r="I180" s="97" t="str">
        <f>IF(OR(COUNT(Calculations!BP181:BY181)&lt;3,COUNT(Calculations!BZ181:CI181)&lt;3),"N/A",IF(ISERROR(TTEST(Calculations!BP181:BY181,Calculations!BZ181:CI181,2,2)),"N/A",TTEST(Calculations!BP181:BY181,Calculations!BZ181:CI181,2,2)))</f>
        <v>N/A</v>
      </c>
      <c r="J180" s="94" t="e">
        <f t="shared" si="15"/>
        <v>#DIV/0!</v>
      </c>
      <c r="K180" s="98" t="e">
        <f>IF(AND('Test Sample Data'!N180&gt;=35,'Control Sample Data'!N180&gt;=35),"Type 3",IF(AND('Test Sample Data'!N180&gt;=30,'Control Sample Data'!N180&gt;=30,OR(I180&gt;=0.05,I180="N/A")),"Type 2",IF(OR(AND('Test Sample Data'!N180&gt;=30,'Control Sample Data'!N180&lt;=30),AND('Test Sample Data'!N180&lt;=30,'Control Sample Data'!N180&gt;=30)),"Type 1","OKAY")))</f>
        <v>#DIV/0!</v>
      </c>
    </row>
    <row r="181" spans="1:11">
      <c r="A181" s="73"/>
      <c r="B181" s="92" t="str">
        <f>'Gene Table'!D181</f>
        <v>NM_006534</v>
      </c>
      <c r="C181" s="93" t="s">
        <v>337</v>
      </c>
      <c r="D181" s="94" t="e">
        <f>Calculations!BN182</f>
        <v>#DIV/0!</v>
      </c>
      <c r="E181" s="94" t="e">
        <f>Calculations!BO182</f>
        <v>#DIV/0!</v>
      </c>
      <c r="F181" s="95" t="e">
        <f t="shared" si="12"/>
        <v>#DIV/0!</v>
      </c>
      <c r="G181" s="95" t="e">
        <f t="shared" si="13"/>
        <v>#DIV/0!</v>
      </c>
      <c r="H181" s="94" t="e">
        <f t="shared" si="14"/>
        <v>#DIV/0!</v>
      </c>
      <c r="I181" s="97" t="str">
        <f>IF(OR(COUNT(Calculations!BP182:BY182)&lt;3,COUNT(Calculations!BZ182:CI182)&lt;3),"N/A",IF(ISERROR(TTEST(Calculations!BP182:BY182,Calculations!BZ182:CI182,2,2)),"N/A",TTEST(Calculations!BP182:BY182,Calculations!BZ182:CI182,2,2)))</f>
        <v>N/A</v>
      </c>
      <c r="J181" s="94" t="e">
        <f t="shared" si="15"/>
        <v>#DIV/0!</v>
      </c>
      <c r="K181" s="98" t="e">
        <f>IF(AND('Test Sample Data'!N181&gt;=35,'Control Sample Data'!N181&gt;=35),"Type 3",IF(AND('Test Sample Data'!N181&gt;=30,'Control Sample Data'!N181&gt;=30,OR(I181&gt;=0.05,I181="N/A")),"Type 2",IF(OR(AND('Test Sample Data'!N181&gt;=30,'Control Sample Data'!N181&lt;=30),AND('Test Sample Data'!N181&lt;=30,'Control Sample Data'!N181&gt;=30)),"Type 1","OKAY")))</f>
        <v>#DIV/0!</v>
      </c>
    </row>
    <row r="182" spans="1:11">
      <c r="A182" s="73"/>
      <c r="B182" s="92" t="str">
        <f>'Gene Table'!D182</f>
        <v>NM_030782</v>
      </c>
      <c r="C182" s="93" t="s">
        <v>341</v>
      </c>
      <c r="D182" s="94" t="e">
        <f>Calculations!BN183</f>
        <v>#DIV/0!</v>
      </c>
      <c r="E182" s="94" t="e">
        <f>Calculations!BO183</f>
        <v>#DIV/0!</v>
      </c>
      <c r="F182" s="95" t="e">
        <f t="shared" si="12"/>
        <v>#DIV/0!</v>
      </c>
      <c r="G182" s="95" t="e">
        <f t="shared" si="13"/>
        <v>#DIV/0!</v>
      </c>
      <c r="H182" s="94" t="e">
        <f t="shared" si="14"/>
        <v>#DIV/0!</v>
      </c>
      <c r="I182" s="97" t="str">
        <f>IF(OR(COUNT(Calculations!BP183:BY183)&lt;3,COUNT(Calculations!BZ183:CI183)&lt;3),"N/A",IF(ISERROR(TTEST(Calculations!BP183:BY183,Calculations!BZ183:CI183,2,2)),"N/A",TTEST(Calculations!BP183:BY183,Calculations!BZ183:CI183,2,2)))</f>
        <v>N/A</v>
      </c>
      <c r="J182" s="94" t="e">
        <f t="shared" si="15"/>
        <v>#DIV/0!</v>
      </c>
      <c r="K182" s="98" t="e">
        <f>IF(AND('Test Sample Data'!N182&gt;=35,'Control Sample Data'!N182&gt;=35),"Type 3",IF(AND('Test Sample Data'!N182&gt;=30,'Control Sample Data'!N182&gt;=30,OR(I182&gt;=0.05,I182="N/A")),"Type 2",IF(OR(AND('Test Sample Data'!N182&gt;=30,'Control Sample Data'!N182&lt;=30),AND('Test Sample Data'!N182&lt;=30,'Control Sample Data'!N182&gt;=30)),"Type 1","OKAY")))</f>
        <v>#DIV/0!</v>
      </c>
    </row>
    <row r="183" customHeight="1" spans="1:11">
      <c r="A183" s="73"/>
      <c r="B183" s="92" t="str">
        <f>'Gene Table'!D183</f>
        <v>HGDC</v>
      </c>
      <c r="C183" s="93" t="s">
        <v>345</v>
      </c>
      <c r="D183" s="94" t="e">
        <f>Calculations!BN184</f>
        <v>#DIV/0!</v>
      </c>
      <c r="E183" s="94" t="e">
        <f>Calculations!BO184</f>
        <v>#DIV/0!</v>
      </c>
      <c r="F183" s="95" t="e">
        <f t="shared" si="12"/>
        <v>#DIV/0!</v>
      </c>
      <c r="G183" s="95" t="e">
        <f t="shared" si="13"/>
        <v>#DIV/0!</v>
      </c>
      <c r="H183" s="94" t="e">
        <f t="shared" si="14"/>
        <v>#DIV/0!</v>
      </c>
      <c r="I183" s="97" t="str">
        <f>IF(OR(COUNT(Calculations!BP184:BY184)&lt;3,COUNT(Calculations!BZ184:CI184)&lt;3),"N/A",IF(ISERROR(TTEST(Calculations!BP184:BY184,Calculations!BZ184:CI184,2,2)),"N/A",TTEST(Calculations!BP184:BY184,Calculations!BZ184:CI184,2,2)))</f>
        <v>N/A</v>
      </c>
      <c r="J183" s="94" t="e">
        <f t="shared" si="15"/>
        <v>#DIV/0!</v>
      </c>
      <c r="K183" s="98" t="e">
        <f>IF(AND('Test Sample Data'!N183&gt;=35,'Control Sample Data'!N183&gt;=35),"Type 3",IF(AND('Test Sample Data'!N183&gt;=30,'Control Sample Data'!N183&gt;=30,OR(I183&gt;=0.05,I183="N/A")),"Type 2",IF(OR(AND('Test Sample Data'!N183&gt;=30,'Control Sample Data'!N183&lt;=30),AND('Test Sample Data'!N183&lt;=30,'Control Sample Data'!N183&gt;=30)),"Type 1","OKAY")))</f>
        <v>#DIV/0!</v>
      </c>
    </row>
    <row r="184" spans="1:11">
      <c r="A184" s="73"/>
      <c r="B184" s="92" t="str">
        <f>'Gene Table'!D184</f>
        <v>HGDC</v>
      </c>
      <c r="C184" s="93" t="s">
        <v>347</v>
      </c>
      <c r="D184" s="94" t="e">
        <f>Calculations!BN185</f>
        <v>#DIV/0!</v>
      </c>
      <c r="E184" s="94" t="e">
        <f>Calculations!BO185</f>
        <v>#DIV/0!</v>
      </c>
      <c r="F184" s="95" t="e">
        <f t="shared" si="12"/>
        <v>#DIV/0!</v>
      </c>
      <c r="G184" s="95" t="e">
        <f t="shared" si="13"/>
        <v>#DIV/0!</v>
      </c>
      <c r="H184" s="94" t="e">
        <f t="shared" si="14"/>
        <v>#DIV/0!</v>
      </c>
      <c r="I184" s="97" t="str">
        <f>IF(OR(COUNT(Calculations!BP185:BY185)&lt;3,COUNT(Calculations!BZ185:CI185)&lt;3),"N/A",IF(ISERROR(TTEST(Calculations!BP185:BY185,Calculations!BZ185:CI185,2,2)),"N/A",TTEST(Calculations!BP185:BY185,Calculations!BZ185:CI185,2,2)))</f>
        <v>N/A</v>
      </c>
      <c r="J184" s="94" t="e">
        <f t="shared" si="15"/>
        <v>#DIV/0!</v>
      </c>
      <c r="K184" s="98" t="e">
        <f>IF(AND('Test Sample Data'!N184&gt;=35,'Control Sample Data'!N184&gt;=35),"Type 3",IF(AND('Test Sample Data'!N184&gt;=30,'Control Sample Data'!N184&gt;=30,OR(I184&gt;=0.05,I184="N/A")),"Type 2",IF(OR(AND('Test Sample Data'!N184&gt;=30,'Control Sample Data'!N184&lt;=30),AND('Test Sample Data'!N184&lt;=30,'Control Sample Data'!N184&gt;=30)),"Type 1","OKAY")))</f>
        <v>#DIV/0!</v>
      </c>
    </row>
    <row r="185" spans="1:11">
      <c r="A185" s="73"/>
      <c r="B185" s="92" t="str">
        <f>'Gene Table'!D185</f>
        <v>NM_002046</v>
      </c>
      <c r="C185" s="93" t="s">
        <v>348</v>
      </c>
      <c r="D185" s="94" t="e">
        <f>Calculations!BN186</f>
        <v>#DIV/0!</v>
      </c>
      <c r="E185" s="94" t="e">
        <f>Calculations!BO186</f>
        <v>#DIV/0!</v>
      </c>
      <c r="F185" s="95" t="e">
        <f t="shared" si="12"/>
        <v>#DIV/0!</v>
      </c>
      <c r="G185" s="95" t="e">
        <f t="shared" si="13"/>
        <v>#DIV/0!</v>
      </c>
      <c r="H185" s="94" t="e">
        <f t="shared" si="14"/>
        <v>#DIV/0!</v>
      </c>
      <c r="I185" s="97" t="str">
        <f>IF(OR(COUNT(Calculations!BP186:BY186)&lt;3,COUNT(Calculations!BZ186:CI186)&lt;3),"N/A",IF(ISERROR(TTEST(Calculations!BP186:BY186,Calculations!BZ186:CI186,2,2)),"N/A",TTEST(Calculations!BP186:BY186,Calculations!BZ186:CI186,2,2)))</f>
        <v>N/A</v>
      </c>
      <c r="J185" s="94" t="e">
        <f t="shared" si="15"/>
        <v>#DIV/0!</v>
      </c>
      <c r="K185" s="98" t="e">
        <f>IF(AND('Test Sample Data'!N185&gt;=35,'Control Sample Data'!N185&gt;=35),"Type 3",IF(AND('Test Sample Data'!N185&gt;=30,'Control Sample Data'!N185&gt;=30,OR(I185&gt;=0.05,I185="N/A")),"Type 2",IF(OR(AND('Test Sample Data'!N185&gt;=30,'Control Sample Data'!N185&lt;=30),AND('Test Sample Data'!N185&lt;=30,'Control Sample Data'!N185&gt;=30)),"Type 1","OKAY")))</f>
        <v>#DIV/0!</v>
      </c>
    </row>
    <row r="186" spans="1:11">
      <c r="A186" s="73"/>
      <c r="B186" s="92" t="str">
        <f>'Gene Table'!D186</f>
        <v>NM_001101</v>
      </c>
      <c r="C186" s="93" t="s">
        <v>352</v>
      </c>
      <c r="D186" s="94" t="e">
        <f>Calculations!BN187</f>
        <v>#DIV/0!</v>
      </c>
      <c r="E186" s="94" t="e">
        <f>Calculations!BO187</f>
        <v>#DIV/0!</v>
      </c>
      <c r="F186" s="95" t="e">
        <f t="shared" si="12"/>
        <v>#DIV/0!</v>
      </c>
      <c r="G186" s="95" t="e">
        <f t="shared" si="13"/>
        <v>#DIV/0!</v>
      </c>
      <c r="H186" s="94" t="e">
        <f t="shared" si="14"/>
        <v>#DIV/0!</v>
      </c>
      <c r="I186" s="97" t="str">
        <f>IF(OR(COUNT(Calculations!BP187:BY187)&lt;3,COUNT(Calculations!BZ187:CI187)&lt;3),"N/A",IF(ISERROR(TTEST(Calculations!BP187:BY187,Calculations!BZ187:CI187,2,2)),"N/A",TTEST(Calculations!BP187:BY187,Calculations!BZ187:CI187,2,2)))</f>
        <v>N/A</v>
      </c>
      <c r="J186" s="94" t="e">
        <f t="shared" si="15"/>
        <v>#DIV/0!</v>
      </c>
      <c r="K186" s="98" t="e">
        <f>IF(AND('Test Sample Data'!N186&gt;=35,'Control Sample Data'!N186&gt;=35),"Type 3",IF(AND('Test Sample Data'!N186&gt;=30,'Control Sample Data'!N186&gt;=30,OR(I186&gt;=0.05,I186="N/A")),"Type 2",IF(OR(AND('Test Sample Data'!N186&gt;=30,'Control Sample Data'!N186&lt;=30),AND('Test Sample Data'!N186&lt;=30,'Control Sample Data'!N186&gt;=30)),"Type 1","OKAY")))</f>
        <v>#DIV/0!</v>
      </c>
    </row>
    <row r="187" spans="1:11">
      <c r="A187" s="73"/>
      <c r="B187" s="92" t="str">
        <f>'Gene Table'!D187</f>
        <v>NM_004048</v>
      </c>
      <c r="C187" s="93" t="s">
        <v>356</v>
      </c>
      <c r="D187" s="94" t="e">
        <f>Calculations!BN188</f>
        <v>#DIV/0!</v>
      </c>
      <c r="E187" s="94" t="e">
        <f>Calculations!BO188</f>
        <v>#DIV/0!</v>
      </c>
      <c r="F187" s="95" t="e">
        <f t="shared" si="12"/>
        <v>#DIV/0!</v>
      </c>
      <c r="G187" s="95" t="e">
        <f t="shared" si="13"/>
        <v>#DIV/0!</v>
      </c>
      <c r="H187" s="94" t="e">
        <f t="shared" si="14"/>
        <v>#DIV/0!</v>
      </c>
      <c r="I187" s="97" t="str">
        <f>IF(OR(COUNT(Calculations!BP188:BY188)&lt;3,COUNT(Calculations!BZ188:CI188)&lt;3),"N/A",IF(ISERROR(TTEST(Calculations!BP188:BY188,Calculations!BZ188:CI188,2,2)),"N/A",TTEST(Calculations!BP188:BY188,Calculations!BZ188:CI188,2,2)))</f>
        <v>N/A</v>
      </c>
      <c r="J187" s="94" t="e">
        <f t="shared" si="15"/>
        <v>#DIV/0!</v>
      </c>
      <c r="K187" s="98" t="e">
        <f>IF(AND('Test Sample Data'!N187&gt;=35,'Control Sample Data'!N187&gt;=35),"Type 3",IF(AND('Test Sample Data'!N187&gt;=30,'Control Sample Data'!N187&gt;=30,OR(I187&gt;=0.05,I187="N/A")),"Type 2",IF(OR(AND('Test Sample Data'!N187&gt;=30,'Control Sample Data'!N187&lt;=30),AND('Test Sample Data'!N187&lt;=30,'Control Sample Data'!N187&gt;=30)),"Type 1","OKAY")))</f>
        <v>#DIV/0!</v>
      </c>
    </row>
    <row r="188" spans="1:11">
      <c r="A188" s="73"/>
      <c r="B188" s="92" t="str">
        <f>'Gene Table'!D188</f>
        <v>NM_012423</v>
      </c>
      <c r="C188" s="93" t="s">
        <v>360</v>
      </c>
      <c r="D188" s="94" t="e">
        <f>Calculations!BN189</f>
        <v>#DIV/0!</v>
      </c>
      <c r="E188" s="94" t="e">
        <f>Calculations!BO189</f>
        <v>#DIV/0!</v>
      </c>
      <c r="F188" s="95" t="e">
        <f t="shared" si="12"/>
        <v>#DIV/0!</v>
      </c>
      <c r="G188" s="95" t="e">
        <f t="shared" si="13"/>
        <v>#DIV/0!</v>
      </c>
      <c r="H188" s="94" t="e">
        <f t="shared" si="14"/>
        <v>#DIV/0!</v>
      </c>
      <c r="I188" s="97" t="str">
        <f>IF(OR(COUNT(Calculations!BP189:BY189)&lt;3,COUNT(Calculations!BZ189:CI189)&lt;3),"N/A",IF(ISERROR(TTEST(Calculations!BP189:BY189,Calculations!BZ189:CI189,2,2)),"N/A",TTEST(Calculations!BP189:BY189,Calculations!BZ189:CI189,2,2)))</f>
        <v>N/A</v>
      </c>
      <c r="J188" s="94" t="e">
        <f t="shared" si="15"/>
        <v>#DIV/0!</v>
      </c>
      <c r="K188" s="98" t="e">
        <f>IF(AND('Test Sample Data'!N188&gt;=35,'Control Sample Data'!N188&gt;=35),"Type 3",IF(AND('Test Sample Data'!N188&gt;=30,'Control Sample Data'!N188&gt;=30,OR(I188&gt;=0.05,I188="N/A")),"Type 2",IF(OR(AND('Test Sample Data'!N188&gt;=30,'Control Sample Data'!N188&lt;=30),AND('Test Sample Data'!N188&lt;=30,'Control Sample Data'!N188&gt;=30)),"Type 1","OKAY")))</f>
        <v>#DIV/0!</v>
      </c>
    </row>
    <row r="189" spans="1:11">
      <c r="A189" s="73"/>
      <c r="B189" s="92" t="str">
        <f>'Gene Table'!D189</f>
        <v>NM_000194</v>
      </c>
      <c r="C189" s="93" t="s">
        <v>364</v>
      </c>
      <c r="D189" s="94" t="e">
        <f>Calculations!BN190</f>
        <v>#DIV/0!</v>
      </c>
      <c r="E189" s="94" t="e">
        <f>Calculations!BO190</f>
        <v>#DIV/0!</v>
      </c>
      <c r="F189" s="95" t="e">
        <f t="shared" si="12"/>
        <v>#DIV/0!</v>
      </c>
      <c r="G189" s="95" t="e">
        <f t="shared" si="13"/>
        <v>#DIV/0!</v>
      </c>
      <c r="H189" s="94" t="e">
        <f t="shared" si="14"/>
        <v>#DIV/0!</v>
      </c>
      <c r="I189" s="97" t="str">
        <f>IF(OR(COUNT(Calculations!BP190:BY190)&lt;3,COUNT(Calculations!BZ190:CI190)&lt;3),"N/A",IF(ISERROR(TTEST(Calculations!BP190:BY190,Calculations!BZ190:CI190,2,2)),"N/A",TTEST(Calculations!BP190:BY190,Calculations!BZ190:CI190,2,2)))</f>
        <v>N/A</v>
      </c>
      <c r="J189" s="94" t="e">
        <f t="shared" si="15"/>
        <v>#DIV/0!</v>
      </c>
      <c r="K189" s="98" t="e">
        <f>IF(AND('Test Sample Data'!N189&gt;=35,'Control Sample Data'!N189&gt;=35),"Type 3",IF(AND('Test Sample Data'!N189&gt;=30,'Control Sample Data'!N189&gt;=30,OR(I189&gt;=0.05,I189="N/A")),"Type 2",IF(OR(AND('Test Sample Data'!N189&gt;=30,'Control Sample Data'!N189&lt;=30),AND('Test Sample Data'!N189&lt;=30,'Control Sample Data'!N189&gt;=30)),"Type 1","OKAY")))</f>
        <v>#DIV/0!</v>
      </c>
    </row>
    <row r="190" spans="1:11">
      <c r="A190" s="73"/>
      <c r="B190" s="92" t="str">
        <f>'Gene Table'!D190</f>
        <v>NR_003286</v>
      </c>
      <c r="C190" s="93" t="s">
        <v>368</v>
      </c>
      <c r="D190" s="94" t="e">
        <f>Calculations!BN191</f>
        <v>#DIV/0!</v>
      </c>
      <c r="E190" s="94" t="e">
        <f>Calculations!BO191</f>
        <v>#DIV/0!</v>
      </c>
      <c r="F190" s="95" t="e">
        <f t="shared" si="12"/>
        <v>#DIV/0!</v>
      </c>
      <c r="G190" s="95" t="e">
        <f t="shared" si="13"/>
        <v>#DIV/0!</v>
      </c>
      <c r="H190" s="94" t="e">
        <f t="shared" si="14"/>
        <v>#DIV/0!</v>
      </c>
      <c r="I190" s="97" t="str">
        <f>IF(OR(COUNT(Calculations!BP191:BY191)&lt;3,COUNT(Calculations!BZ191:CI191)&lt;3),"N/A",IF(ISERROR(TTEST(Calculations!BP191:BY191,Calculations!BZ191:CI191,2,2)),"N/A",TTEST(Calculations!BP191:BY191,Calculations!BZ191:CI191,2,2)))</f>
        <v>N/A</v>
      </c>
      <c r="J190" s="94" t="e">
        <f t="shared" si="15"/>
        <v>#DIV/0!</v>
      </c>
      <c r="K190" s="98" t="e">
        <f>IF(AND('Test Sample Data'!N190&gt;=35,'Control Sample Data'!N190&gt;=35),"Type 3",IF(AND('Test Sample Data'!N190&gt;=30,'Control Sample Data'!N190&gt;=30,OR(I190&gt;=0.05,I190="N/A")),"Type 2",IF(OR(AND('Test Sample Data'!N190&gt;=30,'Control Sample Data'!N190&lt;=30),AND('Test Sample Data'!N190&lt;=30,'Control Sample Data'!N190&gt;=30)),"Type 1","OKAY")))</f>
        <v>#DIV/0!</v>
      </c>
    </row>
    <row r="191" ht="13" customHeight="1" spans="1:11">
      <c r="A191" s="73"/>
      <c r="B191" s="92" t="str">
        <f>'Gene Table'!D191</f>
        <v>RT</v>
      </c>
      <c r="C191" s="93" t="s">
        <v>372</v>
      </c>
      <c r="D191" s="94" t="e">
        <f>Calculations!BN192</f>
        <v>#DIV/0!</v>
      </c>
      <c r="E191" s="94" t="e">
        <f>Calculations!BO192</f>
        <v>#DIV/0!</v>
      </c>
      <c r="F191" s="95" t="e">
        <f t="shared" si="12"/>
        <v>#DIV/0!</v>
      </c>
      <c r="G191" s="95" t="e">
        <f t="shared" si="13"/>
        <v>#DIV/0!</v>
      </c>
      <c r="H191" s="94" t="e">
        <f t="shared" si="14"/>
        <v>#DIV/0!</v>
      </c>
      <c r="I191" s="97" t="str">
        <f>IF(OR(COUNT(Calculations!BP192:BY192)&lt;3,COUNT(Calculations!BZ192:CI192)&lt;3),"N/A",IF(ISERROR(TTEST(Calculations!BP192:BY192,Calculations!BZ192:CI192,2,2)),"N/A",TTEST(Calculations!BP192:BY192,Calculations!BZ192:CI192,2,2)))</f>
        <v>N/A</v>
      </c>
      <c r="J191" s="94" t="e">
        <f t="shared" si="15"/>
        <v>#DIV/0!</v>
      </c>
      <c r="K191" s="98" t="e">
        <f>IF(AND('Test Sample Data'!N191&gt;=35,'Control Sample Data'!N191&gt;=35),"Type 3",IF(AND('Test Sample Data'!N191&gt;=30,'Control Sample Data'!N191&gt;=30,OR(I191&gt;=0.05,I191="N/A")),"Type 2",IF(OR(AND('Test Sample Data'!N191&gt;=30,'Control Sample Data'!N191&lt;=30),AND('Test Sample Data'!N191&lt;=30,'Control Sample Data'!N191&gt;=30)),"Type 1","OKAY")))</f>
        <v>#DIV/0!</v>
      </c>
    </row>
    <row r="192" ht="13" customHeight="1" spans="1:11">
      <c r="A192" s="73"/>
      <c r="B192" s="92" t="str">
        <f>'Gene Table'!D192</f>
        <v>RT</v>
      </c>
      <c r="C192" s="93" t="s">
        <v>374</v>
      </c>
      <c r="D192" s="94" t="e">
        <f>Calculations!BN193</f>
        <v>#DIV/0!</v>
      </c>
      <c r="E192" s="94" t="e">
        <f>Calculations!BO193</f>
        <v>#DIV/0!</v>
      </c>
      <c r="F192" s="95" t="e">
        <f t="shared" si="12"/>
        <v>#DIV/0!</v>
      </c>
      <c r="G192" s="95" t="e">
        <f t="shared" si="13"/>
        <v>#DIV/0!</v>
      </c>
      <c r="H192" s="94" t="e">
        <f t="shared" si="14"/>
        <v>#DIV/0!</v>
      </c>
      <c r="I192" s="97" t="str">
        <f>IF(OR(COUNT(Calculations!BP193:BY193)&lt;3,COUNT(Calculations!BZ193:CI193)&lt;3),"N/A",IF(ISERROR(TTEST(Calculations!BP193:BY193,Calculations!BZ193:CI193,2,2)),"N/A",TTEST(Calculations!BP193:BY193,Calculations!BZ193:CI193,2,2)))</f>
        <v>N/A</v>
      </c>
      <c r="J192" s="94" t="e">
        <f t="shared" si="15"/>
        <v>#DIV/0!</v>
      </c>
      <c r="K192" s="98" t="e">
        <f>IF(AND('Test Sample Data'!N192&gt;=35,'Control Sample Data'!N192&gt;=35),"Type 3",IF(AND('Test Sample Data'!N192&gt;=30,'Control Sample Data'!N192&gt;=30,OR(I192&gt;=0.05,I192="N/A")),"Type 2",IF(OR(AND('Test Sample Data'!N192&gt;=30,'Control Sample Data'!N192&lt;=30),AND('Test Sample Data'!N192&lt;=30,'Control Sample Data'!N192&gt;=30)),"Type 1","OKAY")))</f>
        <v>#DIV/0!</v>
      </c>
    </row>
    <row r="193" ht="13" customHeight="1" spans="1:11">
      <c r="A193" s="73"/>
      <c r="B193" s="92" t="str">
        <f>'Gene Table'!D193</f>
        <v>PCR</v>
      </c>
      <c r="C193" s="93" t="s">
        <v>375</v>
      </c>
      <c r="D193" s="94" t="e">
        <f>Calculations!BN194</f>
        <v>#DIV/0!</v>
      </c>
      <c r="E193" s="94" t="e">
        <f>Calculations!BO194</f>
        <v>#DIV/0!</v>
      </c>
      <c r="F193" s="95" t="e">
        <f t="shared" si="12"/>
        <v>#DIV/0!</v>
      </c>
      <c r="G193" s="95" t="e">
        <f t="shared" si="13"/>
        <v>#DIV/0!</v>
      </c>
      <c r="H193" s="94" t="e">
        <f t="shared" si="14"/>
        <v>#DIV/0!</v>
      </c>
      <c r="I193" s="97" t="str">
        <f>IF(OR(COUNT(Calculations!BP194:BY194)&lt;3,COUNT(Calculations!BZ194:CI194)&lt;3),"N/A",IF(ISERROR(TTEST(Calculations!BP194:BY194,Calculations!BZ194:CI194,2,2)),"N/A",TTEST(Calculations!BP194:BY194,Calculations!BZ194:CI194,2,2)))</f>
        <v>N/A</v>
      </c>
      <c r="J193" s="94" t="e">
        <f t="shared" si="15"/>
        <v>#DIV/0!</v>
      </c>
      <c r="K193" s="98" t="e">
        <f>IF(AND('Test Sample Data'!N193&gt;=35,'Control Sample Data'!N193&gt;=35),"Type 3",IF(AND('Test Sample Data'!N193&gt;=30,'Control Sample Data'!N193&gt;=30,OR(I193&gt;=0.05,I193="N/A")),"Type 2",IF(OR(AND('Test Sample Data'!N193&gt;=30,'Control Sample Data'!N193&lt;=30),AND('Test Sample Data'!N193&lt;=30,'Control Sample Data'!N193&gt;=30)),"Type 1","OKAY")))</f>
        <v>#DIV/0!</v>
      </c>
    </row>
    <row r="194" ht="13" customHeight="1" spans="1:11">
      <c r="A194" s="73"/>
      <c r="B194" s="92" t="str">
        <f>'Gene Table'!D194</f>
        <v>PCR</v>
      </c>
      <c r="C194" s="93" t="s">
        <v>377</v>
      </c>
      <c r="D194" s="94" t="e">
        <f>Calculations!BN195</f>
        <v>#DIV/0!</v>
      </c>
      <c r="E194" s="94" t="e">
        <f>Calculations!BO195</f>
        <v>#DIV/0!</v>
      </c>
      <c r="F194" s="95" t="e">
        <f t="shared" si="12"/>
        <v>#DIV/0!</v>
      </c>
      <c r="G194" s="95" t="e">
        <f t="shared" si="13"/>
        <v>#DIV/0!</v>
      </c>
      <c r="H194" s="94" t="e">
        <f t="shared" si="14"/>
        <v>#DIV/0!</v>
      </c>
      <c r="I194" s="97" t="str">
        <f>IF(OR(COUNT(Calculations!BP195:BY195)&lt;3,COUNT(Calculations!BZ195:CI195)&lt;3),"N/A",IF(ISERROR(TTEST(Calculations!BP195:BY195,Calculations!BZ195:CI195,2,2)),"N/A",TTEST(Calculations!BP195:BY195,Calculations!BZ195:CI195,2,2)))</f>
        <v>N/A</v>
      </c>
      <c r="J194" s="94" t="e">
        <f t="shared" si="15"/>
        <v>#DIV/0!</v>
      </c>
      <c r="K194" s="98" t="e">
        <f>IF(AND('Test Sample Data'!N194&gt;=35,'Control Sample Data'!N194&gt;=35),"Type 3",IF(AND('Test Sample Data'!N194&gt;=30,'Control Sample Data'!N194&gt;=30,OR(I194&gt;=0.05,I194="N/A")),"Type 2",IF(OR(AND('Test Sample Data'!N194&gt;=30,'Control Sample Data'!N194&lt;=30),AND('Test Sample Data'!N194&lt;=30,'Control Sample Data'!N194&gt;=30)),"Type 1","OKAY")))</f>
        <v>#DIV/0!</v>
      </c>
    </row>
    <row r="195" customHeight="1" spans="1:11">
      <c r="A195" s="70" t="s">
        <v>631</v>
      </c>
      <c r="B195" s="92" t="str">
        <f>'Gene Table'!D195</f>
        <v>NM_130445</v>
      </c>
      <c r="C195" s="93" t="s">
        <v>9</v>
      </c>
      <c r="D195" s="94" t="e">
        <f>Calculations!BN196</f>
        <v>#DIV/0!</v>
      </c>
      <c r="E195" s="94" t="e">
        <f>Calculations!BO196</f>
        <v>#DIV/0!</v>
      </c>
      <c r="F195" s="95" t="e">
        <f t="shared" si="12"/>
        <v>#DIV/0!</v>
      </c>
      <c r="G195" s="95" t="e">
        <f t="shared" si="13"/>
        <v>#DIV/0!</v>
      </c>
      <c r="H195" s="94" t="e">
        <f t="shared" si="14"/>
        <v>#DIV/0!</v>
      </c>
      <c r="I195" s="97" t="str">
        <f>IF(OR(COUNT(Calculations!BP196:BY196)&lt;3,COUNT(Calculations!BZ196:CI196)&lt;3),"N/A",IF(ISERROR(TTEST(Calculations!BP196:BY196,Calculations!BZ196:CI196,2,2)),"N/A",TTEST(Calculations!BP196:BY196,Calculations!BZ196:CI196,2,2)))</f>
        <v>N/A</v>
      </c>
      <c r="J195" s="94" t="e">
        <f t="shared" si="15"/>
        <v>#DIV/0!</v>
      </c>
      <c r="K195" s="98" t="e">
        <f>IF(AND('Test Sample Data'!N195&gt;=35,'Control Sample Data'!N195&gt;=35),"Type 3",IF(AND('Test Sample Data'!N195&gt;=30,'Control Sample Data'!N195&gt;=30,OR(I195&gt;=0.05,I195="N/A")),"Type 2",IF(OR(AND('Test Sample Data'!N195&gt;=30,'Control Sample Data'!N195&lt;=30),AND('Test Sample Data'!N195&lt;=30,'Control Sample Data'!N195&gt;=30)),"Type 1","OKAY")))</f>
        <v>#DIV/0!</v>
      </c>
    </row>
    <row r="196" spans="1:11">
      <c r="A196" s="73"/>
      <c r="B196" s="92" t="str">
        <f>'Gene Table'!D196</f>
        <v>NM_030578</v>
      </c>
      <c r="C196" s="93" t="s">
        <v>13</v>
      </c>
      <c r="D196" s="94" t="e">
        <f>Calculations!BN197</f>
        <v>#DIV/0!</v>
      </c>
      <c r="E196" s="94" t="e">
        <f>Calculations!BO197</f>
        <v>#DIV/0!</v>
      </c>
      <c r="F196" s="95" t="e">
        <f t="shared" si="12"/>
        <v>#DIV/0!</v>
      </c>
      <c r="G196" s="95" t="e">
        <f t="shared" si="13"/>
        <v>#DIV/0!</v>
      </c>
      <c r="H196" s="94" t="e">
        <f t="shared" si="14"/>
        <v>#DIV/0!</v>
      </c>
      <c r="I196" s="97" t="str">
        <f>IF(OR(COUNT(Calculations!BP197:BY197)&lt;3,COUNT(Calculations!BZ197:CI197)&lt;3),"N/A",IF(ISERROR(TTEST(Calculations!BP197:BY197,Calculations!BZ197:CI197,2,2)),"N/A",TTEST(Calculations!BP197:BY197,Calculations!BZ197:CI197,2,2)))</f>
        <v>N/A</v>
      </c>
      <c r="J196" s="94" t="e">
        <f t="shared" si="15"/>
        <v>#DIV/0!</v>
      </c>
      <c r="K196" s="98" t="e">
        <f>IF(AND('Test Sample Data'!N196&gt;=35,'Control Sample Data'!N196&gt;=35),"Type 3",IF(AND('Test Sample Data'!N196&gt;=30,'Control Sample Data'!N196&gt;=30,OR(I196&gt;=0.05,I196="N/A")),"Type 2",IF(OR(AND('Test Sample Data'!N196&gt;=30,'Control Sample Data'!N196&lt;=30),AND('Test Sample Data'!N196&lt;=30,'Control Sample Data'!N196&gt;=30)),"Type 1","OKAY")))</f>
        <v>#DIV/0!</v>
      </c>
    </row>
    <row r="197" spans="1:11">
      <c r="A197" s="73"/>
      <c r="B197" s="92" t="str">
        <f>'Gene Table'!D197</f>
        <v>NM_001042529</v>
      </c>
      <c r="C197" s="93" t="s">
        <v>17</v>
      </c>
      <c r="D197" s="94" t="e">
        <f>Calculations!BN198</f>
        <v>#DIV/0!</v>
      </c>
      <c r="E197" s="94" t="e">
        <f>Calculations!BO198</f>
        <v>#DIV/0!</v>
      </c>
      <c r="F197" s="95" t="e">
        <f t="shared" si="12"/>
        <v>#DIV/0!</v>
      </c>
      <c r="G197" s="95" t="e">
        <f t="shared" si="13"/>
        <v>#DIV/0!</v>
      </c>
      <c r="H197" s="94" t="e">
        <f t="shared" si="14"/>
        <v>#DIV/0!</v>
      </c>
      <c r="I197" s="97" t="str">
        <f>IF(OR(COUNT(Calculations!BP198:BY198)&lt;3,COUNT(Calculations!BZ198:CI198)&lt;3),"N/A",IF(ISERROR(TTEST(Calculations!BP198:BY198,Calculations!BZ198:CI198,2,2)),"N/A",TTEST(Calculations!BP198:BY198,Calculations!BZ198:CI198,2,2)))</f>
        <v>N/A</v>
      </c>
      <c r="J197" s="94" t="e">
        <f t="shared" si="15"/>
        <v>#DIV/0!</v>
      </c>
      <c r="K197" s="98" t="e">
        <f>IF(AND('Test Sample Data'!N197&gt;=35,'Control Sample Data'!N197&gt;=35),"Type 3",IF(AND('Test Sample Data'!N197&gt;=30,'Control Sample Data'!N197&gt;=30,OR(I197&gt;=0.05,I197="N/A")),"Type 2",IF(OR(AND('Test Sample Data'!N197&gt;=30,'Control Sample Data'!N197&lt;=30),AND('Test Sample Data'!N197&lt;=30,'Control Sample Data'!N197&gt;=30)),"Type 1","OKAY")))</f>
        <v>#DIV/0!</v>
      </c>
    </row>
    <row r="198" spans="1:11">
      <c r="A198" s="73"/>
      <c r="B198" s="92" t="str">
        <f>'Gene Table'!D198</f>
        <v>NM_001742</v>
      </c>
      <c r="C198" s="93" t="s">
        <v>21</v>
      </c>
      <c r="D198" s="94" t="e">
        <f>Calculations!BN199</f>
        <v>#DIV/0!</v>
      </c>
      <c r="E198" s="94" t="e">
        <f>Calculations!BO199</f>
        <v>#DIV/0!</v>
      </c>
      <c r="F198" s="95" t="e">
        <f t="shared" si="12"/>
        <v>#DIV/0!</v>
      </c>
      <c r="G198" s="95" t="e">
        <f t="shared" si="13"/>
        <v>#DIV/0!</v>
      </c>
      <c r="H198" s="94" t="e">
        <f t="shared" si="14"/>
        <v>#DIV/0!</v>
      </c>
      <c r="I198" s="97" t="str">
        <f>IF(OR(COUNT(Calculations!BP199:BY199)&lt;3,COUNT(Calculations!BZ199:CI199)&lt;3),"N/A",IF(ISERROR(TTEST(Calculations!BP199:BY199,Calculations!BZ199:CI199,2,2)),"N/A",TTEST(Calculations!BP199:BY199,Calculations!BZ199:CI199,2,2)))</f>
        <v>N/A</v>
      </c>
      <c r="J198" s="94" t="e">
        <f t="shared" si="15"/>
        <v>#DIV/0!</v>
      </c>
      <c r="K198" s="98" t="e">
        <f>IF(AND('Test Sample Data'!N198&gt;=35,'Control Sample Data'!N198&gt;=35),"Type 3",IF(AND('Test Sample Data'!N198&gt;=30,'Control Sample Data'!N198&gt;=30,OR(I198&gt;=0.05,I198="N/A")),"Type 2",IF(OR(AND('Test Sample Data'!N198&gt;=30,'Control Sample Data'!N198&lt;=30),AND('Test Sample Data'!N198&lt;=30,'Control Sample Data'!N198&gt;=30)),"Type 1","OKAY")))</f>
        <v>#DIV/0!</v>
      </c>
    </row>
    <row r="199" spans="1:11">
      <c r="A199" s="73"/>
      <c r="B199" s="92" t="str">
        <f>'Gene Table'!D199</f>
        <v>NM_013309</v>
      </c>
      <c r="C199" s="93" t="s">
        <v>25</v>
      </c>
      <c r="D199" s="94" t="e">
        <f>Calculations!BN200</f>
        <v>#DIV/0!</v>
      </c>
      <c r="E199" s="94" t="e">
        <f>Calculations!BO200</f>
        <v>#DIV/0!</v>
      </c>
      <c r="F199" s="95" t="e">
        <f t="shared" si="12"/>
        <v>#DIV/0!</v>
      </c>
      <c r="G199" s="95" t="e">
        <f t="shared" si="13"/>
        <v>#DIV/0!</v>
      </c>
      <c r="H199" s="94" t="e">
        <f t="shared" si="14"/>
        <v>#DIV/0!</v>
      </c>
      <c r="I199" s="97" t="str">
        <f>IF(OR(COUNT(Calculations!BP200:BY200)&lt;3,COUNT(Calculations!BZ200:CI200)&lt;3),"N/A",IF(ISERROR(TTEST(Calculations!BP200:BY200,Calculations!BZ200:CI200,2,2)),"N/A",TTEST(Calculations!BP200:BY200,Calculations!BZ200:CI200,2,2)))</f>
        <v>N/A</v>
      </c>
      <c r="J199" s="94" t="e">
        <f t="shared" si="15"/>
        <v>#DIV/0!</v>
      </c>
      <c r="K199" s="98" t="e">
        <f>IF(AND('Test Sample Data'!N199&gt;=35,'Control Sample Data'!N199&gt;=35),"Type 3",IF(AND('Test Sample Data'!N199&gt;=30,'Control Sample Data'!N199&gt;=30,OR(I199&gt;=0.05,I199="N/A")),"Type 2",IF(OR(AND('Test Sample Data'!N199&gt;=30,'Control Sample Data'!N199&lt;=30),AND('Test Sample Data'!N199&lt;=30,'Control Sample Data'!N199&gt;=30)),"Type 1","OKAY")))</f>
        <v>#DIV/0!</v>
      </c>
    </row>
    <row r="200" spans="1:11">
      <c r="A200" s="73"/>
      <c r="B200" s="92" t="str">
        <f>'Gene Table'!D200</f>
        <v>NM_006300</v>
      </c>
      <c r="C200" s="93" t="s">
        <v>29</v>
      </c>
      <c r="D200" s="94" t="e">
        <f>Calculations!BN201</f>
        <v>#DIV/0!</v>
      </c>
      <c r="E200" s="94" t="e">
        <f>Calculations!BO201</f>
        <v>#DIV/0!</v>
      </c>
      <c r="F200" s="95" t="e">
        <f t="shared" si="12"/>
        <v>#DIV/0!</v>
      </c>
      <c r="G200" s="95" t="e">
        <f t="shared" si="13"/>
        <v>#DIV/0!</v>
      </c>
      <c r="H200" s="94" t="e">
        <f t="shared" si="14"/>
        <v>#DIV/0!</v>
      </c>
      <c r="I200" s="97" t="str">
        <f>IF(OR(COUNT(Calculations!BP201:BY201)&lt;3,COUNT(Calculations!BZ201:CI201)&lt;3),"N/A",IF(ISERROR(TTEST(Calculations!BP201:BY201,Calculations!BZ201:CI201,2,2)),"N/A",TTEST(Calculations!BP201:BY201,Calculations!BZ201:CI201,2,2)))</f>
        <v>N/A</v>
      </c>
      <c r="J200" s="94" t="e">
        <f t="shared" si="15"/>
        <v>#DIV/0!</v>
      </c>
      <c r="K200" s="98" t="e">
        <f>IF(AND('Test Sample Data'!N200&gt;=35,'Control Sample Data'!N200&gt;=35),"Type 3",IF(AND('Test Sample Data'!N200&gt;=30,'Control Sample Data'!N200&gt;=30,OR(I200&gt;=0.05,I200="N/A")),"Type 2",IF(OR(AND('Test Sample Data'!N200&gt;=30,'Control Sample Data'!N200&lt;=30),AND('Test Sample Data'!N200&lt;=30,'Control Sample Data'!N200&gt;=30)),"Type 1","OKAY")))</f>
        <v>#DIV/0!</v>
      </c>
    </row>
    <row r="201" spans="1:11">
      <c r="A201" s="73"/>
      <c r="B201" s="92" t="str">
        <f>'Gene Table'!D201</f>
        <v>NM_001079539</v>
      </c>
      <c r="C201" s="93" t="s">
        <v>33</v>
      </c>
      <c r="D201" s="94" t="e">
        <f>Calculations!BN202</f>
        <v>#DIV/0!</v>
      </c>
      <c r="E201" s="94" t="e">
        <f>Calculations!BO202</f>
        <v>#DIV/0!</v>
      </c>
      <c r="F201" s="95" t="e">
        <f t="shared" si="12"/>
        <v>#DIV/0!</v>
      </c>
      <c r="G201" s="95" t="e">
        <f t="shared" si="13"/>
        <v>#DIV/0!</v>
      </c>
      <c r="H201" s="94" t="e">
        <f t="shared" si="14"/>
        <v>#DIV/0!</v>
      </c>
      <c r="I201" s="97" t="str">
        <f>IF(OR(COUNT(Calculations!BP202:BY202)&lt;3,COUNT(Calculations!BZ202:CI202)&lt;3),"N/A",IF(ISERROR(TTEST(Calculations!BP202:BY202,Calculations!BZ202:CI202,2,2)),"N/A",TTEST(Calculations!BP202:BY202,Calculations!BZ202:CI202,2,2)))</f>
        <v>N/A</v>
      </c>
      <c r="J201" s="94" t="e">
        <f t="shared" si="15"/>
        <v>#DIV/0!</v>
      </c>
      <c r="K201" s="98" t="e">
        <f>IF(AND('Test Sample Data'!N201&gt;=35,'Control Sample Data'!N201&gt;=35),"Type 3",IF(AND('Test Sample Data'!N201&gt;=30,'Control Sample Data'!N201&gt;=30,OR(I201&gt;=0.05,I201="N/A")),"Type 2",IF(OR(AND('Test Sample Data'!N201&gt;=30,'Control Sample Data'!N201&lt;=30),AND('Test Sample Data'!N201&lt;=30,'Control Sample Data'!N201&gt;=30)),"Type 1","OKAY")))</f>
        <v>#DIV/0!</v>
      </c>
    </row>
    <row r="202" spans="1:11">
      <c r="A202" s="73"/>
      <c r="B202" s="92" t="str">
        <f>'Gene Table'!D202</f>
        <v>NM_000553</v>
      </c>
      <c r="C202" s="93" t="s">
        <v>37</v>
      </c>
      <c r="D202" s="94" t="e">
        <f>Calculations!BN203</f>
        <v>#DIV/0!</v>
      </c>
      <c r="E202" s="94" t="e">
        <f>Calculations!BO203</f>
        <v>#DIV/0!</v>
      </c>
      <c r="F202" s="95" t="e">
        <f t="shared" si="12"/>
        <v>#DIV/0!</v>
      </c>
      <c r="G202" s="95" t="e">
        <f t="shared" si="13"/>
        <v>#DIV/0!</v>
      </c>
      <c r="H202" s="94" t="e">
        <f t="shared" si="14"/>
        <v>#DIV/0!</v>
      </c>
      <c r="I202" s="97" t="str">
        <f>IF(OR(COUNT(Calculations!BP203:BY203)&lt;3,COUNT(Calculations!BZ203:CI203)&lt;3),"N/A",IF(ISERROR(TTEST(Calculations!BP203:BY203,Calculations!BZ203:CI203,2,2)),"N/A",TTEST(Calculations!BP203:BY203,Calculations!BZ203:CI203,2,2)))</f>
        <v>N/A</v>
      </c>
      <c r="J202" s="94" t="e">
        <f t="shared" si="15"/>
        <v>#DIV/0!</v>
      </c>
      <c r="K202" s="98" t="e">
        <f>IF(AND('Test Sample Data'!N202&gt;=35,'Control Sample Data'!N202&gt;=35),"Type 3",IF(AND('Test Sample Data'!N202&gt;=30,'Control Sample Data'!N202&gt;=30,OR(I202&gt;=0.05,I202="N/A")),"Type 2",IF(OR(AND('Test Sample Data'!N202&gt;=30,'Control Sample Data'!N202&lt;=30),AND('Test Sample Data'!N202&lt;=30,'Control Sample Data'!N202&gt;=30)),"Type 1","OKAY")))</f>
        <v>#DIV/0!</v>
      </c>
    </row>
    <row r="203" spans="1:11">
      <c r="A203" s="73"/>
      <c r="B203" s="92" t="str">
        <f>'Gene Table'!D203</f>
        <v>NM_003379</v>
      </c>
      <c r="C203" s="93" t="s">
        <v>41</v>
      </c>
      <c r="D203" s="94" t="e">
        <f>Calculations!BN204</f>
        <v>#DIV/0!</v>
      </c>
      <c r="E203" s="94" t="e">
        <f>Calculations!BO204</f>
        <v>#DIV/0!</v>
      </c>
      <c r="F203" s="95" t="e">
        <f t="shared" si="12"/>
        <v>#DIV/0!</v>
      </c>
      <c r="G203" s="95" t="e">
        <f t="shared" si="13"/>
        <v>#DIV/0!</v>
      </c>
      <c r="H203" s="94" t="e">
        <f t="shared" si="14"/>
        <v>#DIV/0!</v>
      </c>
      <c r="I203" s="97" t="str">
        <f>IF(OR(COUNT(Calculations!BP204:BY204)&lt;3,COUNT(Calculations!BZ204:CI204)&lt;3),"N/A",IF(ISERROR(TTEST(Calculations!BP204:BY204,Calculations!BZ204:CI204,2,2)),"N/A",TTEST(Calculations!BP204:BY204,Calculations!BZ204:CI204,2,2)))</f>
        <v>N/A</v>
      </c>
      <c r="J203" s="94" t="e">
        <f t="shared" si="15"/>
        <v>#DIV/0!</v>
      </c>
      <c r="K203" s="98" t="e">
        <f>IF(AND('Test Sample Data'!N203&gt;=35,'Control Sample Data'!N203&gt;=35),"Type 3",IF(AND('Test Sample Data'!N203&gt;=30,'Control Sample Data'!N203&gt;=30,OR(I203&gt;=0.05,I203="N/A")),"Type 2",IF(OR(AND('Test Sample Data'!N203&gt;=30,'Control Sample Data'!N203&lt;=30),AND('Test Sample Data'!N203&lt;=30,'Control Sample Data'!N203&gt;=30)),"Type 1","OKAY")))</f>
        <v>#DIV/0!</v>
      </c>
    </row>
    <row r="204" spans="1:11">
      <c r="A204" s="73"/>
      <c r="B204" s="92" t="str">
        <f>'Gene Table'!D204</f>
        <v>NM_080682</v>
      </c>
      <c r="C204" s="93" t="s">
        <v>45</v>
      </c>
      <c r="D204" s="94" t="e">
        <f>Calculations!BN205</f>
        <v>#DIV/0!</v>
      </c>
      <c r="E204" s="94" t="e">
        <f>Calculations!BO205</f>
        <v>#DIV/0!</v>
      </c>
      <c r="F204" s="95" t="e">
        <f t="shared" si="12"/>
        <v>#DIV/0!</v>
      </c>
      <c r="G204" s="95" t="e">
        <f t="shared" si="13"/>
        <v>#DIV/0!</v>
      </c>
      <c r="H204" s="94" t="e">
        <f t="shared" si="14"/>
        <v>#DIV/0!</v>
      </c>
      <c r="I204" s="97" t="str">
        <f>IF(OR(COUNT(Calculations!BP205:BY205)&lt;3,COUNT(Calculations!BZ205:CI205)&lt;3),"N/A",IF(ISERROR(TTEST(Calculations!BP205:BY205,Calculations!BZ205:CI205,2,2)),"N/A",TTEST(Calculations!BP205:BY205,Calculations!BZ205:CI205,2,2)))</f>
        <v>N/A</v>
      </c>
      <c r="J204" s="94" t="e">
        <f t="shared" si="15"/>
        <v>#DIV/0!</v>
      </c>
      <c r="K204" s="98" t="e">
        <f>IF(AND('Test Sample Data'!N204&gt;=35,'Control Sample Data'!N204&gt;=35),"Type 3",IF(AND('Test Sample Data'!N204&gt;=30,'Control Sample Data'!N204&gt;=30,OR(I204&gt;=0.05,I204="N/A")),"Type 2",IF(OR(AND('Test Sample Data'!N204&gt;=30,'Control Sample Data'!N204&lt;=30),AND('Test Sample Data'!N204&lt;=30,'Control Sample Data'!N204&gt;=30)),"Type 1","OKAY")))</f>
        <v>#DIV/0!</v>
      </c>
    </row>
    <row r="205" spans="1:11">
      <c r="A205" s="73"/>
      <c r="B205" s="92" t="str">
        <f>'Gene Table'!D205</f>
        <v>NM_003356</v>
      </c>
      <c r="C205" s="93" t="s">
        <v>49</v>
      </c>
      <c r="D205" s="94" t="e">
        <f>Calculations!BN206</f>
        <v>#DIV/0!</v>
      </c>
      <c r="E205" s="94" t="e">
        <f>Calculations!BO206</f>
        <v>#DIV/0!</v>
      </c>
      <c r="F205" s="95" t="e">
        <f t="shared" si="12"/>
        <v>#DIV/0!</v>
      </c>
      <c r="G205" s="95" t="e">
        <f t="shared" si="13"/>
        <v>#DIV/0!</v>
      </c>
      <c r="H205" s="94" t="e">
        <f t="shared" si="14"/>
        <v>#DIV/0!</v>
      </c>
      <c r="I205" s="97" t="str">
        <f>IF(OR(COUNT(Calculations!BP206:BY206)&lt;3,COUNT(Calculations!BZ206:CI206)&lt;3),"N/A",IF(ISERROR(TTEST(Calculations!BP206:BY206,Calculations!BZ206:CI206,2,2)),"N/A",TTEST(Calculations!BP206:BY206,Calculations!BZ206:CI206,2,2)))</f>
        <v>N/A</v>
      </c>
      <c r="J205" s="94" t="e">
        <f t="shared" si="15"/>
        <v>#DIV/0!</v>
      </c>
      <c r="K205" s="98" t="e">
        <f>IF(AND('Test Sample Data'!N205&gt;=35,'Control Sample Data'!N205&gt;=35),"Type 3",IF(AND('Test Sample Data'!N205&gt;=30,'Control Sample Data'!N205&gt;=30,OR(I205&gt;=0.05,I205="N/A")),"Type 2",IF(OR(AND('Test Sample Data'!N205&gt;=30,'Control Sample Data'!N205&lt;=30),AND('Test Sample Data'!N205&lt;=30,'Control Sample Data'!N205&gt;=30)),"Type 1","OKAY")))</f>
        <v>#DIV/0!</v>
      </c>
    </row>
    <row r="206" spans="1:11">
      <c r="A206" s="73"/>
      <c r="B206" s="92" t="str">
        <f>'Gene Table'!D206</f>
        <v>NM_000372</v>
      </c>
      <c r="C206" s="93" t="s">
        <v>53</v>
      </c>
      <c r="D206" s="94" t="e">
        <f>Calculations!BN207</f>
        <v>#DIV/0!</v>
      </c>
      <c r="E206" s="94" t="e">
        <f>Calculations!BO207</f>
        <v>#DIV/0!</v>
      </c>
      <c r="F206" s="95" t="e">
        <f t="shared" si="12"/>
        <v>#DIV/0!</v>
      </c>
      <c r="G206" s="95" t="e">
        <f t="shared" si="13"/>
        <v>#DIV/0!</v>
      </c>
      <c r="H206" s="94" t="e">
        <f t="shared" si="14"/>
        <v>#DIV/0!</v>
      </c>
      <c r="I206" s="97" t="str">
        <f>IF(OR(COUNT(Calculations!BP207:BY207)&lt;3,COUNT(Calculations!BZ207:CI207)&lt;3),"N/A",IF(ISERROR(TTEST(Calculations!BP207:BY207,Calculations!BZ207:CI207,2,2)),"N/A",TTEST(Calculations!BP207:BY207,Calculations!BZ207:CI207,2,2)))</f>
        <v>N/A</v>
      </c>
      <c r="J206" s="94" t="e">
        <f t="shared" si="15"/>
        <v>#DIV/0!</v>
      </c>
      <c r="K206" s="98" t="e">
        <f>IF(AND('Test Sample Data'!N206&gt;=35,'Control Sample Data'!N206&gt;=35),"Type 3",IF(AND('Test Sample Data'!N206&gt;=30,'Control Sample Data'!N206&gt;=30,OR(I206&gt;=0.05,I206="N/A")),"Type 2",IF(OR(AND('Test Sample Data'!N206&gt;=30,'Control Sample Data'!N206&lt;=30),AND('Test Sample Data'!N206&lt;=30,'Control Sample Data'!N206&gt;=30)),"Type 1","OKAY")))</f>
        <v>#DIV/0!</v>
      </c>
    </row>
    <row r="207" spans="1:11">
      <c r="A207" s="73"/>
      <c r="B207" s="92" t="str">
        <f>'Gene Table'!D207</f>
        <v>NM_006292</v>
      </c>
      <c r="C207" s="93" t="s">
        <v>57</v>
      </c>
      <c r="D207" s="94" t="e">
        <f>Calculations!BN208</f>
        <v>#DIV/0!</v>
      </c>
      <c r="E207" s="94" t="e">
        <f>Calculations!BO208</f>
        <v>#DIV/0!</v>
      </c>
      <c r="F207" s="95" t="e">
        <f t="shared" si="12"/>
        <v>#DIV/0!</v>
      </c>
      <c r="G207" s="95" t="e">
        <f t="shared" si="13"/>
        <v>#DIV/0!</v>
      </c>
      <c r="H207" s="94" t="e">
        <f t="shared" si="14"/>
        <v>#DIV/0!</v>
      </c>
      <c r="I207" s="97" t="str">
        <f>IF(OR(COUNT(Calculations!BP208:BY208)&lt;3,COUNT(Calculations!BZ208:CI208)&lt;3),"N/A",IF(ISERROR(TTEST(Calculations!BP208:BY208,Calculations!BZ208:CI208,2,2)),"N/A",TTEST(Calculations!BP208:BY208,Calculations!BZ208:CI208,2,2)))</f>
        <v>N/A</v>
      </c>
      <c r="J207" s="94" t="e">
        <f t="shared" si="15"/>
        <v>#DIV/0!</v>
      </c>
      <c r="K207" s="98" t="e">
        <f>IF(AND('Test Sample Data'!N207&gt;=35,'Control Sample Data'!N207&gt;=35),"Type 3",IF(AND('Test Sample Data'!N207&gt;=30,'Control Sample Data'!N207&gt;=30,OR(I207&gt;=0.05,I207="N/A")),"Type 2",IF(OR(AND('Test Sample Data'!N207&gt;=30,'Control Sample Data'!N207&lt;=30),AND('Test Sample Data'!N207&lt;=30,'Control Sample Data'!N207&gt;=30)),"Type 1","OKAY")))</f>
        <v>#DIV/0!</v>
      </c>
    </row>
    <row r="208" spans="1:11">
      <c r="A208" s="73"/>
      <c r="B208" s="92" t="str">
        <f>'Gene Table'!D208</f>
        <v>NM_000548</v>
      </c>
      <c r="C208" s="93" t="s">
        <v>61</v>
      </c>
      <c r="D208" s="94" t="e">
        <f>Calculations!BN209</f>
        <v>#DIV/0!</v>
      </c>
      <c r="E208" s="94" t="e">
        <f>Calculations!BO209</f>
        <v>#DIV/0!</v>
      </c>
      <c r="F208" s="95" t="e">
        <f t="shared" si="12"/>
        <v>#DIV/0!</v>
      </c>
      <c r="G208" s="95" t="e">
        <f t="shared" si="13"/>
        <v>#DIV/0!</v>
      </c>
      <c r="H208" s="94" t="e">
        <f t="shared" si="14"/>
        <v>#DIV/0!</v>
      </c>
      <c r="I208" s="97" t="str">
        <f>IF(OR(COUNT(Calculations!BP209:BY209)&lt;3,COUNT(Calculations!BZ209:CI209)&lt;3),"N/A",IF(ISERROR(TTEST(Calculations!BP209:BY209,Calculations!BZ209:CI209,2,2)),"N/A",TTEST(Calculations!BP209:BY209,Calculations!BZ209:CI209,2,2)))</f>
        <v>N/A</v>
      </c>
      <c r="J208" s="94" t="e">
        <f t="shared" si="15"/>
        <v>#DIV/0!</v>
      </c>
      <c r="K208" s="98" t="e">
        <f>IF(AND('Test Sample Data'!N208&gt;=35,'Control Sample Data'!N208&gt;=35),"Type 3",IF(AND('Test Sample Data'!N208&gt;=30,'Control Sample Data'!N208&gt;=30,OR(I208&gt;=0.05,I208="N/A")),"Type 2",IF(OR(AND('Test Sample Data'!N208&gt;=30,'Control Sample Data'!N208&lt;=30),AND('Test Sample Data'!N208&lt;=30,'Control Sample Data'!N208&gt;=30)),"Type 1","OKAY")))</f>
        <v>#DIV/0!</v>
      </c>
    </row>
    <row r="209" spans="1:11">
      <c r="A209" s="73"/>
      <c r="B209" s="92" t="str">
        <f>'Gene Table'!D209</f>
        <v>NM_000359</v>
      </c>
      <c r="C209" s="93" t="s">
        <v>65</v>
      </c>
      <c r="D209" s="94" t="e">
        <f>Calculations!BN210</f>
        <v>#DIV/0!</v>
      </c>
      <c r="E209" s="94" t="e">
        <f>Calculations!BO210</f>
        <v>#DIV/0!</v>
      </c>
      <c r="F209" s="95" t="e">
        <f t="shared" si="12"/>
        <v>#DIV/0!</v>
      </c>
      <c r="G209" s="95" t="e">
        <f t="shared" si="13"/>
        <v>#DIV/0!</v>
      </c>
      <c r="H209" s="94" t="e">
        <f t="shared" si="14"/>
        <v>#DIV/0!</v>
      </c>
      <c r="I209" s="97" t="str">
        <f>IF(OR(COUNT(Calculations!BP210:BY210)&lt;3,COUNT(Calculations!BZ210:CI210)&lt;3),"N/A",IF(ISERROR(TTEST(Calculations!BP210:BY210,Calculations!BZ210:CI210,2,2)),"N/A",TTEST(Calculations!BP210:BY210,Calculations!BZ210:CI210,2,2)))</f>
        <v>N/A</v>
      </c>
      <c r="J209" s="94" t="e">
        <f t="shared" si="15"/>
        <v>#DIV/0!</v>
      </c>
      <c r="K209" s="98" t="e">
        <f>IF(AND('Test Sample Data'!N209&gt;=35,'Control Sample Data'!N209&gt;=35),"Type 3",IF(AND('Test Sample Data'!N209&gt;=30,'Control Sample Data'!N209&gt;=30,OR(I209&gt;=0.05,I209="N/A")),"Type 2",IF(OR(AND('Test Sample Data'!N209&gt;=30,'Control Sample Data'!N209&lt;=30),AND('Test Sample Data'!N209&lt;=30,'Control Sample Data'!N209&gt;=30)),"Type 1","OKAY")))</f>
        <v>#DIV/0!</v>
      </c>
    </row>
    <row r="210" spans="1:11">
      <c r="A210" s="73"/>
      <c r="B210" s="92" t="str">
        <f>'Gene Table'!D210</f>
        <v>NM_003225</v>
      </c>
      <c r="C210" s="93" t="s">
        <v>69</v>
      </c>
      <c r="D210" s="94" t="e">
        <f>Calculations!BN211</f>
        <v>#DIV/0!</v>
      </c>
      <c r="E210" s="94" t="e">
        <f>Calculations!BO211</f>
        <v>#DIV/0!</v>
      </c>
      <c r="F210" s="95" t="e">
        <f t="shared" si="12"/>
        <v>#DIV/0!</v>
      </c>
      <c r="G210" s="95" t="e">
        <f t="shared" si="13"/>
        <v>#DIV/0!</v>
      </c>
      <c r="H210" s="94" t="e">
        <f t="shared" si="14"/>
        <v>#DIV/0!</v>
      </c>
      <c r="I210" s="97" t="str">
        <f>IF(OR(COUNT(Calculations!BP211:BY211)&lt;3,COUNT(Calculations!BZ211:CI211)&lt;3),"N/A",IF(ISERROR(TTEST(Calculations!BP211:BY211,Calculations!BZ211:CI211,2,2)),"N/A",TTEST(Calculations!BP211:BY211,Calculations!BZ211:CI211,2,2)))</f>
        <v>N/A</v>
      </c>
      <c r="J210" s="94" t="e">
        <f t="shared" si="15"/>
        <v>#DIV/0!</v>
      </c>
      <c r="K210" s="98" t="e">
        <f>IF(AND('Test Sample Data'!N210&gt;=35,'Control Sample Data'!N210&gt;=35),"Type 3",IF(AND('Test Sample Data'!N210&gt;=30,'Control Sample Data'!N210&gt;=30,OR(I210&gt;=0.05,I210="N/A")),"Type 2",IF(OR(AND('Test Sample Data'!N210&gt;=30,'Control Sample Data'!N210&lt;=30),AND('Test Sample Data'!N210&lt;=30,'Control Sample Data'!N210&gt;=30)),"Type 1","OKAY")))</f>
        <v>#DIV/0!</v>
      </c>
    </row>
    <row r="211" spans="1:11">
      <c r="A211" s="73"/>
      <c r="B211" s="92" t="str">
        <f>'Gene Table'!D211</f>
        <v>NM_005652</v>
      </c>
      <c r="C211" s="93" t="s">
        <v>73</v>
      </c>
      <c r="D211" s="94" t="e">
        <f>Calculations!BN212</f>
        <v>#DIV/0!</v>
      </c>
      <c r="E211" s="94" t="e">
        <f>Calculations!BO212</f>
        <v>#DIV/0!</v>
      </c>
      <c r="F211" s="95" t="e">
        <f t="shared" si="12"/>
        <v>#DIV/0!</v>
      </c>
      <c r="G211" s="95" t="e">
        <f t="shared" si="13"/>
        <v>#DIV/0!</v>
      </c>
      <c r="H211" s="94" t="e">
        <f t="shared" si="14"/>
        <v>#DIV/0!</v>
      </c>
      <c r="I211" s="97" t="str">
        <f>IF(OR(COUNT(Calculations!BP212:BY212)&lt;3,COUNT(Calculations!BZ212:CI212)&lt;3),"N/A",IF(ISERROR(TTEST(Calculations!BP212:BY212,Calculations!BZ212:CI212,2,2)),"N/A",TTEST(Calculations!BP212:BY212,Calculations!BZ212:CI212,2,2)))</f>
        <v>N/A</v>
      </c>
      <c r="J211" s="94" t="e">
        <f t="shared" si="15"/>
        <v>#DIV/0!</v>
      </c>
      <c r="K211" s="98" t="e">
        <f>IF(AND('Test Sample Data'!N211&gt;=35,'Control Sample Data'!N211&gt;=35),"Type 3",IF(AND('Test Sample Data'!N211&gt;=30,'Control Sample Data'!N211&gt;=30,OR(I211&gt;=0.05,I211="N/A")),"Type 2",IF(OR(AND('Test Sample Data'!N211&gt;=30,'Control Sample Data'!N211&lt;=30),AND('Test Sample Data'!N211&lt;=30,'Control Sample Data'!N211&gt;=30)),"Type 1","OKAY")))</f>
        <v>#DIV/0!</v>
      </c>
    </row>
    <row r="212" spans="1:11">
      <c r="A212" s="73"/>
      <c r="B212" s="92" t="str">
        <f>'Gene Table'!D212</f>
        <v>NM_003218</v>
      </c>
      <c r="C212" s="93" t="s">
        <v>77</v>
      </c>
      <c r="D212" s="94" t="e">
        <f>Calculations!BN213</f>
        <v>#DIV/0!</v>
      </c>
      <c r="E212" s="94" t="e">
        <f>Calculations!BO213</f>
        <v>#DIV/0!</v>
      </c>
      <c r="F212" s="95" t="e">
        <f t="shared" si="12"/>
        <v>#DIV/0!</v>
      </c>
      <c r="G212" s="95" t="e">
        <f t="shared" si="13"/>
        <v>#DIV/0!</v>
      </c>
      <c r="H212" s="94" t="e">
        <f t="shared" si="14"/>
        <v>#DIV/0!</v>
      </c>
      <c r="I212" s="97" t="str">
        <f>IF(OR(COUNT(Calculations!BP213:BY213)&lt;3,COUNT(Calculations!BZ213:CI213)&lt;3),"N/A",IF(ISERROR(TTEST(Calculations!BP213:BY213,Calculations!BZ213:CI213,2,2)),"N/A",TTEST(Calculations!BP213:BY213,Calculations!BZ213:CI213,2,2)))</f>
        <v>N/A</v>
      </c>
      <c r="J212" s="94" t="e">
        <f t="shared" si="15"/>
        <v>#DIV/0!</v>
      </c>
      <c r="K212" s="98" t="e">
        <f>IF(AND('Test Sample Data'!N212&gt;=35,'Control Sample Data'!N212&gt;=35),"Type 3",IF(AND('Test Sample Data'!N212&gt;=30,'Control Sample Data'!N212&gt;=30,OR(I212&gt;=0.05,I212="N/A")),"Type 2",IF(OR(AND('Test Sample Data'!N212&gt;=30,'Control Sample Data'!N212&lt;=30),AND('Test Sample Data'!N212&lt;=30,'Control Sample Data'!N212&gt;=30)),"Type 1","OKAY")))</f>
        <v>#DIV/0!</v>
      </c>
    </row>
    <row r="213" spans="1:11">
      <c r="A213" s="73"/>
      <c r="B213" s="92" t="str">
        <f>'Gene Table'!D213</f>
        <v>NM_007110</v>
      </c>
      <c r="C213" s="93" t="s">
        <v>81</v>
      </c>
      <c r="D213" s="94" t="e">
        <f>Calculations!BN214</f>
        <v>#DIV/0!</v>
      </c>
      <c r="E213" s="94" t="e">
        <f>Calculations!BO214</f>
        <v>#DIV/0!</v>
      </c>
      <c r="F213" s="95" t="e">
        <f t="shared" si="12"/>
        <v>#DIV/0!</v>
      </c>
      <c r="G213" s="95" t="e">
        <f t="shared" si="13"/>
        <v>#DIV/0!</v>
      </c>
      <c r="H213" s="94" t="e">
        <f t="shared" si="14"/>
        <v>#DIV/0!</v>
      </c>
      <c r="I213" s="97" t="str">
        <f>IF(OR(COUNT(Calculations!BP214:BY214)&lt;3,COUNT(Calculations!BZ214:CI214)&lt;3),"N/A",IF(ISERROR(TTEST(Calculations!BP214:BY214,Calculations!BZ214:CI214,2,2)),"N/A",TTEST(Calculations!BP214:BY214,Calculations!BZ214:CI214,2,2)))</f>
        <v>N/A</v>
      </c>
      <c r="J213" s="94" t="e">
        <f t="shared" si="15"/>
        <v>#DIV/0!</v>
      </c>
      <c r="K213" s="98" t="e">
        <f>IF(AND('Test Sample Data'!N213&gt;=35,'Control Sample Data'!N213&gt;=35),"Type 3",IF(AND('Test Sample Data'!N213&gt;=30,'Control Sample Data'!N213&gt;=30,OR(I213&gt;=0.05,I213="N/A")),"Type 2",IF(OR(AND('Test Sample Data'!N213&gt;=30,'Control Sample Data'!N213&lt;=30),AND('Test Sample Data'!N213&lt;=30,'Control Sample Data'!N213&gt;=30)),"Type 1","OKAY")))</f>
        <v>#DIV/0!</v>
      </c>
    </row>
    <row r="214" spans="1:11">
      <c r="A214" s="73"/>
      <c r="B214" s="92" t="str">
        <f>'Gene Table'!D214</f>
        <v>NM_003211</v>
      </c>
      <c r="C214" s="93" t="s">
        <v>85</v>
      </c>
      <c r="D214" s="94" t="e">
        <f>Calculations!BN215</f>
        <v>#DIV/0!</v>
      </c>
      <c r="E214" s="94" t="e">
        <f>Calculations!BO215</f>
        <v>#DIV/0!</v>
      </c>
      <c r="F214" s="95" t="e">
        <f t="shared" si="12"/>
        <v>#DIV/0!</v>
      </c>
      <c r="G214" s="95" t="e">
        <f t="shared" si="13"/>
        <v>#DIV/0!</v>
      </c>
      <c r="H214" s="94" t="e">
        <f t="shared" si="14"/>
        <v>#DIV/0!</v>
      </c>
      <c r="I214" s="97" t="str">
        <f>IF(OR(COUNT(Calculations!BP215:BY215)&lt;3,COUNT(Calculations!BZ215:CI215)&lt;3),"N/A",IF(ISERROR(TTEST(Calculations!BP215:BY215,Calculations!BZ215:CI215,2,2)),"N/A",TTEST(Calculations!BP215:BY215,Calculations!BZ215:CI215,2,2)))</f>
        <v>N/A</v>
      </c>
      <c r="J214" s="94" t="e">
        <f t="shared" si="15"/>
        <v>#DIV/0!</v>
      </c>
      <c r="K214" s="98" t="e">
        <f>IF(AND('Test Sample Data'!N214&gt;=35,'Control Sample Data'!N214&gt;=35),"Type 3",IF(AND('Test Sample Data'!N214&gt;=30,'Control Sample Data'!N214&gt;=30,OR(I214&gt;=0.05,I214="N/A")),"Type 2",IF(OR(AND('Test Sample Data'!N214&gt;=30,'Control Sample Data'!N214&lt;=30),AND('Test Sample Data'!N214&lt;=30,'Control Sample Data'!N214&gt;=30)),"Type 1","OKAY")))</f>
        <v>#DIV/0!</v>
      </c>
    </row>
    <row r="215" spans="1:11">
      <c r="A215" s="73"/>
      <c r="B215" s="92" t="str">
        <f>'Gene Table'!D215</f>
        <v>NM_000455</v>
      </c>
      <c r="C215" s="93" t="s">
        <v>89</v>
      </c>
      <c r="D215" s="94" t="e">
        <f>Calculations!BN216</f>
        <v>#DIV/0!</v>
      </c>
      <c r="E215" s="94" t="e">
        <f>Calculations!BO216</f>
        <v>#DIV/0!</v>
      </c>
      <c r="F215" s="95" t="e">
        <f t="shared" si="12"/>
        <v>#DIV/0!</v>
      </c>
      <c r="G215" s="95" t="e">
        <f t="shared" si="13"/>
        <v>#DIV/0!</v>
      </c>
      <c r="H215" s="94" t="e">
        <f t="shared" si="14"/>
        <v>#DIV/0!</v>
      </c>
      <c r="I215" s="97" t="str">
        <f>IF(OR(COUNT(Calculations!BP216:BY216)&lt;3,COUNT(Calculations!BZ216:CI216)&lt;3),"N/A",IF(ISERROR(TTEST(Calculations!BP216:BY216,Calculations!BZ216:CI216,2,2)),"N/A",TTEST(Calculations!BP216:BY216,Calculations!BZ216:CI216,2,2)))</f>
        <v>N/A</v>
      </c>
      <c r="J215" s="94" t="e">
        <f t="shared" si="15"/>
        <v>#DIV/0!</v>
      </c>
      <c r="K215" s="98" t="e">
        <f>IF(AND('Test Sample Data'!N215&gt;=35,'Control Sample Data'!N215&gt;=35),"Type 3",IF(AND('Test Sample Data'!N215&gt;=30,'Control Sample Data'!N215&gt;=30,OR(I215&gt;=0.05,I215="N/A")),"Type 2",IF(OR(AND('Test Sample Data'!N215&gt;=30,'Control Sample Data'!N215&lt;=30),AND('Test Sample Data'!N215&lt;=30,'Control Sample Data'!N215&gt;=30)),"Type 1","OKAY")))</f>
        <v>#DIV/0!</v>
      </c>
    </row>
    <row r="216" spans="1:11">
      <c r="A216" s="73"/>
      <c r="B216" s="92" t="str">
        <f>'Gene Table'!D216</f>
        <v>NM_007315</v>
      </c>
      <c r="C216" s="93" t="s">
        <v>93</v>
      </c>
      <c r="D216" s="94" t="e">
        <f>Calculations!BN217</f>
        <v>#DIV/0!</v>
      </c>
      <c r="E216" s="94" t="e">
        <f>Calculations!BO217</f>
        <v>#DIV/0!</v>
      </c>
      <c r="F216" s="95" t="e">
        <f t="shared" si="12"/>
        <v>#DIV/0!</v>
      </c>
      <c r="G216" s="95" t="e">
        <f t="shared" si="13"/>
        <v>#DIV/0!</v>
      </c>
      <c r="H216" s="94" t="e">
        <f t="shared" si="14"/>
        <v>#DIV/0!</v>
      </c>
      <c r="I216" s="97" t="str">
        <f>IF(OR(COUNT(Calculations!BP217:BY217)&lt;3,COUNT(Calculations!BZ217:CI217)&lt;3),"N/A",IF(ISERROR(TTEST(Calculations!BP217:BY217,Calculations!BZ217:CI217,2,2)),"N/A",TTEST(Calculations!BP217:BY217,Calculations!BZ217:CI217,2,2)))</f>
        <v>N/A</v>
      </c>
      <c r="J216" s="94" t="e">
        <f t="shared" si="15"/>
        <v>#DIV/0!</v>
      </c>
      <c r="K216" s="98" t="e">
        <f>IF(AND('Test Sample Data'!N216&gt;=35,'Control Sample Data'!N216&gt;=35),"Type 3",IF(AND('Test Sample Data'!N216&gt;=30,'Control Sample Data'!N216&gt;=30,OR(I216&gt;=0.05,I216="N/A")),"Type 2",IF(OR(AND('Test Sample Data'!N216&gt;=30,'Control Sample Data'!N216&lt;=30),AND('Test Sample Data'!N216&lt;=30,'Control Sample Data'!N216&gt;=30)),"Type 1","OKAY")))</f>
        <v>#DIV/0!</v>
      </c>
    </row>
    <row r="217" spans="1:11">
      <c r="A217" s="73"/>
      <c r="B217" s="92" t="str">
        <f>'Gene Table'!D217</f>
        <v>NM_001051</v>
      </c>
      <c r="C217" s="93" t="s">
        <v>97</v>
      </c>
      <c r="D217" s="94" t="e">
        <f>Calculations!BN218</f>
        <v>#DIV/0!</v>
      </c>
      <c r="E217" s="94" t="e">
        <f>Calculations!BO218</f>
        <v>#DIV/0!</v>
      </c>
      <c r="F217" s="95" t="e">
        <f t="shared" si="12"/>
        <v>#DIV/0!</v>
      </c>
      <c r="G217" s="95" t="e">
        <f t="shared" si="13"/>
        <v>#DIV/0!</v>
      </c>
      <c r="H217" s="94" t="e">
        <f t="shared" si="14"/>
        <v>#DIV/0!</v>
      </c>
      <c r="I217" s="97" t="str">
        <f>IF(OR(COUNT(Calculations!BP218:BY218)&lt;3,COUNT(Calculations!BZ218:CI218)&lt;3),"N/A",IF(ISERROR(TTEST(Calculations!BP218:BY218,Calculations!BZ218:CI218,2,2)),"N/A",TTEST(Calculations!BP218:BY218,Calculations!BZ218:CI218,2,2)))</f>
        <v>N/A</v>
      </c>
      <c r="J217" s="94" t="e">
        <f t="shared" si="15"/>
        <v>#DIV/0!</v>
      </c>
      <c r="K217" s="98" t="e">
        <f>IF(AND('Test Sample Data'!N217&gt;=35,'Control Sample Data'!N217&gt;=35),"Type 3",IF(AND('Test Sample Data'!N217&gt;=30,'Control Sample Data'!N217&gt;=30,OR(I217&gt;=0.05,I217="N/A")),"Type 2",IF(OR(AND('Test Sample Data'!N217&gt;=30,'Control Sample Data'!N217&lt;=30),AND('Test Sample Data'!N217&lt;=30,'Control Sample Data'!N217&gt;=30)),"Type 1","OKAY")))</f>
        <v>#DIV/0!</v>
      </c>
    </row>
    <row r="218" spans="1:11">
      <c r="A218" s="73"/>
      <c r="B218" s="92" t="str">
        <f>'Gene Table'!D218</f>
        <v>NM_001725</v>
      </c>
      <c r="C218" s="93" t="s">
        <v>101</v>
      </c>
      <c r="D218" s="94" t="e">
        <f>Calculations!BN219</f>
        <v>#DIV/0!</v>
      </c>
      <c r="E218" s="94" t="e">
        <f>Calculations!BO219</f>
        <v>#DIV/0!</v>
      </c>
      <c r="F218" s="95" t="e">
        <f t="shared" si="12"/>
        <v>#DIV/0!</v>
      </c>
      <c r="G218" s="95" t="e">
        <f t="shared" si="13"/>
        <v>#DIV/0!</v>
      </c>
      <c r="H218" s="94" t="e">
        <f t="shared" si="14"/>
        <v>#DIV/0!</v>
      </c>
      <c r="I218" s="97" t="str">
        <f>IF(OR(COUNT(Calculations!BP219:BY219)&lt;3,COUNT(Calculations!BZ219:CI219)&lt;3),"N/A",IF(ISERROR(TTEST(Calculations!BP219:BY219,Calculations!BZ219:CI219,2,2)),"N/A",TTEST(Calculations!BP219:BY219,Calculations!BZ219:CI219,2,2)))</f>
        <v>N/A</v>
      </c>
      <c r="J218" s="94" t="e">
        <f t="shared" si="15"/>
        <v>#DIV/0!</v>
      </c>
      <c r="K218" s="98" t="e">
        <f>IF(AND('Test Sample Data'!N218&gt;=35,'Control Sample Data'!N218&gt;=35),"Type 3",IF(AND('Test Sample Data'!N218&gt;=30,'Control Sample Data'!N218&gt;=30,OR(I218&gt;=0.05,I218="N/A")),"Type 2",IF(OR(AND('Test Sample Data'!N218&gt;=30,'Control Sample Data'!N218&lt;=30),AND('Test Sample Data'!N218&lt;=30,'Control Sample Data'!N218&gt;=30)),"Type 1","OKAY")))</f>
        <v>#DIV/0!</v>
      </c>
    </row>
    <row r="219" spans="1:11">
      <c r="A219" s="73"/>
      <c r="B219" s="92" t="str">
        <f>'Gene Table'!D219</f>
        <v>NM_000454</v>
      </c>
      <c r="C219" s="93" t="s">
        <v>105</v>
      </c>
      <c r="D219" s="94" t="e">
        <f>Calculations!BN220</f>
        <v>#DIV/0!</v>
      </c>
      <c r="E219" s="94" t="e">
        <f>Calculations!BO220</f>
        <v>#DIV/0!</v>
      </c>
      <c r="F219" s="95" t="e">
        <f t="shared" ref="F219:F282" si="16">2^-D219</f>
        <v>#DIV/0!</v>
      </c>
      <c r="G219" s="95" t="e">
        <f t="shared" ref="G219:G282" si="17">2^-E219</f>
        <v>#DIV/0!</v>
      </c>
      <c r="H219" s="94" t="e">
        <f t="shared" ref="H219:H282" si="18">F219/G219</f>
        <v>#DIV/0!</v>
      </c>
      <c r="I219" s="97" t="str">
        <f>IF(OR(COUNT(Calculations!BP220:BY220)&lt;3,COUNT(Calculations!BZ220:CI220)&lt;3),"N/A",IF(ISERROR(TTEST(Calculations!BP220:BY220,Calculations!BZ220:CI220,2,2)),"N/A",TTEST(Calculations!BP220:BY220,Calculations!BZ220:CI220,2,2)))</f>
        <v>N/A</v>
      </c>
      <c r="J219" s="94" t="e">
        <f t="shared" ref="J219:J282" si="19">IF(H219&gt;1,H219,-1/H219)</f>
        <v>#DIV/0!</v>
      </c>
      <c r="K219" s="98" t="e">
        <f>IF(AND('Test Sample Data'!N219&gt;=35,'Control Sample Data'!N219&gt;=35),"Type 3",IF(AND('Test Sample Data'!N219&gt;=30,'Control Sample Data'!N219&gt;=30,OR(I219&gt;=0.05,I219="N/A")),"Type 2",IF(OR(AND('Test Sample Data'!N219&gt;=30,'Control Sample Data'!N219&lt;=30),AND('Test Sample Data'!N219&lt;=30,'Control Sample Data'!N219&gt;=30)),"Type 1","OKAY")))</f>
        <v>#DIV/0!</v>
      </c>
    </row>
    <row r="220" spans="1:11">
      <c r="A220" s="73"/>
      <c r="B220" s="92" t="str">
        <f>'Gene Table'!D220</f>
        <v>NM_005631</v>
      </c>
      <c r="C220" s="93" t="s">
        <v>109</v>
      </c>
      <c r="D220" s="94" t="e">
        <f>Calculations!BN221</f>
        <v>#DIV/0!</v>
      </c>
      <c r="E220" s="94" t="e">
        <f>Calculations!BO221</f>
        <v>#DIV/0!</v>
      </c>
      <c r="F220" s="95" t="e">
        <f t="shared" si="16"/>
        <v>#DIV/0!</v>
      </c>
      <c r="G220" s="95" t="e">
        <f t="shared" si="17"/>
        <v>#DIV/0!</v>
      </c>
      <c r="H220" s="94" t="e">
        <f t="shared" si="18"/>
        <v>#DIV/0!</v>
      </c>
      <c r="I220" s="97" t="str">
        <f>IF(OR(COUNT(Calculations!BP221:BY221)&lt;3,COUNT(Calculations!BZ221:CI221)&lt;3),"N/A",IF(ISERROR(TTEST(Calculations!BP221:BY221,Calculations!BZ221:CI221,2,2)),"N/A",TTEST(Calculations!BP221:BY221,Calculations!BZ221:CI221,2,2)))</f>
        <v>N/A</v>
      </c>
      <c r="J220" s="94" t="e">
        <f t="shared" si="19"/>
        <v>#DIV/0!</v>
      </c>
      <c r="K220" s="98" t="e">
        <f>IF(AND('Test Sample Data'!N220&gt;=35,'Control Sample Data'!N220&gt;=35),"Type 3",IF(AND('Test Sample Data'!N220&gt;=30,'Control Sample Data'!N220&gt;=30,OR(I220&gt;=0.05,I220="N/A")),"Type 2",IF(OR(AND('Test Sample Data'!N220&gt;=30,'Control Sample Data'!N220&lt;=30),AND('Test Sample Data'!N220&lt;=30,'Control Sample Data'!N220&gt;=30)),"Type 1","OKAY")))</f>
        <v>#DIV/0!</v>
      </c>
    </row>
    <row r="221" spans="1:11">
      <c r="A221" s="73"/>
      <c r="B221" s="92" t="str">
        <f>'Gene Table'!D221</f>
        <v>NM_003040</v>
      </c>
      <c r="C221" s="93" t="s">
        <v>113</v>
      </c>
      <c r="D221" s="94" t="e">
        <f>Calculations!BN222</f>
        <v>#DIV/0!</v>
      </c>
      <c r="E221" s="94" t="e">
        <f>Calculations!BO222</f>
        <v>#DIV/0!</v>
      </c>
      <c r="F221" s="95" t="e">
        <f t="shared" si="16"/>
        <v>#DIV/0!</v>
      </c>
      <c r="G221" s="95" t="e">
        <f t="shared" si="17"/>
        <v>#DIV/0!</v>
      </c>
      <c r="H221" s="94" t="e">
        <f t="shared" si="18"/>
        <v>#DIV/0!</v>
      </c>
      <c r="I221" s="97" t="str">
        <f>IF(OR(COUNT(Calculations!BP222:BY222)&lt;3,COUNT(Calculations!BZ222:CI222)&lt;3),"N/A",IF(ISERROR(TTEST(Calculations!BP222:BY222,Calculations!BZ222:CI222,2,2)),"N/A",TTEST(Calculations!BP222:BY222,Calculations!BZ222:CI222,2,2)))</f>
        <v>N/A</v>
      </c>
      <c r="J221" s="94" t="e">
        <f t="shared" si="19"/>
        <v>#DIV/0!</v>
      </c>
      <c r="K221" s="98" t="e">
        <f>IF(AND('Test Sample Data'!N221&gt;=35,'Control Sample Data'!N221&gt;=35),"Type 3",IF(AND('Test Sample Data'!N221&gt;=30,'Control Sample Data'!N221&gt;=30,OR(I221&gt;=0.05,I221="N/A")),"Type 2",IF(OR(AND('Test Sample Data'!N221&gt;=30,'Control Sample Data'!N221&lt;=30),AND('Test Sample Data'!N221&lt;=30,'Control Sample Data'!N221&gt;=30)),"Type 1","OKAY")))</f>
        <v>#DIV/0!</v>
      </c>
    </row>
    <row r="222" spans="1:11">
      <c r="A222" s="73"/>
      <c r="B222" s="92" t="str">
        <f>'Gene Table'!D222</f>
        <v>NM_003037</v>
      </c>
      <c r="C222" s="93" t="s">
        <v>117</v>
      </c>
      <c r="D222" s="94" t="e">
        <f>Calculations!BN223</f>
        <v>#DIV/0!</v>
      </c>
      <c r="E222" s="94" t="e">
        <f>Calculations!BO223</f>
        <v>#DIV/0!</v>
      </c>
      <c r="F222" s="95" t="e">
        <f t="shared" si="16"/>
        <v>#DIV/0!</v>
      </c>
      <c r="G222" s="95" t="e">
        <f t="shared" si="17"/>
        <v>#DIV/0!</v>
      </c>
      <c r="H222" s="94" t="e">
        <f t="shared" si="18"/>
        <v>#DIV/0!</v>
      </c>
      <c r="I222" s="97" t="str">
        <f>IF(OR(COUNT(Calculations!BP223:BY223)&lt;3,COUNT(Calculations!BZ223:CI223)&lt;3),"N/A",IF(ISERROR(TTEST(Calculations!BP223:BY223,Calculations!BZ223:CI223,2,2)),"N/A",TTEST(Calculations!BP223:BY223,Calculations!BZ223:CI223,2,2)))</f>
        <v>N/A</v>
      </c>
      <c r="J222" s="94" t="e">
        <f t="shared" si="19"/>
        <v>#DIV/0!</v>
      </c>
      <c r="K222" s="98" t="e">
        <f>IF(AND('Test Sample Data'!N222&gt;=35,'Control Sample Data'!N222&gt;=35),"Type 3",IF(AND('Test Sample Data'!N222&gt;=30,'Control Sample Data'!N222&gt;=30,OR(I222&gt;=0.05,I222="N/A")),"Type 2",IF(OR(AND('Test Sample Data'!N222&gt;=30,'Control Sample Data'!N222&lt;=30),AND('Test Sample Data'!N222&lt;=30,'Control Sample Data'!N222&gt;=30)),"Type 1","OKAY")))</f>
        <v>#DIV/0!</v>
      </c>
    </row>
    <row r="223" spans="1:11">
      <c r="A223" s="73"/>
      <c r="B223" s="92" t="str">
        <f>'Gene Table'!D223</f>
        <v>NM_003019</v>
      </c>
      <c r="C223" s="93" t="s">
        <v>121</v>
      </c>
      <c r="D223" s="94" t="e">
        <f>Calculations!BN224</f>
        <v>#DIV/0!</v>
      </c>
      <c r="E223" s="94" t="e">
        <f>Calculations!BO224</f>
        <v>#DIV/0!</v>
      </c>
      <c r="F223" s="95" t="e">
        <f t="shared" si="16"/>
        <v>#DIV/0!</v>
      </c>
      <c r="G223" s="95" t="e">
        <f t="shared" si="17"/>
        <v>#DIV/0!</v>
      </c>
      <c r="H223" s="94" t="e">
        <f t="shared" si="18"/>
        <v>#DIV/0!</v>
      </c>
      <c r="I223" s="97" t="str">
        <f>IF(OR(COUNT(Calculations!BP224:BY224)&lt;3,COUNT(Calculations!BZ224:CI224)&lt;3),"N/A",IF(ISERROR(TTEST(Calculations!BP224:BY224,Calculations!BZ224:CI224,2,2)),"N/A",TTEST(Calculations!BP224:BY224,Calculations!BZ224:CI224,2,2)))</f>
        <v>N/A</v>
      </c>
      <c r="J223" s="94" t="e">
        <f t="shared" si="19"/>
        <v>#DIV/0!</v>
      </c>
      <c r="K223" s="98" t="e">
        <f>IF(AND('Test Sample Data'!N223&gt;=35,'Control Sample Data'!N223&gt;=35),"Type 3",IF(AND('Test Sample Data'!N223&gt;=30,'Control Sample Data'!N223&gt;=30,OR(I223&gt;=0.05,I223="N/A")),"Type 2",IF(OR(AND('Test Sample Data'!N223&gt;=30,'Control Sample Data'!N223&lt;=30),AND('Test Sample Data'!N223&lt;=30,'Control Sample Data'!N223&gt;=30)),"Type 1","OKAY")))</f>
        <v>#DIV/0!</v>
      </c>
    </row>
    <row r="224" spans="1:11">
      <c r="A224" s="73"/>
      <c r="B224" s="92" t="str">
        <f>'Gene Table'!D224</f>
        <v>NM_005410</v>
      </c>
      <c r="C224" s="93" t="s">
        <v>125</v>
      </c>
      <c r="D224" s="94" t="e">
        <f>Calculations!BN225</f>
        <v>#DIV/0!</v>
      </c>
      <c r="E224" s="94" t="e">
        <f>Calculations!BO225</f>
        <v>#DIV/0!</v>
      </c>
      <c r="F224" s="95" t="e">
        <f t="shared" si="16"/>
        <v>#DIV/0!</v>
      </c>
      <c r="G224" s="95" t="e">
        <f t="shared" si="17"/>
        <v>#DIV/0!</v>
      </c>
      <c r="H224" s="94" t="e">
        <f t="shared" si="18"/>
        <v>#DIV/0!</v>
      </c>
      <c r="I224" s="97" t="str">
        <f>IF(OR(COUNT(Calculations!BP225:BY225)&lt;3,COUNT(Calculations!BZ225:CI225)&lt;3),"N/A",IF(ISERROR(TTEST(Calculations!BP225:BY225,Calculations!BZ225:CI225,2,2)),"N/A",TTEST(Calculations!BP225:BY225,Calculations!BZ225:CI225,2,2)))</f>
        <v>N/A</v>
      </c>
      <c r="J224" s="94" t="e">
        <f t="shared" si="19"/>
        <v>#DIV/0!</v>
      </c>
      <c r="K224" s="98" t="e">
        <f>IF(AND('Test Sample Data'!N224&gt;=35,'Control Sample Data'!N224&gt;=35),"Type 3",IF(AND('Test Sample Data'!N224&gt;=30,'Control Sample Data'!N224&gt;=30,OR(I224&gt;=0.05,I224="N/A")),"Type 2",IF(OR(AND('Test Sample Data'!N224&gt;=30,'Control Sample Data'!N224&lt;=30),AND('Test Sample Data'!N224&lt;=30,'Control Sample Data'!N224&gt;=30)),"Type 1","OKAY")))</f>
        <v>#DIV/0!</v>
      </c>
    </row>
    <row r="225" spans="1:11">
      <c r="A225" s="73"/>
      <c r="B225" s="92" t="str">
        <f>'Gene Table'!D225</f>
        <v>NM_022162</v>
      </c>
      <c r="C225" s="93" t="s">
        <v>129</v>
      </c>
      <c r="D225" s="94" t="e">
        <f>Calculations!BN226</f>
        <v>#DIV/0!</v>
      </c>
      <c r="E225" s="94" t="e">
        <f>Calculations!BO226</f>
        <v>#DIV/0!</v>
      </c>
      <c r="F225" s="95" t="e">
        <f t="shared" si="16"/>
        <v>#DIV/0!</v>
      </c>
      <c r="G225" s="95" t="e">
        <f t="shared" si="17"/>
        <v>#DIV/0!</v>
      </c>
      <c r="H225" s="94" t="e">
        <f t="shared" si="18"/>
        <v>#DIV/0!</v>
      </c>
      <c r="I225" s="97" t="str">
        <f>IF(OR(COUNT(Calculations!BP226:BY226)&lt;3,COUNT(Calculations!BZ226:CI226)&lt;3),"N/A",IF(ISERROR(TTEST(Calculations!BP226:BY226,Calculations!BZ226:CI226,2,2)),"N/A",TTEST(Calculations!BP226:BY226,Calculations!BZ226:CI226,2,2)))</f>
        <v>N/A</v>
      </c>
      <c r="J225" s="94" t="e">
        <f t="shared" si="19"/>
        <v>#DIV/0!</v>
      </c>
      <c r="K225" s="98" t="e">
        <f>IF(AND('Test Sample Data'!N225&gt;=35,'Control Sample Data'!N225&gt;=35),"Type 3",IF(AND('Test Sample Data'!N225&gt;=30,'Control Sample Data'!N225&gt;=30,OR(I225&gt;=0.05,I225="N/A")),"Type 2",IF(OR(AND('Test Sample Data'!N225&gt;=30,'Control Sample Data'!N225&lt;=30),AND('Test Sample Data'!N225&lt;=30,'Control Sample Data'!N225&gt;=30)),"Type 1","OKAY")))</f>
        <v>#DIV/0!</v>
      </c>
    </row>
    <row r="226" spans="1:11">
      <c r="A226" s="73"/>
      <c r="B226" s="92" t="str">
        <f>'Gene Table'!D226</f>
        <v>NM_000450</v>
      </c>
      <c r="C226" s="93" t="s">
        <v>133</v>
      </c>
      <c r="D226" s="94" t="e">
        <f>Calculations!BN227</f>
        <v>#DIV/0!</v>
      </c>
      <c r="E226" s="94" t="e">
        <f>Calculations!BO227</f>
        <v>#DIV/0!</v>
      </c>
      <c r="F226" s="95" t="e">
        <f t="shared" si="16"/>
        <v>#DIV/0!</v>
      </c>
      <c r="G226" s="95" t="e">
        <f t="shared" si="17"/>
        <v>#DIV/0!</v>
      </c>
      <c r="H226" s="94" t="e">
        <f t="shared" si="18"/>
        <v>#DIV/0!</v>
      </c>
      <c r="I226" s="97" t="str">
        <f>IF(OR(COUNT(Calculations!BP227:BY227)&lt;3,COUNT(Calculations!BZ227:CI227)&lt;3),"N/A",IF(ISERROR(TTEST(Calculations!BP227:BY227,Calculations!BZ227:CI227,2,2)),"N/A",TTEST(Calculations!BP227:BY227,Calculations!BZ227:CI227,2,2)))</f>
        <v>N/A</v>
      </c>
      <c r="J226" s="94" t="e">
        <f t="shared" si="19"/>
        <v>#DIV/0!</v>
      </c>
      <c r="K226" s="98" t="e">
        <f>IF(AND('Test Sample Data'!N226&gt;=35,'Control Sample Data'!N226&gt;=35),"Type 3",IF(AND('Test Sample Data'!N226&gt;=30,'Control Sample Data'!N226&gt;=30,OR(I226&gt;=0.05,I226="N/A")),"Type 2",IF(OR(AND('Test Sample Data'!N226&gt;=30,'Control Sample Data'!N226&lt;=30),AND('Test Sample Data'!N226&lt;=30,'Control Sample Data'!N226&gt;=30)),"Type 1","OKAY")))</f>
        <v>#DIV/0!</v>
      </c>
    </row>
    <row r="227" spans="1:11">
      <c r="A227" s="73"/>
      <c r="B227" s="92" t="str">
        <f>'Gene Table'!D227</f>
        <v>NM_001033886</v>
      </c>
      <c r="C227" s="93" t="s">
        <v>137</v>
      </c>
      <c r="D227" s="94" t="e">
        <f>Calculations!BN228</f>
        <v>#DIV/0!</v>
      </c>
      <c r="E227" s="94" t="e">
        <f>Calculations!BO228</f>
        <v>#DIV/0!</v>
      </c>
      <c r="F227" s="95" t="e">
        <f t="shared" si="16"/>
        <v>#DIV/0!</v>
      </c>
      <c r="G227" s="95" t="e">
        <f t="shared" si="17"/>
        <v>#DIV/0!</v>
      </c>
      <c r="H227" s="94" t="e">
        <f t="shared" si="18"/>
        <v>#DIV/0!</v>
      </c>
      <c r="I227" s="97" t="str">
        <f>IF(OR(COUNT(Calculations!BP228:BY228)&lt;3,COUNT(Calculations!BZ228:CI228)&lt;3),"N/A",IF(ISERROR(TTEST(Calculations!BP228:BY228,Calculations!BZ228:CI228,2,2)),"N/A",TTEST(Calculations!BP228:BY228,Calculations!BZ228:CI228,2,2)))</f>
        <v>N/A</v>
      </c>
      <c r="J227" s="94" t="e">
        <f t="shared" si="19"/>
        <v>#DIV/0!</v>
      </c>
      <c r="K227" s="98" t="e">
        <f>IF(AND('Test Sample Data'!N227&gt;=35,'Control Sample Data'!N227&gt;=35),"Type 3",IF(AND('Test Sample Data'!N227&gt;=30,'Control Sample Data'!N227&gt;=30,OR(I227&gt;=0.05,I227="N/A")),"Type 2",IF(OR(AND('Test Sample Data'!N227&gt;=30,'Control Sample Data'!N227&lt;=30),AND('Test Sample Data'!N227&lt;=30,'Control Sample Data'!N227&gt;=30)),"Type 1","OKAY")))</f>
        <v>#DIV/0!</v>
      </c>
    </row>
    <row r="228" spans="1:11">
      <c r="A228" s="73"/>
      <c r="B228" s="92" t="str">
        <f>'Gene Table'!D228</f>
        <v>NM_001713</v>
      </c>
      <c r="C228" s="93" t="s">
        <v>141</v>
      </c>
      <c r="D228" s="94" t="e">
        <f>Calculations!BN229</f>
        <v>#DIV/0!</v>
      </c>
      <c r="E228" s="94" t="e">
        <f>Calculations!BO229</f>
        <v>#DIV/0!</v>
      </c>
      <c r="F228" s="95" t="e">
        <f t="shared" si="16"/>
        <v>#DIV/0!</v>
      </c>
      <c r="G228" s="95" t="e">
        <f t="shared" si="17"/>
        <v>#DIV/0!</v>
      </c>
      <c r="H228" s="94" t="e">
        <f t="shared" si="18"/>
        <v>#DIV/0!</v>
      </c>
      <c r="I228" s="97" t="str">
        <f>IF(OR(COUNT(Calculations!BP229:BY229)&lt;3,COUNT(Calculations!BZ229:CI229)&lt;3),"N/A",IF(ISERROR(TTEST(Calculations!BP229:BY229,Calculations!BZ229:CI229,2,2)),"N/A",TTEST(Calculations!BP229:BY229,Calculations!BZ229:CI229,2,2)))</f>
        <v>N/A</v>
      </c>
      <c r="J228" s="94" t="e">
        <f t="shared" si="19"/>
        <v>#DIV/0!</v>
      </c>
      <c r="K228" s="98" t="e">
        <f>IF(AND('Test Sample Data'!N228&gt;=35,'Control Sample Data'!N228&gt;=35),"Type 3",IF(AND('Test Sample Data'!N228&gt;=30,'Control Sample Data'!N228&gt;=30,OR(I228&gt;=0.05,I228="N/A")),"Type 2",IF(OR(AND('Test Sample Data'!N228&gt;=30,'Control Sample Data'!N228&lt;=30),AND('Test Sample Data'!N228&lt;=30,'Control Sample Data'!N228&gt;=30)),"Type 1","OKAY")))</f>
        <v>#DIV/0!</v>
      </c>
    </row>
    <row r="229" spans="1:11">
      <c r="A229" s="73"/>
      <c r="B229" s="92" t="str">
        <f>'Gene Table'!D229</f>
        <v>NM_002985</v>
      </c>
      <c r="C229" s="93" t="s">
        <v>145</v>
      </c>
      <c r="D229" s="94" t="e">
        <f>Calculations!BN230</f>
        <v>#DIV/0!</v>
      </c>
      <c r="E229" s="94" t="e">
        <f>Calculations!BO230</f>
        <v>#DIV/0!</v>
      </c>
      <c r="F229" s="95" t="e">
        <f t="shared" si="16"/>
        <v>#DIV/0!</v>
      </c>
      <c r="G229" s="95" t="e">
        <f t="shared" si="17"/>
        <v>#DIV/0!</v>
      </c>
      <c r="H229" s="94" t="e">
        <f t="shared" si="18"/>
        <v>#DIV/0!</v>
      </c>
      <c r="I229" s="97" t="str">
        <f>IF(OR(COUNT(Calculations!BP230:BY230)&lt;3,COUNT(Calculations!BZ230:CI230)&lt;3),"N/A",IF(ISERROR(TTEST(Calculations!BP230:BY230,Calculations!BZ230:CI230,2,2)),"N/A",TTEST(Calculations!BP230:BY230,Calculations!BZ230:CI230,2,2)))</f>
        <v>N/A</v>
      </c>
      <c r="J229" s="94" t="e">
        <f t="shared" si="19"/>
        <v>#DIV/0!</v>
      </c>
      <c r="K229" s="98" t="e">
        <f>IF(AND('Test Sample Data'!N229&gt;=35,'Control Sample Data'!N229&gt;=35),"Type 3",IF(AND('Test Sample Data'!N229&gt;=30,'Control Sample Data'!N229&gt;=30,OR(I229&gt;=0.05,I229="N/A")),"Type 2",IF(OR(AND('Test Sample Data'!N229&gt;=30,'Control Sample Data'!N229&lt;=30),AND('Test Sample Data'!N229&lt;=30,'Control Sample Data'!N229&gt;=30)),"Type 1","OKAY")))</f>
        <v>#DIV/0!</v>
      </c>
    </row>
    <row r="230" spans="1:11">
      <c r="A230" s="73"/>
      <c r="B230" s="92" t="str">
        <f>'Gene Table'!D230</f>
        <v>NM_021976</v>
      </c>
      <c r="C230" s="93" t="s">
        <v>149</v>
      </c>
      <c r="D230" s="94" t="e">
        <f>Calculations!BN231</f>
        <v>#DIV/0!</v>
      </c>
      <c r="E230" s="94" t="e">
        <f>Calculations!BO231</f>
        <v>#DIV/0!</v>
      </c>
      <c r="F230" s="95" t="e">
        <f t="shared" si="16"/>
        <v>#DIV/0!</v>
      </c>
      <c r="G230" s="95" t="e">
        <f t="shared" si="17"/>
        <v>#DIV/0!</v>
      </c>
      <c r="H230" s="94" t="e">
        <f t="shared" si="18"/>
        <v>#DIV/0!</v>
      </c>
      <c r="I230" s="97" t="str">
        <f>IF(OR(COUNT(Calculations!BP231:BY231)&lt;3,COUNT(Calculations!BZ231:CI231)&lt;3),"N/A",IF(ISERROR(TTEST(Calculations!BP231:BY231,Calculations!BZ231:CI231,2,2)),"N/A",TTEST(Calculations!BP231:BY231,Calculations!BZ231:CI231,2,2)))</f>
        <v>N/A</v>
      </c>
      <c r="J230" s="94" t="e">
        <f t="shared" si="19"/>
        <v>#DIV/0!</v>
      </c>
      <c r="K230" s="98" t="e">
        <f>IF(AND('Test Sample Data'!N230&gt;=35,'Control Sample Data'!N230&gt;=35),"Type 3",IF(AND('Test Sample Data'!N230&gt;=30,'Control Sample Data'!N230&gt;=30,OR(I230&gt;=0.05,I230="N/A")),"Type 2",IF(OR(AND('Test Sample Data'!N230&gt;=30,'Control Sample Data'!N230&lt;=30),AND('Test Sample Data'!N230&lt;=30,'Control Sample Data'!N230&gt;=30)),"Type 1","OKAY")))</f>
        <v>#DIV/0!</v>
      </c>
    </row>
    <row r="231" spans="1:11">
      <c r="A231" s="73"/>
      <c r="B231" s="92" t="str">
        <f>'Gene Table'!D231</f>
        <v>NM_002957</v>
      </c>
      <c r="C231" s="93" t="s">
        <v>153</v>
      </c>
      <c r="D231" s="94" t="e">
        <f>Calculations!BN232</f>
        <v>#DIV/0!</v>
      </c>
      <c r="E231" s="94" t="e">
        <f>Calculations!BO232</f>
        <v>#DIV/0!</v>
      </c>
      <c r="F231" s="95" t="e">
        <f t="shared" si="16"/>
        <v>#DIV/0!</v>
      </c>
      <c r="G231" s="95" t="e">
        <f t="shared" si="17"/>
        <v>#DIV/0!</v>
      </c>
      <c r="H231" s="94" t="e">
        <f t="shared" si="18"/>
        <v>#DIV/0!</v>
      </c>
      <c r="I231" s="97" t="str">
        <f>IF(OR(COUNT(Calculations!BP232:BY232)&lt;3,COUNT(Calculations!BZ232:CI232)&lt;3),"N/A",IF(ISERROR(TTEST(Calculations!BP232:BY232,Calculations!BZ232:CI232,2,2)),"N/A",TTEST(Calculations!BP232:BY232,Calculations!BZ232:CI232,2,2)))</f>
        <v>N/A</v>
      </c>
      <c r="J231" s="94" t="e">
        <f t="shared" si="19"/>
        <v>#DIV/0!</v>
      </c>
      <c r="K231" s="98" t="e">
        <f>IF(AND('Test Sample Data'!N231&gt;=35,'Control Sample Data'!N231&gt;=35),"Type 3",IF(AND('Test Sample Data'!N231&gt;=30,'Control Sample Data'!N231&gt;=30,OR(I231&gt;=0.05,I231="N/A")),"Type 2",IF(OR(AND('Test Sample Data'!N231&gt;=30,'Control Sample Data'!N231&lt;=30),AND('Test Sample Data'!N231&lt;=30,'Control Sample Data'!N231&gt;=30)),"Type 1","OKAY")))</f>
        <v>#DIV/0!</v>
      </c>
    </row>
    <row r="232" spans="1:11">
      <c r="A232" s="73"/>
      <c r="B232" s="92" t="str">
        <f>'Gene Table'!D232</f>
        <v>NM_004327</v>
      </c>
      <c r="C232" s="93" t="s">
        <v>157</v>
      </c>
      <c r="D232" s="94" t="e">
        <f>Calculations!BN233</f>
        <v>#DIV/0!</v>
      </c>
      <c r="E232" s="94" t="e">
        <f>Calculations!BO233</f>
        <v>#DIV/0!</v>
      </c>
      <c r="F232" s="95" t="e">
        <f t="shared" si="16"/>
        <v>#DIV/0!</v>
      </c>
      <c r="G232" s="95" t="e">
        <f t="shared" si="17"/>
        <v>#DIV/0!</v>
      </c>
      <c r="H232" s="94" t="e">
        <f t="shared" si="18"/>
        <v>#DIV/0!</v>
      </c>
      <c r="I232" s="97" t="str">
        <f>IF(OR(COUNT(Calculations!BP233:BY233)&lt;3,COUNT(Calculations!BZ233:CI233)&lt;3),"N/A",IF(ISERROR(TTEST(Calculations!BP233:BY233,Calculations!BZ233:CI233,2,2)),"N/A",TTEST(Calculations!BP233:BY233,Calculations!BZ233:CI233,2,2)))</f>
        <v>N/A</v>
      </c>
      <c r="J232" s="94" t="e">
        <f t="shared" si="19"/>
        <v>#DIV/0!</v>
      </c>
      <c r="K232" s="98" t="e">
        <f>IF(AND('Test Sample Data'!N232&gt;=35,'Control Sample Data'!N232&gt;=35),"Type 3",IF(AND('Test Sample Data'!N232&gt;=30,'Control Sample Data'!N232&gt;=30,OR(I232&gt;=0.05,I232="N/A")),"Type 2",IF(OR(AND('Test Sample Data'!N232&gt;=30,'Control Sample Data'!N232&lt;=30),AND('Test Sample Data'!N232&lt;=30,'Control Sample Data'!N232&gt;=30)),"Type 1","OKAY")))</f>
        <v>#DIV/0!</v>
      </c>
    </row>
    <row r="233" spans="1:11">
      <c r="A233" s="73"/>
      <c r="B233" s="92" t="str">
        <f>'Gene Table'!D233</f>
        <v>NM_002947</v>
      </c>
      <c r="C233" s="93" t="s">
        <v>161</v>
      </c>
      <c r="D233" s="94" t="e">
        <f>Calculations!BN234</f>
        <v>#DIV/0!</v>
      </c>
      <c r="E233" s="94" t="e">
        <f>Calculations!BO234</f>
        <v>#DIV/0!</v>
      </c>
      <c r="F233" s="95" t="e">
        <f t="shared" si="16"/>
        <v>#DIV/0!</v>
      </c>
      <c r="G233" s="95" t="e">
        <f t="shared" si="17"/>
        <v>#DIV/0!</v>
      </c>
      <c r="H233" s="94" t="e">
        <f t="shared" si="18"/>
        <v>#DIV/0!</v>
      </c>
      <c r="I233" s="97" t="str">
        <f>IF(OR(COUNT(Calculations!BP234:BY234)&lt;3,COUNT(Calculations!BZ234:CI234)&lt;3),"N/A",IF(ISERROR(TTEST(Calculations!BP234:BY234,Calculations!BZ234:CI234,2,2)),"N/A",TTEST(Calculations!BP234:BY234,Calculations!BZ234:CI234,2,2)))</f>
        <v>N/A</v>
      </c>
      <c r="J233" s="94" t="e">
        <f t="shared" si="19"/>
        <v>#DIV/0!</v>
      </c>
      <c r="K233" s="98" t="e">
        <f>IF(AND('Test Sample Data'!N233&gt;=35,'Control Sample Data'!N233&gt;=35),"Type 3",IF(AND('Test Sample Data'!N233&gt;=30,'Control Sample Data'!N233&gt;=30,OR(I233&gt;=0.05,I233="N/A")),"Type 2",IF(OR(AND('Test Sample Data'!N233&gt;=30,'Control Sample Data'!N233&lt;=30),AND('Test Sample Data'!N233&lt;=30,'Control Sample Data'!N233&gt;=30)),"Type 1","OKAY")))</f>
        <v>#DIV/0!</v>
      </c>
    </row>
    <row r="234" spans="1:11">
      <c r="A234" s="73"/>
      <c r="B234" s="92" t="str">
        <f>'Gene Table'!D234</f>
        <v>NM_002946</v>
      </c>
      <c r="C234" s="93" t="s">
        <v>165</v>
      </c>
      <c r="D234" s="94" t="e">
        <f>Calculations!BN235</f>
        <v>#DIV/0!</v>
      </c>
      <c r="E234" s="94" t="e">
        <f>Calculations!BO235</f>
        <v>#DIV/0!</v>
      </c>
      <c r="F234" s="95" t="e">
        <f t="shared" si="16"/>
        <v>#DIV/0!</v>
      </c>
      <c r="G234" s="95" t="e">
        <f t="shared" si="17"/>
        <v>#DIV/0!</v>
      </c>
      <c r="H234" s="94" t="e">
        <f t="shared" si="18"/>
        <v>#DIV/0!</v>
      </c>
      <c r="I234" s="97" t="str">
        <f>IF(OR(COUNT(Calculations!BP235:BY235)&lt;3,COUNT(Calculations!BZ235:CI235)&lt;3),"N/A",IF(ISERROR(TTEST(Calculations!BP235:BY235,Calculations!BZ235:CI235,2,2)),"N/A",TTEST(Calculations!BP235:BY235,Calculations!BZ235:CI235,2,2)))</f>
        <v>N/A</v>
      </c>
      <c r="J234" s="94" t="e">
        <f t="shared" si="19"/>
        <v>#DIV/0!</v>
      </c>
      <c r="K234" s="98" t="e">
        <f>IF(AND('Test Sample Data'!N234&gt;=35,'Control Sample Data'!N234&gt;=35),"Type 3",IF(AND('Test Sample Data'!N234&gt;=30,'Control Sample Data'!N234&gt;=30,OR(I234&gt;=0.05,I234="N/A")),"Type 2",IF(OR(AND('Test Sample Data'!N234&gt;=30,'Control Sample Data'!N234&lt;=30),AND('Test Sample Data'!N234&lt;=30,'Control Sample Data'!N234&gt;=30)),"Type 1","OKAY")))</f>
        <v>#DIV/0!</v>
      </c>
    </row>
    <row r="235" spans="1:11">
      <c r="A235" s="73"/>
      <c r="B235" s="92" t="str">
        <f>'Gene Table'!D235</f>
        <v>NM_002945</v>
      </c>
      <c r="C235" s="93" t="s">
        <v>169</v>
      </c>
      <c r="D235" s="94" t="e">
        <f>Calculations!BN236</f>
        <v>#DIV/0!</v>
      </c>
      <c r="E235" s="94" t="e">
        <f>Calculations!BO236</f>
        <v>#DIV/0!</v>
      </c>
      <c r="F235" s="95" t="e">
        <f t="shared" si="16"/>
        <v>#DIV/0!</v>
      </c>
      <c r="G235" s="95" t="e">
        <f t="shared" si="17"/>
        <v>#DIV/0!</v>
      </c>
      <c r="H235" s="94" t="e">
        <f t="shared" si="18"/>
        <v>#DIV/0!</v>
      </c>
      <c r="I235" s="97" t="str">
        <f>IF(OR(COUNT(Calculations!BP236:BY236)&lt;3,COUNT(Calculations!BZ236:CI236)&lt;3),"N/A",IF(ISERROR(TTEST(Calculations!BP236:BY236,Calculations!BZ236:CI236,2,2)),"N/A",TTEST(Calculations!BP236:BY236,Calculations!BZ236:CI236,2,2)))</f>
        <v>N/A</v>
      </c>
      <c r="J235" s="94" t="e">
        <f t="shared" si="19"/>
        <v>#DIV/0!</v>
      </c>
      <c r="K235" s="98" t="e">
        <f>IF(AND('Test Sample Data'!N235&gt;=35,'Control Sample Data'!N235&gt;=35),"Type 3",IF(AND('Test Sample Data'!N235&gt;=30,'Control Sample Data'!N235&gt;=30,OR(I235&gt;=0.05,I235="N/A")),"Type 2",IF(OR(AND('Test Sample Data'!N235&gt;=30,'Control Sample Data'!N235&lt;=30),AND('Test Sample Data'!N235&lt;=30,'Control Sample Data'!N235&gt;=30)),"Type 1","OKAY")))</f>
        <v>#DIV/0!</v>
      </c>
    </row>
    <row r="236" spans="1:11">
      <c r="A236" s="73"/>
      <c r="B236" s="92" t="str">
        <f>'Gene Table'!D236</f>
        <v>NM_002944</v>
      </c>
      <c r="C236" s="93" t="s">
        <v>173</v>
      </c>
      <c r="D236" s="94" t="e">
        <f>Calculations!BN237</f>
        <v>#DIV/0!</v>
      </c>
      <c r="E236" s="94" t="e">
        <f>Calculations!BO237</f>
        <v>#DIV/0!</v>
      </c>
      <c r="F236" s="95" t="e">
        <f t="shared" si="16"/>
        <v>#DIV/0!</v>
      </c>
      <c r="G236" s="95" t="e">
        <f t="shared" si="17"/>
        <v>#DIV/0!</v>
      </c>
      <c r="H236" s="94" t="e">
        <f t="shared" si="18"/>
        <v>#DIV/0!</v>
      </c>
      <c r="I236" s="97" t="str">
        <f>IF(OR(COUNT(Calculations!BP237:BY237)&lt;3,COUNT(Calculations!BZ237:CI237)&lt;3),"N/A",IF(ISERROR(TTEST(Calculations!BP237:BY237,Calculations!BZ237:CI237,2,2)),"N/A",TTEST(Calculations!BP237:BY237,Calculations!BZ237:CI237,2,2)))</f>
        <v>N/A</v>
      </c>
      <c r="J236" s="94" t="e">
        <f t="shared" si="19"/>
        <v>#DIV/0!</v>
      </c>
      <c r="K236" s="98" t="e">
        <f>IF(AND('Test Sample Data'!N236&gt;=35,'Control Sample Data'!N236&gt;=35),"Type 3",IF(AND('Test Sample Data'!N236&gt;=30,'Control Sample Data'!N236&gt;=30,OR(I236&gt;=0.05,I236="N/A")),"Type 2",IF(OR(AND('Test Sample Data'!N236&gt;=30,'Control Sample Data'!N236&lt;=30),AND('Test Sample Data'!N236&lt;=30,'Control Sample Data'!N236&gt;=30)),"Type 1","OKAY")))</f>
        <v>#DIV/0!</v>
      </c>
    </row>
    <row r="237" spans="1:11">
      <c r="A237" s="73"/>
      <c r="B237" s="92" t="str">
        <f>'Gene Table'!D237</f>
        <v>NM_021133</v>
      </c>
      <c r="C237" s="93" t="s">
        <v>177</v>
      </c>
      <c r="D237" s="94" t="e">
        <f>Calculations!BN238</f>
        <v>#DIV/0!</v>
      </c>
      <c r="E237" s="94" t="e">
        <f>Calculations!BO238</f>
        <v>#DIV/0!</v>
      </c>
      <c r="F237" s="95" t="e">
        <f t="shared" si="16"/>
        <v>#DIV/0!</v>
      </c>
      <c r="G237" s="95" t="e">
        <f t="shared" si="17"/>
        <v>#DIV/0!</v>
      </c>
      <c r="H237" s="94" t="e">
        <f t="shared" si="18"/>
        <v>#DIV/0!</v>
      </c>
      <c r="I237" s="97" t="str">
        <f>IF(OR(COUNT(Calculations!BP238:BY238)&lt;3,COUNT(Calculations!BZ238:CI238)&lt;3),"N/A",IF(ISERROR(TTEST(Calculations!BP238:BY238,Calculations!BZ238:CI238,2,2)),"N/A",TTEST(Calculations!BP238:BY238,Calculations!BZ238:CI238,2,2)))</f>
        <v>N/A</v>
      </c>
      <c r="J237" s="94" t="e">
        <f t="shared" si="19"/>
        <v>#DIV/0!</v>
      </c>
      <c r="K237" s="98" t="e">
        <f>IF(AND('Test Sample Data'!N237&gt;=35,'Control Sample Data'!N237&gt;=35),"Type 3",IF(AND('Test Sample Data'!N237&gt;=30,'Control Sample Data'!N237&gt;=30,OR(I237&gt;=0.05,I237="N/A")),"Type 2",IF(OR(AND('Test Sample Data'!N237&gt;=30,'Control Sample Data'!N237&lt;=30),AND('Test Sample Data'!N237&lt;=30,'Control Sample Data'!N237&gt;=30)),"Type 1","OKAY")))</f>
        <v>#DIV/0!</v>
      </c>
    </row>
    <row r="238" spans="1:11">
      <c r="A238" s="73"/>
      <c r="B238" s="92" t="str">
        <f>'Gene Table'!D238</f>
        <v>NM_005614</v>
      </c>
      <c r="C238" s="93" t="s">
        <v>181</v>
      </c>
      <c r="D238" s="94" t="e">
        <f>Calculations!BN239</f>
        <v>#DIV/0!</v>
      </c>
      <c r="E238" s="94" t="e">
        <f>Calculations!BO239</f>
        <v>#DIV/0!</v>
      </c>
      <c r="F238" s="95" t="e">
        <f t="shared" si="16"/>
        <v>#DIV/0!</v>
      </c>
      <c r="G238" s="95" t="e">
        <f t="shared" si="17"/>
        <v>#DIV/0!</v>
      </c>
      <c r="H238" s="94" t="e">
        <f t="shared" si="18"/>
        <v>#DIV/0!</v>
      </c>
      <c r="I238" s="97" t="str">
        <f>IF(OR(COUNT(Calculations!BP239:BY239)&lt;3,COUNT(Calculations!BZ239:CI239)&lt;3),"N/A",IF(ISERROR(TTEST(Calculations!BP239:BY239,Calculations!BZ239:CI239,2,2)),"N/A",TTEST(Calculations!BP239:BY239,Calculations!BZ239:CI239,2,2)))</f>
        <v>N/A</v>
      </c>
      <c r="J238" s="94" t="e">
        <f t="shared" si="19"/>
        <v>#DIV/0!</v>
      </c>
      <c r="K238" s="98" t="e">
        <f>IF(AND('Test Sample Data'!N238&gt;=35,'Control Sample Data'!N238&gt;=35),"Type 3",IF(AND('Test Sample Data'!N238&gt;=30,'Control Sample Data'!N238&gt;=30,OR(I238&gt;=0.05,I238="N/A")),"Type 2",IF(OR(AND('Test Sample Data'!N238&gt;=30,'Control Sample Data'!N238&lt;=30),AND('Test Sample Data'!N238&lt;=30,'Control Sample Data'!N238&gt;=30)),"Type 1","OKAY")))</f>
        <v>#DIV/0!</v>
      </c>
    </row>
    <row r="239" spans="1:11">
      <c r="A239" s="73"/>
      <c r="B239" s="92" t="str">
        <f>'Gene Table'!D239</f>
        <v>NM_002923</v>
      </c>
      <c r="C239" s="93" t="s">
        <v>185</v>
      </c>
      <c r="D239" s="94" t="e">
        <f>Calculations!BN240</f>
        <v>#DIV/0!</v>
      </c>
      <c r="E239" s="94" t="e">
        <f>Calculations!BO240</f>
        <v>#DIV/0!</v>
      </c>
      <c r="F239" s="95" t="e">
        <f t="shared" si="16"/>
        <v>#DIV/0!</v>
      </c>
      <c r="G239" s="95" t="e">
        <f t="shared" si="17"/>
        <v>#DIV/0!</v>
      </c>
      <c r="H239" s="94" t="e">
        <f t="shared" si="18"/>
        <v>#DIV/0!</v>
      </c>
      <c r="I239" s="97" t="str">
        <f>IF(OR(COUNT(Calculations!BP240:BY240)&lt;3,COUNT(Calculations!BZ240:CI240)&lt;3),"N/A",IF(ISERROR(TTEST(Calculations!BP240:BY240,Calculations!BZ240:CI240,2,2)),"N/A",TTEST(Calculations!BP240:BY240,Calculations!BZ240:CI240,2,2)))</f>
        <v>N/A</v>
      </c>
      <c r="J239" s="94" t="e">
        <f t="shared" si="19"/>
        <v>#DIV/0!</v>
      </c>
      <c r="K239" s="98" t="e">
        <f>IF(AND('Test Sample Data'!N239&gt;=35,'Control Sample Data'!N239&gt;=35),"Type 3",IF(AND('Test Sample Data'!N239&gt;=30,'Control Sample Data'!N239&gt;=30,OR(I239&gt;=0.05,I239="N/A")),"Type 2",IF(OR(AND('Test Sample Data'!N239&gt;=30,'Control Sample Data'!N239&lt;=30),AND('Test Sample Data'!N239&lt;=30,'Control Sample Data'!N239&gt;=30)),"Type 1","OKAY")))</f>
        <v>#DIV/0!</v>
      </c>
    </row>
    <row r="240" spans="1:11">
      <c r="A240" s="73"/>
      <c r="B240" s="92" t="str">
        <f>'Gene Table'!D240</f>
        <v>NM_181578</v>
      </c>
      <c r="C240" s="93" t="s">
        <v>189</v>
      </c>
      <c r="D240" s="94" t="e">
        <f>Calculations!BN241</f>
        <v>#DIV/0!</v>
      </c>
      <c r="E240" s="94" t="e">
        <f>Calculations!BO241</f>
        <v>#DIV/0!</v>
      </c>
      <c r="F240" s="95" t="e">
        <f t="shared" si="16"/>
        <v>#DIV/0!</v>
      </c>
      <c r="G240" s="95" t="e">
        <f t="shared" si="17"/>
        <v>#DIV/0!</v>
      </c>
      <c r="H240" s="94" t="e">
        <f t="shared" si="18"/>
        <v>#DIV/0!</v>
      </c>
      <c r="I240" s="97" t="str">
        <f>IF(OR(COUNT(Calculations!BP241:BY241)&lt;3,COUNT(Calculations!BZ241:CI241)&lt;3),"N/A",IF(ISERROR(TTEST(Calculations!BP241:BY241,Calculations!BZ241:CI241,2,2)),"N/A",TTEST(Calculations!BP241:BY241,Calculations!BZ241:CI241,2,2)))</f>
        <v>N/A</v>
      </c>
      <c r="J240" s="94" t="e">
        <f t="shared" si="19"/>
        <v>#DIV/0!</v>
      </c>
      <c r="K240" s="98" t="e">
        <f>IF(AND('Test Sample Data'!N240&gt;=35,'Control Sample Data'!N240&gt;=35),"Type 3",IF(AND('Test Sample Data'!N240&gt;=30,'Control Sample Data'!N240&gt;=30,OR(I240&gt;=0.05,I240="N/A")),"Type 2",IF(OR(AND('Test Sample Data'!N240&gt;=30,'Control Sample Data'!N240&lt;=30),AND('Test Sample Data'!N240&lt;=30,'Control Sample Data'!N240&gt;=30)),"Type 1","OKAY")))</f>
        <v>#DIV/0!</v>
      </c>
    </row>
    <row r="241" spans="1:11">
      <c r="A241" s="73"/>
      <c r="B241" s="92" t="str">
        <f>'Gene Table'!D241</f>
        <v>NM_002915</v>
      </c>
      <c r="C241" s="93" t="s">
        <v>193</v>
      </c>
      <c r="D241" s="94" t="e">
        <f>Calculations!BN242</f>
        <v>#DIV/0!</v>
      </c>
      <c r="E241" s="94" t="e">
        <f>Calculations!BO242</f>
        <v>#DIV/0!</v>
      </c>
      <c r="F241" s="95" t="e">
        <f t="shared" si="16"/>
        <v>#DIV/0!</v>
      </c>
      <c r="G241" s="95" t="e">
        <f t="shared" si="17"/>
        <v>#DIV/0!</v>
      </c>
      <c r="H241" s="94" t="e">
        <f t="shared" si="18"/>
        <v>#DIV/0!</v>
      </c>
      <c r="I241" s="97" t="str">
        <f>IF(OR(COUNT(Calculations!BP242:BY242)&lt;3,COUNT(Calculations!BZ242:CI242)&lt;3),"N/A",IF(ISERROR(TTEST(Calculations!BP242:BY242,Calculations!BZ242:CI242,2,2)),"N/A",TTEST(Calculations!BP242:BY242,Calculations!BZ242:CI242,2,2)))</f>
        <v>N/A</v>
      </c>
      <c r="J241" s="94" t="e">
        <f t="shared" si="19"/>
        <v>#DIV/0!</v>
      </c>
      <c r="K241" s="98" t="e">
        <f>IF(AND('Test Sample Data'!N241&gt;=35,'Control Sample Data'!N241&gt;=35),"Type 3",IF(AND('Test Sample Data'!N241&gt;=30,'Control Sample Data'!N241&gt;=30,OR(I241&gt;=0.05,I241="N/A")),"Type 2",IF(OR(AND('Test Sample Data'!N241&gt;=30,'Control Sample Data'!N241&lt;=30),AND('Test Sample Data'!N241&lt;=30,'Control Sample Data'!N241&gt;=30)),"Type 1","OKAY")))</f>
        <v>#DIV/0!</v>
      </c>
    </row>
    <row r="242" spans="1:11">
      <c r="A242" s="73"/>
      <c r="B242" s="92" t="str">
        <f>'Gene Table'!D242</f>
        <v>NM_002914</v>
      </c>
      <c r="C242" s="93" t="s">
        <v>197</v>
      </c>
      <c r="D242" s="94" t="e">
        <f>Calculations!BN243</f>
        <v>#DIV/0!</v>
      </c>
      <c r="E242" s="94" t="e">
        <f>Calculations!BO243</f>
        <v>#DIV/0!</v>
      </c>
      <c r="F242" s="95" t="e">
        <f t="shared" si="16"/>
        <v>#DIV/0!</v>
      </c>
      <c r="G242" s="95" t="e">
        <f t="shared" si="17"/>
        <v>#DIV/0!</v>
      </c>
      <c r="H242" s="94" t="e">
        <f t="shared" si="18"/>
        <v>#DIV/0!</v>
      </c>
      <c r="I242" s="97" t="str">
        <f>IF(OR(COUNT(Calculations!BP243:BY243)&lt;3,COUNT(Calculations!BZ243:CI243)&lt;3),"N/A",IF(ISERROR(TTEST(Calculations!BP243:BY243,Calculations!BZ243:CI243,2,2)),"N/A",TTEST(Calculations!BP243:BY243,Calculations!BZ243:CI243,2,2)))</f>
        <v>N/A</v>
      </c>
      <c r="J242" s="94" t="e">
        <f t="shared" si="19"/>
        <v>#DIV/0!</v>
      </c>
      <c r="K242" s="98" t="e">
        <f>IF(AND('Test Sample Data'!N242&gt;=35,'Control Sample Data'!N242&gt;=35),"Type 3",IF(AND('Test Sample Data'!N242&gt;=30,'Control Sample Data'!N242&gt;=30,OR(I242&gt;=0.05,I242="N/A")),"Type 2",IF(OR(AND('Test Sample Data'!N242&gt;=30,'Control Sample Data'!N242&lt;=30),AND('Test Sample Data'!N242&lt;=30,'Control Sample Data'!N242&gt;=30)),"Type 1","OKAY")))</f>
        <v>#DIV/0!</v>
      </c>
    </row>
    <row r="243" spans="1:11">
      <c r="A243" s="73"/>
      <c r="B243" s="92" t="str">
        <f>'Gene Table'!D243</f>
        <v>NM_002913</v>
      </c>
      <c r="C243" s="93" t="s">
        <v>201</v>
      </c>
      <c r="D243" s="94" t="e">
        <f>Calculations!BN244</f>
        <v>#DIV/0!</v>
      </c>
      <c r="E243" s="94" t="e">
        <f>Calculations!BO244</f>
        <v>#DIV/0!</v>
      </c>
      <c r="F243" s="95" t="e">
        <f t="shared" si="16"/>
        <v>#DIV/0!</v>
      </c>
      <c r="G243" s="95" t="e">
        <f t="shared" si="17"/>
        <v>#DIV/0!</v>
      </c>
      <c r="H243" s="94" t="e">
        <f t="shared" si="18"/>
        <v>#DIV/0!</v>
      </c>
      <c r="I243" s="97" t="str">
        <f>IF(OR(COUNT(Calculations!BP244:BY244)&lt;3,COUNT(Calculations!BZ244:CI244)&lt;3),"N/A",IF(ISERROR(TTEST(Calculations!BP244:BY244,Calculations!BZ244:CI244,2,2)),"N/A",TTEST(Calculations!BP244:BY244,Calculations!BZ244:CI244,2,2)))</f>
        <v>N/A</v>
      </c>
      <c r="J243" s="94" t="e">
        <f t="shared" si="19"/>
        <v>#DIV/0!</v>
      </c>
      <c r="K243" s="98" t="e">
        <f>IF(AND('Test Sample Data'!N243&gt;=35,'Control Sample Data'!N243&gt;=35),"Type 3",IF(AND('Test Sample Data'!N243&gt;=30,'Control Sample Data'!N243&gt;=30,OR(I243&gt;=0.05,I243="N/A")),"Type 2",IF(OR(AND('Test Sample Data'!N243&gt;=30,'Control Sample Data'!N243&lt;=30),AND('Test Sample Data'!N243&lt;=30,'Control Sample Data'!N243&gt;=30)),"Type 1","OKAY")))</f>
        <v>#DIV/0!</v>
      </c>
    </row>
    <row r="244" spans="1:11">
      <c r="A244" s="73"/>
      <c r="B244" s="92" t="str">
        <f>'Gene Table'!D244</f>
        <v>NM_002912</v>
      </c>
      <c r="C244" s="93" t="s">
        <v>205</v>
      </c>
      <c r="D244" s="94" t="e">
        <f>Calculations!BN245</f>
        <v>#DIV/0!</v>
      </c>
      <c r="E244" s="94" t="e">
        <f>Calculations!BO245</f>
        <v>#DIV/0!</v>
      </c>
      <c r="F244" s="95" t="e">
        <f t="shared" si="16"/>
        <v>#DIV/0!</v>
      </c>
      <c r="G244" s="95" t="e">
        <f t="shared" si="17"/>
        <v>#DIV/0!</v>
      </c>
      <c r="H244" s="94" t="e">
        <f t="shared" si="18"/>
        <v>#DIV/0!</v>
      </c>
      <c r="I244" s="97" t="str">
        <f>IF(OR(COUNT(Calculations!BP245:BY245)&lt;3,COUNT(Calculations!BZ245:CI245)&lt;3),"N/A",IF(ISERROR(TTEST(Calculations!BP245:BY245,Calculations!BZ245:CI245,2,2)),"N/A",TTEST(Calculations!BP245:BY245,Calculations!BZ245:CI245,2,2)))</f>
        <v>N/A</v>
      </c>
      <c r="J244" s="94" t="e">
        <f t="shared" si="19"/>
        <v>#DIV/0!</v>
      </c>
      <c r="K244" s="98" t="e">
        <f>IF(AND('Test Sample Data'!N244&gt;=35,'Control Sample Data'!N244&gt;=35),"Type 3",IF(AND('Test Sample Data'!N244&gt;=30,'Control Sample Data'!N244&gt;=30,OR(I244&gt;=0.05,I244="N/A")),"Type 2",IF(OR(AND('Test Sample Data'!N244&gt;=30,'Control Sample Data'!N244&lt;=30),AND('Test Sample Data'!N244&lt;=30,'Control Sample Data'!N244&gt;=30)),"Type 1","OKAY")))</f>
        <v>#DIV/0!</v>
      </c>
    </row>
    <row r="245" spans="1:11">
      <c r="A245" s="73"/>
      <c r="B245" s="92" t="str">
        <f>'Gene Table'!D245</f>
        <v>NM_021629</v>
      </c>
      <c r="C245" s="93" t="s">
        <v>209</v>
      </c>
      <c r="D245" s="94" t="e">
        <f>Calculations!BN246</f>
        <v>#DIV/0!</v>
      </c>
      <c r="E245" s="94" t="e">
        <f>Calculations!BO246</f>
        <v>#DIV/0!</v>
      </c>
      <c r="F245" s="95" t="e">
        <f t="shared" si="16"/>
        <v>#DIV/0!</v>
      </c>
      <c r="G245" s="95" t="e">
        <f t="shared" si="17"/>
        <v>#DIV/0!</v>
      </c>
      <c r="H245" s="94" t="e">
        <f t="shared" si="18"/>
        <v>#DIV/0!</v>
      </c>
      <c r="I245" s="97" t="str">
        <f>IF(OR(COUNT(Calculations!BP246:BY246)&lt;3,COUNT(Calculations!BZ246:CI246)&lt;3),"N/A",IF(ISERROR(TTEST(Calculations!BP246:BY246,Calculations!BZ246:CI246,2,2)),"N/A",TTEST(Calculations!BP246:BY246,Calculations!BZ246:CI246,2,2)))</f>
        <v>N/A</v>
      </c>
      <c r="J245" s="94" t="e">
        <f t="shared" si="19"/>
        <v>#DIV/0!</v>
      </c>
      <c r="K245" s="98" t="e">
        <f>IF(AND('Test Sample Data'!N245&gt;=35,'Control Sample Data'!N245&gt;=35),"Type 3",IF(AND('Test Sample Data'!N245&gt;=30,'Control Sample Data'!N245&gt;=30,OR(I245&gt;=0.05,I245="N/A")),"Type 2",IF(OR(AND('Test Sample Data'!N245&gt;=30,'Control Sample Data'!N245&lt;=30),AND('Test Sample Data'!N245&lt;=30,'Control Sample Data'!N245&gt;=30)),"Type 1","OKAY")))</f>
        <v>#DIV/0!</v>
      </c>
    </row>
    <row r="246" spans="1:11">
      <c r="A246" s="73"/>
      <c r="B246" s="92" t="str">
        <f>'Gene Table'!D246</f>
        <v>NM_002876</v>
      </c>
      <c r="C246" s="93" t="s">
        <v>213</v>
      </c>
      <c r="D246" s="94" t="e">
        <f>Calculations!BN247</f>
        <v>#DIV/0!</v>
      </c>
      <c r="E246" s="94" t="e">
        <f>Calculations!BO247</f>
        <v>#DIV/0!</v>
      </c>
      <c r="F246" s="95" t="e">
        <f t="shared" si="16"/>
        <v>#DIV/0!</v>
      </c>
      <c r="G246" s="95" t="e">
        <f t="shared" si="17"/>
        <v>#DIV/0!</v>
      </c>
      <c r="H246" s="94" t="e">
        <f t="shared" si="18"/>
        <v>#DIV/0!</v>
      </c>
      <c r="I246" s="97" t="str">
        <f>IF(OR(COUNT(Calculations!BP247:BY247)&lt;3,COUNT(Calculations!BZ247:CI247)&lt;3),"N/A",IF(ISERROR(TTEST(Calculations!BP247:BY247,Calculations!BZ247:CI247,2,2)),"N/A",TTEST(Calculations!BP247:BY247,Calculations!BZ247:CI247,2,2)))</f>
        <v>N/A</v>
      </c>
      <c r="J246" s="94" t="e">
        <f t="shared" si="19"/>
        <v>#DIV/0!</v>
      </c>
      <c r="K246" s="98" t="e">
        <f>IF(AND('Test Sample Data'!N246&gt;=35,'Control Sample Data'!N246&gt;=35),"Type 3",IF(AND('Test Sample Data'!N246&gt;=30,'Control Sample Data'!N246&gt;=30,OR(I246&gt;=0.05,I246="N/A")),"Type 2",IF(OR(AND('Test Sample Data'!N246&gt;=30,'Control Sample Data'!N246&lt;=30),AND('Test Sample Data'!N246&lt;=30,'Control Sample Data'!N246&gt;=30)),"Type 1","OKAY")))</f>
        <v>#DIV/0!</v>
      </c>
    </row>
    <row r="247" spans="1:11">
      <c r="A247" s="73"/>
      <c r="B247" s="92" t="str">
        <f>'Gene Table'!D247</f>
        <v>NM_018890</v>
      </c>
      <c r="C247" s="93" t="s">
        <v>217</v>
      </c>
      <c r="D247" s="94" t="e">
        <f>Calculations!BN248</f>
        <v>#DIV/0!</v>
      </c>
      <c r="E247" s="94" t="e">
        <f>Calculations!BO248</f>
        <v>#DIV/0!</v>
      </c>
      <c r="F247" s="95" t="e">
        <f t="shared" si="16"/>
        <v>#DIV/0!</v>
      </c>
      <c r="G247" s="95" t="e">
        <f t="shared" si="17"/>
        <v>#DIV/0!</v>
      </c>
      <c r="H247" s="94" t="e">
        <f t="shared" si="18"/>
        <v>#DIV/0!</v>
      </c>
      <c r="I247" s="97" t="str">
        <f>IF(OR(COUNT(Calculations!BP248:BY248)&lt;3,COUNT(Calculations!BZ248:CI248)&lt;3),"N/A",IF(ISERROR(TTEST(Calculations!BP248:BY248,Calculations!BZ248:CI248,2,2)),"N/A",TTEST(Calculations!BP248:BY248,Calculations!BZ248:CI248,2,2)))</f>
        <v>N/A</v>
      </c>
      <c r="J247" s="94" t="e">
        <f t="shared" si="19"/>
        <v>#DIV/0!</v>
      </c>
      <c r="K247" s="98" t="e">
        <f>IF(AND('Test Sample Data'!N247&gt;=35,'Control Sample Data'!N247&gt;=35),"Type 3",IF(AND('Test Sample Data'!N247&gt;=30,'Control Sample Data'!N247&gt;=30,OR(I247&gt;=0.05,I247="N/A")),"Type 2",IF(OR(AND('Test Sample Data'!N247&gt;=30,'Control Sample Data'!N247&lt;=30),AND('Test Sample Data'!N247&lt;=30,'Control Sample Data'!N247&gt;=30)),"Type 1","OKAY")))</f>
        <v>#DIV/0!</v>
      </c>
    </row>
    <row r="248" spans="1:11">
      <c r="A248" s="73"/>
      <c r="B248" s="92" t="str">
        <f>'Gene Table'!D248</f>
        <v>NM_021213</v>
      </c>
      <c r="C248" s="93" t="s">
        <v>221</v>
      </c>
      <c r="D248" s="94" t="e">
        <f>Calculations!BN249</f>
        <v>#DIV/0!</v>
      </c>
      <c r="E248" s="94" t="e">
        <f>Calculations!BO249</f>
        <v>#DIV/0!</v>
      </c>
      <c r="F248" s="95" t="e">
        <f t="shared" si="16"/>
        <v>#DIV/0!</v>
      </c>
      <c r="G248" s="95" t="e">
        <f t="shared" si="17"/>
        <v>#DIV/0!</v>
      </c>
      <c r="H248" s="94" t="e">
        <f t="shared" si="18"/>
        <v>#DIV/0!</v>
      </c>
      <c r="I248" s="97" t="str">
        <f>IF(OR(COUNT(Calculations!BP249:BY249)&lt;3,COUNT(Calculations!BZ249:CI249)&lt;3),"N/A",IF(ISERROR(TTEST(Calculations!BP249:BY249,Calculations!BZ249:CI249,2,2)),"N/A",TTEST(Calculations!BP249:BY249,Calculations!BZ249:CI249,2,2)))</f>
        <v>N/A</v>
      </c>
      <c r="J248" s="94" t="e">
        <f t="shared" si="19"/>
        <v>#DIV/0!</v>
      </c>
      <c r="K248" s="98" t="e">
        <f>IF(AND('Test Sample Data'!N248&gt;=35,'Control Sample Data'!N248&gt;=35),"Type 3",IF(AND('Test Sample Data'!N248&gt;=30,'Control Sample Data'!N248&gt;=30,OR(I248&gt;=0.05,I248="N/A")),"Type 2",IF(OR(AND('Test Sample Data'!N248&gt;=30,'Control Sample Data'!N248&lt;=30),AND('Test Sample Data'!N248&lt;=30,'Control Sample Data'!N248&gt;=30)),"Type 1","OKAY")))</f>
        <v>#DIV/0!</v>
      </c>
    </row>
    <row r="249" spans="1:11">
      <c r="A249" s="73"/>
      <c r="B249" s="92" t="str">
        <f>'Gene Table'!D249</f>
        <v>NM_000465</v>
      </c>
      <c r="C249" s="93" t="s">
        <v>225</v>
      </c>
      <c r="D249" s="94" t="e">
        <f>Calculations!BN250</f>
        <v>#DIV/0!</v>
      </c>
      <c r="E249" s="94" t="e">
        <f>Calculations!BO250</f>
        <v>#DIV/0!</v>
      </c>
      <c r="F249" s="95" t="e">
        <f t="shared" si="16"/>
        <v>#DIV/0!</v>
      </c>
      <c r="G249" s="95" t="e">
        <f t="shared" si="17"/>
        <v>#DIV/0!</v>
      </c>
      <c r="H249" s="94" t="e">
        <f t="shared" si="18"/>
        <v>#DIV/0!</v>
      </c>
      <c r="I249" s="97" t="str">
        <f>IF(OR(COUNT(Calculations!BP250:BY250)&lt;3,COUNT(Calculations!BZ250:CI250)&lt;3),"N/A",IF(ISERROR(TTEST(Calculations!BP250:BY250,Calculations!BZ250:CI250,2,2)),"N/A",TTEST(Calculations!BP250:BY250,Calculations!BZ250:CI250,2,2)))</f>
        <v>N/A</v>
      </c>
      <c r="J249" s="94" t="e">
        <f t="shared" si="19"/>
        <v>#DIV/0!</v>
      </c>
      <c r="K249" s="98" t="e">
        <f>IF(AND('Test Sample Data'!N249&gt;=35,'Control Sample Data'!N249&gt;=35),"Type 3",IF(AND('Test Sample Data'!N249&gt;=30,'Control Sample Data'!N249&gt;=30,OR(I249&gt;=0.05,I249="N/A")),"Type 2",IF(OR(AND('Test Sample Data'!N249&gt;=30,'Control Sample Data'!N249&lt;=30),AND('Test Sample Data'!N249&lt;=30,'Control Sample Data'!N249&gt;=30)),"Type 1","OKAY")))</f>
        <v>#DIV/0!</v>
      </c>
    </row>
    <row r="250" spans="1:11">
      <c r="A250" s="73"/>
      <c r="B250" s="92" t="str">
        <f>'Gene Table'!D250</f>
        <v>NM_001188</v>
      </c>
      <c r="C250" s="93" t="s">
        <v>229</v>
      </c>
      <c r="D250" s="94" t="e">
        <f>Calculations!BN251</f>
        <v>#DIV/0!</v>
      </c>
      <c r="E250" s="94" t="e">
        <f>Calculations!BO251</f>
        <v>#DIV/0!</v>
      </c>
      <c r="F250" s="95" t="e">
        <f t="shared" si="16"/>
        <v>#DIV/0!</v>
      </c>
      <c r="G250" s="95" t="e">
        <f t="shared" si="17"/>
        <v>#DIV/0!</v>
      </c>
      <c r="H250" s="94" t="e">
        <f t="shared" si="18"/>
        <v>#DIV/0!</v>
      </c>
      <c r="I250" s="97" t="str">
        <f>IF(OR(COUNT(Calculations!BP251:BY251)&lt;3,COUNT(Calculations!BZ251:CI251)&lt;3),"N/A",IF(ISERROR(TTEST(Calculations!BP251:BY251,Calculations!BZ251:CI251,2,2)),"N/A",TTEST(Calculations!BP251:BY251,Calculations!BZ251:CI251,2,2)))</f>
        <v>N/A</v>
      </c>
      <c r="J250" s="94" t="e">
        <f t="shared" si="19"/>
        <v>#DIV/0!</v>
      </c>
      <c r="K250" s="98" t="e">
        <f>IF(AND('Test Sample Data'!N250&gt;=35,'Control Sample Data'!N250&gt;=35),"Type 3",IF(AND('Test Sample Data'!N250&gt;=30,'Control Sample Data'!N250&gt;=30,OR(I250&gt;=0.05,I250="N/A")),"Type 2",IF(OR(AND('Test Sample Data'!N250&gt;=30,'Control Sample Data'!N250&lt;=30),AND('Test Sample Data'!N250&lt;=30,'Control Sample Data'!N250&gt;=30)),"Type 1","OKAY")))</f>
        <v>#DIV/0!</v>
      </c>
    </row>
    <row r="251" spans="1:11">
      <c r="A251" s="73"/>
      <c r="B251" s="92" t="str">
        <f>'Gene Table'!D251</f>
        <v>NM_020884</v>
      </c>
      <c r="C251" s="93" t="s">
        <v>233</v>
      </c>
      <c r="D251" s="94" t="e">
        <f>Calculations!BN252</f>
        <v>#DIV/0!</v>
      </c>
      <c r="E251" s="94" t="e">
        <f>Calculations!BO252</f>
        <v>#DIV/0!</v>
      </c>
      <c r="F251" s="95" t="e">
        <f t="shared" si="16"/>
        <v>#DIV/0!</v>
      </c>
      <c r="G251" s="95" t="e">
        <f t="shared" si="17"/>
        <v>#DIV/0!</v>
      </c>
      <c r="H251" s="94" t="e">
        <f t="shared" si="18"/>
        <v>#DIV/0!</v>
      </c>
      <c r="I251" s="97" t="str">
        <f>IF(OR(COUNT(Calculations!BP252:BY252)&lt;3,COUNT(Calculations!BZ252:CI252)&lt;3),"N/A",IF(ISERROR(TTEST(Calculations!BP252:BY252,Calculations!BZ252:CI252,2,2)),"N/A",TTEST(Calculations!BP252:BY252,Calculations!BZ252:CI252,2,2)))</f>
        <v>N/A</v>
      </c>
      <c r="J251" s="94" t="e">
        <f t="shared" si="19"/>
        <v>#DIV/0!</v>
      </c>
      <c r="K251" s="98" t="e">
        <f>IF(AND('Test Sample Data'!N251&gt;=35,'Control Sample Data'!N251&gt;=35),"Type 3",IF(AND('Test Sample Data'!N251&gt;=30,'Control Sample Data'!N251&gt;=30,OR(I251&gt;=0.05,I251="N/A")),"Type 2",IF(OR(AND('Test Sample Data'!N251&gt;=30,'Control Sample Data'!N251&lt;=30),AND('Test Sample Data'!N251&lt;=30,'Control Sample Data'!N251&gt;=30)),"Type 1","OKAY")))</f>
        <v>#DIV/0!</v>
      </c>
    </row>
    <row r="252" spans="1:11">
      <c r="A252" s="73"/>
      <c r="B252" s="92" t="str">
        <f>'Gene Table'!D252</f>
        <v>NM_000962</v>
      </c>
      <c r="C252" s="93" t="s">
        <v>237</v>
      </c>
      <c r="D252" s="94" t="e">
        <f>Calculations!BN253</f>
        <v>#DIV/0!</v>
      </c>
      <c r="E252" s="94" t="e">
        <f>Calculations!BO253</f>
        <v>#DIV/0!</v>
      </c>
      <c r="F252" s="95" t="e">
        <f t="shared" si="16"/>
        <v>#DIV/0!</v>
      </c>
      <c r="G252" s="95" t="e">
        <f t="shared" si="17"/>
        <v>#DIV/0!</v>
      </c>
      <c r="H252" s="94" t="e">
        <f t="shared" si="18"/>
        <v>#DIV/0!</v>
      </c>
      <c r="I252" s="97" t="str">
        <f>IF(OR(COUNT(Calculations!BP253:BY253)&lt;3,COUNT(Calculations!BZ253:CI253)&lt;3),"N/A",IF(ISERROR(TTEST(Calculations!BP253:BY253,Calculations!BZ253:CI253,2,2)),"N/A",TTEST(Calculations!BP253:BY253,Calculations!BZ253:CI253,2,2)))</f>
        <v>N/A</v>
      </c>
      <c r="J252" s="94" t="e">
        <f t="shared" si="19"/>
        <v>#DIV/0!</v>
      </c>
      <c r="K252" s="98" t="e">
        <f>IF(AND('Test Sample Data'!N252&gt;=35,'Control Sample Data'!N252&gt;=35),"Type 3",IF(AND('Test Sample Data'!N252&gt;=30,'Control Sample Data'!N252&gt;=30,OR(I252&gt;=0.05,I252="N/A")),"Type 2",IF(OR(AND('Test Sample Data'!N252&gt;=30,'Control Sample Data'!N252&lt;=30),AND('Test Sample Data'!N252&lt;=30,'Control Sample Data'!N252&gt;=30)),"Type 1","OKAY")))</f>
        <v>#DIV/0!</v>
      </c>
    </row>
    <row r="253" spans="1:11">
      <c r="A253" s="73"/>
      <c r="B253" s="92" t="str">
        <f>'Gene Table'!D253</f>
        <v>NM_000314</v>
      </c>
      <c r="C253" s="93" t="s">
        <v>241</v>
      </c>
      <c r="D253" s="94" t="e">
        <f>Calculations!BN254</f>
        <v>#DIV/0!</v>
      </c>
      <c r="E253" s="94" t="e">
        <f>Calculations!BO254</f>
        <v>#DIV/0!</v>
      </c>
      <c r="F253" s="95" t="e">
        <f t="shared" si="16"/>
        <v>#DIV/0!</v>
      </c>
      <c r="G253" s="95" t="e">
        <f t="shared" si="17"/>
        <v>#DIV/0!</v>
      </c>
      <c r="H253" s="94" t="e">
        <f t="shared" si="18"/>
        <v>#DIV/0!</v>
      </c>
      <c r="I253" s="97" t="str">
        <f>IF(OR(COUNT(Calculations!BP254:BY254)&lt;3,COUNT(Calculations!BZ254:CI254)&lt;3),"N/A",IF(ISERROR(TTEST(Calculations!BP254:BY254,Calculations!BZ254:CI254,2,2)),"N/A",TTEST(Calculations!BP254:BY254,Calculations!BZ254:CI254,2,2)))</f>
        <v>N/A</v>
      </c>
      <c r="J253" s="94" t="e">
        <f t="shared" si="19"/>
        <v>#DIV/0!</v>
      </c>
      <c r="K253" s="98" t="e">
        <f>IF(AND('Test Sample Data'!N253&gt;=35,'Control Sample Data'!N253&gt;=35),"Type 3",IF(AND('Test Sample Data'!N253&gt;=30,'Control Sample Data'!N253&gt;=30,OR(I253&gt;=0.05,I253="N/A")),"Type 2",IF(OR(AND('Test Sample Data'!N253&gt;=30,'Control Sample Data'!N253&lt;=30),AND('Test Sample Data'!N253&lt;=30,'Control Sample Data'!N253&gt;=30)),"Type 1","OKAY")))</f>
        <v>#DIV/0!</v>
      </c>
    </row>
    <row r="254" spans="1:11">
      <c r="A254" s="73"/>
      <c r="B254" s="92" t="str">
        <f>'Gene Table'!D254</f>
        <v>NM_018657</v>
      </c>
      <c r="C254" s="93" t="s">
        <v>245</v>
      </c>
      <c r="D254" s="94" t="e">
        <f>Calculations!BN255</f>
        <v>#DIV/0!</v>
      </c>
      <c r="E254" s="94" t="e">
        <f>Calculations!BO255</f>
        <v>#DIV/0!</v>
      </c>
      <c r="F254" s="95" t="e">
        <f t="shared" si="16"/>
        <v>#DIV/0!</v>
      </c>
      <c r="G254" s="95" t="e">
        <f t="shared" si="17"/>
        <v>#DIV/0!</v>
      </c>
      <c r="H254" s="94" t="e">
        <f t="shared" si="18"/>
        <v>#DIV/0!</v>
      </c>
      <c r="I254" s="97" t="str">
        <f>IF(OR(COUNT(Calculations!BP255:BY255)&lt;3,COUNT(Calculations!BZ255:CI255)&lt;3),"N/A",IF(ISERROR(TTEST(Calculations!BP255:BY255,Calculations!BZ255:CI255,2,2)),"N/A",TTEST(Calculations!BP255:BY255,Calculations!BZ255:CI255,2,2)))</f>
        <v>N/A</v>
      </c>
      <c r="J254" s="94" t="e">
        <f t="shared" si="19"/>
        <v>#DIV/0!</v>
      </c>
      <c r="K254" s="98" t="e">
        <f>IF(AND('Test Sample Data'!N254&gt;=35,'Control Sample Data'!N254&gt;=35),"Type 3",IF(AND('Test Sample Data'!N254&gt;=30,'Control Sample Data'!N254&gt;=30,OR(I254&gt;=0.05,I254="N/A")),"Type 2",IF(OR(AND('Test Sample Data'!N254&gt;=30,'Control Sample Data'!N254&lt;=30),AND('Test Sample Data'!N254&lt;=30,'Control Sample Data'!N254&gt;=30)),"Type 1","OKAY")))</f>
        <v>#DIV/0!</v>
      </c>
    </row>
    <row r="255" spans="1:11">
      <c r="A255" s="73"/>
      <c r="B255" s="92" t="str">
        <f>'Gene Table'!D255</f>
        <v>NM_017902</v>
      </c>
      <c r="C255" s="93" t="s">
        <v>249</v>
      </c>
      <c r="D255" s="94" t="e">
        <f>Calculations!BN256</f>
        <v>#DIV/0!</v>
      </c>
      <c r="E255" s="94" t="e">
        <f>Calculations!BO256</f>
        <v>#DIV/0!</v>
      </c>
      <c r="F255" s="95" t="e">
        <f t="shared" si="16"/>
        <v>#DIV/0!</v>
      </c>
      <c r="G255" s="95" t="e">
        <f t="shared" si="17"/>
        <v>#DIV/0!</v>
      </c>
      <c r="H255" s="94" t="e">
        <f t="shared" si="18"/>
        <v>#DIV/0!</v>
      </c>
      <c r="I255" s="97" t="str">
        <f>IF(OR(COUNT(Calculations!BP256:BY256)&lt;3,COUNT(Calculations!BZ256:CI256)&lt;3),"N/A",IF(ISERROR(TTEST(Calculations!BP256:BY256,Calculations!BZ256:CI256,2,2)),"N/A",TTEST(Calculations!BP256:BY256,Calculations!BZ256:CI256,2,2)))</f>
        <v>N/A</v>
      </c>
      <c r="J255" s="94" t="e">
        <f t="shared" si="19"/>
        <v>#DIV/0!</v>
      </c>
      <c r="K255" s="98" t="e">
        <f>IF(AND('Test Sample Data'!N255&gt;=35,'Control Sample Data'!N255&gt;=35),"Type 3",IF(AND('Test Sample Data'!N255&gt;=30,'Control Sample Data'!N255&gt;=30,OR(I255&gt;=0.05,I255="N/A")),"Type 2",IF(OR(AND('Test Sample Data'!N255&gt;=30,'Control Sample Data'!N255&lt;=30),AND('Test Sample Data'!N255&lt;=30,'Control Sample Data'!N255&gt;=30)),"Type 1","OKAY")))</f>
        <v>#DIV/0!</v>
      </c>
    </row>
    <row r="256" spans="1:11">
      <c r="A256" s="73"/>
      <c r="B256" s="92" t="str">
        <f>'Gene Table'!D256</f>
        <v>NM_018315</v>
      </c>
      <c r="C256" s="93" t="s">
        <v>253</v>
      </c>
      <c r="D256" s="94" t="e">
        <f>Calculations!BN257</f>
        <v>#DIV/0!</v>
      </c>
      <c r="E256" s="94" t="e">
        <f>Calculations!BO257</f>
        <v>#DIV/0!</v>
      </c>
      <c r="F256" s="95" t="e">
        <f t="shared" si="16"/>
        <v>#DIV/0!</v>
      </c>
      <c r="G256" s="95" t="e">
        <f t="shared" si="17"/>
        <v>#DIV/0!</v>
      </c>
      <c r="H256" s="94" t="e">
        <f t="shared" si="18"/>
        <v>#DIV/0!</v>
      </c>
      <c r="I256" s="97" t="str">
        <f>IF(OR(COUNT(Calculations!BP257:BY257)&lt;3,COUNT(Calculations!BZ257:CI257)&lt;3),"N/A",IF(ISERROR(TTEST(Calculations!BP257:BY257,Calculations!BZ257:CI257,2,2)),"N/A",TTEST(Calculations!BP257:BY257,Calculations!BZ257:CI257,2,2)))</f>
        <v>N/A</v>
      </c>
      <c r="J256" s="94" t="e">
        <f t="shared" si="19"/>
        <v>#DIV/0!</v>
      </c>
      <c r="K256" s="98" t="e">
        <f>IF(AND('Test Sample Data'!N256&gt;=35,'Control Sample Data'!N256&gt;=35),"Type 3",IF(AND('Test Sample Data'!N256&gt;=30,'Control Sample Data'!N256&gt;=30,OR(I256&gt;=0.05,I256="N/A")),"Type 2",IF(OR(AND('Test Sample Data'!N256&gt;=30,'Control Sample Data'!N256&lt;=30),AND('Test Sample Data'!N256&lt;=30,'Control Sample Data'!N256&gt;=30)),"Type 1","OKAY")))</f>
        <v>#DIV/0!</v>
      </c>
    </row>
    <row r="257" spans="1:11">
      <c r="A257" s="73"/>
      <c r="B257" s="92" t="str">
        <f>'Gene Table'!D257</f>
        <v>NM_018081</v>
      </c>
      <c r="C257" s="93" t="s">
        <v>257</v>
      </c>
      <c r="D257" s="94" t="e">
        <f>Calculations!BN258</f>
        <v>#DIV/0!</v>
      </c>
      <c r="E257" s="94" t="e">
        <f>Calculations!BO258</f>
        <v>#DIV/0!</v>
      </c>
      <c r="F257" s="95" t="e">
        <f t="shared" si="16"/>
        <v>#DIV/0!</v>
      </c>
      <c r="G257" s="95" t="e">
        <f t="shared" si="17"/>
        <v>#DIV/0!</v>
      </c>
      <c r="H257" s="94" t="e">
        <f t="shared" si="18"/>
        <v>#DIV/0!</v>
      </c>
      <c r="I257" s="97" t="str">
        <f>IF(OR(COUNT(Calculations!BP258:BY258)&lt;3,COUNT(Calculations!BZ258:CI258)&lt;3),"N/A",IF(ISERROR(TTEST(Calculations!BP258:BY258,Calculations!BZ258:CI258,2,2)),"N/A",TTEST(Calculations!BP258:BY258,Calculations!BZ258:CI258,2,2)))</f>
        <v>N/A</v>
      </c>
      <c r="J257" s="94" t="e">
        <f t="shared" si="19"/>
        <v>#DIV/0!</v>
      </c>
      <c r="K257" s="98" t="e">
        <f>IF(AND('Test Sample Data'!N257&gt;=35,'Control Sample Data'!N257&gt;=35),"Type 3",IF(AND('Test Sample Data'!N257&gt;=30,'Control Sample Data'!N257&gt;=30,OR(I257&gt;=0.05,I257="N/A")),"Type 2",IF(OR(AND('Test Sample Data'!N257&gt;=30,'Control Sample Data'!N257&lt;=30),AND('Test Sample Data'!N257&lt;=30,'Control Sample Data'!N257&gt;=30)),"Type 1","OKAY")))</f>
        <v>#DIV/0!</v>
      </c>
    </row>
    <row r="258" spans="1:11">
      <c r="A258" s="73"/>
      <c r="B258" s="92" t="str">
        <f>'Gene Table'!D258</f>
        <v>NM_019077</v>
      </c>
      <c r="C258" s="93" t="s">
        <v>261</v>
      </c>
      <c r="D258" s="94" t="e">
        <f>Calculations!BN259</f>
        <v>#DIV/0!</v>
      </c>
      <c r="E258" s="94" t="e">
        <f>Calculations!BO259</f>
        <v>#DIV/0!</v>
      </c>
      <c r="F258" s="95" t="e">
        <f t="shared" si="16"/>
        <v>#DIV/0!</v>
      </c>
      <c r="G258" s="95" t="e">
        <f t="shared" si="17"/>
        <v>#DIV/0!</v>
      </c>
      <c r="H258" s="94" t="e">
        <f t="shared" si="18"/>
        <v>#DIV/0!</v>
      </c>
      <c r="I258" s="97" t="str">
        <f>IF(OR(COUNT(Calculations!BP259:BY259)&lt;3,COUNT(Calculations!BZ259:CI259)&lt;3),"N/A",IF(ISERROR(TTEST(Calculations!BP259:BY259,Calculations!BZ259:CI259,2,2)),"N/A",TTEST(Calculations!BP259:BY259,Calculations!BZ259:CI259,2,2)))</f>
        <v>N/A</v>
      </c>
      <c r="J258" s="94" t="e">
        <f t="shared" si="19"/>
        <v>#DIV/0!</v>
      </c>
      <c r="K258" s="98" t="e">
        <f>IF(AND('Test Sample Data'!N258&gt;=35,'Control Sample Data'!N258&gt;=35),"Type 3",IF(AND('Test Sample Data'!N258&gt;=30,'Control Sample Data'!N258&gt;=30,OR(I258&gt;=0.05,I258="N/A")),"Type 2",IF(OR(AND('Test Sample Data'!N258&gt;=30,'Control Sample Data'!N258&lt;=30),AND('Test Sample Data'!N258&lt;=30,'Control Sample Data'!N258&gt;=30)),"Type 1","OKAY")))</f>
        <v>#DIV/0!</v>
      </c>
    </row>
    <row r="259" spans="1:11">
      <c r="A259" s="73"/>
      <c r="B259" s="92" t="str">
        <f>'Gene Table'!D259</f>
        <v>NM_000446</v>
      </c>
      <c r="C259" s="93" t="s">
        <v>265</v>
      </c>
      <c r="D259" s="94" t="e">
        <f>Calculations!BN260</f>
        <v>#DIV/0!</v>
      </c>
      <c r="E259" s="94" t="e">
        <f>Calculations!BO260</f>
        <v>#DIV/0!</v>
      </c>
      <c r="F259" s="95" t="e">
        <f t="shared" si="16"/>
        <v>#DIV/0!</v>
      </c>
      <c r="G259" s="95" t="e">
        <f t="shared" si="17"/>
        <v>#DIV/0!</v>
      </c>
      <c r="H259" s="94" t="e">
        <f t="shared" si="18"/>
        <v>#DIV/0!</v>
      </c>
      <c r="I259" s="97" t="str">
        <f>IF(OR(COUNT(Calculations!BP260:BY260)&lt;3,COUNT(Calculations!BZ260:CI260)&lt;3),"N/A",IF(ISERROR(TTEST(Calculations!BP260:BY260,Calculations!BZ260:CI260,2,2)),"N/A",TTEST(Calculations!BP260:BY260,Calculations!BZ260:CI260,2,2)))</f>
        <v>N/A</v>
      </c>
      <c r="J259" s="94" t="e">
        <f t="shared" si="19"/>
        <v>#DIV/0!</v>
      </c>
      <c r="K259" s="98" t="e">
        <f>IF(AND('Test Sample Data'!N259&gt;=35,'Control Sample Data'!N259&gt;=35),"Type 3",IF(AND('Test Sample Data'!N259&gt;=30,'Control Sample Data'!N259&gt;=30,OR(I259&gt;=0.05,I259="N/A")),"Type 2",IF(OR(AND('Test Sample Data'!N259&gt;=30,'Control Sample Data'!N259&lt;=30),AND('Test Sample Data'!N259&lt;=30,'Control Sample Data'!N259&gt;=30)),"Type 1","OKAY")))</f>
        <v>#DIV/0!</v>
      </c>
    </row>
    <row r="260" spans="1:11">
      <c r="A260" s="73"/>
      <c r="B260" s="92" t="str">
        <f>'Gene Table'!D260</f>
        <v>NM_005035</v>
      </c>
      <c r="C260" s="93" t="s">
        <v>269</v>
      </c>
      <c r="D260" s="94" t="e">
        <f>Calculations!BN261</f>
        <v>#DIV/0!</v>
      </c>
      <c r="E260" s="94" t="e">
        <f>Calculations!BO261</f>
        <v>#DIV/0!</v>
      </c>
      <c r="F260" s="95" t="e">
        <f t="shared" si="16"/>
        <v>#DIV/0!</v>
      </c>
      <c r="G260" s="95" t="e">
        <f t="shared" si="17"/>
        <v>#DIV/0!</v>
      </c>
      <c r="H260" s="94" t="e">
        <f t="shared" si="18"/>
        <v>#DIV/0!</v>
      </c>
      <c r="I260" s="97" t="str">
        <f>IF(OR(COUNT(Calculations!BP261:BY261)&lt;3,COUNT(Calculations!BZ261:CI261)&lt;3),"N/A",IF(ISERROR(TTEST(Calculations!BP261:BY261,Calculations!BZ261:CI261,2,2)),"N/A",TTEST(Calculations!BP261:BY261,Calculations!BZ261:CI261,2,2)))</f>
        <v>N/A</v>
      </c>
      <c r="J260" s="94" t="e">
        <f t="shared" si="19"/>
        <v>#DIV/0!</v>
      </c>
      <c r="K260" s="98" t="e">
        <f>IF(AND('Test Sample Data'!N260&gt;=35,'Control Sample Data'!N260&gt;=35),"Type 3",IF(AND('Test Sample Data'!N260&gt;=30,'Control Sample Data'!N260&gt;=30,OR(I260&gt;=0.05,I260="N/A")),"Type 2",IF(OR(AND('Test Sample Data'!N260&gt;=30,'Control Sample Data'!N260&lt;=30),AND('Test Sample Data'!N260&lt;=30,'Control Sample Data'!N260&gt;=30)),"Type 1","OKAY")))</f>
        <v>#DIV/0!</v>
      </c>
    </row>
    <row r="261" spans="1:11">
      <c r="A261" s="73"/>
      <c r="B261" s="92" t="str">
        <f>'Gene Table'!D261</f>
        <v>NM_005034</v>
      </c>
      <c r="C261" s="93" t="s">
        <v>273</v>
      </c>
      <c r="D261" s="94" t="e">
        <f>Calculations!BN262</f>
        <v>#DIV/0!</v>
      </c>
      <c r="E261" s="94" t="e">
        <f>Calculations!BO262</f>
        <v>#DIV/0!</v>
      </c>
      <c r="F261" s="95" t="e">
        <f t="shared" si="16"/>
        <v>#DIV/0!</v>
      </c>
      <c r="G261" s="95" t="e">
        <f t="shared" si="17"/>
        <v>#DIV/0!</v>
      </c>
      <c r="H261" s="94" t="e">
        <f t="shared" si="18"/>
        <v>#DIV/0!</v>
      </c>
      <c r="I261" s="97" t="str">
        <f>IF(OR(COUNT(Calculations!BP262:BY262)&lt;3,COUNT(Calculations!BZ262:CI262)&lt;3),"N/A",IF(ISERROR(TTEST(Calculations!BP262:BY262,Calculations!BZ262:CI262,2,2)),"N/A",TTEST(Calculations!BP262:BY262,Calculations!BZ262:CI262,2,2)))</f>
        <v>N/A</v>
      </c>
      <c r="J261" s="94" t="e">
        <f t="shared" si="19"/>
        <v>#DIV/0!</v>
      </c>
      <c r="K261" s="98" t="e">
        <f>IF(AND('Test Sample Data'!N261&gt;=35,'Control Sample Data'!N261&gt;=35),"Type 3",IF(AND('Test Sample Data'!N261&gt;=30,'Control Sample Data'!N261&gt;=30,OR(I261&gt;=0.05,I261="N/A")),"Type 2",IF(OR(AND('Test Sample Data'!N261&gt;=30,'Control Sample Data'!N261&lt;=30),AND('Test Sample Data'!N261&lt;=30,'Control Sample Data'!N261&gt;=30)),"Type 1","OKAY")))</f>
        <v>#DIV/0!</v>
      </c>
    </row>
    <row r="262" spans="1:11">
      <c r="A262" s="73"/>
      <c r="B262" s="92" t="str">
        <f>'Gene Table'!D262</f>
        <v>NM_006234</v>
      </c>
      <c r="C262" s="93" t="s">
        <v>277</v>
      </c>
      <c r="D262" s="94" t="e">
        <f>Calculations!BN263</f>
        <v>#DIV/0!</v>
      </c>
      <c r="E262" s="94" t="e">
        <f>Calculations!BO263</f>
        <v>#DIV/0!</v>
      </c>
      <c r="F262" s="95" t="e">
        <f t="shared" si="16"/>
        <v>#DIV/0!</v>
      </c>
      <c r="G262" s="95" t="e">
        <f t="shared" si="17"/>
        <v>#DIV/0!</v>
      </c>
      <c r="H262" s="94" t="e">
        <f t="shared" si="18"/>
        <v>#DIV/0!</v>
      </c>
      <c r="I262" s="97" t="str">
        <f>IF(OR(COUNT(Calculations!BP263:BY263)&lt;3,COUNT(Calculations!BZ263:CI263)&lt;3),"N/A",IF(ISERROR(TTEST(Calculations!BP263:BY263,Calculations!BZ263:CI263,2,2)),"N/A",TTEST(Calculations!BP263:BY263,Calculations!BZ263:CI263,2,2)))</f>
        <v>N/A</v>
      </c>
      <c r="J262" s="94" t="e">
        <f t="shared" si="19"/>
        <v>#DIV/0!</v>
      </c>
      <c r="K262" s="98" t="e">
        <f>IF(AND('Test Sample Data'!N262&gt;=35,'Control Sample Data'!N262&gt;=35),"Type 3",IF(AND('Test Sample Data'!N262&gt;=30,'Control Sample Data'!N262&gt;=30,OR(I262&gt;=0.05,I262="N/A")),"Type 2",IF(OR(AND('Test Sample Data'!N262&gt;=30,'Control Sample Data'!N262&lt;=30),AND('Test Sample Data'!N262&lt;=30,'Control Sample Data'!N262&gt;=30)),"Type 1","OKAY")))</f>
        <v>#DIV/0!</v>
      </c>
    </row>
    <row r="263" spans="1:11">
      <c r="A263" s="73"/>
      <c r="B263" s="92" t="str">
        <f>'Gene Table'!D263</f>
        <v>NM_021974</v>
      </c>
      <c r="C263" s="93" t="s">
        <v>281</v>
      </c>
      <c r="D263" s="94" t="e">
        <f>Calculations!BN264</f>
        <v>#DIV/0!</v>
      </c>
      <c r="E263" s="94" t="e">
        <f>Calculations!BO264</f>
        <v>#DIV/0!</v>
      </c>
      <c r="F263" s="95" t="e">
        <f t="shared" si="16"/>
        <v>#DIV/0!</v>
      </c>
      <c r="G263" s="95" t="e">
        <f t="shared" si="17"/>
        <v>#DIV/0!</v>
      </c>
      <c r="H263" s="94" t="e">
        <f t="shared" si="18"/>
        <v>#DIV/0!</v>
      </c>
      <c r="I263" s="97" t="str">
        <f>IF(OR(COUNT(Calculations!BP264:BY264)&lt;3,COUNT(Calculations!BZ264:CI264)&lt;3),"N/A",IF(ISERROR(TTEST(Calculations!BP264:BY264,Calculations!BZ264:CI264,2,2)),"N/A",TTEST(Calculations!BP264:BY264,Calculations!BZ264:CI264,2,2)))</f>
        <v>N/A</v>
      </c>
      <c r="J263" s="94" t="e">
        <f t="shared" si="19"/>
        <v>#DIV/0!</v>
      </c>
      <c r="K263" s="98" t="e">
        <f>IF(AND('Test Sample Data'!N263&gt;=35,'Control Sample Data'!N263&gt;=35),"Type 3",IF(AND('Test Sample Data'!N263&gt;=30,'Control Sample Data'!N263&gt;=30,OR(I263&gt;=0.05,I263="N/A")),"Type 2",IF(OR(AND('Test Sample Data'!N263&gt;=30,'Control Sample Data'!N263&lt;=30),AND('Test Sample Data'!N263&lt;=30,'Control Sample Data'!N263&gt;=30)),"Type 1","OKAY")))</f>
        <v>#DIV/0!</v>
      </c>
    </row>
    <row r="264" spans="1:11">
      <c r="A264" s="73"/>
      <c r="B264" s="92" t="str">
        <f>'Gene Table'!D264</f>
        <v>NM_002695</v>
      </c>
      <c r="C264" s="93" t="s">
        <v>285</v>
      </c>
      <c r="D264" s="94" t="e">
        <f>Calculations!BN265</f>
        <v>#DIV/0!</v>
      </c>
      <c r="E264" s="94" t="e">
        <f>Calculations!BO265</f>
        <v>#DIV/0!</v>
      </c>
      <c r="F264" s="95" t="e">
        <f t="shared" si="16"/>
        <v>#DIV/0!</v>
      </c>
      <c r="G264" s="95" t="e">
        <f t="shared" si="17"/>
        <v>#DIV/0!</v>
      </c>
      <c r="H264" s="94" t="e">
        <f t="shared" si="18"/>
        <v>#DIV/0!</v>
      </c>
      <c r="I264" s="97" t="str">
        <f>IF(OR(COUNT(Calculations!BP265:BY265)&lt;3,COUNT(Calculations!BZ265:CI265)&lt;3),"N/A",IF(ISERROR(TTEST(Calculations!BP265:BY265,Calculations!BZ265:CI265,2,2)),"N/A",TTEST(Calculations!BP265:BY265,Calculations!BZ265:CI265,2,2)))</f>
        <v>N/A</v>
      </c>
      <c r="J264" s="94" t="e">
        <f t="shared" si="19"/>
        <v>#DIV/0!</v>
      </c>
      <c r="K264" s="98" t="e">
        <f>IF(AND('Test Sample Data'!N264&gt;=35,'Control Sample Data'!N264&gt;=35),"Type 3",IF(AND('Test Sample Data'!N264&gt;=30,'Control Sample Data'!N264&gt;=30,OR(I264&gt;=0.05,I264="N/A")),"Type 2",IF(OR(AND('Test Sample Data'!N264&gt;=30,'Control Sample Data'!N264&lt;=30),AND('Test Sample Data'!N264&lt;=30,'Control Sample Data'!N264&gt;=30)),"Type 1","OKAY")))</f>
        <v>#DIV/0!</v>
      </c>
    </row>
    <row r="265" spans="1:11">
      <c r="A265" s="73"/>
      <c r="B265" s="92" t="str">
        <f>'Gene Table'!D265</f>
        <v>NM_004805</v>
      </c>
      <c r="C265" s="93" t="s">
        <v>289</v>
      </c>
      <c r="D265" s="94" t="e">
        <f>Calculations!BN266</f>
        <v>#DIV/0!</v>
      </c>
      <c r="E265" s="94" t="e">
        <f>Calculations!BO266</f>
        <v>#DIV/0!</v>
      </c>
      <c r="F265" s="95" t="e">
        <f t="shared" si="16"/>
        <v>#DIV/0!</v>
      </c>
      <c r="G265" s="95" t="e">
        <f t="shared" si="17"/>
        <v>#DIV/0!</v>
      </c>
      <c r="H265" s="94" t="e">
        <f t="shared" si="18"/>
        <v>#DIV/0!</v>
      </c>
      <c r="I265" s="97" t="str">
        <f>IF(OR(COUNT(Calculations!BP266:BY266)&lt;3,COUNT(Calculations!BZ266:CI266)&lt;3),"N/A",IF(ISERROR(TTEST(Calculations!BP266:BY266,Calculations!BZ266:CI266,2,2)),"N/A",TTEST(Calculations!BP266:BY266,Calculations!BZ266:CI266,2,2)))</f>
        <v>N/A</v>
      </c>
      <c r="J265" s="94" t="e">
        <f t="shared" si="19"/>
        <v>#DIV/0!</v>
      </c>
      <c r="K265" s="98" t="e">
        <f>IF(AND('Test Sample Data'!N265&gt;=35,'Control Sample Data'!N265&gt;=35),"Type 3",IF(AND('Test Sample Data'!N265&gt;=30,'Control Sample Data'!N265&gt;=30,OR(I265&gt;=0.05,I265="N/A")),"Type 2",IF(OR(AND('Test Sample Data'!N265&gt;=30,'Control Sample Data'!N265&lt;=30),AND('Test Sample Data'!N265&lt;=30,'Control Sample Data'!N265&gt;=30)),"Type 1","OKAY")))</f>
        <v>#DIV/0!</v>
      </c>
    </row>
    <row r="266" spans="1:11">
      <c r="A266" s="73"/>
      <c r="B266" s="92" t="str">
        <f>'Gene Table'!D266</f>
        <v>NM_032940</v>
      </c>
      <c r="C266" s="93" t="s">
        <v>293</v>
      </c>
      <c r="D266" s="94" t="e">
        <f>Calculations!BN267</f>
        <v>#DIV/0!</v>
      </c>
      <c r="E266" s="94" t="e">
        <f>Calculations!BO267</f>
        <v>#DIV/0!</v>
      </c>
      <c r="F266" s="95" t="e">
        <f t="shared" si="16"/>
        <v>#DIV/0!</v>
      </c>
      <c r="G266" s="95" t="e">
        <f t="shared" si="17"/>
        <v>#DIV/0!</v>
      </c>
      <c r="H266" s="94" t="e">
        <f t="shared" si="18"/>
        <v>#DIV/0!</v>
      </c>
      <c r="I266" s="97" t="str">
        <f>IF(OR(COUNT(Calculations!BP267:BY267)&lt;3,COUNT(Calculations!BZ267:CI267)&lt;3),"N/A",IF(ISERROR(TTEST(Calculations!BP267:BY267,Calculations!BZ267:CI267,2,2)),"N/A",TTEST(Calculations!BP267:BY267,Calculations!BZ267:CI267,2,2)))</f>
        <v>N/A</v>
      </c>
      <c r="J266" s="94" t="e">
        <f t="shared" si="19"/>
        <v>#DIV/0!</v>
      </c>
      <c r="K266" s="98" t="e">
        <f>IF(AND('Test Sample Data'!N266&gt;=35,'Control Sample Data'!N266&gt;=35),"Type 3",IF(AND('Test Sample Data'!N266&gt;=30,'Control Sample Data'!N266&gt;=30,OR(I266&gt;=0.05,I266="N/A")),"Type 2",IF(OR(AND('Test Sample Data'!N266&gt;=30,'Control Sample Data'!N266&lt;=30),AND('Test Sample Data'!N266&lt;=30,'Control Sample Data'!N266&gt;=30)),"Type 1","OKAY")))</f>
        <v>#DIV/0!</v>
      </c>
    </row>
    <row r="267" spans="1:11">
      <c r="A267" s="73"/>
      <c r="B267" s="92" t="str">
        <f>'Gene Table'!D267</f>
        <v>NM_000938</v>
      </c>
      <c r="C267" s="93" t="s">
        <v>297</v>
      </c>
      <c r="D267" s="94" t="e">
        <f>Calculations!BN268</f>
        <v>#DIV/0!</v>
      </c>
      <c r="E267" s="94" t="e">
        <f>Calculations!BO268</f>
        <v>#DIV/0!</v>
      </c>
      <c r="F267" s="95" t="e">
        <f t="shared" si="16"/>
        <v>#DIV/0!</v>
      </c>
      <c r="G267" s="95" t="e">
        <f t="shared" si="17"/>
        <v>#DIV/0!</v>
      </c>
      <c r="H267" s="94" t="e">
        <f t="shared" si="18"/>
        <v>#DIV/0!</v>
      </c>
      <c r="I267" s="97" t="str">
        <f>IF(OR(COUNT(Calculations!BP268:BY268)&lt;3,COUNT(Calculations!BZ268:CI268)&lt;3),"N/A",IF(ISERROR(TTEST(Calculations!BP268:BY268,Calculations!BZ268:CI268,2,2)),"N/A",TTEST(Calculations!BP268:BY268,Calculations!BZ268:CI268,2,2)))</f>
        <v>N/A</v>
      </c>
      <c r="J267" s="94" t="e">
        <f t="shared" si="19"/>
        <v>#DIV/0!</v>
      </c>
      <c r="K267" s="98" t="e">
        <f>IF(AND('Test Sample Data'!N267&gt;=35,'Control Sample Data'!N267&gt;=35),"Type 3",IF(AND('Test Sample Data'!N267&gt;=30,'Control Sample Data'!N267&gt;=30,OR(I267&gt;=0.05,I267="N/A")),"Type 2",IF(OR(AND('Test Sample Data'!N267&gt;=30,'Control Sample Data'!N267&lt;=30),AND('Test Sample Data'!N267&lt;=30,'Control Sample Data'!N267&gt;=30)),"Type 1","OKAY")))</f>
        <v>#DIV/0!</v>
      </c>
    </row>
    <row r="268" spans="1:11">
      <c r="A268" s="73"/>
      <c r="B268" s="92" t="str">
        <f>'Gene Table'!D268</f>
        <v>NM_002693</v>
      </c>
      <c r="C268" s="93" t="s">
        <v>301</v>
      </c>
      <c r="D268" s="94" t="e">
        <f>Calculations!BN269</f>
        <v>#DIV/0!</v>
      </c>
      <c r="E268" s="94" t="e">
        <f>Calculations!BO269</f>
        <v>#DIV/0!</v>
      </c>
      <c r="F268" s="95" t="e">
        <f t="shared" si="16"/>
        <v>#DIV/0!</v>
      </c>
      <c r="G268" s="95" t="e">
        <f t="shared" si="17"/>
        <v>#DIV/0!</v>
      </c>
      <c r="H268" s="94" t="e">
        <f t="shared" si="18"/>
        <v>#DIV/0!</v>
      </c>
      <c r="I268" s="97" t="str">
        <f>IF(OR(COUNT(Calculations!BP269:BY269)&lt;3,COUNT(Calculations!BZ269:CI269)&lt;3),"N/A",IF(ISERROR(TTEST(Calculations!BP269:BY269,Calculations!BZ269:CI269,2,2)),"N/A",TTEST(Calculations!BP269:BY269,Calculations!BZ269:CI269,2,2)))</f>
        <v>N/A</v>
      </c>
      <c r="J268" s="94" t="e">
        <f t="shared" si="19"/>
        <v>#DIV/0!</v>
      </c>
      <c r="K268" s="98" t="e">
        <f>IF(AND('Test Sample Data'!N268&gt;=35,'Control Sample Data'!N268&gt;=35),"Type 3",IF(AND('Test Sample Data'!N268&gt;=30,'Control Sample Data'!N268&gt;=30,OR(I268&gt;=0.05,I268="N/A")),"Type 2",IF(OR(AND('Test Sample Data'!N268&gt;=30,'Control Sample Data'!N268&lt;=30),AND('Test Sample Data'!N268&lt;=30,'Control Sample Data'!N268&gt;=30)),"Type 1","OKAY")))</f>
        <v>#DIV/0!</v>
      </c>
    </row>
    <row r="269" spans="1:11">
      <c r="A269" s="73"/>
      <c r="B269" s="92" t="str">
        <f>'Gene Table'!D269</f>
        <v>NM_002692</v>
      </c>
      <c r="C269" s="93" t="s">
        <v>305</v>
      </c>
      <c r="D269" s="94" t="e">
        <f>Calculations!BN270</f>
        <v>#DIV/0!</v>
      </c>
      <c r="E269" s="94" t="e">
        <f>Calculations!BO270</f>
        <v>#DIV/0!</v>
      </c>
      <c r="F269" s="95" t="e">
        <f t="shared" si="16"/>
        <v>#DIV/0!</v>
      </c>
      <c r="G269" s="95" t="e">
        <f t="shared" si="17"/>
        <v>#DIV/0!</v>
      </c>
      <c r="H269" s="94" t="e">
        <f t="shared" si="18"/>
        <v>#DIV/0!</v>
      </c>
      <c r="I269" s="97" t="str">
        <f>IF(OR(COUNT(Calculations!BP270:BY270)&lt;3,COUNT(Calculations!BZ270:CI270)&lt;3),"N/A",IF(ISERROR(TTEST(Calculations!BP270:BY270,Calculations!BZ270:CI270,2,2)),"N/A",TTEST(Calculations!BP270:BY270,Calculations!BZ270:CI270,2,2)))</f>
        <v>N/A</v>
      </c>
      <c r="J269" s="94" t="e">
        <f t="shared" si="19"/>
        <v>#DIV/0!</v>
      </c>
      <c r="K269" s="98" t="e">
        <f>IF(AND('Test Sample Data'!N269&gt;=35,'Control Sample Data'!N269&gt;=35),"Type 3",IF(AND('Test Sample Data'!N269&gt;=30,'Control Sample Data'!N269&gt;=30,OR(I269&gt;=0.05,I269="N/A")),"Type 2",IF(OR(AND('Test Sample Data'!N269&gt;=30,'Control Sample Data'!N269&lt;=30),AND('Test Sample Data'!N269&lt;=30,'Control Sample Data'!N269&gt;=30)),"Type 1","OKAY")))</f>
        <v>#DIV/0!</v>
      </c>
    </row>
    <row r="270" spans="1:11">
      <c r="A270" s="73"/>
      <c r="B270" s="92" t="str">
        <f>'Gene Table'!D270</f>
        <v>NM_006231</v>
      </c>
      <c r="C270" s="93" t="s">
        <v>309</v>
      </c>
      <c r="D270" s="94" t="e">
        <f>Calculations!BN271</f>
        <v>#DIV/0!</v>
      </c>
      <c r="E270" s="94" t="e">
        <f>Calculations!BO271</f>
        <v>#DIV/0!</v>
      </c>
      <c r="F270" s="95" t="e">
        <f t="shared" si="16"/>
        <v>#DIV/0!</v>
      </c>
      <c r="G270" s="95" t="e">
        <f t="shared" si="17"/>
        <v>#DIV/0!</v>
      </c>
      <c r="H270" s="94" t="e">
        <f t="shared" si="18"/>
        <v>#DIV/0!</v>
      </c>
      <c r="I270" s="97" t="str">
        <f>IF(OR(COUNT(Calculations!BP271:BY271)&lt;3,COUNT(Calculations!BZ271:CI271)&lt;3),"N/A",IF(ISERROR(TTEST(Calculations!BP271:BY271,Calculations!BZ271:CI271,2,2)),"N/A",TTEST(Calculations!BP271:BY271,Calculations!BZ271:CI271,2,2)))</f>
        <v>N/A</v>
      </c>
      <c r="J270" s="94" t="e">
        <f t="shared" si="19"/>
        <v>#DIV/0!</v>
      </c>
      <c r="K270" s="98" t="e">
        <f>IF(AND('Test Sample Data'!N270&gt;=35,'Control Sample Data'!N270&gt;=35),"Type 3",IF(AND('Test Sample Data'!N270&gt;=30,'Control Sample Data'!N270&gt;=30,OR(I270&gt;=0.05,I270="N/A")),"Type 2",IF(OR(AND('Test Sample Data'!N270&gt;=30,'Control Sample Data'!N270&lt;=30),AND('Test Sample Data'!N270&lt;=30,'Control Sample Data'!N270&gt;=30)),"Type 1","OKAY")))</f>
        <v>#DIV/0!</v>
      </c>
    </row>
    <row r="271" spans="1:11">
      <c r="A271" s="73"/>
      <c r="B271" s="92" t="str">
        <f>'Gene Table'!D271</f>
        <v>NM_006230</v>
      </c>
      <c r="C271" s="93" t="s">
        <v>313</v>
      </c>
      <c r="D271" s="94" t="e">
        <f>Calculations!BN272</f>
        <v>#DIV/0!</v>
      </c>
      <c r="E271" s="94" t="e">
        <f>Calculations!BO272</f>
        <v>#DIV/0!</v>
      </c>
      <c r="F271" s="95" t="e">
        <f t="shared" si="16"/>
        <v>#DIV/0!</v>
      </c>
      <c r="G271" s="95" t="e">
        <f t="shared" si="17"/>
        <v>#DIV/0!</v>
      </c>
      <c r="H271" s="94" t="e">
        <f t="shared" si="18"/>
        <v>#DIV/0!</v>
      </c>
      <c r="I271" s="97" t="str">
        <f>IF(OR(COUNT(Calculations!BP272:BY272)&lt;3,COUNT(Calculations!BZ272:CI272)&lt;3),"N/A",IF(ISERROR(TTEST(Calculations!BP272:BY272,Calculations!BZ272:CI272,2,2)),"N/A",TTEST(Calculations!BP272:BY272,Calculations!BZ272:CI272,2,2)))</f>
        <v>N/A</v>
      </c>
      <c r="J271" s="94" t="e">
        <f t="shared" si="19"/>
        <v>#DIV/0!</v>
      </c>
      <c r="K271" s="98" t="e">
        <f>IF(AND('Test Sample Data'!N271&gt;=35,'Control Sample Data'!N271&gt;=35),"Type 3",IF(AND('Test Sample Data'!N271&gt;=30,'Control Sample Data'!N271&gt;=30,OR(I271&gt;=0.05,I271="N/A")),"Type 2",IF(OR(AND('Test Sample Data'!N271&gt;=30,'Control Sample Data'!N271&lt;=30),AND('Test Sample Data'!N271&lt;=30,'Control Sample Data'!N271&gt;=30)),"Type 1","OKAY")))</f>
        <v>#DIV/0!</v>
      </c>
    </row>
    <row r="272" spans="1:11">
      <c r="A272" s="73"/>
      <c r="B272" s="92" t="str">
        <f>'Gene Table'!D272</f>
        <v>NM_005030</v>
      </c>
      <c r="C272" s="93" t="s">
        <v>317</v>
      </c>
      <c r="D272" s="94" t="e">
        <f>Calculations!BN273</f>
        <v>#DIV/0!</v>
      </c>
      <c r="E272" s="94" t="e">
        <f>Calculations!BO273</f>
        <v>#DIV/0!</v>
      </c>
      <c r="F272" s="95" t="e">
        <f t="shared" si="16"/>
        <v>#DIV/0!</v>
      </c>
      <c r="G272" s="95" t="e">
        <f t="shared" si="17"/>
        <v>#DIV/0!</v>
      </c>
      <c r="H272" s="94" t="e">
        <f t="shared" si="18"/>
        <v>#DIV/0!</v>
      </c>
      <c r="I272" s="97" t="str">
        <f>IF(OR(COUNT(Calculations!BP273:BY273)&lt;3,COUNT(Calculations!BZ273:CI273)&lt;3),"N/A",IF(ISERROR(TTEST(Calculations!BP273:BY273,Calculations!BZ273:CI273,2,2)),"N/A",TTEST(Calculations!BP273:BY273,Calculations!BZ273:CI273,2,2)))</f>
        <v>N/A</v>
      </c>
      <c r="J272" s="94" t="e">
        <f t="shared" si="19"/>
        <v>#DIV/0!</v>
      </c>
      <c r="K272" s="98" t="e">
        <f>IF(AND('Test Sample Data'!N272&gt;=35,'Control Sample Data'!N272&gt;=35),"Type 3",IF(AND('Test Sample Data'!N272&gt;=30,'Control Sample Data'!N272&gt;=30,OR(I272&gt;=0.05,I272="N/A")),"Type 2",IF(OR(AND('Test Sample Data'!N272&gt;=30,'Control Sample Data'!N272&lt;=30),AND('Test Sample Data'!N272&lt;=30,'Control Sample Data'!N272&gt;=30)),"Type 1","OKAY")))</f>
        <v>#DIV/0!</v>
      </c>
    </row>
    <row r="273" spans="1:11">
      <c r="A273" s="73"/>
      <c r="B273" s="92" t="str">
        <f>'Gene Table'!D273</f>
        <v>NM_002658</v>
      </c>
      <c r="C273" s="93" t="s">
        <v>321</v>
      </c>
      <c r="D273" s="94" t="e">
        <f>Calculations!BN274</f>
        <v>#DIV/0!</v>
      </c>
      <c r="E273" s="94" t="e">
        <f>Calculations!BO274</f>
        <v>#DIV/0!</v>
      </c>
      <c r="F273" s="95" t="e">
        <f t="shared" si="16"/>
        <v>#DIV/0!</v>
      </c>
      <c r="G273" s="95" t="e">
        <f t="shared" si="17"/>
        <v>#DIV/0!</v>
      </c>
      <c r="H273" s="94" t="e">
        <f t="shared" si="18"/>
        <v>#DIV/0!</v>
      </c>
      <c r="I273" s="97" t="str">
        <f>IF(OR(COUNT(Calculations!BP274:BY274)&lt;3,COUNT(Calculations!BZ274:CI274)&lt;3),"N/A",IF(ISERROR(TTEST(Calculations!BP274:BY274,Calculations!BZ274:CI274,2,2)),"N/A",TTEST(Calculations!BP274:BY274,Calculations!BZ274:CI274,2,2)))</f>
        <v>N/A</v>
      </c>
      <c r="J273" s="94" t="e">
        <f t="shared" si="19"/>
        <v>#DIV/0!</v>
      </c>
      <c r="K273" s="98" t="e">
        <f>IF(AND('Test Sample Data'!N273&gt;=35,'Control Sample Data'!N273&gt;=35),"Type 3",IF(AND('Test Sample Data'!N273&gt;=30,'Control Sample Data'!N273&gt;=30,OR(I273&gt;=0.05,I273="N/A")),"Type 2",IF(OR(AND('Test Sample Data'!N273&gt;=30,'Control Sample Data'!N273&lt;=30),AND('Test Sample Data'!N273&lt;=30,'Control Sample Data'!N273&gt;=30)),"Type 1","OKAY")))</f>
        <v>#DIV/0!</v>
      </c>
    </row>
    <row r="274" spans="1:11">
      <c r="A274" s="73"/>
      <c r="B274" s="92" t="str">
        <f>'Gene Table'!D274</f>
        <v>NM_000300</v>
      </c>
      <c r="C274" s="93" t="s">
        <v>325</v>
      </c>
      <c r="D274" s="94" t="e">
        <f>Calculations!BN275</f>
        <v>#DIV/0!</v>
      </c>
      <c r="E274" s="94" t="e">
        <f>Calculations!BO275</f>
        <v>#DIV/0!</v>
      </c>
      <c r="F274" s="95" t="e">
        <f t="shared" si="16"/>
        <v>#DIV/0!</v>
      </c>
      <c r="G274" s="95" t="e">
        <f t="shared" si="17"/>
        <v>#DIV/0!</v>
      </c>
      <c r="H274" s="94" t="e">
        <f t="shared" si="18"/>
        <v>#DIV/0!</v>
      </c>
      <c r="I274" s="97" t="str">
        <f>IF(OR(COUNT(Calculations!BP275:BY275)&lt;3,COUNT(Calculations!BZ275:CI275)&lt;3),"N/A",IF(ISERROR(TTEST(Calculations!BP275:BY275,Calculations!BZ275:CI275,2,2)),"N/A",TTEST(Calculations!BP275:BY275,Calculations!BZ275:CI275,2,2)))</f>
        <v>N/A</v>
      </c>
      <c r="J274" s="94" t="e">
        <f t="shared" si="19"/>
        <v>#DIV/0!</v>
      </c>
      <c r="K274" s="98" t="e">
        <f>IF(AND('Test Sample Data'!N274&gt;=35,'Control Sample Data'!N274&gt;=35),"Type 3",IF(AND('Test Sample Data'!N274&gt;=30,'Control Sample Data'!N274&gt;=30,OR(I274&gt;=0.05,I274="N/A")),"Type 2",IF(OR(AND('Test Sample Data'!N274&gt;=30,'Control Sample Data'!N274&lt;=30),AND('Test Sample Data'!N274&lt;=30,'Control Sample Data'!N274&gt;=30)),"Type 1","OKAY")))</f>
        <v>#DIV/0!</v>
      </c>
    </row>
    <row r="275" customHeight="1" spans="1:11">
      <c r="A275" s="73"/>
      <c r="B275" s="92" t="str">
        <f>'Gene Table'!D275</f>
        <v>NM_002648</v>
      </c>
      <c r="C275" s="93" t="s">
        <v>329</v>
      </c>
      <c r="D275" s="94" t="e">
        <f>Calculations!BN276</f>
        <v>#DIV/0!</v>
      </c>
      <c r="E275" s="94" t="e">
        <f>Calculations!BO276</f>
        <v>#DIV/0!</v>
      </c>
      <c r="F275" s="95" t="e">
        <f t="shared" si="16"/>
        <v>#DIV/0!</v>
      </c>
      <c r="G275" s="95" t="e">
        <f t="shared" si="17"/>
        <v>#DIV/0!</v>
      </c>
      <c r="H275" s="94" t="e">
        <f t="shared" si="18"/>
        <v>#DIV/0!</v>
      </c>
      <c r="I275" s="97" t="str">
        <f>IF(OR(COUNT(Calculations!BP276:BY276)&lt;3,COUNT(Calculations!BZ276:CI276)&lt;3),"N/A",IF(ISERROR(TTEST(Calculations!BP276:BY276,Calculations!BZ276:CI276,2,2)),"N/A",TTEST(Calculations!BP276:BY276,Calculations!BZ276:CI276,2,2)))</f>
        <v>N/A</v>
      </c>
      <c r="J275" s="94" t="e">
        <f t="shared" si="19"/>
        <v>#DIV/0!</v>
      </c>
      <c r="K275" s="98" t="e">
        <f>IF(AND('Test Sample Data'!N275&gt;=35,'Control Sample Data'!N275&gt;=35),"Type 3",IF(AND('Test Sample Data'!N275&gt;=30,'Control Sample Data'!N275&gt;=30,OR(I275&gt;=0.05,I275="N/A")),"Type 2",IF(OR(AND('Test Sample Data'!N275&gt;=30,'Control Sample Data'!N275&lt;=30),AND('Test Sample Data'!N275&lt;=30,'Control Sample Data'!N275&gt;=30)),"Type 1","OKAY")))</f>
        <v>#DIV/0!</v>
      </c>
    </row>
    <row r="276" spans="1:11">
      <c r="A276" s="73"/>
      <c r="B276" s="92" t="str">
        <f>'Gene Table'!D276</f>
        <v>NM_002634</v>
      </c>
      <c r="C276" s="93" t="s">
        <v>333</v>
      </c>
      <c r="D276" s="94" t="e">
        <f>Calculations!BN277</f>
        <v>#DIV/0!</v>
      </c>
      <c r="E276" s="94" t="e">
        <f>Calculations!BO277</f>
        <v>#DIV/0!</v>
      </c>
      <c r="F276" s="95" t="e">
        <f t="shared" si="16"/>
        <v>#DIV/0!</v>
      </c>
      <c r="G276" s="95" t="e">
        <f t="shared" si="17"/>
        <v>#DIV/0!</v>
      </c>
      <c r="H276" s="94" t="e">
        <f t="shared" si="18"/>
        <v>#DIV/0!</v>
      </c>
      <c r="I276" s="97" t="str">
        <f>IF(OR(COUNT(Calculations!BP277:BY277)&lt;3,COUNT(Calculations!BZ277:CI277)&lt;3),"N/A",IF(ISERROR(TTEST(Calculations!BP277:BY277,Calculations!BZ277:CI277,2,2)),"N/A",TTEST(Calculations!BP277:BY277,Calculations!BZ277:CI277,2,2)))</f>
        <v>N/A</v>
      </c>
      <c r="J276" s="94" t="e">
        <f t="shared" si="19"/>
        <v>#DIV/0!</v>
      </c>
      <c r="K276" s="98" t="e">
        <f>IF(AND('Test Sample Data'!N276&gt;=35,'Control Sample Data'!N276&gt;=35),"Type 3",IF(AND('Test Sample Data'!N276&gt;=30,'Control Sample Data'!N276&gt;=30,OR(I276&gt;=0.05,I276="N/A")),"Type 2",IF(OR(AND('Test Sample Data'!N276&gt;=30,'Control Sample Data'!N276&lt;=30),AND('Test Sample Data'!N276&lt;=30,'Control Sample Data'!N276&gt;=30)),"Type 1","OKAY")))</f>
        <v>#DIV/0!</v>
      </c>
    </row>
    <row r="277" spans="1:11">
      <c r="A277" s="73"/>
      <c r="B277" s="92" t="str">
        <f>'Gene Table'!D277</f>
        <v>NM_000927</v>
      </c>
      <c r="C277" s="93" t="s">
        <v>337</v>
      </c>
      <c r="D277" s="94" t="e">
        <f>Calculations!BN278</f>
        <v>#DIV/0!</v>
      </c>
      <c r="E277" s="94" t="e">
        <f>Calculations!BO278</f>
        <v>#DIV/0!</v>
      </c>
      <c r="F277" s="95" t="e">
        <f t="shared" si="16"/>
        <v>#DIV/0!</v>
      </c>
      <c r="G277" s="95" t="e">
        <f t="shared" si="17"/>
        <v>#DIV/0!</v>
      </c>
      <c r="H277" s="94" t="e">
        <f t="shared" si="18"/>
        <v>#DIV/0!</v>
      </c>
      <c r="I277" s="97" t="str">
        <f>IF(OR(COUNT(Calculations!BP278:BY278)&lt;3,COUNT(Calculations!BZ278:CI278)&lt;3),"N/A",IF(ISERROR(TTEST(Calculations!BP278:BY278,Calculations!BZ278:CI278,2,2)),"N/A",TTEST(Calculations!BP278:BY278,Calculations!BZ278:CI278,2,2)))</f>
        <v>N/A</v>
      </c>
      <c r="J277" s="94" t="e">
        <f t="shared" si="19"/>
        <v>#DIV/0!</v>
      </c>
      <c r="K277" s="98" t="e">
        <f>IF(AND('Test Sample Data'!N277&gt;=35,'Control Sample Data'!N277&gt;=35),"Type 3",IF(AND('Test Sample Data'!N277&gt;=30,'Control Sample Data'!N277&gt;=30,OR(I277&gt;=0.05,I277="N/A")),"Type 2",IF(OR(AND('Test Sample Data'!N277&gt;=30,'Control Sample Data'!N277&lt;=30),AND('Test Sample Data'!N277&lt;=30,'Control Sample Data'!N277&gt;=30)),"Type 1","OKAY")))</f>
        <v>#DIV/0!</v>
      </c>
    </row>
    <row r="278" spans="1:11">
      <c r="A278" s="73"/>
      <c r="B278" s="92" t="str">
        <f>'Gene Table'!D278</f>
        <v>NM_000926</v>
      </c>
      <c r="C278" s="93" t="s">
        <v>341</v>
      </c>
      <c r="D278" s="94" t="e">
        <f>Calculations!BN279</f>
        <v>#DIV/0!</v>
      </c>
      <c r="E278" s="94" t="e">
        <f>Calculations!BO279</f>
        <v>#DIV/0!</v>
      </c>
      <c r="F278" s="95" t="e">
        <f t="shared" si="16"/>
        <v>#DIV/0!</v>
      </c>
      <c r="G278" s="95" t="e">
        <f t="shared" si="17"/>
        <v>#DIV/0!</v>
      </c>
      <c r="H278" s="94" t="e">
        <f t="shared" si="18"/>
        <v>#DIV/0!</v>
      </c>
      <c r="I278" s="97" t="str">
        <f>IF(OR(COUNT(Calculations!BP279:BY279)&lt;3,COUNT(Calculations!BZ279:CI279)&lt;3),"N/A",IF(ISERROR(TTEST(Calculations!BP279:BY279,Calculations!BZ279:CI279,2,2)),"N/A",TTEST(Calculations!BP279:BY279,Calculations!BZ279:CI279,2,2)))</f>
        <v>N/A</v>
      </c>
      <c r="J278" s="94" t="e">
        <f t="shared" si="19"/>
        <v>#DIV/0!</v>
      </c>
      <c r="K278" s="98" t="e">
        <f>IF(AND('Test Sample Data'!N278&gt;=35,'Control Sample Data'!N278&gt;=35),"Type 3",IF(AND('Test Sample Data'!N278&gt;=30,'Control Sample Data'!N278&gt;=30,OR(I278&gt;=0.05,I278="N/A")),"Type 2",IF(OR(AND('Test Sample Data'!N278&gt;=30,'Control Sample Data'!N278&lt;=30),AND('Test Sample Data'!N278&lt;=30,'Control Sample Data'!N278&gt;=30)),"Type 1","OKAY")))</f>
        <v>#DIV/0!</v>
      </c>
    </row>
    <row r="279" spans="1:11">
      <c r="A279" s="73"/>
      <c r="B279" s="92" t="str">
        <f>'Gene Table'!D279</f>
        <v>HGDC</v>
      </c>
      <c r="C279" s="93" t="s">
        <v>345</v>
      </c>
      <c r="D279" s="94" t="e">
        <f>Calculations!BN280</f>
        <v>#DIV/0!</v>
      </c>
      <c r="E279" s="94" t="e">
        <f>Calculations!BO280</f>
        <v>#DIV/0!</v>
      </c>
      <c r="F279" s="95" t="e">
        <f t="shared" si="16"/>
        <v>#DIV/0!</v>
      </c>
      <c r="G279" s="95" t="e">
        <f t="shared" si="17"/>
        <v>#DIV/0!</v>
      </c>
      <c r="H279" s="94" t="e">
        <f t="shared" si="18"/>
        <v>#DIV/0!</v>
      </c>
      <c r="I279" s="97" t="str">
        <f>IF(OR(COUNT(Calculations!BP280:BY280)&lt;3,COUNT(Calculations!BZ280:CI280)&lt;3),"N/A",IF(ISERROR(TTEST(Calculations!BP280:BY280,Calculations!BZ280:CI280,2,2)),"N/A",TTEST(Calculations!BP280:BY280,Calculations!BZ280:CI280,2,2)))</f>
        <v>N/A</v>
      </c>
      <c r="J279" s="94" t="e">
        <f t="shared" si="19"/>
        <v>#DIV/0!</v>
      </c>
      <c r="K279" s="98" t="e">
        <f>IF(AND('Test Sample Data'!N279&gt;=35,'Control Sample Data'!N279&gt;=35),"Type 3",IF(AND('Test Sample Data'!N279&gt;=30,'Control Sample Data'!N279&gt;=30,OR(I279&gt;=0.05,I279="N/A")),"Type 2",IF(OR(AND('Test Sample Data'!N279&gt;=30,'Control Sample Data'!N279&lt;=30),AND('Test Sample Data'!N279&lt;=30,'Control Sample Data'!N279&gt;=30)),"Type 1","OKAY")))</f>
        <v>#DIV/0!</v>
      </c>
    </row>
    <row r="280" spans="1:11">
      <c r="A280" s="73"/>
      <c r="B280" s="92" t="str">
        <f>'Gene Table'!D280</f>
        <v>HGDC</v>
      </c>
      <c r="C280" s="93" t="s">
        <v>347</v>
      </c>
      <c r="D280" s="94" t="e">
        <f>Calculations!BN281</f>
        <v>#DIV/0!</v>
      </c>
      <c r="E280" s="94" t="e">
        <f>Calculations!BO281</f>
        <v>#DIV/0!</v>
      </c>
      <c r="F280" s="95" t="e">
        <f t="shared" si="16"/>
        <v>#DIV/0!</v>
      </c>
      <c r="G280" s="95" t="e">
        <f t="shared" si="17"/>
        <v>#DIV/0!</v>
      </c>
      <c r="H280" s="94" t="e">
        <f t="shared" si="18"/>
        <v>#DIV/0!</v>
      </c>
      <c r="I280" s="97" t="str">
        <f>IF(OR(COUNT(Calculations!BP281:BY281)&lt;3,COUNT(Calculations!BZ281:CI281)&lt;3),"N/A",IF(ISERROR(TTEST(Calculations!BP281:BY281,Calculations!BZ281:CI281,2,2)),"N/A",TTEST(Calculations!BP281:BY281,Calculations!BZ281:CI281,2,2)))</f>
        <v>N/A</v>
      </c>
      <c r="J280" s="94" t="e">
        <f t="shared" si="19"/>
        <v>#DIV/0!</v>
      </c>
      <c r="K280" s="98" t="e">
        <f>IF(AND('Test Sample Data'!N280&gt;=35,'Control Sample Data'!N280&gt;=35),"Type 3",IF(AND('Test Sample Data'!N280&gt;=30,'Control Sample Data'!N280&gt;=30,OR(I280&gt;=0.05,I280="N/A")),"Type 2",IF(OR(AND('Test Sample Data'!N280&gt;=30,'Control Sample Data'!N280&lt;=30),AND('Test Sample Data'!N280&lt;=30,'Control Sample Data'!N280&gt;=30)),"Type 1","OKAY")))</f>
        <v>#DIV/0!</v>
      </c>
    </row>
    <row r="281" spans="1:11">
      <c r="A281" s="73"/>
      <c r="B281" s="92" t="str">
        <f>'Gene Table'!D281</f>
        <v>NM_002046</v>
      </c>
      <c r="C281" s="93" t="s">
        <v>348</v>
      </c>
      <c r="D281" s="94" t="e">
        <f>Calculations!BN282</f>
        <v>#DIV/0!</v>
      </c>
      <c r="E281" s="94" t="e">
        <f>Calculations!BO282</f>
        <v>#DIV/0!</v>
      </c>
      <c r="F281" s="95" t="e">
        <f t="shared" si="16"/>
        <v>#DIV/0!</v>
      </c>
      <c r="G281" s="95" t="e">
        <f t="shared" si="17"/>
        <v>#DIV/0!</v>
      </c>
      <c r="H281" s="94" t="e">
        <f t="shared" si="18"/>
        <v>#DIV/0!</v>
      </c>
      <c r="I281" s="97" t="str">
        <f>IF(OR(COUNT(Calculations!BP282:BY282)&lt;3,COUNT(Calculations!BZ282:CI282)&lt;3),"N/A",IF(ISERROR(TTEST(Calculations!BP282:BY282,Calculations!BZ282:CI282,2,2)),"N/A",TTEST(Calculations!BP282:BY282,Calculations!BZ282:CI282,2,2)))</f>
        <v>N/A</v>
      </c>
      <c r="J281" s="94" t="e">
        <f t="shared" si="19"/>
        <v>#DIV/0!</v>
      </c>
      <c r="K281" s="98" t="e">
        <f>IF(AND('Test Sample Data'!N281&gt;=35,'Control Sample Data'!N281&gt;=35),"Type 3",IF(AND('Test Sample Data'!N281&gt;=30,'Control Sample Data'!N281&gt;=30,OR(I281&gt;=0.05,I281="N/A")),"Type 2",IF(OR(AND('Test Sample Data'!N281&gt;=30,'Control Sample Data'!N281&lt;=30),AND('Test Sample Data'!N281&lt;=30,'Control Sample Data'!N281&gt;=30)),"Type 1","OKAY")))</f>
        <v>#DIV/0!</v>
      </c>
    </row>
    <row r="282" spans="1:11">
      <c r="A282" s="73"/>
      <c r="B282" s="92" t="str">
        <f>'Gene Table'!D282</f>
        <v>NM_001101</v>
      </c>
      <c r="C282" s="93" t="s">
        <v>352</v>
      </c>
      <c r="D282" s="94" t="e">
        <f>Calculations!BN283</f>
        <v>#DIV/0!</v>
      </c>
      <c r="E282" s="94" t="e">
        <f>Calculations!BO283</f>
        <v>#DIV/0!</v>
      </c>
      <c r="F282" s="95" t="e">
        <f t="shared" si="16"/>
        <v>#DIV/0!</v>
      </c>
      <c r="G282" s="95" t="e">
        <f t="shared" si="17"/>
        <v>#DIV/0!</v>
      </c>
      <c r="H282" s="94" t="e">
        <f t="shared" si="18"/>
        <v>#DIV/0!</v>
      </c>
      <c r="I282" s="97" t="str">
        <f>IF(OR(COUNT(Calculations!BP283:BY283)&lt;3,COUNT(Calculations!BZ283:CI283)&lt;3),"N/A",IF(ISERROR(TTEST(Calculations!BP283:BY283,Calculations!BZ283:CI283,2,2)),"N/A",TTEST(Calculations!BP283:BY283,Calculations!BZ283:CI283,2,2)))</f>
        <v>N/A</v>
      </c>
      <c r="J282" s="94" t="e">
        <f t="shared" si="19"/>
        <v>#DIV/0!</v>
      </c>
      <c r="K282" s="98" t="e">
        <f>IF(AND('Test Sample Data'!N282&gt;=35,'Control Sample Data'!N282&gt;=35),"Type 3",IF(AND('Test Sample Data'!N282&gt;=30,'Control Sample Data'!N282&gt;=30,OR(I282&gt;=0.05,I282="N/A")),"Type 2",IF(OR(AND('Test Sample Data'!N282&gt;=30,'Control Sample Data'!N282&lt;=30),AND('Test Sample Data'!N282&lt;=30,'Control Sample Data'!N282&gt;=30)),"Type 1","OKAY")))</f>
        <v>#DIV/0!</v>
      </c>
    </row>
    <row r="283" spans="1:11">
      <c r="A283" s="73"/>
      <c r="B283" s="92" t="str">
        <f>'Gene Table'!D283</f>
        <v>NM_004048</v>
      </c>
      <c r="C283" s="93" t="s">
        <v>356</v>
      </c>
      <c r="D283" s="94" t="e">
        <f>Calculations!BN284</f>
        <v>#DIV/0!</v>
      </c>
      <c r="E283" s="94" t="e">
        <f>Calculations!BO284</f>
        <v>#DIV/0!</v>
      </c>
      <c r="F283" s="95" t="e">
        <f t="shared" ref="F283:F290" si="20">2^-D283</f>
        <v>#DIV/0!</v>
      </c>
      <c r="G283" s="95" t="e">
        <f t="shared" ref="G283:G290" si="21">2^-E283</f>
        <v>#DIV/0!</v>
      </c>
      <c r="H283" s="94" t="e">
        <f t="shared" ref="H283:H290" si="22">F283/G283</f>
        <v>#DIV/0!</v>
      </c>
      <c r="I283" s="97" t="str">
        <f>IF(OR(COUNT(Calculations!BP284:BY284)&lt;3,COUNT(Calculations!BZ284:CI284)&lt;3),"N/A",IF(ISERROR(TTEST(Calculations!BP284:BY284,Calculations!BZ284:CI284,2,2)),"N/A",TTEST(Calculations!BP284:BY284,Calculations!BZ284:CI284,2,2)))</f>
        <v>N/A</v>
      </c>
      <c r="J283" s="94" t="e">
        <f t="shared" ref="J283:J290" si="23">IF(H283&gt;1,H283,-1/H283)</f>
        <v>#DIV/0!</v>
      </c>
      <c r="K283" s="98" t="e">
        <f>IF(AND('Test Sample Data'!N283&gt;=35,'Control Sample Data'!N283&gt;=35),"Type 3",IF(AND('Test Sample Data'!N283&gt;=30,'Control Sample Data'!N283&gt;=30,OR(I283&gt;=0.05,I283="N/A")),"Type 2",IF(OR(AND('Test Sample Data'!N283&gt;=30,'Control Sample Data'!N283&lt;=30),AND('Test Sample Data'!N283&lt;=30,'Control Sample Data'!N283&gt;=30)),"Type 1","OKAY")))</f>
        <v>#DIV/0!</v>
      </c>
    </row>
    <row r="284" spans="1:11">
      <c r="A284" s="73"/>
      <c r="B284" s="92" t="str">
        <f>'Gene Table'!D284</f>
        <v>NM_012423</v>
      </c>
      <c r="C284" s="93" t="s">
        <v>360</v>
      </c>
      <c r="D284" s="94" t="e">
        <f>Calculations!BN285</f>
        <v>#DIV/0!</v>
      </c>
      <c r="E284" s="94" t="e">
        <f>Calculations!BO285</f>
        <v>#DIV/0!</v>
      </c>
      <c r="F284" s="95" t="e">
        <f t="shared" si="20"/>
        <v>#DIV/0!</v>
      </c>
      <c r="G284" s="95" t="e">
        <f t="shared" si="21"/>
        <v>#DIV/0!</v>
      </c>
      <c r="H284" s="94" t="e">
        <f t="shared" si="22"/>
        <v>#DIV/0!</v>
      </c>
      <c r="I284" s="97" t="str">
        <f>IF(OR(COUNT(Calculations!BP285:BY285)&lt;3,COUNT(Calculations!BZ285:CI285)&lt;3),"N/A",IF(ISERROR(TTEST(Calculations!BP285:BY285,Calculations!BZ285:CI285,2,2)),"N/A",TTEST(Calculations!BP285:BY285,Calculations!BZ285:CI285,2,2)))</f>
        <v>N/A</v>
      </c>
      <c r="J284" s="94" t="e">
        <f t="shared" si="23"/>
        <v>#DIV/0!</v>
      </c>
      <c r="K284" s="98" t="e">
        <f>IF(AND('Test Sample Data'!N284&gt;=35,'Control Sample Data'!N284&gt;=35),"Type 3",IF(AND('Test Sample Data'!N284&gt;=30,'Control Sample Data'!N284&gt;=30,OR(I284&gt;=0.05,I284="N/A")),"Type 2",IF(OR(AND('Test Sample Data'!N284&gt;=30,'Control Sample Data'!N284&lt;=30),AND('Test Sample Data'!N284&lt;=30,'Control Sample Data'!N284&gt;=30)),"Type 1","OKAY")))</f>
        <v>#DIV/0!</v>
      </c>
    </row>
    <row r="285" spans="1:11">
      <c r="A285" s="73"/>
      <c r="B285" s="92" t="str">
        <f>'Gene Table'!D285</f>
        <v>NM_000194</v>
      </c>
      <c r="C285" s="93" t="s">
        <v>364</v>
      </c>
      <c r="D285" s="94" t="e">
        <f>Calculations!BN286</f>
        <v>#DIV/0!</v>
      </c>
      <c r="E285" s="94" t="e">
        <f>Calculations!BO286</f>
        <v>#DIV/0!</v>
      </c>
      <c r="F285" s="95" t="e">
        <f t="shared" si="20"/>
        <v>#DIV/0!</v>
      </c>
      <c r="G285" s="95" t="e">
        <f t="shared" si="21"/>
        <v>#DIV/0!</v>
      </c>
      <c r="H285" s="94" t="e">
        <f t="shared" si="22"/>
        <v>#DIV/0!</v>
      </c>
      <c r="I285" s="97" t="str">
        <f>IF(OR(COUNT(Calculations!BP286:BY286)&lt;3,COUNT(Calculations!BZ286:CI286)&lt;3),"N/A",IF(ISERROR(TTEST(Calculations!BP286:BY286,Calculations!BZ286:CI286,2,2)),"N/A",TTEST(Calculations!BP286:BY286,Calculations!BZ286:CI286,2,2)))</f>
        <v>N/A</v>
      </c>
      <c r="J285" s="94" t="e">
        <f t="shared" si="23"/>
        <v>#DIV/0!</v>
      </c>
      <c r="K285" s="98" t="e">
        <f>IF(AND('Test Sample Data'!N285&gt;=35,'Control Sample Data'!N285&gt;=35),"Type 3",IF(AND('Test Sample Data'!N285&gt;=30,'Control Sample Data'!N285&gt;=30,OR(I285&gt;=0.05,I285="N/A")),"Type 2",IF(OR(AND('Test Sample Data'!N285&gt;=30,'Control Sample Data'!N285&lt;=30),AND('Test Sample Data'!N285&lt;=30,'Control Sample Data'!N285&gt;=30)),"Type 1","OKAY")))</f>
        <v>#DIV/0!</v>
      </c>
    </row>
    <row r="286" spans="1:11">
      <c r="A286" s="73"/>
      <c r="B286" s="92" t="str">
        <f>'Gene Table'!D286</f>
        <v>NR_003286</v>
      </c>
      <c r="C286" s="93" t="s">
        <v>368</v>
      </c>
      <c r="D286" s="94" t="e">
        <f>Calculations!BN287</f>
        <v>#DIV/0!</v>
      </c>
      <c r="E286" s="94" t="e">
        <f>Calculations!BO287</f>
        <v>#DIV/0!</v>
      </c>
      <c r="F286" s="95" t="e">
        <f t="shared" si="20"/>
        <v>#DIV/0!</v>
      </c>
      <c r="G286" s="95" t="e">
        <f t="shared" si="21"/>
        <v>#DIV/0!</v>
      </c>
      <c r="H286" s="94" t="e">
        <f t="shared" si="22"/>
        <v>#DIV/0!</v>
      </c>
      <c r="I286" s="97" t="str">
        <f>IF(OR(COUNT(Calculations!BP287:BY287)&lt;3,COUNT(Calculations!BZ287:CI287)&lt;3),"N/A",IF(ISERROR(TTEST(Calculations!BP287:BY287,Calculations!BZ287:CI287,2,2)),"N/A",TTEST(Calculations!BP287:BY287,Calculations!BZ287:CI287,2,2)))</f>
        <v>N/A</v>
      </c>
      <c r="J286" s="94" t="e">
        <f t="shared" si="23"/>
        <v>#DIV/0!</v>
      </c>
      <c r="K286" s="98" t="e">
        <f>IF(AND('Test Sample Data'!N286&gt;=35,'Control Sample Data'!N286&gt;=35),"Type 3",IF(AND('Test Sample Data'!N286&gt;=30,'Control Sample Data'!N286&gt;=30,OR(I286&gt;=0.05,I286="N/A")),"Type 2",IF(OR(AND('Test Sample Data'!N286&gt;=30,'Control Sample Data'!N286&lt;=30),AND('Test Sample Data'!N286&lt;=30,'Control Sample Data'!N286&gt;=30)),"Type 1","OKAY")))</f>
        <v>#DIV/0!</v>
      </c>
    </row>
    <row r="287" ht="13" customHeight="1" spans="1:11">
      <c r="A287" s="73"/>
      <c r="B287" s="92" t="str">
        <f>'Gene Table'!D287</f>
        <v>RT</v>
      </c>
      <c r="C287" s="93" t="s">
        <v>372</v>
      </c>
      <c r="D287" s="94" t="e">
        <f>Calculations!BN288</f>
        <v>#DIV/0!</v>
      </c>
      <c r="E287" s="94" t="e">
        <f>Calculations!BO288</f>
        <v>#DIV/0!</v>
      </c>
      <c r="F287" s="95" t="e">
        <f t="shared" si="20"/>
        <v>#DIV/0!</v>
      </c>
      <c r="G287" s="95" t="e">
        <f t="shared" si="21"/>
        <v>#DIV/0!</v>
      </c>
      <c r="H287" s="94" t="e">
        <f t="shared" si="22"/>
        <v>#DIV/0!</v>
      </c>
      <c r="I287" s="97" t="str">
        <f>IF(OR(COUNT(Calculations!BP288:BY288)&lt;3,COUNT(Calculations!BZ288:CI288)&lt;3),"N/A",IF(ISERROR(TTEST(Calculations!BP288:BY288,Calculations!BZ288:CI288,2,2)),"N/A",TTEST(Calculations!BP288:BY288,Calculations!BZ288:CI288,2,2)))</f>
        <v>N/A</v>
      </c>
      <c r="J287" s="94" t="e">
        <f t="shared" si="23"/>
        <v>#DIV/0!</v>
      </c>
      <c r="K287" s="98" t="e">
        <f>IF(AND('Test Sample Data'!N287&gt;=35,'Control Sample Data'!N287&gt;=35),"Type 3",IF(AND('Test Sample Data'!N287&gt;=30,'Control Sample Data'!N287&gt;=30,OR(I287&gt;=0.05,I287="N/A")),"Type 2",IF(OR(AND('Test Sample Data'!N287&gt;=30,'Control Sample Data'!N287&lt;=30),AND('Test Sample Data'!N287&lt;=30,'Control Sample Data'!N287&gt;=30)),"Type 1","OKAY")))</f>
        <v>#DIV/0!</v>
      </c>
    </row>
    <row r="288" ht="13" customHeight="1" spans="1:11">
      <c r="A288" s="73"/>
      <c r="B288" s="92" t="str">
        <f>'Gene Table'!D288</f>
        <v>RT</v>
      </c>
      <c r="C288" s="93" t="s">
        <v>374</v>
      </c>
      <c r="D288" s="94" t="e">
        <f>Calculations!BN289</f>
        <v>#DIV/0!</v>
      </c>
      <c r="E288" s="94" t="e">
        <f>Calculations!BO289</f>
        <v>#DIV/0!</v>
      </c>
      <c r="F288" s="95" t="e">
        <f t="shared" si="20"/>
        <v>#DIV/0!</v>
      </c>
      <c r="G288" s="95" t="e">
        <f t="shared" si="21"/>
        <v>#DIV/0!</v>
      </c>
      <c r="H288" s="94" t="e">
        <f t="shared" si="22"/>
        <v>#DIV/0!</v>
      </c>
      <c r="I288" s="97" t="str">
        <f>IF(OR(COUNT(Calculations!BP289:BY289)&lt;3,COUNT(Calculations!BZ289:CI289)&lt;3),"N/A",IF(ISERROR(TTEST(Calculations!BP289:BY289,Calculations!BZ289:CI289,2,2)),"N/A",TTEST(Calculations!BP289:BY289,Calculations!BZ289:CI289,2,2)))</f>
        <v>N/A</v>
      </c>
      <c r="J288" s="94" t="e">
        <f t="shared" si="23"/>
        <v>#DIV/0!</v>
      </c>
      <c r="K288" s="98" t="e">
        <f>IF(AND('Test Sample Data'!N288&gt;=35,'Control Sample Data'!N288&gt;=35),"Type 3",IF(AND('Test Sample Data'!N288&gt;=30,'Control Sample Data'!N288&gt;=30,OR(I288&gt;=0.05,I288="N/A")),"Type 2",IF(OR(AND('Test Sample Data'!N288&gt;=30,'Control Sample Data'!N288&lt;=30),AND('Test Sample Data'!N288&lt;=30,'Control Sample Data'!N288&gt;=30)),"Type 1","OKAY")))</f>
        <v>#DIV/0!</v>
      </c>
    </row>
    <row r="289" ht="13" customHeight="1" spans="1:11">
      <c r="A289" s="73"/>
      <c r="B289" s="92" t="str">
        <f>'Gene Table'!D289</f>
        <v>PCR</v>
      </c>
      <c r="C289" s="93" t="s">
        <v>375</v>
      </c>
      <c r="D289" s="94" t="e">
        <f>Calculations!BN290</f>
        <v>#DIV/0!</v>
      </c>
      <c r="E289" s="94" t="e">
        <f>Calculations!BO290</f>
        <v>#DIV/0!</v>
      </c>
      <c r="F289" s="95" t="e">
        <f t="shared" si="20"/>
        <v>#DIV/0!</v>
      </c>
      <c r="G289" s="95" t="e">
        <f t="shared" si="21"/>
        <v>#DIV/0!</v>
      </c>
      <c r="H289" s="94" t="e">
        <f t="shared" si="22"/>
        <v>#DIV/0!</v>
      </c>
      <c r="I289" s="97" t="str">
        <f>IF(OR(COUNT(Calculations!BP290:BY290)&lt;3,COUNT(Calculations!BZ290:CI290)&lt;3),"N/A",IF(ISERROR(TTEST(Calculations!BP290:BY290,Calculations!BZ290:CI290,2,2)),"N/A",TTEST(Calculations!BP290:BY290,Calculations!BZ290:CI290,2,2)))</f>
        <v>N/A</v>
      </c>
      <c r="J289" s="94" t="e">
        <f t="shared" si="23"/>
        <v>#DIV/0!</v>
      </c>
      <c r="K289" s="98" t="e">
        <f>IF(AND('Test Sample Data'!N289&gt;=35,'Control Sample Data'!N289&gt;=35),"Type 3",IF(AND('Test Sample Data'!N289&gt;=30,'Control Sample Data'!N289&gt;=30,OR(I289&gt;=0.05,I289="N/A")),"Type 2",IF(OR(AND('Test Sample Data'!N289&gt;=30,'Control Sample Data'!N289&lt;=30),AND('Test Sample Data'!N289&lt;=30,'Control Sample Data'!N289&gt;=30)),"Type 1","OKAY")))</f>
        <v>#DIV/0!</v>
      </c>
    </row>
    <row r="290" ht="13" customHeight="1" spans="1:11">
      <c r="A290" s="73"/>
      <c r="B290" s="92" t="str">
        <f>'Gene Table'!D290</f>
        <v>PCR</v>
      </c>
      <c r="C290" s="93" t="s">
        <v>377</v>
      </c>
      <c r="D290" s="94" t="e">
        <f>Calculations!BN291</f>
        <v>#DIV/0!</v>
      </c>
      <c r="E290" s="94" t="e">
        <f>Calculations!BO291</f>
        <v>#DIV/0!</v>
      </c>
      <c r="F290" s="95" t="e">
        <f t="shared" si="20"/>
        <v>#DIV/0!</v>
      </c>
      <c r="G290" s="95" t="e">
        <f t="shared" si="21"/>
        <v>#DIV/0!</v>
      </c>
      <c r="H290" s="94" t="e">
        <f t="shared" si="22"/>
        <v>#DIV/0!</v>
      </c>
      <c r="I290" s="97" t="str">
        <f>IF(OR(COUNT(Calculations!BP291:BY291)&lt;3,COUNT(Calculations!BZ291:CI291)&lt;3),"N/A",IF(ISERROR(TTEST(Calculations!BP291:BY291,Calculations!BZ291:CI291,2,2)),"N/A",TTEST(Calculations!BP291:BY291,Calculations!BZ291:CI291,2,2)))</f>
        <v>N/A</v>
      </c>
      <c r="J290" s="94" t="e">
        <f t="shared" si="23"/>
        <v>#DIV/0!</v>
      </c>
      <c r="K290" s="98" t="e">
        <f>IF(AND('Test Sample Data'!N290&gt;=35,'Control Sample Data'!N290&gt;=35),"Type 3",IF(AND('Test Sample Data'!N290&gt;=30,'Control Sample Data'!N290&gt;=30,OR(I290&gt;=0.05,I290="N/A")),"Type 2",IF(OR(AND('Test Sample Data'!N290&gt;=30,'Control Sample Data'!N290&lt;=30),AND('Test Sample Data'!N290&lt;=30,'Control Sample Data'!N290&gt;=30)),"Type 1","OKAY")))</f>
        <v>#DIV/0!</v>
      </c>
    </row>
    <row r="291" customHeight="1" spans="1:11">
      <c r="A291" s="70" t="s">
        <v>884</v>
      </c>
      <c r="B291" s="92" t="str">
        <f>'Gene Table'!D291</f>
        <v>NM_006208</v>
      </c>
      <c r="C291" s="93" t="s">
        <v>9</v>
      </c>
      <c r="D291" s="94" t="e">
        <f>Calculations!BN292</f>
        <v>#DIV/0!</v>
      </c>
      <c r="E291" s="94" t="e">
        <f>Calculations!BO292</f>
        <v>#DIV/0!</v>
      </c>
      <c r="F291" s="95" t="e">
        <f t="shared" ref="F291:F346" si="24">2^-D291</f>
        <v>#DIV/0!</v>
      </c>
      <c r="G291" s="95" t="e">
        <f t="shared" ref="G291:G346" si="25">2^-E291</f>
        <v>#DIV/0!</v>
      </c>
      <c r="H291" s="94" t="e">
        <f t="shared" ref="H291:H346" si="26">F291/G291</f>
        <v>#DIV/0!</v>
      </c>
      <c r="I291" s="97" t="str">
        <f>IF(OR(COUNT(Calculations!BP292:BY292)&lt;3,COUNT(Calculations!BZ292:CI292)&lt;3),"N/A",IF(ISERROR(TTEST(Calculations!BP292:BY292,Calculations!BZ292:CI292,2,2)),"N/A",TTEST(Calculations!BP292:BY292,Calculations!BZ292:CI292,2,2)))</f>
        <v>N/A</v>
      </c>
      <c r="J291" s="94" t="e">
        <f t="shared" ref="J291:J346" si="27">IF(H291&gt;1,H291,-1/H291)</f>
        <v>#DIV/0!</v>
      </c>
      <c r="K291" s="98" t="e">
        <f>IF(AND('Test Sample Data'!N291&gt;=35,'Control Sample Data'!N291&gt;=35),"Type 3",IF(AND('Test Sample Data'!N291&gt;=30,'Control Sample Data'!N291&gt;=30,OR(I291&gt;=0.05,I291="N/A")),"Type 2",IF(OR(AND('Test Sample Data'!N291&gt;=30,'Control Sample Data'!N291&lt;=30),AND('Test Sample Data'!N291&lt;=30,'Control Sample Data'!N291&gt;=30)),"Type 1","OKAY")))</f>
        <v>#DIV/0!</v>
      </c>
    </row>
    <row r="292" spans="1:11">
      <c r="A292" s="73"/>
      <c r="B292" s="92" t="str">
        <f>'Gene Table'!D292</f>
        <v>NM_016218</v>
      </c>
      <c r="C292" s="93" t="s">
        <v>13</v>
      </c>
      <c r="D292" s="94" t="e">
        <f>Calculations!BN293</f>
        <v>#DIV/0!</v>
      </c>
      <c r="E292" s="94" t="e">
        <f>Calculations!BO293</f>
        <v>#DIV/0!</v>
      </c>
      <c r="F292" s="95" t="e">
        <f t="shared" si="24"/>
        <v>#DIV/0!</v>
      </c>
      <c r="G292" s="95" t="e">
        <f t="shared" si="25"/>
        <v>#DIV/0!</v>
      </c>
      <c r="H292" s="94" t="e">
        <f t="shared" si="26"/>
        <v>#DIV/0!</v>
      </c>
      <c r="I292" s="97" t="str">
        <f>IF(OR(COUNT(Calculations!BP293:BY293)&lt;3,COUNT(Calculations!BZ293:CI293)&lt;3),"N/A",IF(ISERROR(TTEST(Calculations!BP293:BY293,Calculations!BZ293:CI293,2,2)),"N/A",TTEST(Calculations!BP293:BY293,Calculations!BZ293:CI293,2,2)))</f>
        <v>N/A</v>
      </c>
      <c r="J292" s="94" t="e">
        <f t="shared" si="27"/>
        <v>#DIV/0!</v>
      </c>
      <c r="K292" s="98" t="e">
        <f>IF(AND('Test Sample Data'!N292&gt;=35,'Control Sample Data'!N292&gt;=35),"Type 3",IF(AND('Test Sample Data'!N292&gt;=30,'Control Sample Data'!N292&gt;=30,OR(I292&gt;=0.05,I292="N/A")),"Type 2",IF(OR(AND('Test Sample Data'!N292&gt;=30,'Control Sample Data'!N292&lt;=30),AND('Test Sample Data'!N292&lt;=30,'Control Sample Data'!N292&gt;=30)),"Type 1","OKAY")))</f>
        <v>#DIV/0!</v>
      </c>
    </row>
    <row r="293" spans="1:11">
      <c r="A293" s="73"/>
      <c r="B293" s="92" t="str">
        <f>'Gene Table'!D293</f>
        <v>NM_001005783</v>
      </c>
      <c r="C293" s="93" t="s">
        <v>17</v>
      </c>
      <c r="D293" s="94" t="e">
        <f>Calculations!BN294</f>
        <v>#DIV/0!</v>
      </c>
      <c r="E293" s="94" t="e">
        <f>Calculations!BO294</f>
        <v>#DIV/0!</v>
      </c>
      <c r="F293" s="95" t="e">
        <f t="shared" si="24"/>
        <v>#DIV/0!</v>
      </c>
      <c r="G293" s="95" t="e">
        <f t="shared" si="25"/>
        <v>#DIV/0!</v>
      </c>
      <c r="H293" s="94" t="e">
        <f t="shared" si="26"/>
        <v>#DIV/0!</v>
      </c>
      <c r="I293" s="97" t="str">
        <f>IF(OR(COUNT(Calculations!BP294:BY294)&lt;3,COUNT(Calculations!BZ294:CI294)&lt;3),"N/A",IF(ISERROR(TTEST(Calculations!BP294:BY294,Calculations!BZ294:CI294,2,2)),"N/A",TTEST(Calculations!BP294:BY294,Calculations!BZ294:CI294,2,2)))</f>
        <v>N/A</v>
      </c>
      <c r="J293" s="94" t="e">
        <f t="shared" si="27"/>
        <v>#DIV/0!</v>
      </c>
      <c r="K293" s="98" t="e">
        <f>IF(AND('Test Sample Data'!N293&gt;=35,'Control Sample Data'!N293&gt;=35),"Type 3",IF(AND('Test Sample Data'!N293&gt;=30,'Control Sample Data'!N293&gt;=30,OR(I293&gt;=0.05,I293="N/A")),"Type 2",IF(OR(AND('Test Sample Data'!N293&gt;=30,'Control Sample Data'!N293&lt;=30),AND('Test Sample Data'!N293&lt;=30,'Control Sample Data'!N293&gt;=30)),"Type 1","OKAY")))</f>
        <v>#DIV/0!</v>
      </c>
    </row>
    <row r="294" spans="1:11">
      <c r="A294" s="73"/>
      <c r="B294" s="92" t="str">
        <f>'Gene Table'!D294</f>
        <v>NM_002562</v>
      </c>
      <c r="C294" s="93" t="s">
        <v>21</v>
      </c>
      <c r="D294" s="94" t="e">
        <f>Calculations!BN295</f>
        <v>#DIV/0!</v>
      </c>
      <c r="E294" s="94" t="e">
        <f>Calculations!BO295</f>
        <v>#DIV/0!</v>
      </c>
      <c r="F294" s="95" t="e">
        <f t="shared" si="24"/>
        <v>#DIV/0!</v>
      </c>
      <c r="G294" s="95" t="e">
        <f t="shared" si="25"/>
        <v>#DIV/0!</v>
      </c>
      <c r="H294" s="94" t="e">
        <f t="shared" si="26"/>
        <v>#DIV/0!</v>
      </c>
      <c r="I294" s="97" t="str">
        <f>IF(OR(COUNT(Calculations!BP295:BY295)&lt;3,COUNT(Calculations!BZ295:CI295)&lt;3),"N/A",IF(ISERROR(TTEST(Calculations!BP295:BY295,Calculations!BZ295:CI295,2,2)),"N/A",TTEST(Calculations!BP295:BY295,Calculations!BZ295:CI295,2,2)))</f>
        <v>N/A</v>
      </c>
      <c r="J294" s="94" t="e">
        <f t="shared" si="27"/>
        <v>#DIV/0!</v>
      </c>
      <c r="K294" s="98" t="e">
        <f>IF(AND('Test Sample Data'!N294&gt;=35,'Control Sample Data'!N294&gt;=35),"Type 3",IF(AND('Test Sample Data'!N294&gt;=30,'Control Sample Data'!N294&gt;=30,OR(I294&gt;=0.05,I294="N/A")),"Type 2",IF(OR(AND('Test Sample Data'!N294&gt;=30,'Control Sample Data'!N294&lt;=30),AND('Test Sample Data'!N294&lt;=30,'Control Sample Data'!N294&gt;=30)),"Type 1","OKAY")))</f>
        <v>#DIV/0!</v>
      </c>
    </row>
    <row r="295" spans="1:11">
      <c r="A295" s="73"/>
      <c r="B295" s="92" t="str">
        <f>'Gene Table'!D295</f>
        <v>NM_001008505</v>
      </c>
      <c r="C295" s="93" t="s">
        <v>25</v>
      </c>
      <c r="D295" s="94" t="e">
        <f>Calculations!BN296</f>
        <v>#DIV/0!</v>
      </c>
      <c r="E295" s="94" t="e">
        <f>Calculations!BO296</f>
        <v>#DIV/0!</v>
      </c>
      <c r="F295" s="95" t="e">
        <f t="shared" si="24"/>
        <v>#DIV/0!</v>
      </c>
      <c r="G295" s="95" t="e">
        <f t="shared" si="25"/>
        <v>#DIV/0!</v>
      </c>
      <c r="H295" s="94" t="e">
        <f t="shared" si="26"/>
        <v>#DIV/0!</v>
      </c>
      <c r="I295" s="97" t="str">
        <f>IF(OR(COUNT(Calculations!BP296:BY296)&lt;3,COUNT(Calculations!BZ296:CI296)&lt;3),"N/A",IF(ISERROR(TTEST(Calculations!BP296:BY296,Calculations!BZ296:CI296,2,2)),"N/A",TTEST(Calculations!BP296:BY296,Calculations!BZ296:CI296,2,2)))</f>
        <v>N/A</v>
      </c>
      <c r="J295" s="94" t="e">
        <f t="shared" si="27"/>
        <v>#DIV/0!</v>
      </c>
      <c r="K295" s="98" t="e">
        <f>IF(AND('Test Sample Data'!N295&gt;=35,'Control Sample Data'!N295&gt;=35),"Type 3",IF(AND('Test Sample Data'!N295&gt;=30,'Control Sample Data'!N295&gt;=30,OR(I295&gt;=0.05,I295="N/A")),"Type 2",IF(OR(AND('Test Sample Data'!N295&gt;=30,'Control Sample Data'!N295&lt;=30),AND('Test Sample Data'!N295&lt;=30,'Control Sample Data'!N295&gt;=30)),"Type 1","OKAY")))</f>
        <v>#DIV/0!</v>
      </c>
    </row>
    <row r="296" spans="1:11">
      <c r="A296" s="73"/>
      <c r="B296" s="92" t="str">
        <f>'Gene Table'!D296</f>
        <v>NM_000275</v>
      </c>
      <c r="C296" s="93" t="s">
        <v>29</v>
      </c>
      <c r="D296" s="94" t="e">
        <f>Calculations!BN297</f>
        <v>#DIV/0!</v>
      </c>
      <c r="E296" s="94" t="e">
        <f>Calculations!BO297</f>
        <v>#DIV/0!</v>
      </c>
      <c r="F296" s="95" t="e">
        <f t="shared" si="24"/>
        <v>#DIV/0!</v>
      </c>
      <c r="G296" s="95" t="e">
        <f t="shared" si="25"/>
        <v>#DIV/0!</v>
      </c>
      <c r="H296" s="94" t="e">
        <f t="shared" si="26"/>
        <v>#DIV/0!</v>
      </c>
      <c r="I296" s="97" t="str">
        <f>IF(OR(COUNT(Calculations!BP297:BY297)&lt;3,COUNT(Calculations!BZ297:CI297)&lt;3),"N/A",IF(ISERROR(TTEST(Calculations!BP297:BY297,Calculations!BZ297:CI297,2,2)),"N/A",TTEST(Calculations!BP297:BY297,Calculations!BZ297:CI297,2,2)))</f>
        <v>N/A</v>
      </c>
      <c r="J296" s="94" t="e">
        <f t="shared" si="27"/>
        <v>#DIV/0!</v>
      </c>
      <c r="K296" s="98" t="e">
        <f>IF(AND('Test Sample Data'!N296&gt;=35,'Control Sample Data'!N296&gt;=35),"Type 3",IF(AND('Test Sample Data'!N296&gt;=30,'Control Sample Data'!N296&gt;=30,OR(I296&gt;=0.05,I296="N/A")),"Type 2",IF(OR(AND('Test Sample Data'!N296&gt;=30,'Control Sample Data'!N296&lt;=30),AND('Test Sample Data'!N296&lt;=30,'Control Sample Data'!N296&gt;=30)),"Type 1","OKAY")))</f>
        <v>#DIV/0!</v>
      </c>
    </row>
    <row r="297" spans="1:11">
      <c r="A297" s="73"/>
      <c r="B297" s="92" t="str">
        <f>'Gene Table'!D297</f>
        <v>NM_002524</v>
      </c>
      <c r="C297" s="93" t="s">
        <v>33</v>
      </c>
      <c r="D297" s="94" t="e">
        <f>Calculations!BN298</f>
        <v>#DIV/0!</v>
      </c>
      <c r="E297" s="94" t="e">
        <f>Calculations!BO298</f>
        <v>#DIV/0!</v>
      </c>
      <c r="F297" s="95" t="e">
        <f t="shared" si="24"/>
        <v>#DIV/0!</v>
      </c>
      <c r="G297" s="95" t="e">
        <f t="shared" si="25"/>
        <v>#DIV/0!</v>
      </c>
      <c r="H297" s="94" t="e">
        <f t="shared" si="26"/>
        <v>#DIV/0!</v>
      </c>
      <c r="I297" s="97" t="str">
        <f>IF(OR(COUNT(Calculations!BP298:BY298)&lt;3,COUNT(Calculations!BZ298:CI298)&lt;3),"N/A",IF(ISERROR(TTEST(Calculations!BP298:BY298,Calculations!BZ298:CI298,2,2)),"N/A",TTEST(Calculations!BP298:BY298,Calculations!BZ298:CI298,2,2)))</f>
        <v>N/A</v>
      </c>
      <c r="J297" s="94" t="e">
        <f t="shared" si="27"/>
        <v>#DIV/0!</v>
      </c>
      <c r="K297" s="98" t="e">
        <f>IF(AND('Test Sample Data'!N297&gt;=35,'Control Sample Data'!N297&gt;=35),"Type 3",IF(AND('Test Sample Data'!N297&gt;=30,'Control Sample Data'!N297&gt;=30,OR(I297&gt;=0.05,I297="N/A")),"Type 2",IF(OR(AND('Test Sample Data'!N297&gt;=30,'Control Sample Data'!N297&lt;=30),AND('Test Sample Data'!N297&lt;=30,'Control Sample Data'!N297&gt;=30)),"Type 1","OKAY")))</f>
        <v>#DIV/0!</v>
      </c>
    </row>
    <row r="298" spans="1:11">
      <c r="A298" s="73"/>
      <c r="B298" s="92" t="str">
        <f>'Gene Table'!D298</f>
        <v>NM_000603</v>
      </c>
      <c r="C298" s="93" t="s">
        <v>37</v>
      </c>
      <c r="D298" s="94" t="e">
        <f>Calculations!BN299</f>
        <v>#DIV/0!</v>
      </c>
      <c r="E298" s="94" t="e">
        <f>Calculations!BO299</f>
        <v>#DIV/0!</v>
      </c>
      <c r="F298" s="95" t="e">
        <f t="shared" si="24"/>
        <v>#DIV/0!</v>
      </c>
      <c r="G298" s="95" t="e">
        <f t="shared" si="25"/>
        <v>#DIV/0!</v>
      </c>
      <c r="H298" s="94" t="e">
        <f t="shared" si="26"/>
        <v>#DIV/0!</v>
      </c>
      <c r="I298" s="97" t="str">
        <f>IF(OR(COUNT(Calculations!BP299:BY299)&lt;3,COUNT(Calculations!BZ299:CI299)&lt;3),"N/A",IF(ISERROR(TTEST(Calculations!BP299:BY299,Calculations!BZ299:CI299,2,2)),"N/A",TTEST(Calculations!BP299:BY299,Calculations!BZ299:CI299,2,2)))</f>
        <v>N/A</v>
      </c>
      <c r="J298" s="94" t="e">
        <f t="shared" si="27"/>
        <v>#DIV/0!</v>
      </c>
      <c r="K298" s="98" t="e">
        <f>IF(AND('Test Sample Data'!N298&gt;=35,'Control Sample Data'!N298&gt;=35),"Type 3",IF(AND('Test Sample Data'!N298&gt;=30,'Control Sample Data'!N298&gt;=30,OR(I298&gt;=0.05,I298="N/A")),"Type 2",IF(OR(AND('Test Sample Data'!N298&gt;=30,'Control Sample Data'!N298&lt;=30),AND('Test Sample Data'!N298&lt;=30,'Control Sample Data'!N298&gt;=30)),"Type 1","OKAY")))</f>
        <v>#DIV/0!</v>
      </c>
    </row>
    <row r="299" spans="1:11">
      <c r="A299" s="73"/>
      <c r="B299" s="92" t="str">
        <f>'Gene Table'!D299</f>
        <v>NM_000904</v>
      </c>
      <c r="C299" s="93" t="s">
        <v>41</v>
      </c>
      <c r="D299" s="94" t="e">
        <f>Calculations!BN300</f>
        <v>#DIV/0!</v>
      </c>
      <c r="E299" s="94" t="e">
        <f>Calculations!BO300</f>
        <v>#DIV/0!</v>
      </c>
      <c r="F299" s="95" t="e">
        <f t="shared" si="24"/>
        <v>#DIV/0!</v>
      </c>
      <c r="G299" s="95" t="e">
        <f t="shared" si="25"/>
        <v>#DIV/0!</v>
      </c>
      <c r="H299" s="94" t="e">
        <f t="shared" si="26"/>
        <v>#DIV/0!</v>
      </c>
      <c r="I299" s="97" t="str">
        <f>IF(OR(COUNT(Calculations!BP300:BY300)&lt;3,COUNT(Calculations!BZ300:CI300)&lt;3),"N/A",IF(ISERROR(TTEST(Calculations!BP300:BY300,Calculations!BZ300:CI300,2,2)),"N/A",TTEST(Calculations!BP300:BY300,Calculations!BZ300:CI300,2,2)))</f>
        <v>N/A</v>
      </c>
      <c r="J299" s="94" t="e">
        <f t="shared" si="27"/>
        <v>#DIV/0!</v>
      </c>
      <c r="K299" s="98" t="e">
        <f>IF(AND('Test Sample Data'!N299&gt;=35,'Control Sample Data'!N299&gt;=35),"Type 3",IF(AND('Test Sample Data'!N299&gt;=30,'Control Sample Data'!N299&gt;=30,OR(I299&gt;=0.05,I299="N/A")),"Type 2",IF(OR(AND('Test Sample Data'!N299&gt;=30,'Control Sample Data'!N299&lt;=30),AND('Test Sample Data'!N299&lt;=30,'Control Sample Data'!N299&gt;=30)),"Type 1","OKAY")))</f>
        <v>#DIV/0!</v>
      </c>
    </row>
    <row r="300" spans="1:11">
      <c r="A300" s="73"/>
      <c r="B300" s="92" t="str">
        <f>'Gene Table'!D300</f>
        <v>NM_001678</v>
      </c>
      <c r="C300" s="93" t="s">
        <v>45</v>
      </c>
      <c r="D300" s="94" t="e">
        <f>Calculations!BN301</f>
        <v>#DIV/0!</v>
      </c>
      <c r="E300" s="94" t="e">
        <f>Calculations!BO301</f>
        <v>#DIV/0!</v>
      </c>
      <c r="F300" s="95" t="e">
        <f t="shared" si="24"/>
        <v>#DIV/0!</v>
      </c>
      <c r="G300" s="95" t="e">
        <f t="shared" si="25"/>
        <v>#DIV/0!</v>
      </c>
      <c r="H300" s="94" t="e">
        <f t="shared" si="26"/>
        <v>#DIV/0!</v>
      </c>
      <c r="I300" s="97" t="str">
        <f>IF(OR(COUNT(Calculations!BP301:BY301)&lt;3,COUNT(Calculations!BZ301:CI301)&lt;3),"N/A",IF(ISERROR(TTEST(Calculations!BP301:BY301,Calculations!BZ301:CI301,2,2)),"N/A",TTEST(Calculations!BP301:BY301,Calculations!BZ301:CI301,2,2)))</f>
        <v>N/A</v>
      </c>
      <c r="J300" s="94" t="e">
        <f t="shared" si="27"/>
        <v>#DIV/0!</v>
      </c>
      <c r="K300" s="98" t="e">
        <f>IF(AND('Test Sample Data'!N300&gt;=35,'Control Sample Data'!N300&gt;=35),"Type 3",IF(AND('Test Sample Data'!N300&gt;=30,'Control Sample Data'!N300&gt;=30,OR(I300&gt;=0.05,I300="N/A")),"Type 2",IF(OR(AND('Test Sample Data'!N300&gt;=30,'Control Sample Data'!N300&lt;=30),AND('Test Sample Data'!N300&lt;=30,'Control Sample Data'!N300&gt;=30)),"Type 1","OKAY")))</f>
        <v>#DIV/0!</v>
      </c>
    </row>
    <row r="301" spans="1:11">
      <c r="A301" s="73"/>
      <c r="B301" s="92" t="str">
        <f>'Gene Table'!D301</f>
        <v>NM_004148</v>
      </c>
      <c r="C301" s="93" t="s">
        <v>49</v>
      </c>
      <c r="D301" s="94" t="e">
        <f>Calculations!BN302</f>
        <v>#DIV/0!</v>
      </c>
      <c r="E301" s="94" t="e">
        <f>Calculations!BO302</f>
        <v>#DIV/0!</v>
      </c>
      <c r="F301" s="95" t="e">
        <f t="shared" si="24"/>
        <v>#DIV/0!</v>
      </c>
      <c r="G301" s="95" t="e">
        <f t="shared" si="25"/>
        <v>#DIV/0!</v>
      </c>
      <c r="H301" s="94" t="e">
        <f t="shared" si="26"/>
        <v>#DIV/0!</v>
      </c>
      <c r="I301" s="97" t="str">
        <f>IF(OR(COUNT(Calculations!BP302:BY302)&lt;3,COUNT(Calculations!BZ302:CI302)&lt;3),"N/A",IF(ISERROR(TTEST(Calculations!BP302:BY302,Calculations!BZ302:CI302,2,2)),"N/A",TTEST(Calculations!BP302:BY302,Calculations!BZ302:CI302,2,2)))</f>
        <v>N/A</v>
      </c>
      <c r="J301" s="94" t="e">
        <f t="shared" si="27"/>
        <v>#DIV/0!</v>
      </c>
      <c r="K301" s="98" t="e">
        <f>IF(AND('Test Sample Data'!N301&gt;=35,'Control Sample Data'!N301&gt;=35),"Type 3",IF(AND('Test Sample Data'!N301&gt;=30,'Control Sample Data'!N301&gt;=30,OR(I301&gt;=0.05,I301="N/A")),"Type 2",IF(OR(AND('Test Sample Data'!N301&gt;=30,'Control Sample Data'!N301&lt;=30),AND('Test Sample Data'!N301&lt;=30,'Control Sample Data'!N301&gt;=30)),"Type 1","OKAY")))</f>
        <v>#DIV/0!</v>
      </c>
    </row>
    <row r="302" spans="1:11">
      <c r="A302" s="73"/>
      <c r="B302" s="92" t="str">
        <f>'Gene Table'!D302</f>
        <v>NM_004556</v>
      </c>
      <c r="C302" s="93" t="s">
        <v>53</v>
      </c>
      <c r="D302" s="94" t="e">
        <f>Calculations!BN303</f>
        <v>#DIV/0!</v>
      </c>
      <c r="E302" s="94" t="e">
        <f>Calculations!BO303</f>
        <v>#DIV/0!</v>
      </c>
      <c r="F302" s="95" t="e">
        <f t="shared" si="24"/>
        <v>#DIV/0!</v>
      </c>
      <c r="G302" s="95" t="e">
        <f t="shared" si="25"/>
        <v>#DIV/0!</v>
      </c>
      <c r="H302" s="94" t="e">
        <f t="shared" si="26"/>
        <v>#DIV/0!</v>
      </c>
      <c r="I302" s="97" t="str">
        <f>IF(OR(COUNT(Calculations!BP303:BY303)&lt;3,COUNT(Calculations!BZ303:CI303)&lt;3),"N/A",IF(ISERROR(TTEST(Calculations!BP303:BY303,Calculations!BZ303:CI303,2,2)),"N/A",TTEST(Calculations!BP303:BY303,Calculations!BZ303:CI303,2,2)))</f>
        <v>N/A</v>
      </c>
      <c r="J302" s="94" t="e">
        <f t="shared" si="27"/>
        <v>#DIV/0!</v>
      </c>
      <c r="K302" s="98" t="e">
        <f>IF(AND('Test Sample Data'!N302&gt;=35,'Control Sample Data'!N302&gt;=35),"Type 3",IF(AND('Test Sample Data'!N302&gt;=30,'Control Sample Data'!N302&gt;=30,OR(I302&gt;=0.05,I302="N/A")),"Type 2",IF(OR(AND('Test Sample Data'!N302&gt;=30,'Control Sample Data'!N302&lt;=30),AND('Test Sample Data'!N302&lt;=30,'Control Sample Data'!N302&gt;=30)),"Type 1","OKAY")))</f>
        <v>#DIV/0!</v>
      </c>
    </row>
    <row r="303" spans="1:11">
      <c r="A303" s="73"/>
      <c r="B303" s="92" t="str">
        <f>'Gene Table'!D303</f>
        <v>NM_000433</v>
      </c>
      <c r="C303" s="93" t="s">
        <v>57</v>
      </c>
      <c r="D303" s="94" t="e">
        <f>Calculations!BN304</f>
        <v>#DIV/0!</v>
      </c>
      <c r="E303" s="94" t="e">
        <f>Calculations!BO304</f>
        <v>#DIV/0!</v>
      </c>
      <c r="F303" s="95" t="e">
        <f t="shared" si="24"/>
        <v>#DIV/0!</v>
      </c>
      <c r="G303" s="95" t="e">
        <f t="shared" si="25"/>
        <v>#DIV/0!</v>
      </c>
      <c r="H303" s="94" t="e">
        <f t="shared" si="26"/>
        <v>#DIV/0!</v>
      </c>
      <c r="I303" s="97" t="str">
        <f>IF(OR(COUNT(Calculations!BP304:BY304)&lt;3,COUNT(Calculations!BZ304:CI304)&lt;3),"N/A",IF(ISERROR(TTEST(Calculations!BP304:BY304,Calculations!BZ304:CI304,2,2)),"N/A",TTEST(Calculations!BP304:BY304,Calculations!BZ304:CI304,2,2)))</f>
        <v>N/A</v>
      </c>
      <c r="J303" s="94" t="e">
        <f t="shared" si="27"/>
        <v>#DIV/0!</v>
      </c>
      <c r="K303" s="98" t="e">
        <f>IF(AND('Test Sample Data'!N303&gt;=35,'Control Sample Data'!N303&gt;=35),"Type 3",IF(AND('Test Sample Data'!N303&gt;=30,'Control Sample Data'!N303&gt;=30,OR(I303&gt;=0.05,I303="N/A")),"Type 2",IF(OR(AND('Test Sample Data'!N303&gt;=30,'Control Sample Data'!N303&lt;=30),AND('Test Sample Data'!N303&lt;=30,'Control Sample Data'!N303&gt;=30)),"Type 1","OKAY")))</f>
        <v>#DIV/0!</v>
      </c>
    </row>
    <row r="304" spans="1:11">
      <c r="A304" s="73"/>
      <c r="B304" s="92" t="str">
        <f>'Gene Table'!D304</f>
        <v>NM_002462</v>
      </c>
      <c r="C304" s="93" t="s">
        <v>61</v>
      </c>
      <c r="D304" s="94" t="e">
        <f>Calculations!BN305</f>
        <v>#DIV/0!</v>
      </c>
      <c r="E304" s="94" t="e">
        <f>Calculations!BO305</f>
        <v>#DIV/0!</v>
      </c>
      <c r="F304" s="95" t="e">
        <f t="shared" si="24"/>
        <v>#DIV/0!</v>
      </c>
      <c r="G304" s="95" t="e">
        <f t="shared" si="25"/>
        <v>#DIV/0!</v>
      </c>
      <c r="H304" s="94" t="e">
        <f t="shared" si="26"/>
        <v>#DIV/0!</v>
      </c>
      <c r="I304" s="97" t="str">
        <f>IF(OR(COUNT(Calculations!BP305:BY305)&lt;3,COUNT(Calculations!BZ305:CI305)&lt;3),"N/A",IF(ISERROR(TTEST(Calculations!BP305:BY305,Calculations!BZ305:CI305,2,2)),"N/A",TTEST(Calculations!BP305:BY305,Calculations!BZ305:CI305,2,2)))</f>
        <v>N/A</v>
      </c>
      <c r="J304" s="94" t="e">
        <f t="shared" si="27"/>
        <v>#DIV/0!</v>
      </c>
      <c r="K304" s="98" t="e">
        <f>IF(AND('Test Sample Data'!N304&gt;=35,'Control Sample Data'!N304&gt;=35),"Type 3",IF(AND('Test Sample Data'!N304&gt;=30,'Control Sample Data'!N304&gt;=30,OR(I304&gt;=0.05,I304="N/A")),"Type 2",IF(OR(AND('Test Sample Data'!N304&gt;=30,'Control Sample Data'!N304&lt;=30),AND('Test Sample Data'!N304&lt;=30,'Control Sample Data'!N304&gt;=30)),"Type 1","OKAY")))</f>
        <v>#DIV/0!</v>
      </c>
    </row>
    <row r="305" spans="1:11">
      <c r="A305" s="73"/>
      <c r="B305" s="92" t="str">
        <f>'Gene Table'!D305</f>
        <v>NM_005590</v>
      </c>
      <c r="C305" s="93" t="s">
        <v>65</v>
      </c>
      <c r="D305" s="94" t="e">
        <f>Calculations!BN306</f>
        <v>#DIV/0!</v>
      </c>
      <c r="E305" s="94" t="e">
        <f>Calculations!BO306</f>
        <v>#DIV/0!</v>
      </c>
      <c r="F305" s="95" t="e">
        <f t="shared" si="24"/>
        <v>#DIV/0!</v>
      </c>
      <c r="G305" s="95" t="e">
        <f t="shared" si="25"/>
        <v>#DIV/0!</v>
      </c>
      <c r="H305" s="94" t="e">
        <f t="shared" si="26"/>
        <v>#DIV/0!</v>
      </c>
      <c r="I305" s="97" t="str">
        <f>IF(OR(COUNT(Calculations!BP306:BY306)&lt;3,COUNT(Calculations!BZ306:CI306)&lt;3),"N/A",IF(ISERROR(TTEST(Calculations!BP306:BY306,Calculations!BZ306:CI306,2,2)),"N/A",TTEST(Calculations!BP306:BY306,Calculations!BZ306:CI306,2,2)))</f>
        <v>N/A</v>
      </c>
      <c r="J305" s="94" t="e">
        <f t="shared" si="27"/>
        <v>#DIV/0!</v>
      </c>
      <c r="K305" s="98" t="e">
        <f>IF(AND('Test Sample Data'!N305&gt;=35,'Control Sample Data'!N305&gt;=35),"Type 3",IF(AND('Test Sample Data'!N305&gt;=30,'Control Sample Data'!N305&gt;=30,OR(I305&gt;=0.05,I305="N/A")),"Type 2",IF(OR(AND('Test Sample Data'!N305&gt;=30,'Control Sample Data'!N305&lt;=30),AND('Test Sample Data'!N305&lt;=30,'Control Sample Data'!N305&gt;=30)),"Type 1","OKAY")))</f>
        <v>#DIV/0!</v>
      </c>
    </row>
    <row r="306" spans="1:11">
      <c r="A306" s="73"/>
      <c r="B306" s="92" t="str">
        <f>'Gene Table'!D306</f>
        <v>NM_001015052</v>
      </c>
      <c r="C306" s="93" t="s">
        <v>69</v>
      </c>
      <c r="D306" s="94" t="e">
        <f>Calculations!BN307</f>
        <v>#DIV/0!</v>
      </c>
      <c r="E306" s="94" t="e">
        <f>Calculations!BO307</f>
        <v>#DIV/0!</v>
      </c>
      <c r="F306" s="95" t="e">
        <f t="shared" si="24"/>
        <v>#DIV/0!</v>
      </c>
      <c r="G306" s="95" t="e">
        <f t="shared" si="25"/>
        <v>#DIV/0!</v>
      </c>
      <c r="H306" s="94" t="e">
        <f t="shared" si="26"/>
        <v>#DIV/0!</v>
      </c>
      <c r="I306" s="97" t="str">
        <f>IF(OR(COUNT(Calculations!BP307:BY307)&lt;3,COUNT(Calculations!BZ307:CI307)&lt;3),"N/A",IF(ISERROR(TTEST(Calculations!BP307:BY307,Calculations!BZ307:CI307,2,2)),"N/A",TTEST(Calculations!BP307:BY307,Calculations!BZ307:CI307,2,2)))</f>
        <v>N/A</v>
      </c>
      <c r="J306" s="94" t="e">
        <f t="shared" si="27"/>
        <v>#DIV/0!</v>
      </c>
      <c r="K306" s="98" t="e">
        <f>IF(AND('Test Sample Data'!N306&gt;=35,'Control Sample Data'!N306&gt;=35),"Type 3",IF(AND('Test Sample Data'!N306&gt;=30,'Control Sample Data'!N306&gt;=30,OR(I306&gt;=0.05,I306="N/A")),"Type 2",IF(OR(AND('Test Sample Data'!N306&gt;=30,'Control Sample Data'!N306&lt;=30),AND('Test Sample Data'!N306&lt;=30,'Control Sample Data'!N306&gt;=30)),"Type 1","OKAY")))</f>
        <v>#DIV/0!</v>
      </c>
    </row>
    <row r="307" spans="1:11">
      <c r="A307" s="73"/>
      <c r="B307" s="92" t="str">
        <f>'Gene Table'!D307</f>
        <v>NM_005371</v>
      </c>
      <c r="C307" s="93" t="s">
        <v>73</v>
      </c>
      <c r="D307" s="94" t="e">
        <f>Calculations!BN308</f>
        <v>#DIV/0!</v>
      </c>
      <c r="E307" s="94" t="e">
        <f>Calculations!BO308</f>
        <v>#DIV/0!</v>
      </c>
      <c r="F307" s="95" t="e">
        <f t="shared" si="24"/>
        <v>#DIV/0!</v>
      </c>
      <c r="G307" s="95" t="e">
        <f t="shared" si="25"/>
        <v>#DIV/0!</v>
      </c>
      <c r="H307" s="94" t="e">
        <f t="shared" si="26"/>
        <v>#DIV/0!</v>
      </c>
      <c r="I307" s="97" t="str">
        <f>IF(OR(COUNT(Calculations!BP308:BY308)&lt;3,COUNT(Calculations!BZ308:CI308)&lt;3),"N/A",IF(ISERROR(TTEST(Calculations!BP308:BY308,Calculations!BZ308:CI308,2,2)),"N/A",TTEST(Calculations!BP308:BY308,Calculations!BZ308:CI308,2,2)))</f>
        <v>N/A</v>
      </c>
      <c r="J307" s="94" t="e">
        <f t="shared" si="27"/>
        <v>#DIV/0!</v>
      </c>
      <c r="K307" s="98" t="e">
        <f>IF(AND('Test Sample Data'!N307&gt;=35,'Control Sample Data'!N307&gt;=35),"Type 3",IF(AND('Test Sample Data'!N307&gt;=30,'Control Sample Data'!N307&gt;=30,OR(I307&gt;=0.05,I307="N/A")),"Type 2",IF(OR(AND('Test Sample Data'!N307&gt;=30,'Control Sample Data'!N307&lt;=30),AND('Test Sample Data'!N307&lt;=30,'Control Sample Data'!N307&gt;=30)),"Type 1","OKAY")))</f>
        <v>#DIV/0!</v>
      </c>
    </row>
    <row r="308" spans="1:11">
      <c r="A308" s="73"/>
      <c r="B308" s="92" t="str">
        <f>'Gene Table'!D308</f>
        <v>NM_000245</v>
      </c>
      <c r="C308" s="93" t="s">
        <v>77</v>
      </c>
      <c r="D308" s="94" t="e">
        <f>Calculations!BN309</f>
        <v>#DIV/0!</v>
      </c>
      <c r="E308" s="94" t="e">
        <f>Calculations!BO309</f>
        <v>#DIV/0!</v>
      </c>
      <c r="F308" s="95" t="e">
        <f t="shared" si="24"/>
        <v>#DIV/0!</v>
      </c>
      <c r="G308" s="95" t="e">
        <f t="shared" si="25"/>
        <v>#DIV/0!</v>
      </c>
      <c r="H308" s="94" t="e">
        <f t="shared" si="26"/>
        <v>#DIV/0!</v>
      </c>
      <c r="I308" s="97" t="str">
        <f>IF(OR(COUNT(Calculations!BP309:BY309)&lt;3,COUNT(Calculations!BZ309:CI309)&lt;3),"N/A",IF(ISERROR(TTEST(Calculations!BP309:BY309,Calculations!BZ309:CI309,2,2)),"N/A",TTEST(Calculations!BP309:BY309,Calculations!BZ309:CI309,2,2)))</f>
        <v>N/A</v>
      </c>
      <c r="J308" s="94" t="e">
        <f t="shared" si="27"/>
        <v>#DIV/0!</v>
      </c>
      <c r="K308" s="98" t="e">
        <f>IF(AND('Test Sample Data'!N308&gt;=35,'Control Sample Data'!N308&gt;=35),"Type 3",IF(AND('Test Sample Data'!N308&gt;=30,'Control Sample Data'!N308&gt;=30,OR(I308&gt;=0.05,I308="N/A")),"Type 2",IF(OR(AND('Test Sample Data'!N308&gt;=30,'Control Sample Data'!N308&lt;=30),AND('Test Sample Data'!N308&lt;=30,'Control Sample Data'!N308&gt;=30)),"Type 1","OKAY")))</f>
        <v>#DIV/0!</v>
      </c>
    </row>
    <row r="309" spans="1:11">
      <c r="A309" s="73"/>
      <c r="B309" s="92" t="str">
        <f>'Gene Table'!D309</f>
        <v>NM_002402</v>
      </c>
      <c r="C309" s="93" t="s">
        <v>81</v>
      </c>
      <c r="D309" s="94" t="e">
        <f>Calculations!BN310</f>
        <v>#DIV/0!</v>
      </c>
      <c r="E309" s="94" t="e">
        <f>Calculations!BO310</f>
        <v>#DIV/0!</v>
      </c>
      <c r="F309" s="95" t="e">
        <f t="shared" si="24"/>
        <v>#DIV/0!</v>
      </c>
      <c r="G309" s="95" t="e">
        <f t="shared" si="25"/>
        <v>#DIV/0!</v>
      </c>
      <c r="H309" s="94" t="e">
        <f t="shared" si="26"/>
        <v>#DIV/0!</v>
      </c>
      <c r="I309" s="97" t="str">
        <f>IF(OR(COUNT(Calculations!BP310:BY310)&lt;3,COUNT(Calculations!BZ310:CI310)&lt;3),"N/A",IF(ISERROR(TTEST(Calculations!BP310:BY310,Calculations!BZ310:CI310,2,2)),"N/A",TTEST(Calculations!BP310:BY310,Calculations!BZ310:CI310,2,2)))</f>
        <v>N/A</v>
      </c>
      <c r="J309" s="94" t="e">
        <f t="shared" si="27"/>
        <v>#DIV/0!</v>
      </c>
      <c r="K309" s="98" t="e">
        <f>IF(AND('Test Sample Data'!N309&gt;=35,'Control Sample Data'!N309&gt;=35),"Type 3",IF(AND('Test Sample Data'!N309&gt;=30,'Control Sample Data'!N309&gt;=30,OR(I309&gt;=0.05,I309="N/A")),"Type 2",IF(OR(AND('Test Sample Data'!N309&gt;=30,'Control Sample Data'!N309&lt;=30),AND('Test Sample Data'!N309&lt;=30,'Control Sample Data'!N309&gt;=30)),"Type 1","OKAY")))</f>
        <v>#DIV/0!</v>
      </c>
    </row>
    <row r="310" spans="1:11">
      <c r="A310" s="73"/>
      <c r="B310" s="92" t="str">
        <f>'Gene Table'!D310</f>
        <v>NM_000240</v>
      </c>
      <c r="C310" s="93" t="s">
        <v>85</v>
      </c>
      <c r="D310" s="94" t="e">
        <f>Calculations!BN311</f>
        <v>#DIV/0!</v>
      </c>
      <c r="E310" s="94" t="e">
        <f>Calculations!BO311</f>
        <v>#DIV/0!</v>
      </c>
      <c r="F310" s="95" t="e">
        <f t="shared" si="24"/>
        <v>#DIV/0!</v>
      </c>
      <c r="G310" s="95" t="e">
        <f t="shared" si="25"/>
        <v>#DIV/0!</v>
      </c>
      <c r="H310" s="94" t="e">
        <f t="shared" si="26"/>
        <v>#DIV/0!</v>
      </c>
      <c r="I310" s="97" t="str">
        <f>IF(OR(COUNT(Calculations!BP311:BY311)&lt;3,COUNT(Calculations!BZ311:CI311)&lt;3),"N/A",IF(ISERROR(TTEST(Calculations!BP311:BY311,Calculations!BZ311:CI311,2,2)),"N/A",TTEST(Calculations!BP311:BY311,Calculations!BZ311:CI311,2,2)))</f>
        <v>N/A</v>
      </c>
      <c r="J310" s="94" t="e">
        <f t="shared" si="27"/>
        <v>#DIV/0!</v>
      </c>
      <c r="K310" s="98" t="e">
        <f>IF(AND('Test Sample Data'!N310&gt;=35,'Control Sample Data'!N310&gt;=35),"Type 3",IF(AND('Test Sample Data'!N310&gt;=30,'Control Sample Data'!N310&gt;=30,OR(I310&gt;=0.05,I310="N/A")),"Type 2",IF(OR(AND('Test Sample Data'!N310&gt;=30,'Control Sample Data'!N310&lt;=30),AND('Test Sample Data'!N310&lt;=30,'Control Sample Data'!N310&gt;=30)),"Type 1","OKAY")))</f>
        <v>#DIV/0!</v>
      </c>
    </row>
    <row r="311" spans="1:11">
      <c r="A311" s="73"/>
      <c r="B311" s="92" t="str">
        <f>'Gene Table'!D311</f>
        <v>NM_002337</v>
      </c>
      <c r="C311" s="93" t="s">
        <v>89</v>
      </c>
      <c r="D311" s="94" t="e">
        <f>Calculations!BN312</f>
        <v>#DIV/0!</v>
      </c>
      <c r="E311" s="94" t="e">
        <f>Calculations!BO312</f>
        <v>#DIV/0!</v>
      </c>
      <c r="F311" s="95" t="e">
        <f t="shared" si="24"/>
        <v>#DIV/0!</v>
      </c>
      <c r="G311" s="95" t="e">
        <f t="shared" si="25"/>
        <v>#DIV/0!</v>
      </c>
      <c r="H311" s="94" t="e">
        <f t="shared" si="26"/>
        <v>#DIV/0!</v>
      </c>
      <c r="I311" s="97" t="str">
        <f>IF(OR(COUNT(Calculations!BP312:BY312)&lt;3,COUNT(Calculations!BZ312:CI312)&lt;3),"N/A",IF(ISERROR(TTEST(Calculations!BP312:BY312,Calculations!BZ312:CI312,2,2)),"N/A",TTEST(Calculations!BP312:BY312,Calculations!BZ312:CI312,2,2)))</f>
        <v>N/A</v>
      </c>
      <c r="J311" s="94" t="e">
        <f t="shared" si="27"/>
        <v>#DIV/0!</v>
      </c>
      <c r="K311" s="98" t="e">
        <f>IF(AND('Test Sample Data'!N311&gt;=35,'Control Sample Data'!N311&gt;=35),"Type 3",IF(AND('Test Sample Data'!N311&gt;=30,'Control Sample Data'!N311&gt;=30,OR(I311&gt;=0.05,I311="N/A")),"Type 2",IF(OR(AND('Test Sample Data'!N311&gt;=30,'Control Sample Data'!N311&lt;=30),AND('Test Sample Data'!N311&lt;=30,'Control Sample Data'!N311&gt;=30)),"Type 1","OKAY")))</f>
        <v>#DIV/0!</v>
      </c>
    </row>
    <row r="312" spans="1:11">
      <c r="A312" s="73"/>
      <c r="B312" s="92" t="str">
        <f>'Gene Table'!D312</f>
        <v>NM_002335</v>
      </c>
      <c r="C312" s="93" t="s">
        <v>93</v>
      </c>
      <c r="D312" s="94" t="e">
        <f>Calculations!BN313</f>
        <v>#DIV/0!</v>
      </c>
      <c r="E312" s="94" t="e">
        <f>Calculations!BO313</f>
        <v>#DIV/0!</v>
      </c>
      <c r="F312" s="95" t="e">
        <f t="shared" si="24"/>
        <v>#DIV/0!</v>
      </c>
      <c r="G312" s="95" t="e">
        <f t="shared" si="25"/>
        <v>#DIV/0!</v>
      </c>
      <c r="H312" s="94" t="e">
        <f t="shared" si="26"/>
        <v>#DIV/0!</v>
      </c>
      <c r="I312" s="97" t="str">
        <f>IF(OR(COUNT(Calculations!BP313:BY313)&lt;3,COUNT(Calculations!BZ313:CI313)&lt;3),"N/A",IF(ISERROR(TTEST(Calculations!BP313:BY313,Calculations!BZ313:CI313,2,2)),"N/A",TTEST(Calculations!BP313:BY313,Calculations!BZ313:CI313,2,2)))</f>
        <v>N/A</v>
      </c>
      <c r="J312" s="94" t="e">
        <f t="shared" si="27"/>
        <v>#DIV/0!</v>
      </c>
      <c r="K312" s="98" t="e">
        <f>IF(AND('Test Sample Data'!N312&gt;=35,'Control Sample Data'!N312&gt;=35),"Type 3",IF(AND('Test Sample Data'!N312&gt;=30,'Control Sample Data'!N312&gt;=30,OR(I312&gt;=0.05,I312="N/A")),"Type 2",IF(OR(AND('Test Sample Data'!N312&gt;=30,'Control Sample Data'!N312&lt;=30),AND('Test Sample Data'!N312&lt;=30,'Control Sample Data'!N312&gt;=30)),"Type 1","OKAY")))</f>
        <v>#DIV/0!</v>
      </c>
    </row>
    <row r="313" spans="1:11">
      <c r="A313" s="73"/>
      <c r="B313" s="92" t="str">
        <f>'Gene Table'!D313</f>
        <v>NM_002336</v>
      </c>
      <c r="C313" s="93" t="s">
        <v>97</v>
      </c>
      <c r="D313" s="94" t="e">
        <f>Calculations!BN314</f>
        <v>#DIV/0!</v>
      </c>
      <c r="E313" s="94" t="e">
        <f>Calculations!BO314</f>
        <v>#DIV/0!</v>
      </c>
      <c r="F313" s="95" t="e">
        <f t="shared" si="24"/>
        <v>#DIV/0!</v>
      </c>
      <c r="G313" s="95" t="e">
        <f t="shared" si="25"/>
        <v>#DIV/0!</v>
      </c>
      <c r="H313" s="94" t="e">
        <f t="shared" si="26"/>
        <v>#DIV/0!</v>
      </c>
      <c r="I313" s="97" t="str">
        <f>IF(OR(COUNT(Calculations!BP314:BY314)&lt;3,COUNT(Calculations!BZ314:CI314)&lt;3),"N/A",IF(ISERROR(TTEST(Calculations!BP314:BY314,Calculations!BZ314:CI314,2,2)),"N/A",TTEST(Calculations!BP314:BY314,Calculations!BZ314:CI314,2,2)))</f>
        <v>N/A</v>
      </c>
      <c r="J313" s="94" t="e">
        <f t="shared" si="27"/>
        <v>#DIV/0!</v>
      </c>
      <c r="K313" s="98" t="e">
        <f>IF(AND('Test Sample Data'!N313&gt;=35,'Control Sample Data'!N313&gt;=35),"Type 3",IF(AND('Test Sample Data'!N313&gt;=30,'Control Sample Data'!N313&gt;=30,OR(I313&gt;=0.05,I313="N/A")),"Type 2",IF(OR(AND('Test Sample Data'!N313&gt;=30,'Control Sample Data'!N313&lt;=30),AND('Test Sample Data'!N313&lt;=30,'Control Sample Data'!N313&gt;=30)),"Type 1","OKAY")))</f>
        <v>#DIV/0!</v>
      </c>
    </row>
    <row r="314" spans="1:11">
      <c r="A314" s="73"/>
      <c r="B314" s="92" t="str">
        <f>'Gene Table'!D314</f>
        <v>NM_000237</v>
      </c>
      <c r="C314" s="93" t="s">
        <v>101</v>
      </c>
      <c r="D314" s="94" t="e">
        <f>Calculations!BN315</f>
        <v>#DIV/0!</v>
      </c>
      <c r="E314" s="94" t="e">
        <f>Calculations!BO315</f>
        <v>#DIV/0!</v>
      </c>
      <c r="F314" s="95" t="e">
        <f t="shared" si="24"/>
        <v>#DIV/0!</v>
      </c>
      <c r="G314" s="95" t="e">
        <f t="shared" si="25"/>
        <v>#DIV/0!</v>
      </c>
      <c r="H314" s="94" t="e">
        <f t="shared" si="26"/>
        <v>#DIV/0!</v>
      </c>
      <c r="I314" s="97" t="str">
        <f>IF(OR(COUNT(Calculations!BP315:BY315)&lt;3,COUNT(Calculations!BZ315:CI315)&lt;3),"N/A",IF(ISERROR(TTEST(Calculations!BP315:BY315,Calculations!BZ315:CI315,2,2)),"N/A",TTEST(Calculations!BP315:BY315,Calculations!BZ315:CI315,2,2)))</f>
        <v>N/A</v>
      </c>
      <c r="J314" s="94" t="e">
        <f t="shared" si="27"/>
        <v>#DIV/0!</v>
      </c>
      <c r="K314" s="98" t="e">
        <f>IF(AND('Test Sample Data'!N314&gt;=35,'Control Sample Data'!N314&gt;=35),"Type 3",IF(AND('Test Sample Data'!N314&gt;=30,'Control Sample Data'!N314&gt;=30,OR(I314&gt;=0.05,I314="N/A")),"Type 2",IF(OR(AND('Test Sample Data'!N314&gt;=30,'Control Sample Data'!N314&lt;=30),AND('Test Sample Data'!N314&lt;=30,'Control Sample Data'!N314&gt;=30)),"Type 1","OKAY")))</f>
        <v>#DIV/0!</v>
      </c>
    </row>
    <row r="315" spans="1:11">
      <c r="A315" s="73"/>
      <c r="B315" s="92" t="str">
        <f>'Gene Table'!D315</f>
        <v>NM_000236</v>
      </c>
      <c r="C315" s="93" t="s">
        <v>105</v>
      </c>
      <c r="D315" s="94" t="e">
        <f>Calculations!BN316</f>
        <v>#DIV/0!</v>
      </c>
      <c r="E315" s="94" t="e">
        <f>Calculations!BO316</f>
        <v>#DIV/0!</v>
      </c>
      <c r="F315" s="95" t="e">
        <f t="shared" si="24"/>
        <v>#DIV/0!</v>
      </c>
      <c r="G315" s="95" t="e">
        <f t="shared" si="25"/>
        <v>#DIV/0!</v>
      </c>
      <c r="H315" s="94" t="e">
        <f t="shared" si="26"/>
        <v>#DIV/0!</v>
      </c>
      <c r="I315" s="97" t="str">
        <f>IF(OR(COUNT(Calculations!BP316:BY316)&lt;3,COUNT(Calculations!BZ316:CI316)&lt;3),"N/A",IF(ISERROR(TTEST(Calculations!BP316:BY316,Calculations!BZ316:CI316,2,2)),"N/A",TTEST(Calculations!BP316:BY316,Calculations!BZ316:CI316,2,2)))</f>
        <v>N/A</v>
      </c>
      <c r="J315" s="94" t="e">
        <f t="shared" si="27"/>
        <v>#DIV/0!</v>
      </c>
      <c r="K315" s="98" t="e">
        <f>IF(AND('Test Sample Data'!N315&gt;=35,'Control Sample Data'!N315&gt;=35),"Type 3",IF(AND('Test Sample Data'!N315&gt;=30,'Control Sample Data'!N315&gt;=30,OR(I315&gt;=0.05,I315="N/A")),"Type 2",IF(OR(AND('Test Sample Data'!N315&gt;=30,'Control Sample Data'!N315&lt;=30),AND('Test Sample Data'!N315&lt;=30,'Control Sample Data'!N315&gt;=30)),"Type 1","OKAY")))</f>
        <v>#DIV/0!</v>
      </c>
    </row>
    <row r="316" spans="1:11">
      <c r="A316" s="73"/>
      <c r="B316" s="92" t="str">
        <f>'Gene Table'!D316</f>
        <v>NM_002312</v>
      </c>
      <c r="C316" s="93" t="s">
        <v>109</v>
      </c>
      <c r="D316" s="94" t="e">
        <f>Calculations!BN317</f>
        <v>#DIV/0!</v>
      </c>
      <c r="E316" s="94" t="e">
        <f>Calculations!BO317</f>
        <v>#DIV/0!</v>
      </c>
      <c r="F316" s="95" t="e">
        <f t="shared" si="24"/>
        <v>#DIV/0!</v>
      </c>
      <c r="G316" s="95" t="e">
        <f t="shared" si="25"/>
        <v>#DIV/0!</v>
      </c>
      <c r="H316" s="94" t="e">
        <f t="shared" si="26"/>
        <v>#DIV/0!</v>
      </c>
      <c r="I316" s="97" t="str">
        <f>IF(OR(COUNT(Calculations!BP317:BY317)&lt;3,COUNT(Calculations!BZ317:CI317)&lt;3),"N/A",IF(ISERROR(TTEST(Calculations!BP317:BY317,Calculations!BZ317:CI317,2,2)),"N/A",TTEST(Calculations!BP317:BY317,Calculations!BZ317:CI317,2,2)))</f>
        <v>N/A</v>
      </c>
      <c r="J316" s="94" t="e">
        <f t="shared" si="27"/>
        <v>#DIV/0!</v>
      </c>
      <c r="K316" s="98" t="e">
        <f>IF(AND('Test Sample Data'!N316&gt;=35,'Control Sample Data'!N316&gt;=35),"Type 3",IF(AND('Test Sample Data'!N316&gt;=30,'Control Sample Data'!N316&gt;=30,OR(I316&gt;=0.05,I316="N/A")),"Type 2",IF(OR(AND('Test Sample Data'!N316&gt;=30,'Control Sample Data'!N316&lt;=30),AND('Test Sample Data'!N316&lt;=30,'Control Sample Data'!N316&gt;=30)),"Type 1","OKAY")))</f>
        <v>#DIV/0!</v>
      </c>
    </row>
    <row r="317" spans="1:11">
      <c r="A317" s="73"/>
      <c r="B317" s="92" t="str">
        <f>'Gene Table'!D317</f>
        <v>NM_001175</v>
      </c>
      <c r="C317" s="93" t="s">
        <v>113</v>
      </c>
      <c r="D317" s="94" t="e">
        <f>Calculations!BN318</f>
        <v>#DIV/0!</v>
      </c>
      <c r="E317" s="94" t="e">
        <f>Calculations!BO318</f>
        <v>#DIV/0!</v>
      </c>
      <c r="F317" s="95" t="e">
        <f t="shared" si="24"/>
        <v>#DIV/0!</v>
      </c>
      <c r="G317" s="95" t="e">
        <f t="shared" si="25"/>
        <v>#DIV/0!</v>
      </c>
      <c r="H317" s="94" t="e">
        <f t="shared" si="26"/>
        <v>#DIV/0!</v>
      </c>
      <c r="I317" s="97" t="str">
        <f>IF(OR(COUNT(Calculations!BP318:BY318)&lt;3,COUNT(Calculations!BZ318:CI318)&lt;3),"N/A",IF(ISERROR(TTEST(Calculations!BP318:BY318,Calculations!BZ318:CI318,2,2)),"N/A",TTEST(Calculations!BP318:BY318,Calculations!BZ318:CI318,2,2)))</f>
        <v>N/A</v>
      </c>
      <c r="J317" s="94" t="e">
        <f t="shared" si="27"/>
        <v>#DIV/0!</v>
      </c>
      <c r="K317" s="98" t="e">
        <f>IF(AND('Test Sample Data'!N317&gt;=35,'Control Sample Data'!N317&gt;=35),"Type 3",IF(AND('Test Sample Data'!N317&gt;=30,'Control Sample Data'!N317&gt;=30,OR(I317&gt;=0.05,I317="N/A")),"Type 2",IF(OR(AND('Test Sample Data'!N317&gt;=30,'Control Sample Data'!N317&lt;=30),AND('Test Sample Data'!N317&lt;=30,'Control Sample Data'!N317&gt;=30)),"Type 1","OKAY")))</f>
        <v>#DIV/0!</v>
      </c>
    </row>
    <row r="318" spans="1:11">
      <c r="A318" s="73"/>
      <c r="B318" s="92" t="str">
        <f>'Gene Table'!D318</f>
        <v>NM_002303</v>
      </c>
      <c r="C318" s="93" t="s">
        <v>117</v>
      </c>
      <c r="D318" s="94" t="e">
        <f>Calculations!BN319</f>
        <v>#DIV/0!</v>
      </c>
      <c r="E318" s="94" t="e">
        <f>Calculations!BO319</f>
        <v>#DIV/0!</v>
      </c>
      <c r="F318" s="95" t="e">
        <f t="shared" si="24"/>
        <v>#DIV/0!</v>
      </c>
      <c r="G318" s="95" t="e">
        <f t="shared" si="25"/>
        <v>#DIV/0!</v>
      </c>
      <c r="H318" s="94" t="e">
        <f t="shared" si="26"/>
        <v>#DIV/0!</v>
      </c>
      <c r="I318" s="97" t="str">
        <f>IF(OR(COUNT(Calculations!BP319:BY319)&lt;3,COUNT(Calculations!BZ319:CI319)&lt;3),"N/A",IF(ISERROR(TTEST(Calculations!BP319:BY319,Calculations!BZ319:CI319,2,2)),"N/A",TTEST(Calculations!BP319:BY319,Calculations!BZ319:CI319,2,2)))</f>
        <v>N/A</v>
      </c>
      <c r="J318" s="94" t="e">
        <f t="shared" si="27"/>
        <v>#DIV/0!</v>
      </c>
      <c r="K318" s="98" t="e">
        <f>IF(AND('Test Sample Data'!N318&gt;=35,'Control Sample Data'!N318&gt;=35),"Type 3",IF(AND('Test Sample Data'!N318&gt;=30,'Control Sample Data'!N318&gt;=30,OR(I318&gt;=0.05,I318="N/A")),"Type 2",IF(OR(AND('Test Sample Data'!N318&gt;=30,'Control Sample Data'!N318&lt;=30),AND('Test Sample Data'!N318&lt;=30,'Control Sample Data'!N318&gt;=30)),"Type 1","OKAY")))</f>
        <v>#DIV/0!</v>
      </c>
    </row>
    <row r="319" spans="1:11">
      <c r="A319" s="73"/>
      <c r="B319" s="92" t="str">
        <f>'Gene Table'!D319</f>
        <v>NM_000230</v>
      </c>
      <c r="C319" s="93" t="s">
        <v>121</v>
      </c>
      <c r="D319" s="94" t="e">
        <f>Calculations!BN320</f>
        <v>#DIV/0!</v>
      </c>
      <c r="E319" s="94" t="e">
        <f>Calculations!BO320</f>
        <v>#DIV/0!</v>
      </c>
      <c r="F319" s="95" t="e">
        <f t="shared" si="24"/>
        <v>#DIV/0!</v>
      </c>
      <c r="G319" s="95" t="e">
        <f t="shared" si="25"/>
        <v>#DIV/0!</v>
      </c>
      <c r="H319" s="94" t="e">
        <f t="shared" si="26"/>
        <v>#DIV/0!</v>
      </c>
      <c r="I319" s="97" t="str">
        <f>IF(OR(COUNT(Calculations!BP320:BY320)&lt;3,COUNT(Calculations!BZ320:CI320)&lt;3),"N/A",IF(ISERROR(TTEST(Calculations!BP320:BY320,Calculations!BZ320:CI320,2,2)),"N/A",TTEST(Calculations!BP320:BY320,Calculations!BZ320:CI320,2,2)))</f>
        <v>N/A</v>
      </c>
      <c r="J319" s="94" t="e">
        <f t="shared" si="27"/>
        <v>#DIV/0!</v>
      </c>
      <c r="K319" s="98" t="e">
        <f>IF(AND('Test Sample Data'!N319&gt;=35,'Control Sample Data'!N319&gt;=35),"Type 3",IF(AND('Test Sample Data'!N319&gt;=30,'Control Sample Data'!N319&gt;=30,OR(I319&gt;=0.05,I319="N/A")),"Type 2",IF(OR(AND('Test Sample Data'!N319&gt;=30,'Control Sample Data'!N319&lt;=30),AND('Test Sample Data'!N319&lt;=30,'Control Sample Data'!N319&gt;=30)),"Type 1","OKAY")))</f>
        <v>#DIV/0!</v>
      </c>
    </row>
    <row r="320" spans="1:11">
      <c r="A320" s="73"/>
      <c r="B320" s="92" t="str">
        <f>'Gene Table'!D320</f>
        <v>NM_000527</v>
      </c>
      <c r="C320" s="93" t="s">
        <v>125</v>
      </c>
      <c r="D320" s="94" t="e">
        <f>Calculations!BN321</f>
        <v>#DIV/0!</v>
      </c>
      <c r="E320" s="94" t="e">
        <f>Calculations!BO321</f>
        <v>#DIV/0!</v>
      </c>
      <c r="F320" s="95" t="e">
        <f t="shared" si="24"/>
        <v>#DIV/0!</v>
      </c>
      <c r="G320" s="95" t="e">
        <f t="shared" si="25"/>
        <v>#DIV/0!</v>
      </c>
      <c r="H320" s="94" t="e">
        <f t="shared" si="26"/>
        <v>#DIV/0!</v>
      </c>
      <c r="I320" s="97" t="str">
        <f>IF(OR(COUNT(Calculations!BP321:BY321)&lt;3,COUNT(Calculations!BZ321:CI321)&lt;3),"N/A",IF(ISERROR(TTEST(Calculations!BP321:BY321,Calculations!BZ321:CI321,2,2)),"N/A",TTEST(Calculations!BP321:BY321,Calculations!BZ321:CI321,2,2)))</f>
        <v>N/A</v>
      </c>
      <c r="J320" s="94" t="e">
        <f t="shared" si="27"/>
        <v>#DIV/0!</v>
      </c>
      <c r="K320" s="98" t="e">
        <f>IF(AND('Test Sample Data'!N320&gt;=35,'Control Sample Data'!N320&gt;=35),"Type 3",IF(AND('Test Sample Data'!N320&gt;=30,'Control Sample Data'!N320&gt;=30,OR(I320&gt;=0.05,I320="N/A")),"Type 2",IF(OR(AND('Test Sample Data'!N320&gt;=30,'Control Sample Data'!N320&lt;=30),AND('Test Sample Data'!N320&lt;=30,'Control Sample Data'!N320&gt;=30)),"Type 1","OKAY")))</f>
        <v>#DIV/0!</v>
      </c>
    </row>
    <row r="321" spans="1:11">
      <c r="A321" s="73"/>
      <c r="B321" s="92" t="str">
        <f>'Gene Table'!D321</f>
        <v>NM_000229</v>
      </c>
      <c r="C321" s="93" t="s">
        <v>129</v>
      </c>
      <c r="D321" s="94" t="e">
        <f>Calculations!BN322</f>
        <v>#DIV/0!</v>
      </c>
      <c r="E321" s="94" t="e">
        <f>Calculations!BO322</f>
        <v>#DIV/0!</v>
      </c>
      <c r="F321" s="95" t="e">
        <f t="shared" si="24"/>
        <v>#DIV/0!</v>
      </c>
      <c r="G321" s="95" t="e">
        <f t="shared" si="25"/>
        <v>#DIV/0!</v>
      </c>
      <c r="H321" s="94" t="e">
        <f t="shared" si="26"/>
        <v>#DIV/0!</v>
      </c>
      <c r="I321" s="97" t="str">
        <f>IF(OR(COUNT(Calculations!BP322:BY322)&lt;3,COUNT(Calculations!BZ322:CI322)&lt;3),"N/A",IF(ISERROR(TTEST(Calculations!BP322:BY322,Calculations!BZ322:CI322,2,2)),"N/A",TTEST(Calculations!BP322:BY322,Calculations!BZ322:CI322,2,2)))</f>
        <v>N/A</v>
      </c>
      <c r="J321" s="94" t="e">
        <f t="shared" si="27"/>
        <v>#DIV/0!</v>
      </c>
      <c r="K321" s="98" t="e">
        <f>IF(AND('Test Sample Data'!N321&gt;=35,'Control Sample Data'!N321&gt;=35),"Type 3",IF(AND('Test Sample Data'!N321&gt;=30,'Control Sample Data'!N321&gt;=30,OR(I321&gt;=0.05,I321="N/A")),"Type 2",IF(OR(AND('Test Sample Data'!N321&gt;=30,'Control Sample Data'!N321&lt;=30),AND('Test Sample Data'!N321&lt;=30,'Control Sample Data'!N321&gt;=30)),"Type 1","OKAY")))</f>
        <v>#DIV/0!</v>
      </c>
    </row>
    <row r="322" spans="1:11">
      <c r="A322" s="73"/>
      <c r="B322" s="92" t="str">
        <f>'Gene Table'!D322</f>
        <v>NM_013289</v>
      </c>
      <c r="C322" s="93" t="s">
        <v>133</v>
      </c>
      <c r="D322" s="94" t="e">
        <f>Calculations!BN323</f>
        <v>#DIV/0!</v>
      </c>
      <c r="E322" s="94" t="e">
        <f>Calculations!BO323</f>
        <v>#DIV/0!</v>
      </c>
      <c r="F322" s="95" t="e">
        <f t="shared" si="24"/>
        <v>#DIV/0!</v>
      </c>
      <c r="G322" s="95" t="e">
        <f t="shared" si="25"/>
        <v>#DIV/0!</v>
      </c>
      <c r="H322" s="94" t="e">
        <f t="shared" si="26"/>
        <v>#DIV/0!</v>
      </c>
      <c r="I322" s="97" t="str">
        <f>IF(OR(COUNT(Calculations!BP323:BY323)&lt;3,COUNT(Calculations!BZ323:CI323)&lt;3),"N/A",IF(ISERROR(TTEST(Calculations!BP323:BY323,Calculations!BZ323:CI323,2,2)),"N/A",TTEST(Calculations!BP323:BY323,Calculations!BZ323:CI323,2,2)))</f>
        <v>N/A</v>
      </c>
      <c r="J322" s="94" t="e">
        <f t="shared" si="27"/>
        <v>#DIV/0!</v>
      </c>
      <c r="K322" s="98" t="e">
        <f>IF(AND('Test Sample Data'!N322&gt;=35,'Control Sample Data'!N322&gt;=35),"Type 3",IF(AND('Test Sample Data'!N322&gt;=30,'Control Sample Data'!N322&gt;=30,OR(I322&gt;=0.05,I322="N/A")),"Type 2",IF(OR(AND('Test Sample Data'!N322&gt;=30,'Control Sample Data'!N322&lt;=30),AND('Test Sample Data'!N322&lt;=30,'Control Sample Data'!N322&gt;=30)),"Type 1","OKAY")))</f>
        <v>#DIV/0!</v>
      </c>
    </row>
    <row r="323" spans="1:11">
      <c r="A323" s="73"/>
      <c r="B323" s="92" t="str">
        <f>'Gene Table'!D323</f>
        <v>NM_198686</v>
      </c>
      <c r="C323" s="93" t="s">
        <v>137</v>
      </c>
      <c r="D323" s="94" t="e">
        <f>Calculations!BN324</f>
        <v>#DIV/0!</v>
      </c>
      <c r="E323" s="94" t="e">
        <f>Calculations!BO324</f>
        <v>#DIV/0!</v>
      </c>
      <c r="F323" s="95" t="e">
        <f t="shared" si="24"/>
        <v>#DIV/0!</v>
      </c>
      <c r="G323" s="95" t="e">
        <f t="shared" si="25"/>
        <v>#DIV/0!</v>
      </c>
      <c r="H323" s="94" t="e">
        <f t="shared" si="26"/>
        <v>#DIV/0!</v>
      </c>
      <c r="I323" s="97" t="str">
        <f>IF(OR(COUNT(Calculations!BP324:BY324)&lt;3,COUNT(Calculations!BZ324:CI324)&lt;3),"N/A",IF(ISERROR(TTEST(Calculations!BP324:BY324,Calculations!BZ324:CI324,2,2)),"N/A",TTEST(Calculations!BP324:BY324,Calculations!BZ324:CI324,2,2)))</f>
        <v>N/A</v>
      </c>
      <c r="J323" s="94" t="e">
        <f t="shared" si="27"/>
        <v>#DIV/0!</v>
      </c>
      <c r="K323" s="98" t="e">
        <f>IF(AND('Test Sample Data'!N323&gt;=35,'Control Sample Data'!N323&gt;=35),"Type 3",IF(AND('Test Sample Data'!N323&gt;=30,'Control Sample Data'!N323&gt;=30,OR(I323&gt;=0.05,I323="N/A")),"Type 2",IF(OR(AND('Test Sample Data'!N323&gt;=30,'Control Sample Data'!N323&lt;=30),AND('Test Sample Data'!N323&lt;=30,'Control Sample Data'!N323&gt;=30)),"Type 1","OKAY")))</f>
        <v>#DIV/0!</v>
      </c>
    </row>
    <row r="324" spans="1:11">
      <c r="A324" s="73"/>
      <c r="B324" s="92" t="str">
        <f>'Gene Table'!D324</f>
        <v>NM_000215</v>
      </c>
      <c r="C324" s="93" t="s">
        <v>141</v>
      </c>
      <c r="D324" s="94" t="e">
        <f>Calculations!BN325</f>
        <v>#DIV/0!</v>
      </c>
      <c r="E324" s="94" t="e">
        <f>Calculations!BO325</f>
        <v>#DIV/0!</v>
      </c>
      <c r="F324" s="95" t="e">
        <f t="shared" si="24"/>
        <v>#DIV/0!</v>
      </c>
      <c r="G324" s="95" t="e">
        <f t="shared" si="25"/>
        <v>#DIV/0!</v>
      </c>
      <c r="H324" s="94" t="e">
        <f t="shared" si="26"/>
        <v>#DIV/0!</v>
      </c>
      <c r="I324" s="97" t="str">
        <f>IF(OR(COUNT(Calculations!BP325:BY325)&lt;3,COUNT(Calculations!BZ325:CI325)&lt;3),"N/A",IF(ISERROR(TTEST(Calculations!BP325:BY325,Calculations!BZ325:CI325,2,2)),"N/A",TTEST(Calculations!BP325:BY325,Calculations!BZ325:CI325,2,2)))</f>
        <v>N/A</v>
      </c>
      <c r="J324" s="94" t="e">
        <f t="shared" si="27"/>
        <v>#DIV/0!</v>
      </c>
      <c r="K324" s="98" t="e">
        <f>IF(AND('Test Sample Data'!N324&gt;=35,'Control Sample Data'!N324&gt;=35),"Type 3",IF(AND('Test Sample Data'!N324&gt;=30,'Control Sample Data'!N324&gt;=30,OR(I324&gt;=0.05,I324="N/A")),"Type 2",IF(OR(AND('Test Sample Data'!N324&gt;=30,'Control Sample Data'!N324&lt;=30),AND('Test Sample Data'!N324&lt;=30,'Control Sample Data'!N324&gt;=30)),"Type 1","OKAY")))</f>
        <v>#DIV/0!</v>
      </c>
    </row>
    <row r="325" spans="1:11">
      <c r="A325" s="73"/>
      <c r="B325" s="92" t="str">
        <f>'Gene Table'!D325</f>
        <v>NM_005544</v>
      </c>
      <c r="C325" s="93" t="s">
        <v>145</v>
      </c>
      <c r="D325" s="94" t="e">
        <f>Calculations!BN326</f>
        <v>#DIV/0!</v>
      </c>
      <c r="E325" s="94" t="e">
        <f>Calculations!BO326</f>
        <v>#DIV/0!</v>
      </c>
      <c r="F325" s="95" t="e">
        <f t="shared" si="24"/>
        <v>#DIV/0!</v>
      </c>
      <c r="G325" s="95" t="e">
        <f t="shared" si="25"/>
        <v>#DIV/0!</v>
      </c>
      <c r="H325" s="94" t="e">
        <f t="shared" si="26"/>
        <v>#DIV/0!</v>
      </c>
      <c r="I325" s="97" t="str">
        <f>IF(OR(COUNT(Calculations!BP326:BY326)&lt;3,COUNT(Calculations!BZ326:CI326)&lt;3),"N/A",IF(ISERROR(TTEST(Calculations!BP326:BY326,Calculations!BZ326:CI326,2,2)),"N/A",TTEST(Calculations!BP326:BY326,Calculations!BZ326:CI326,2,2)))</f>
        <v>N/A</v>
      </c>
      <c r="J325" s="94" t="e">
        <f t="shared" si="27"/>
        <v>#DIV/0!</v>
      </c>
      <c r="K325" s="98" t="e">
        <f>IF(AND('Test Sample Data'!N325&gt;=35,'Control Sample Data'!N325&gt;=35),"Type 3",IF(AND('Test Sample Data'!N325&gt;=30,'Control Sample Data'!N325&gt;=30,OR(I325&gt;=0.05,I325="N/A")),"Type 2",IF(OR(AND('Test Sample Data'!N325&gt;=30,'Control Sample Data'!N325&lt;=30),AND('Test Sample Data'!N325&lt;=30,'Control Sample Data'!N325&gt;=30)),"Type 1","OKAY")))</f>
        <v>#DIV/0!</v>
      </c>
    </row>
    <row r="326" spans="1:11">
      <c r="A326" s="73"/>
      <c r="B326" s="92" t="str">
        <f>'Gene Table'!D326</f>
        <v>NM_001571</v>
      </c>
      <c r="C326" s="93" t="s">
        <v>149</v>
      </c>
      <c r="D326" s="94" t="e">
        <f>Calculations!BN327</f>
        <v>#DIV/0!</v>
      </c>
      <c r="E326" s="94" t="e">
        <f>Calculations!BO327</f>
        <v>#DIV/0!</v>
      </c>
      <c r="F326" s="95" t="e">
        <f t="shared" si="24"/>
        <v>#DIV/0!</v>
      </c>
      <c r="G326" s="95" t="e">
        <f t="shared" si="25"/>
        <v>#DIV/0!</v>
      </c>
      <c r="H326" s="94" t="e">
        <f t="shared" si="26"/>
        <v>#DIV/0!</v>
      </c>
      <c r="I326" s="97" t="str">
        <f>IF(OR(COUNT(Calculations!BP327:BY327)&lt;3,COUNT(Calculations!BZ327:CI327)&lt;3),"N/A",IF(ISERROR(TTEST(Calculations!BP327:BY327,Calculations!BZ327:CI327,2,2)),"N/A",TTEST(Calculations!BP327:BY327,Calculations!BZ327:CI327,2,2)))</f>
        <v>N/A</v>
      </c>
      <c r="J326" s="94" t="e">
        <f t="shared" si="27"/>
        <v>#DIV/0!</v>
      </c>
      <c r="K326" s="98" t="e">
        <f>IF(AND('Test Sample Data'!N326&gt;=35,'Control Sample Data'!N326&gt;=35),"Type 3",IF(AND('Test Sample Data'!N326&gt;=30,'Control Sample Data'!N326&gt;=30,OR(I326&gt;=0.05,I326="N/A")),"Type 2",IF(OR(AND('Test Sample Data'!N326&gt;=30,'Control Sample Data'!N326&lt;=30),AND('Test Sample Data'!N326&lt;=30,'Control Sample Data'!N326&gt;=30)),"Type 1","OKAY")))</f>
        <v>#DIV/0!</v>
      </c>
    </row>
    <row r="327" spans="1:11">
      <c r="A327" s="73"/>
      <c r="B327" s="92" t="str">
        <f>'Gene Table'!D327</f>
        <v>NM_002198</v>
      </c>
      <c r="C327" s="93" t="s">
        <v>153</v>
      </c>
      <c r="D327" s="94" t="e">
        <f>Calculations!BN328</f>
        <v>#DIV/0!</v>
      </c>
      <c r="E327" s="94" t="e">
        <f>Calculations!BO328</f>
        <v>#DIV/0!</v>
      </c>
      <c r="F327" s="95" t="e">
        <f t="shared" si="24"/>
        <v>#DIV/0!</v>
      </c>
      <c r="G327" s="95" t="e">
        <f t="shared" si="25"/>
        <v>#DIV/0!</v>
      </c>
      <c r="H327" s="94" t="e">
        <f t="shared" si="26"/>
        <v>#DIV/0!</v>
      </c>
      <c r="I327" s="97" t="str">
        <f>IF(OR(COUNT(Calculations!BP328:BY328)&lt;3,COUNT(Calculations!BZ328:CI328)&lt;3),"N/A",IF(ISERROR(TTEST(Calculations!BP328:BY328,Calculations!BZ328:CI328,2,2)),"N/A",TTEST(Calculations!BP328:BY328,Calculations!BZ328:CI328,2,2)))</f>
        <v>N/A</v>
      </c>
      <c r="J327" s="94" t="e">
        <f t="shared" si="27"/>
        <v>#DIV/0!</v>
      </c>
      <c r="K327" s="98" t="e">
        <f>IF(AND('Test Sample Data'!N327&gt;=35,'Control Sample Data'!N327&gt;=35),"Type 3",IF(AND('Test Sample Data'!N327&gt;=30,'Control Sample Data'!N327&gt;=30,OR(I327&gt;=0.05,I327="N/A")),"Type 2",IF(OR(AND('Test Sample Data'!N327&gt;=30,'Control Sample Data'!N327&lt;=30),AND('Test Sample Data'!N327&lt;=30,'Control Sample Data'!N327&gt;=30)),"Type 1","OKAY")))</f>
        <v>#DIV/0!</v>
      </c>
    </row>
    <row r="328" spans="1:11">
      <c r="A328" s="73"/>
      <c r="B328" s="92" t="str">
        <f>'Gene Table'!D328</f>
        <v>NM_000208</v>
      </c>
      <c r="C328" s="93" t="s">
        <v>157</v>
      </c>
      <c r="D328" s="94" t="e">
        <f>Calculations!BN329</f>
        <v>#DIV/0!</v>
      </c>
      <c r="E328" s="94" t="e">
        <f>Calculations!BO329</f>
        <v>#DIV/0!</v>
      </c>
      <c r="F328" s="95" t="e">
        <f t="shared" si="24"/>
        <v>#DIV/0!</v>
      </c>
      <c r="G328" s="95" t="e">
        <f t="shared" si="25"/>
        <v>#DIV/0!</v>
      </c>
      <c r="H328" s="94" t="e">
        <f t="shared" si="26"/>
        <v>#DIV/0!</v>
      </c>
      <c r="I328" s="97" t="str">
        <f>IF(OR(COUNT(Calculations!BP329:BY329)&lt;3,COUNT(Calculations!BZ329:CI329)&lt;3),"N/A",IF(ISERROR(TTEST(Calculations!BP329:BY329,Calculations!BZ329:CI329,2,2)),"N/A",TTEST(Calculations!BP329:BY329,Calculations!BZ329:CI329,2,2)))</f>
        <v>N/A</v>
      </c>
      <c r="J328" s="94" t="e">
        <f t="shared" si="27"/>
        <v>#DIV/0!</v>
      </c>
      <c r="K328" s="98" t="e">
        <f>IF(AND('Test Sample Data'!N328&gt;=35,'Control Sample Data'!N328&gt;=35),"Type 3",IF(AND('Test Sample Data'!N328&gt;=30,'Control Sample Data'!N328&gt;=30,OR(I328&gt;=0.05,I328="N/A")),"Type 2",IF(OR(AND('Test Sample Data'!N328&gt;=30,'Control Sample Data'!N328&lt;=30),AND('Test Sample Data'!N328&lt;=30,'Control Sample Data'!N328&gt;=30)),"Type 1","OKAY")))</f>
        <v>#DIV/0!</v>
      </c>
    </row>
    <row r="329" spans="1:11">
      <c r="A329" s="73"/>
      <c r="B329" s="92" t="str">
        <f>'Gene Table'!D329</f>
        <v>NM_002189</v>
      </c>
      <c r="C329" s="93" t="s">
        <v>161</v>
      </c>
      <c r="D329" s="94" t="e">
        <f>Calculations!BN330</f>
        <v>#DIV/0!</v>
      </c>
      <c r="E329" s="94" t="e">
        <f>Calculations!BO330</f>
        <v>#DIV/0!</v>
      </c>
      <c r="F329" s="95" t="e">
        <f t="shared" si="24"/>
        <v>#DIV/0!</v>
      </c>
      <c r="G329" s="95" t="e">
        <f t="shared" si="25"/>
        <v>#DIV/0!</v>
      </c>
      <c r="H329" s="94" t="e">
        <f t="shared" si="26"/>
        <v>#DIV/0!</v>
      </c>
      <c r="I329" s="97" t="str">
        <f>IF(OR(COUNT(Calculations!BP330:BY330)&lt;3,COUNT(Calculations!BZ330:CI330)&lt;3),"N/A",IF(ISERROR(TTEST(Calculations!BP330:BY330,Calculations!BZ330:CI330,2,2)),"N/A",TTEST(Calculations!BP330:BY330,Calculations!BZ330:CI330,2,2)))</f>
        <v>N/A</v>
      </c>
      <c r="J329" s="94" t="e">
        <f t="shared" si="27"/>
        <v>#DIV/0!</v>
      </c>
      <c r="K329" s="98" t="e">
        <f>IF(AND('Test Sample Data'!N329&gt;=35,'Control Sample Data'!N329&gt;=35),"Type 3",IF(AND('Test Sample Data'!N329&gt;=30,'Control Sample Data'!N329&gt;=30,OR(I329&gt;=0.05,I329="N/A")),"Type 2",IF(OR(AND('Test Sample Data'!N329&gt;=30,'Control Sample Data'!N329&lt;=30),AND('Test Sample Data'!N329&lt;=30,'Control Sample Data'!N329&gt;=30)),"Type 1","OKAY")))</f>
        <v>#DIV/0!</v>
      </c>
    </row>
    <row r="330" spans="1:11">
      <c r="A330" s="73"/>
      <c r="B330" s="92" t="str">
        <f>'Gene Table'!D330</f>
        <v>NM_000585</v>
      </c>
      <c r="C330" s="93" t="s">
        <v>165</v>
      </c>
      <c r="D330" s="94" t="e">
        <f>Calculations!BN331</f>
        <v>#DIV/0!</v>
      </c>
      <c r="E330" s="94" t="e">
        <f>Calculations!BO331</f>
        <v>#DIV/0!</v>
      </c>
      <c r="F330" s="95" t="e">
        <f t="shared" si="24"/>
        <v>#DIV/0!</v>
      </c>
      <c r="G330" s="95" t="e">
        <f t="shared" si="25"/>
        <v>#DIV/0!</v>
      </c>
      <c r="H330" s="94" t="e">
        <f t="shared" si="26"/>
        <v>#DIV/0!</v>
      </c>
      <c r="I330" s="97" t="str">
        <f>IF(OR(COUNT(Calculations!BP331:BY331)&lt;3,COUNT(Calculations!BZ331:CI331)&lt;3),"N/A",IF(ISERROR(TTEST(Calculations!BP331:BY331,Calculations!BZ331:CI331,2,2)),"N/A",TTEST(Calculations!BP331:BY331,Calculations!BZ331:CI331,2,2)))</f>
        <v>N/A</v>
      </c>
      <c r="J330" s="94" t="e">
        <f t="shared" si="27"/>
        <v>#DIV/0!</v>
      </c>
      <c r="K330" s="98" t="e">
        <f>IF(AND('Test Sample Data'!N330&gt;=35,'Control Sample Data'!N330&gt;=35),"Type 3",IF(AND('Test Sample Data'!N330&gt;=30,'Control Sample Data'!N330&gt;=30,OR(I330&gt;=0.05,I330="N/A")),"Type 2",IF(OR(AND('Test Sample Data'!N330&gt;=30,'Control Sample Data'!N330&lt;=30),AND('Test Sample Data'!N330&lt;=30,'Control Sample Data'!N330&gt;=30)),"Type 1","OKAY")))</f>
        <v>#DIV/0!</v>
      </c>
    </row>
    <row r="331" spans="1:11">
      <c r="A331" s="73"/>
      <c r="B331" s="92" t="str">
        <f>'Gene Table'!D331</f>
        <v>NM_002188</v>
      </c>
      <c r="C331" s="93" t="s">
        <v>169</v>
      </c>
      <c r="D331" s="94" t="e">
        <f>Calculations!BN332</f>
        <v>#DIV/0!</v>
      </c>
      <c r="E331" s="94" t="e">
        <f>Calculations!BO332</f>
        <v>#DIV/0!</v>
      </c>
      <c r="F331" s="95" t="e">
        <f t="shared" si="24"/>
        <v>#DIV/0!</v>
      </c>
      <c r="G331" s="95" t="e">
        <f t="shared" si="25"/>
        <v>#DIV/0!</v>
      </c>
      <c r="H331" s="94" t="e">
        <f t="shared" si="26"/>
        <v>#DIV/0!</v>
      </c>
      <c r="I331" s="97" t="str">
        <f>IF(OR(COUNT(Calculations!BP332:BY332)&lt;3,COUNT(Calculations!BZ332:CI332)&lt;3),"N/A",IF(ISERROR(TTEST(Calculations!BP332:BY332,Calculations!BZ332:CI332,2,2)),"N/A",TTEST(Calculations!BP332:BY332,Calculations!BZ332:CI332,2,2)))</f>
        <v>N/A</v>
      </c>
      <c r="J331" s="94" t="e">
        <f t="shared" si="27"/>
        <v>#DIV/0!</v>
      </c>
      <c r="K331" s="98" t="e">
        <f>IF(AND('Test Sample Data'!N331&gt;=35,'Control Sample Data'!N331&gt;=35),"Type 3",IF(AND('Test Sample Data'!N331&gt;=30,'Control Sample Data'!N331&gt;=30,OR(I331&gt;=0.05,I331="N/A")),"Type 2",IF(OR(AND('Test Sample Data'!N331&gt;=30,'Control Sample Data'!N331&lt;=30),AND('Test Sample Data'!N331&lt;=30,'Control Sample Data'!N331&gt;=30)),"Type 1","OKAY")))</f>
        <v>#DIV/0!</v>
      </c>
    </row>
    <row r="332" spans="1:11">
      <c r="A332" s="73"/>
      <c r="B332" s="92" t="str">
        <f>'Gene Table'!D332</f>
        <v>NM_002187</v>
      </c>
      <c r="C332" s="93" t="s">
        <v>173</v>
      </c>
      <c r="D332" s="94" t="e">
        <f>Calculations!BN333</f>
        <v>#DIV/0!</v>
      </c>
      <c r="E332" s="94" t="e">
        <f>Calculations!BO333</f>
        <v>#DIV/0!</v>
      </c>
      <c r="F332" s="95" t="e">
        <f t="shared" si="24"/>
        <v>#DIV/0!</v>
      </c>
      <c r="G332" s="95" t="e">
        <f t="shared" si="25"/>
        <v>#DIV/0!</v>
      </c>
      <c r="H332" s="94" t="e">
        <f t="shared" si="26"/>
        <v>#DIV/0!</v>
      </c>
      <c r="I332" s="97" t="str">
        <f>IF(OR(COUNT(Calculations!BP333:BY333)&lt;3,COUNT(Calculations!BZ333:CI333)&lt;3),"N/A",IF(ISERROR(TTEST(Calculations!BP333:BY333,Calculations!BZ333:CI333,2,2)),"N/A",TTEST(Calculations!BP333:BY333,Calculations!BZ333:CI333,2,2)))</f>
        <v>N/A</v>
      </c>
      <c r="J332" s="94" t="e">
        <f t="shared" si="27"/>
        <v>#DIV/0!</v>
      </c>
      <c r="K332" s="98" t="e">
        <f>IF(AND('Test Sample Data'!N332&gt;=35,'Control Sample Data'!N332&gt;=35),"Type 3",IF(AND('Test Sample Data'!N332&gt;=30,'Control Sample Data'!N332&gt;=30,OR(I332&gt;=0.05,I332="N/A")),"Type 2",IF(OR(AND('Test Sample Data'!N332&gt;=30,'Control Sample Data'!N332&lt;=30),AND('Test Sample Data'!N332&lt;=30,'Control Sample Data'!N332&gt;=30)),"Type 1","OKAY")))</f>
        <v>#DIV/0!</v>
      </c>
    </row>
    <row r="333" spans="1:11">
      <c r="A333" s="73"/>
      <c r="B333" s="92" t="str">
        <f>'Gene Table'!D333</f>
        <v>NM_000634</v>
      </c>
      <c r="C333" s="93" t="s">
        <v>177</v>
      </c>
      <c r="D333" s="94" t="e">
        <f>Calculations!BN334</f>
        <v>#DIV/0!</v>
      </c>
      <c r="E333" s="94" t="e">
        <f>Calculations!BO334</f>
        <v>#DIV/0!</v>
      </c>
      <c r="F333" s="95" t="e">
        <f t="shared" si="24"/>
        <v>#DIV/0!</v>
      </c>
      <c r="G333" s="95" t="e">
        <f t="shared" si="25"/>
        <v>#DIV/0!</v>
      </c>
      <c r="H333" s="94" t="e">
        <f t="shared" si="26"/>
        <v>#DIV/0!</v>
      </c>
      <c r="I333" s="97" t="str">
        <f>IF(OR(COUNT(Calculations!BP334:BY334)&lt;3,COUNT(Calculations!BZ334:CI334)&lt;3),"N/A",IF(ISERROR(TTEST(Calculations!BP334:BY334,Calculations!BZ334:CI334,2,2)),"N/A",TTEST(Calculations!BP334:BY334,Calculations!BZ334:CI334,2,2)))</f>
        <v>N/A</v>
      </c>
      <c r="J333" s="94" t="e">
        <f t="shared" si="27"/>
        <v>#DIV/0!</v>
      </c>
      <c r="K333" s="98" t="e">
        <f>IF(AND('Test Sample Data'!N333&gt;=35,'Control Sample Data'!N333&gt;=35),"Type 3",IF(AND('Test Sample Data'!N333&gt;=30,'Control Sample Data'!N333&gt;=30,OR(I333&gt;=0.05,I333="N/A")),"Type 2",IF(OR(AND('Test Sample Data'!N333&gt;=30,'Control Sample Data'!N333&lt;=30),AND('Test Sample Data'!N333&lt;=30,'Control Sample Data'!N333&gt;=30)),"Type 1","OKAY")))</f>
        <v>#DIV/0!</v>
      </c>
    </row>
    <row r="334" spans="1:11">
      <c r="A334" s="73"/>
      <c r="B334" s="92" t="str">
        <f>'Gene Table'!D334</f>
        <v>NM_002185</v>
      </c>
      <c r="C334" s="93" t="s">
        <v>181</v>
      </c>
      <c r="D334" s="94" t="e">
        <f>Calculations!BN335</f>
        <v>#DIV/0!</v>
      </c>
      <c r="E334" s="94" t="e">
        <f>Calculations!BO335</f>
        <v>#DIV/0!</v>
      </c>
      <c r="F334" s="95" t="e">
        <f t="shared" si="24"/>
        <v>#DIV/0!</v>
      </c>
      <c r="G334" s="95" t="e">
        <f t="shared" si="25"/>
        <v>#DIV/0!</v>
      </c>
      <c r="H334" s="94" t="e">
        <f t="shared" si="26"/>
        <v>#DIV/0!</v>
      </c>
      <c r="I334" s="97" t="str">
        <f>IF(OR(COUNT(Calculations!BP335:BY335)&lt;3,COUNT(Calculations!BZ335:CI335)&lt;3),"N/A",IF(ISERROR(TTEST(Calculations!BP335:BY335,Calculations!BZ335:CI335,2,2)),"N/A",TTEST(Calculations!BP335:BY335,Calculations!BZ335:CI335,2,2)))</f>
        <v>N/A</v>
      </c>
      <c r="J334" s="94" t="e">
        <f t="shared" si="27"/>
        <v>#DIV/0!</v>
      </c>
      <c r="K334" s="98" t="e">
        <f>IF(AND('Test Sample Data'!N334&gt;=35,'Control Sample Data'!N334&gt;=35),"Type 3",IF(AND('Test Sample Data'!N334&gt;=30,'Control Sample Data'!N334&gt;=30,OR(I334&gt;=0.05,I334="N/A")),"Type 2",IF(OR(AND('Test Sample Data'!N334&gt;=30,'Control Sample Data'!N334&lt;=30),AND('Test Sample Data'!N334&lt;=30,'Control Sample Data'!N334&gt;=30)),"Type 1","OKAY")))</f>
        <v>#DIV/0!</v>
      </c>
    </row>
    <row r="335" spans="1:11">
      <c r="A335" s="73"/>
      <c r="B335" s="92" t="str">
        <f>'Gene Table'!D335</f>
        <v>NM_000565</v>
      </c>
      <c r="C335" s="93" t="s">
        <v>185</v>
      </c>
      <c r="D335" s="94" t="e">
        <f>Calculations!BN336</f>
        <v>#DIV/0!</v>
      </c>
      <c r="E335" s="94" t="e">
        <f>Calculations!BO336</f>
        <v>#DIV/0!</v>
      </c>
      <c r="F335" s="95" t="e">
        <f t="shared" si="24"/>
        <v>#DIV/0!</v>
      </c>
      <c r="G335" s="95" t="e">
        <f t="shared" si="25"/>
        <v>#DIV/0!</v>
      </c>
      <c r="H335" s="94" t="e">
        <f t="shared" si="26"/>
        <v>#DIV/0!</v>
      </c>
      <c r="I335" s="97" t="str">
        <f>IF(OR(COUNT(Calculations!BP336:BY336)&lt;3,COUNT(Calculations!BZ336:CI336)&lt;3),"N/A",IF(ISERROR(TTEST(Calculations!BP336:BY336,Calculations!BZ336:CI336,2,2)),"N/A",TTEST(Calculations!BP336:BY336,Calculations!BZ336:CI336,2,2)))</f>
        <v>N/A</v>
      </c>
      <c r="J335" s="94" t="e">
        <f t="shared" si="27"/>
        <v>#DIV/0!</v>
      </c>
      <c r="K335" s="98" t="e">
        <f>IF(AND('Test Sample Data'!N335&gt;=35,'Control Sample Data'!N335&gt;=35),"Type 3",IF(AND('Test Sample Data'!N335&gt;=30,'Control Sample Data'!N335&gt;=30,OR(I335&gt;=0.05,I335="N/A")),"Type 2",IF(OR(AND('Test Sample Data'!N335&gt;=30,'Control Sample Data'!N335&lt;=30),AND('Test Sample Data'!N335&lt;=30,'Control Sample Data'!N335&gt;=30)),"Type 1","OKAY")))</f>
        <v>#DIV/0!</v>
      </c>
    </row>
    <row r="336" spans="1:11">
      <c r="A336" s="73"/>
      <c r="B336" s="92" t="str">
        <f>'Gene Table'!D336</f>
        <v>NM_000877</v>
      </c>
      <c r="C336" s="93" t="s">
        <v>189</v>
      </c>
      <c r="D336" s="94" t="e">
        <f>Calculations!BN337</f>
        <v>#DIV/0!</v>
      </c>
      <c r="E336" s="94" t="e">
        <f>Calculations!BO337</f>
        <v>#DIV/0!</v>
      </c>
      <c r="F336" s="95" t="e">
        <f t="shared" si="24"/>
        <v>#DIV/0!</v>
      </c>
      <c r="G336" s="95" t="e">
        <f t="shared" si="25"/>
        <v>#DIV/0!</v>
      </c>
      <c r="H336" s="94" t="e">
        <f t="shared" si="26"/>
        <v>#DIV/0!</v>
      </c>
      <c r="I336" s="97" t="str">
        <f>IF(OR(COUNT(Calculations!BP337:BY337)&lt;3,COUNT(Calculations!BZ337:CI337)&lt;3),"N/A",IF(ISERROR(TTEST(Calculations!BP337:BY337,Calculations!BZ337:CI337,2,2)),"N/A",TTEST(Calculations!BP337:BY337,Calculations!BZ337:CI337,2,2)))</f>
        <v>N/A</v>
      </c>
      <c r="J336" s="94" t="e">
        <f t="shared" si="27"/>
        <v>#DIV/0!</v>
      </c>
      <c r="K336" s="98" t="e">
        <f>IF(AND('Test Sample Data'!N336&gt;=35,'Control Sample Data'!N336&gt;=35),"Type 3",IF(AND('Test Sample Data'!N336&gt;=30,'Control Sample Data'!N336&gt;=30,OR(I336&gt;=0.05,I336="N/A")),"Type 2",IF(OR(AND('Test Sample Data'!N336&gt;=30,'Control Sample Data'!N336&lt;=30),AND('Test Sample Data'!N336&lt;=30,'Control Sample Data'!N336&gt;=30)),"Type 1","OKAY")))</f>
        <v>#DIV/0!</v>
      </c>
    </row>
    <row r="337" spans="1:11">
      <c r="A337" s="73"/>
      <c r="B337" s="92" t="str">
        <f>'Gene Table'!D337</f>
        <v>NM_000041</v>
      </c>
      <c r="C337" s="93" t="s">
        <v>193</v>
      </c>
      <c r="D337" s="94" t="e">
        <f>Calculations!BN338</f>
        <v>#DIV/0!</v>
      </c>
      <c r="E337" s="94" t="e">
        <f>Calculations!BO338</f>
        <v>#DIV/0!</v>
      </c>
      <c r="F337" s="95" t="e">
        <f t="shared" si="24"/>
        <v>#DIV/0!</v>
      </c>
      <c r="G337" s="95" t="e">
        <f t="shared" si="25"/>
        <v>#DIV/0!</v>
      </c>
      <c r="H337" s="94" t="e">
        <f t="shared" si="26"/>
        <v>#DIV/0!</v>
      </c>
      <c r="I337" s="97" t="str">
        <f>IF(OR(COUNT(Calculations!BP338:BY338)&lt;3,COUNT(Calculations!BZ338:CI338)&lt;3),"N/A",IF(ISERROR(TTEST(Calculations!BP338:BY338,Calculations!BZ338:CI338,2,2)),"N/A",TTEST(Calculations!BP338:BY338,Calculations!BZ338:CI338,2,2)))</f>
        <v>N/A</v>
      </c>
      <c r="J337" s="94" t="e">
        <f t="shared" si="27"/>
        <v>#DIV/0!</v>
      </c>
      <c r="K337" s="98" t="e">
        <f>IF(AND('Test Sample Data'!N337&gt;=35,'Control Sample Data'!N337&gt;=35),"Type 3",IF(AND('Test Sample Data'!N337&gt;=30,'Control Sample Data'!N337&gt;=30,OR(I337&gt;=0.05,I337="N/A")),"Type 2",IF(OR(AND('Test Sample Data'!N337&gt;=30,'Control Sample Data'!N337&lt;=30),AND('Test Sample Data'!N337&lt;=30,'Control Sample Data'!N337&gt;=30)),"Type 1","OKAY")))</f>
        <v>#DIV/0!</v>
      </c>
    </row>
    <row r="338" spans="1:11">
      <c r="A338" s="73"/>
      <c r="B338" s="92" t="str">
        <f>'Gene Table'!D338</f>
        <v>NM_002178</v>
      </c>
      <c r="C338" s="93" t="s">
        <v>197</v>
      </c>
      <c r="D338" s="94" t="e">
        <f>Calculations!BN339</f>
        <v>#DIV/0!</v>
      </c>
      <c r="E338" s="94" t="e">
        <f>Calculations!BO339</f>
        <v>#DIV/0!</v>
      </c>
      <c r="F338" s="95" t="e">
        <f t="shared" si="24"/>
        <v>#DIV/0!</v>
      </c>
      <c r="G338" s="95" t="e">
        <f t="shared" si="25"/>
        <v>#DIV/0!</v>
      </c>
      <c r="H338" s="94" t="e">
        <f t="shared" si="26"/>
        <v>#DIV/0!</v>
      </c>
      <c r="I338" s="97" t="str">
        <f>IF(OR(COUNT(Calculations!BP339:BY339)&lt;3,COUNT(Calculations!BZ339:CI339)&lt;3),"N/A",IF(ISERROR(TTEST(Calculations!BP339:BY339,Calculations!BZ339:CI339,2,2)),"N/A",TTEST(Calculations!BP339:BY339,Calculations!BZ339:CI339,2,2)))</f>
        <v>N/A</v>
      </c>
      <c r="J338" s="94" t="e">
        <f t="shared" si="27"/>
        <v>#DIV/0!</v>
      </c>
      <c r="K338" s="98" t="e">
        <f>IF(AND('Test Sample Data'!N338&gt;=35,'Control Sample Data'!N338&gt;=35),"Type 3",IF(AND('Test Sample Data'!N338&gt;=30,'Control Sample Data'!N338&gt;=30,OR(I338&gt;=0.05,I338="N/A")),"Type 2",IF(OR(AND('Test Sample Data'!N338&gt;=30,'Control Sample Data'!N338&lt;=30),AND('Test Sample Data'!N338&lt;=30,'Control Sample Data'!N338&gt;=30)),"Type 1","OKAY")))</f>
        <v>#DIV/0!</v>
      </c>
    </row>
    <row r="339" spans="1:11">
      <c r="A339" s="73"/>
      <c r="B339" s="92" t="str">
        <f>'Gene Table'!D339</f>
        <v>NM_182632</v>
      </c>
      <c r="C339" s="93" t="s">
        <v>201</v>
      </c>
      <c r="D339" s="94" t="e">
        <f>Calculations!BN340</f>
        <v>#DIV/0!</v>
      </c>
      <c r="E339" s="94" t="e">
        <f>Calculations!BO340</f>
        <v>#DIV/0!</v>
      </c>
      <c r="F339" s="95" t="e">
        <f t="shared" si="24"/>
        <v>#DIV/0!</v>
      </c>
      <c r="G339" s="95" t="e">
        <f t="shared" si="25"/>
        <v>#DIV/0!</v>
      </c>
      <c r="H339" s="94" t="e">
        <f t="shared" si="26"/>
        <v>#DIV/0!</v>
      </c>
      <c r="I339" s="97" t="str">
        <f>IF(OR(COUNT(Calculations!BP340:BY340)&lt;3,COUNT(Calculations!BZ340:CI340)&lt;3),"N/A",IF(ISERROR(TTEST(Calculations!BP340:BY340,Calculations!BZ340:CI340,2,2)),"N/A",TTEST(Calculations!BP340:BY340,Calculations!BZ340:CI340,2,2)))</f>
        <v>N/A</v>
      </c>
      <c r="J339" s="94" t="e">
        <f t="shared" si="27"/>
        <v>#DIV/0!</v>
      </c>
      <c r="K339" s="98" t="e">
        <f>IF(AND('Test Sample Data'!N339&gt;=35,'Control Sample Data'!N339&gt;=35),"Type 3",IF(AND('Test Sample Data'!N339&gt;=30,'Control Sample Data'!N339&gt;=30,OR(I339&gt;=0.05,I339="N/A")),"Type 2",IF(OR(AND('Test Sample Data'!N339&gt;=30,'Control Sample Data'!N339&lt;=30),AND('Test Sample Data'!N339&lt;=30,'Control Sample Data'!N339&gt;=30)),"Type 1","OKAY")))</f>
        <v>#DIV/0!</v>
      </c>
    </row>
    <row r="340" spans="1:11">
      <c r="A340" s="73"/>
      <c r="B340" s="92" t="str">
        <f>'Gene Table'!D340</f>
        <v>NM_000599</v>
      </c>
      <c r="C340" s="93" t="s">
        <v>205</v>
      </c>
      <c r="D340" s="94" t="e">
        <f>Calculations!BN341</f>
        <v>#DIV/0!</v>
      </c>
      <c r="E340" s="94" t="e">
        <f>Calculations!BO341</f>
        <v>#DIV/0!</v>
      </c>
      <c r="F340" s="95" t="e">
        <f t="shared" si="24"/>
        <v>#DIV/0!</v>
      </c>
      <c r="G340" s="95" t="e">
        <f t="shared" si="25"/>
        <v>#DIV/0!</v>
      </c>
      <c r="H340" s="94" t="e">
        <f t="shared" si="26"/>
        <v>#DIV/0!</v>
      </c>
      <c r="I340" s="97" t="str">
        <f>IF(OR(COUNT(Calculations!BP341:BY341)&lt;3,COUNT(Calculations!BZ341:CI341)&lt;3),"N/A",IF(ISERROR(TTEST(Calculations!BP341:BY341,Calculations!BZ341:CI341,2,2)),"N/A",TTEST(Calculations!BP341:BY341,Calculations!BZ341:CI341,2,2)))</f>
        <v>N/A</v>
      </c>
      <c r="J340" s="94" t="e">
        <f t="shared" si="27"/>
        <v>#DIV/0!</v>
      </c>
      <c r="K340" s="98" t="e">
        <f>IF(AND('Test Sample Data'!N340&gt;=35,'Control Sample Data'!N340&gt;=35),"Type 3",IF(AND('Test Sample Data'!N340&gt;=30,'Control Sample Data'!N340&gt;=30,OR(I340&gt;=0.05,I340="N/A")),"Type 2",IF(OR(AND('Test Sample Data'!N340&gt;=30,'Control Sample Data'!N340&lt;=30),AND('Test Sample Data'!N340&lt;=30,'Control Sample Data'!N340&gt;=30)),"Type 1","OKAY")))</f>
        <v>#DIV/0!</v>
      </c>
    </row>
    <row r="341" spans="1:11">
      <c r="A341" s="73"/>
      <c r="B341" s="92" t="str">
        <f>'Gene Table'!D341</f>
        <v>NM_000598</v>
      </c>
      <c r="C341" s="93" t="s">
        <v>209</v>
      </c>
      <c r="D341" s="94" t="e">
        <f>Calculations!BN342</f>
        <v>#DIV/0!</v>
      </c>
      <c r="E341" s="94" t="e">
        <f>Calculations!BO342</f>
        <v>#DIV/0!</v>
      </c>
      <c r="F341" s="95" t="e">
        <f t="shared" si="24"/>
        <v>#DIV/0!</v>
      </c>
      <c r="G341" s="95" t="e">
        <f t="shared" si="25"/>
        <v>#DIV/0!</v>
      </c>
      <c r="H341" s="94" t="e">
        <f t="shared" si="26"/>
        <v>#DIV/0!</v>
      </c>
      <c r="I341" s="97" t="str">
        <f>IF(OR(COUNT(Calculations!BP342:BY342)&lt;3,COUNT(Calculations!BZ342:CI342)&lt;3),"N/A",IF(ISERROR(TTEST(Calculations!BP342:BY342,Calculations!BZ342:CI342,2,2)),"N/A",TTEST(Calculations!BP342:BY342,Calculations!BZ342:CI342,2,2)))</f>
        <v>N/A</v>
      </c>
      <c r="J341" s="94" t="e">
        <f t="shared" si="27"/>
        <v>#DIV/0!</v>
      </c>
      <c r="K341" s="98" t="e">
        <f>IF(AND('Test Sample Data'!N341&gt;=35,'Control Sample Data'!N341&gt;=35),"Type 3",IF(AND('Test Sample Data'!N341&gt;=30,'Control Sample Data'!N341&gt;=30,OR(I341&gt;=0.05,I341="N/A")),"Type 2",IF(OR(AND('Test Sample Data'!N341&gt;=30,'Control Sample Data'!N341&lt;=30),AND('Test Sample Data'!N341&lt;=30,'Control Sample Data'!N341&gt;=30)),"Type 1","OKAY")))</f>
        <v>#DIV/0!</v>
      </c>
    </row>
    <row r="342" spans="1:11">
      <c r="A342" s="73"/>
      <c r="B342" s="92" t="str">
        <f>'Gene Table'!D342</f>
        <v>NM_000597</v>
      </c>
      <c r="C342" s="93" t="s">
        <v>213</v>
      </c>
      <c r="D342" s="94" t="e">
        <f>Calculations!BN343</f>
        <v>#DIV/0!</v>
      </c>
      <c r="E342" s="94" t="e">
        <f>Calculations!BO343</f>
        <v>#DIV/0!</v>
      </c>
      <c r="F342" s="95" t="e">
        <f t="shared" si="24"/>
        <v>#DIV/0!</v>
      </c>
      <c r="G342" s="95" t="e">
        <f t="shared" si="25"/>
        <v>#DIV/0!</v>
      </c>
      <c r="H342" s="94" t="e">
        <f t="shared" si="26"/>
        <v>#DIV/0!</v>
      </c>
      <c r="I342" s="97" t="str">
        <f>IF(OR(COUNT(Calculations!BP343:BY343)&lt;3,COUNT(Calculations!BZ343:CI343)&lt;3),"N/A",IF(ISERROR(TTEST(Calculations!BP343:BY343,Calculations!BZ343:CI343,2,2)),"N/A",TTEST(Calculations!BP343:BY343,Calculations!BZ343:CI343,2,2)))</f>
        <v>N/A</v>
      </c>
      <c r="J342" s="94" t="e">
        <f t="shared" si="27"/>
        <v>#DIV/0!</v>
      </c>
      <c r="K342" s="98" t="e">
        <f>IF(AND('Test Sample Data'!N342&gt;=35,'Control Sample Data'!N342&gt;=35),"Type 3",IF(AND('Test Sample Data'!N342&gt;=30,'Control Sample Data'!N342&gt;=30,OR(I342&gt;=0.05,I342="N/A")),"Type 2",IF(OR(AND('Test Sample Data'!N342&gt;=30,'Control Sample Data'!N342&lt;=30),AND('Test Sample Data'!N342&lt;=30,'Control Sample Data'!N342&gt;=30)),"Type 1","OKAY")))</f>
        <v>#DIV/0!</v>
      </c>
    </row>
    <row r="343" spans="1:11">
      <c r="A343" s="73"/>
      <c r="B343" s="92" t="str">
        <f>'Gene Table'!D343</f>
        <v>NM_000596</v>
      </c>
      <c r="C343" s="93" t="s">
        <v>217</v>
      </c>
      <c r="D343" s="94" t="e">
        <f>Calculations!BN344</f>
        <v>#DIV/0!</v>
      </c>
      <c r="E343" s="94" t="e">
        <f>Calculations!BO344</f>
        <v>#DIV/0!</v>
      </c>
      <c r="F343" s="95" t="e">
        <f t="shared" si="24"/>
        <v>#DIV/0!</v>
      </c>
      <c r="G343" s="95" t="e">
        <f t="shared" si="25"/>
        <v>#DIV/0!</v>
      </c>
      <c r="H343" s="94" t="e">
        <f t="shared" si="26"/>
        <v>#DIV/0!</v>
      </c>
      <c r="I343" s="97" t="str">
        <f>IF(OR(COUNT(Calculations!BP344:BY344)&lt;3,COUNT(Calculations!BZ344:CI344)&lt;3),"N/A",IF(ISERROR(TTEST(Calculations!BP344:BY344,Calculations!BZ344:CI344,2,2)),"N/A",TTEST(Calculations!BP344:BY344,Calculations!BZ344:CI344,2,2)))</f>
        <v>N/A</v>
      </c>
      <c r="J343" s="94" t="e">
        <f t="shared" si="27"/>
        <v>#DIV/0!</v>
      </c>
      <c r="K343" s="98" t="e">
        <f>IF(AND('Test Sample Data'!N343&gt;=35,'Control Sample Data'!N343&gt;=35),"Type 3",IF(AND('Test Sample Data'!N343&gt;=30,'Control Sample Data'!N343&gt;=30,OR(I343&gt;=0.05,I343="N/A")),"Type 2",IF(OR(AND('Test Sample Data'!N343&gt;=30,'Control Sample Data'!N343&lt;=30),AND('Test Sample Data'!N343&lt;=30,'Control Sample Data'!N343&gt;=30)),"Type 1","OKAY")))</f>
        <v>#DIV/0!</v>
      </c>
    </row>
    <row r="344" spans="1:11">
      <c r="A344" s="73"/>
      <c r="B344" s="92" t="str">
        <f>'Gene Table'!D344</f>
        <v>NM_000612</v>
      </c>
      <c r="C344" s="93" t="s">
        <v>221</v>
      </c>
      <c r="D344" s="94" t="e">
        <f>Calculations!BN345</f>
        <v>#DIV/0!</v>
      </c>
      <c r="E344" s="94" t="e">
        <f>Calculations!BO345</f>
        <v>#DIV/0!</v>
      </c>
      <c r="F344" s="95" t="e">
        <f t="shared" si="24"/>
        <v>#DIV/0!</v>
      </c>
      <c r="G344" s="95" t="e">
        <f t="shared" si="25"/>
        <v>#DIV/0!</v>
      </c>
      <c r="H344" s="94" t="e">
        <f t="shared" si="26"/>
        <v>#DIV/0!</v>
      </c>
      <c r="I344" s="97" t="str">
        <f>IF(OR(COUNT(Calculations!BP345:BY345)&lt;3,COUNT(Calculations!BZ345:CI345)&lt;3),"N/A",IF(ISERROR(TTEST(Calculations!BP345:BY345,Calculations!BZ345:CI345,2,2)),"N/A",TTEST(Calculations!BP345:BY345,Calculations!BZ345:CI345,2,2)))</f>
        <v>N/A</v>
      </c>
      <c r="J344" s="94" t="e">
        <f t="shared" si="27"/>
        <v>#DIV/0!</v>
      </c>
      <c r="K344" s="98" t="e">
        <f>IF(AND('Test Sample Data'!N344&gt;=35,'Control Sample Data'!N344&gt;=35),"Type 3",IF(AND('Test Sample Data'!N344&gt;=30,'Control Sample Data'!N344&gt;=30,OR(I344&gt;=0.05,I344="N/A")),"Type 2",IF(OR(AND('Test Sample Data'!N344&gt;=30,'Control Sample Data'!N344&lt;=30),AND('Test Sample Data'!N344&lt;=30,'Control Sample Data'!N344&gt;=30)),"Type 1","OKAY")))</f>
        <v>#DIV/0!</v>
      </c>
    </row>
    <row r="345" spans="1:11">
      <c r="A345" s="73"/>
      <c r="B345" s="92" t="str">
        <f>'Gene Table'!D345</f>
        <v>NM_000875</v>
      </c>
      <c r="C345" s="93" t="s">
        <v>225</v>
      </c>
      <c r="D345" s="94" t="e">
        <f>Calculations!BN346</f>
        <v>#DIV/0!</v>
      </c>
      <c r="E345" s="94" t="e">
        <f>Calculations!BO346</f>
        <v>#DIV/0!</v>
      </c>
      <c r="F345" s="95" t="e">
        <f t="shared" si="24"/>
        <v>#DIV/0!</v>
      </c>
      <c r="G345" s="95" t="e">
        <f t="shared" si="25"/>
        <v>#DIV/0!</v>
      </c>
      <c r="H345" s="94" t="e">
        <f t="shared" si="26"/>
        <v>#DIV/0!</v>
      </c>
      <c r="I345" s="97" t="str">
        <f>IF(OR(COUNT(Calculations!BP346:BY346)&lt;3,COUNT(Calculations!BZ346:CI346)&lt;3),"N/A",IF(ISERROR(TTEST(Calculations!BP346:BY346,Calculations!BZ346:CI346,2,2)),"N/A",TTEST(Calculations!BP346:BY346,Calculations!BZ346:CI346,2,2)))</f>
        <v>N/A</v>
      </c>
      <c r="J345" s="94" t="e">
        <f t="shared" si="27"/>
        <v>#DIV/0!</v>
      </c>
      <c r="K345" s="98" t="e">
        <f>IF(AND('Test Sample Data'!N345&gt;=35,'Control Sample Data'!N345&gt;=35),"Type 3",IF(AND('Test Sample Data'!N345&gt;=30,'Control Sample Data'!N345&gt;=30,OR(I345&gt;=0.05,I345="N/A")),"Type 2",IF(OR(AND('Test Sample Data'!N345&gt;=30,'Control Sample Data'!N345&lt;=30),AND('Test Sample Data'!N345&lt;=30,'Control Sample Data'!N345&gt;=30)),"Type 1","OKAY")))</f>
        <v>#DIV/0!</v>
      </c>
    </row>
    <row r="346" spans="1:11">
      <c r="A346" s="73"/>
      <c r="B346" s="92" t="str">
        <f>'Gene Table'!D346</f>
        <v>NM_000618</v>
      </c>
      <c r="C346" s="93" t="s">
        <v>229</v>
      </c>
      <c r="D346" s="94" t="e">
        <f>Calculations!BN347</f>
        <v>#DIV/0!</v>
      </c>
      <c r="E346" s="94" t="e">
        <f>Calculations!BO347</f>
        <v>#DIV/0!</v>
      </c>
      <c r="F346" s="95" t="e">
        <f t="shared" si="24"/>
        <v>#DIV/0!</v>
      </c>
      <c r="G346" s="95" t="e">
        <f t="shared" si="25"/>
        <v>#DIV/0!</v>
      </c>
      <c r="H346" s="94" t="e">
        <f t="shared" si="26"/>
        <v>#DIV/0!</v>
      </c>
      <c r="I346" s="97" t="str">
        <f>IF(OR(COUNT(Calculations!BP347:BY347)&lt;3,COUNT(Calculations!BZ347:CI347)&lt;3),"N/A",IF(ISERROR(TTEST(Calculations!BP347:BY347,Calculations!BZ347:CI347,2,2)),"N/A",TTEST(Calculations!BP347:BY347,Calculations!BZ347:CI347,2,2)))</f>
        <v>N/A</v>
      </c>
      <c r="J346" s="94" t="e">
        <f t="shared" si="27"/>
        <v>#DIV/0!</v>
      </c>
      <c r="K346" s="98" t="e">
        <f>IF(AND('Test Sample Data'!N346&gt;=35,'Control Sample Data'!N346&gt;=35),"Type 3",IF(AND('Test Sample Data'!N346&gt;=30,'Control Sample Data'!N346&gt;=30,OR(I346&gt;=0.05,I346="N/A")),"Type 2",IF(OR(AND('Test Sample Data'!N346&gt;=30,'Control Sample Data'!N346&lt;=30),AND('Test Sample Data'!N346&lt;=30,'Control Sample Data'!N346&gt;=30)),"Type 1","OKAY")))</f>
        <v>#DIV/0!</v>
      </c>
    </row>
    <row r="347" spans="1:11">
      <c r="A347" s="73"/>
      <c r="B347" s="92" t="str">
        <f>'Gene Table'!D347</f>
        <v>NM_005534</v>
      </c>
      <c r="C347" s="93" t="s">
        <v>233</v>
      </c>
      <c r="D347" s="94" t="e">
        <f>Calculations!BN348</f>
        <v>#DIV/0!</v>
      </c>
      <c r="E347" s="94" t="e">
        <f>Calculations!BO348</f>
        <v>#DIV/0!</v>
      </c>
      <c r="F347" s="95" t="e">
        <f t="shared" ref="F347:F386" si="28">2^-D347</f>
        <v>#DIV/0!</v>
      </c>
      <c r="G347" s="95" t="e">
        <f t="shared" ref="G347:G386" si="29">2^-E347</f>
        <v>#DIV/0!</v>
      </c>
      <c r="H347" s="94" t="e">
        <f t="shared" ref="H347:H410" si="30">F347/G347</f>
        <v>#DIV/0!</v>
      </c>
      <c r="I347" s="97" t="str">
        <f>IF(OR(COUNT(Calculations!BP348:BY348)&lt;3,COUNT(Calculations!BZ348:CI348)&lt;3),"N/A",IF(ISERROR(TTEST(Calculations!BP348:BY348,Calculations!BZ348:CI348,2,2)),"N/A",TTEST(Calculations!BP348:BY348,Calculations!BZ348:CI348,2,2)))</f>
        <v>N/A</v>
      </c>
      <c r="J347" s="94" t="e">
        <f t="shared" ref="J347:J410" si="31">IF(H347&gt;1,H347,-1/H347)</f>
        <v>#DIV/0!</v>
      </c>
      <c r="K347" s="98" t="e">
        <f>IF(AND('Test Sample Data'!N347&gt;=35,'Control Sample Data'!N347&gt;=35),"Type 3",IF(AND('Test Sample Data'!N347&gt;=30,'Control Sample Data'!N347&gt;=30,OR(I347&gt;=0.05,I347="N/A")),"Type 2",IF(OR(AND('Test Sample Data'!N347&gt;=30,'Control Sample Data'!N347&lt;=30),AND('Test Sample Data'!N347&lt;=30,'Control Sample Data'!N347&gt;=30)),"Type 1","OKAY")))</f>
        <v>#DIV/0!</v>
      </c>
    </row>
    <row r="348" spans="1:11">
      <c r="A348" s="73"/>
      <c r="B348" s="92" t="str">
        <f>'Gene Table'!D348</f>
        <v>NM_000416</v>
      </c>
      <c r="C348" s="93" t="s">
        <v>237</v>
      </c>
      <c r="D348" s="94" t="e">
        <f>Calculations!BN349</f>
        <v>#DIV/0!</v>
      </c>
      <c r="E348" s="94" t="e">
        <f>Calculations!BO349</f>
        <v>#DIV/0!</v>
      </c>
      <c r="F348" s="95" t="e">
        <f t="shared" si="28"/>
        <v>#DIV/0!</v>
      </c>
      <c r="G348" s="95" t="e">
        <f t="shared" si="29"/>
        <v>#DIV/0!</v>
      </c>
      <c r="H348" s="94" t="e">
        <f t="shared" si="30"/>
        <v>#DIV/0!</v>
      </c>
      <c r="I348" s="97" t="str">
        <f>IF(OR(COUNT(Calculations!BP349:BY349)&lt;3,COUNT(Calculations!BZ349:CI349)&lt;3),"N/A",IF(ISERROR(TTEST(Calculations!BP349:BY349,Calculations!BZ349:CI349,2,2)),"N/A",TTEST(Calculations!BP349:BY349,Calculations!BZ349:CI349,2,2)))</f>
        <v>N/A</v>
      </c>
      <c r="J348" s="94" t="e">
        <f t="shared" si="31"/>
        <v>#DIV/0!</v>
      </c>
      <c r="K348" s="98" t="e">
        <f>IF(AND('Test Sample Data'!N348&gt;=35,'Control Sample Data'!N348&gt;=35),"Type 3",IF(AND('Test Sample Data'!N348&gt;=30,'Control Sample Data'!N348&gt;=30,OR(I348&gt;=0.05,I348="N/A")),"Type 2",IF(OR(AND('Test Sample Data'!N348&gt;=30,'Control Sample Data'!N348&lt;=30),AND('Test Sample Data'!N348&lt;=30,'Control Sample Data'!N348&gt;=30)),"Type 1","OKAY")))</f>
        <v>#DIV/0!</v>
      </c>
    </row>
    <row r="349" spans="1:11">
      <c r="A349" s="73"/>
      <c r="B349" s="92" t="str">
        <f>'Gene Table'!D349</f>
        <v>NM_000874</v>
      </c>
      <c r="C349" s="93" t="s">
        <v>241</v>
      </c>
      <c r="D349" s="94" t="e">
        <f>Calculations!BN350</f>
        <v>#DIV/0!</v>
      </c>
      <c r="E349" s="94" t="e">
        <f>Calculations!BO350</f>
        <v>#DIV/0!</v>
      </c>
      <c r="F349" s="95" t="e">
        <f t="shared" si="28"/>
        <v>#DIV/0!</v>
      </c>
      <c r="G349" s="95" t="e">
        <f t="shared" si="29"/>
        <v>#DIV/0!</v>
      </c>
      <c r="H349" s="94" t="e">
        <f t="shared" si="30"/>
        <v>#DIV/0!</v>
      </c>
      <c r="I349" s="97" t="str">
        <f>IF(OR(COUNT(Calculations!BP350:BY350)&lt;3,COUNT(Calculations!BZ350:CI350)&lt;3),"N/A",IF(ISERROR(TTEST(Calculations!BP350:BY350,Calculations!BZ350:CI350,2,2)),"N/A",TTEST(Calculations!BP350:BY350,Calculations!BZ350:CI350,2,2)))</f>
        <v>N/A</v>
      </c>
      <c r="J349" s="94" t="e">
        <f t="shared" si="31"/>
        <v>#DIV/0!</v>
      </c>
      <c r="K349" s="98" t="e">
        <f>IF(AND('Test Sample Data'!N349&gt;=35,'Control Sample Data'!N349&gt;=35),"Type 3",IF(AND('Test Sample Data'!N349&gt;=30,'Control Sample Data'!N349&gt;=30,OR(I349&gt;=0.05,I349="N/A")),"Type 2",IF(OR(AND('Test Sample Data'!N349&gt;=30,'Control Sample Data'!N349&lt;=30),AND('Test Sample Data'!N349&lt;=30,'Control Sample Data'!N349&gt;=30)),"Type 1","OKAY")))</f>
        <v>#DIV/0!</v>
      </c>
    </row>
    <row r="350" spans="1:11">
      <c r="A350" s="73"/>
      <c r="B350" s="92" t="str">
        <f>'Gene Table'!D350</f>
        <v>NM_005532</v>
      </c>
      <c r="C350" s="93" t="s">
        <v>245</v>
      </c>
      <c r="D350" s="94" t="e">
        <f>Calculations!BN351</f>
        <v>#DIV/0!</v>
      </c>
      <c r="E350" s="94" t="e">
        <f>Calculations!BO351</f>
        <v>#DIV/0!</v>
      </c>
      <c r="F350" s="95" t="e">
        <f t="shared" si="28"/>
        <v>#DIV/0!</v>
      </c>
      <c r="G350" s="95" t="e">
        <f t="shared" si="29"/>
        <v>#DIV/0!</v>
      </c>
      <c r="H350" s="94" t="e">
        <f t="shared" si="30"/>
        <v>#DIV/0!</v>
      </c>
      <c r="I350" s="97" t="str">
        <f>IF(OR(COUNT(Calculations!BP351:BY351)&lt;3,COUNT(Calculations!BZ351:CI351)&lt;3),"N/A",IF(ISERROR(TTEST(Calculations!BP351:BY351,Calculations!BZ351:CI351,2,2)),"N/A",TTEST(Calculations!BP351:BY351,Calculations!BZ351:CI351,2,2)))</f>
        <v>N/A</v>
      </c>
      <c r="J350" s="94" t="e">
        <f t="shared" si="31"/>
        <v>#DIV/0!</v>
      </c>
      <c r="K350" s="98" t="e">
        <f>IF(AND('Test Sample Data'!N350&gt;=35,'Control Sample Data'!N350&gt;=35),"Type 3",IF(AND('Test Sample Data'!N350&gt;=30,'Control Sample Data'!N350&gt;=30,OR(I350&gt;=0.05,I350="N/A")),"Type 2",IF(OR(AND('Test Sample Data'!N350&gt;=30,'Control Sample Data'!N350&lt;=30),AND('Test Sample Data'!N350&lt;=30,'Control Sample Data'!N350&gt;=30)),"Type 1","OKAY")))</f>
        <v>#DIV/0!</v>
      </c>
    </row>
    <row r="351" spans="1:11">
      <c r="A351" s="73"/>
      <c r="B351" s="92" t="str">
        <f>'Gene Table'!D351</f>
        <v>NM_000482</v>
      </c>
      <c r="C351" s="93" t="s">
        <v>249</v>
      </c>
      <c r="D351" s="94" t="e">
        <f>Calculations!BN352</f>
        <v>#DIV/0!</v>
      </c>
      <c r="E351" s="94" t="e">
        <f>Calculations!BO352</f>
        <v>#DIV/0!</v>
      </c>
      <c r="F351" s="95" t="e">
        <f t="shared" si="28"/>
        <v>#DIV/0!</v>
      </c>
      <c r="G351" s="95" t="e">
        <f t="shared" si="29"/>
        <v>#DIV/0!</v>
      </c>
      <c r="H351" s="94" t="e">
        <f t="shared" si="30"/>
        <v>#DIV/0!</v>
      </c>
      <c r="I351" s="97" t="str">
        <f>IF(OR(COUNT(Calculations!BP352:BY352)&lt;3,COUNT(Calculations!BZ352:CI352)&lt;3),"N/A",IF(ISERROR(TTEST(Calculations!BP352:BY352,Calculations!BZ352:CI352,2,2)),"N/A",TTEST(Calculations!BP352:BY352,Calculations!BZ352:CI352,2,2)))</f>
        <v>N/A</v>
      </c>
      <c r="J351" s="94" t="e">
        <f t="shared" si="31"/>
        <v>#DIV/0!</v>
      </c>
      <c r="K351" s="98" t="e">
        <f>IF(AND('Test Sample Data'!N351&gt;=35,'Control Sample Data'!N351&gt;=35),"Type 3",IF(AND('Test Sample Data'!N351&gt;=30,'Control Sample Data'!N351&gt;=30,OR(I351&gt;=0.05,I351="N/A")),"Type 2",IF(OR(AND('Test Sample Data'!N351&gt;=30,'Control Sample Data'!N351&lt;=30),AND('Test Sample Data'!N351&lt;=30,'Control Sample Data'!N351&gt;=30)),"Type 1","OKAY")))</f>
        <v>#DIV/0!</v>
      </c>
    </row>
    <row r="352" spans="1:11">
      <c r="A352" s="73"/>
      <c r="B352" s="92" t="str">
        <f>'Gene Table'!D352</f>
        <v>NM_001643</v>
      </c>
      <c r="C352" s="93" t="s">
        <v>253</v>
      </c>
      <c r="D352" s="94" t="e">
        <f>Calculations!BN353</f>
        <v>#DIV/0!</v>
      </c>
      <c r="E352" s="94" t="e">
        <f>Calculations!BO353</f>
        <v>#DIV/0!</v>
      </c>
      <c r="F352" s="95" t="e">
        <f t="shared" si="28"/>
        <v>#DIV/0!</v>
      </c>
      <c r="G352" s="95" t="e">
        <f t="shared" si="29"/>
        <v>#DIV/0!</v>
      </c>
      <c r="H352" s="94" t="e">
        <f t="shared" si="30"/>
        <v>#DIV/0!</v>
      </c>
      <c r="I352" s="97" t="str">
        <f>IF(OR(COUNT(Calculations!BP353:BY353)&lt;3,COUNT(Calculations!BZ353:CI353)&lt;3),"N/A",IF(ISERROR(TTEST(Calculations!BP353:BY353,Calculations!BZ353:CI353,2,2)),"N/A",TTEST(Calculations!BP353:BY353,Calculations!BZ353:CI353,2,2)))</f>
        <v>N/A</v>
      </c>
      <c r="J352" s="94" t="e">
        <f t="shared" si="31"/>
        <v>#DIV/0!</v>
      </c>
      <c r="K352" s="98" t="e">
        <f>IF(AND('Test Sample Data'!N352&gt;=35,'Control Sample Data'!N352&gt;=35),"Type 3",IF(AND('Test Sample Data'!N352&gt;=30,'Control Sample Data'!N352&gt;=30,OR(I352&gt;=0.05,I352="N/A")),"Type 2",IF(OR(AND('Test Sample Data'!N352&gt;=30,'Control Sample Data'!N352&lt;=30),AND('Test Sample Data'!N352&lt;=30,'Control Sample Data'!N352&gt;=30)),"Type 1","OKAY")))</f>
        <v>#DIV/0!</v>
      </c>
    </row>
    <row r="353" spans="1:11">
      <c r="A353" s="73"/>
      <c r="B353" s="92" t="str">
        <f>'Gene Table'!D353</f>
        <v>NM_004507</v>
      </c>
      <c r="C353" s="93" t="s">
        <v>257</v>
      </c>
      <c r="D353" s="94" t="e">
        <f>Calculations!BN354</f>
        <v>#DIV/0!</v>
      </c>
      <c r="E353" s="94" t="e">
        <f>Calculations!BO354</f>
        <v>#DIV/0!</v>
      </c>
      <c r="F353" s="95" t="e">
        <f t="shared" si="28"/>
        <v>#DIV/0!</v>
      </c>
      <c r="G353" s="95" t="e">
        <f t="shared" si="29"/>
        <v>#DIV/0!</v>
      </c>
      <c r="H353" s="94" t="e">
        <f t="shared" si="30"/>
        <v>#DIV/0!</v>
      </c>
      <c r="I353" s="97" t="str">
        <f>IF(OR(COUNT(Calculations!BP354:BY354)&lt;3,COUNT(Calculations!BZ354:CI354)&lt;3),"N/A",IF(ISERROR(TTEST(Calculations!BP354:BY354,Calculations!BZ354:CI354,2,2)),"N/A",TTEST(Calculations!BP354:BY354,Calculations!BZ354:CI354,2,2)))</f>
        <v>N/A</v>
      </c>
      <c r="J353" s="94" t="e">
        <f t="shared" si="31"/>
        <v>#DIV/0!</v>
      </c>
      <c r="K353" s="98" t="e">
        <f>IF(AND('Test Sample Data'!N353&gt;=35,'Control Sample Data'!N353&gt;=35),"Type 3",IF(AND('Test Sample Data'!N353&gt;=30,'Control Sample Data'!N353&gt;=30,OR(I353&gt;=0.05,I353="N/A")),"Type 2",IF(OR(AND('Test Sample Data'!N353&gt;=30,'Control Sample Data'!N353&lt;=30),AND('Test Sample Data'!N353&lt;=30,'Control Sample Data'!N353&gt;=30)),"Type 1","OKAY")))</f>
        <v>#DIV/0!</v>
      </c>
    </row>
    <row r="354" spans="1:11">
      <c r="A354" s="73"/>
      <c r="B354" s="92" t="str">
        <f>'Gene Table'!D354</f>
        <v>NM_000864</v>
      </c>
      <c r="C354" s="93" t="s">
        <v>261</v>
      </c>
      <c r="D354" s="94" t="e">
        <f>Calculations!BN355</f>
        <v>#DIV/0!</v>
      </c>
      <c r="E354" s="94" t="e">
        <f>Calculations!BO355</f>
        <v>#DIV/0!</v>
      </c>
      <c r="F354" s="95" t="e">
        <f t="shared" si="28"/>
        <v>#DIV/0!</v>
      </c>
      <c r="G354" s="95" t="e">
        <f t="shared" si="29"/>
        <v>#DIV/0!</v>
      </c>
      <c r="H354" s="94" t="e">
        <f t="shared" si="30"/>
        <v>#DIV/0!</v>
      </c>
      <c r="I354" s="97" t="str">
        <f>IF(OR(COUNT(Calculations!BP355:BY355)&lt;3,COUNT(Calculations!BZ355:CI355)&lt;3),"N/A",IF(ISERROR(TTEST(Calculations!BP355:BY355,Calculations!BZ355:CI355,2,2)),"N/A",TTEST(Calculations!BP355:BY355,Calculations!BZ355:CI355,2,2)))</f>
        <v>N/A</v>
      </c>
      <c r="J354" s="94" t="e">
        <f t="shared" si="31"/>
        <v>#DIV/0!</v>
      </c>
      <c r="K354" s="98" t="e">
        <f>IF(AND('Test Sample Data'!N354&gt;=35,'Control Sample Data'!N354&gt;=35),"Type 3",IF(AND('Test Sample Data'!N354&gt;=30,'Control Sample Data'!N354&gt;=30,OR(I354&gt;=0.05,I354="N/A")),"Type 2",IF(OR(AND('Test Sample Data'!N354&gt;=30,'Control Sample Data'!N354&lt;=30),AND('Test Sample Data'!N354&lt;=30,'Control Sample Data'!N354&gt;=30)),"Type 1","OKAY")))</f>
        <v>#DIV/0!</v>
      </c>
    </row>
    <row r="355" spans="1:11">
      <c r="A355" s="73"/>
      <c r="B355" s="92" t="str">
        <f>'Gene Table'!D355</f>
        <v>NM_000863</v>
      </c>
      <c r="C355" s="93" t="s">
        <v>265</v>
      </c>
      <c r="D355" s="94" t="e">
        <f>Calculations!BN356</f>
        <v>#DIV/0!</v>
      </c>
      <c r="E355" s="94" t="e">
        <f>Calculations!BO356</f>
        <v>#DIV/0!</v>
      </c>
      <c r="F355" s="95" t="e">
        <f t="shared" si="28"/>
        <v>#DIV/0!</v>
      </c>
      <c r="G355" s="95" t="e">
        <f t="shared" si="29"/>
        <v>#DIV/0!</v>
      </c>
      <c r="H355" s="94" t="e">
        <f t="shared" si="30"/>
        <v>#DIV/0!</v>
      </c>
      <c r="I355" s="97" t="str">
        <f>IF(OR(COUNT(Calculations!BP356:BY356)&lt;3,COUNT(Calculations!BZ356:CI356)&lt;3),"N/A",IF(ISERROR(TTEST(Calculations!BP356:BY356,Calculations!BZ356:CI356,2,2)),"N/A",TTEST(Calculations!BP356:BY356,Calculations!BZ356:CI356,2,2)))</f>
        <v>N/A</v>
      </c>
      <c r="J355" s="94" t="e">
        <f t="shared" si="31"/>
        <v>#DIV/0!</v>
      </c>
      <c r="K355" s="98" t="e">
        <f>IF(AND('Test Sample Data'!N355&gt;=35,'Control Sample Data'!N355&gt;=35),"Type 3",IF(AND('Test Sample Data'!N355&gt;=30,'Control Sample Data'!N355&gt;=30,OR(I355&gt;=0.05,I355="N/A")),"Type 2",IF(OR(AND('Test Sample Data'!N355&gt;=30,'Control Sample Data'!N355&lt;=30),AND('Test Sample Data'!N355&lt;=30,'Control Sample Data'!N355&gt;=30)),"Type 1","OKAY")))</f>
        <v>#DIV/0!</v>
      </c>
    </row>
    <row r="356" spans="1:11">
      <c r="A356" s="73"/>
      <c r="B356" s="92" t="str">
        <f>'Gene Table'!D356</f>
        <v>NM_001166</v>
      </c>
      <c r="C356" s="93" t="s">
        <v>269</v>
      </c>
      <c r="D356" s="94" t="e">
        <f>Calculations!BN357</f>
        <v>#DIV/0!</v>
      </c>
      <c r="E356" s="94" t="e">
        <f>Calculations!BO357</f>
        <v>#DIV/0!</v>
      </c>
      <c r="F356" s="95" t="e">
        <f t="shared" si="28"/>
        <v>#DIV/0!</v>
      </c>
      <c r="G356" s="95" t="e">
        <f t="shared" si="29"/>
        <v>#DIV/0!</v>
      </c>
      <c r="H356" s="94" t="e">
        <f t="shared" si="30"/>
        <v>#DIV/0!</v>
      </c>
      <c r="I356" s="97" t="str">
        <f>IF(OR(COUNT(Calculations!BP357:BY357)&lt;3,COUNT(Calculations!BZ357:CI357)&lt;3),"N/A",IF(ISERROR(TTEST(Calculations!BP357:BY357,Calculations!BZ357:CI357,2,2)),"N/A",TTEST(Calculations!BP357:BY357,Calculations!BZ357:CI357,2,2)))</f>
        <v>N/A</v>
      </c>
      <c r="J356" s="94" t="e">
        <f t="shared" si="31"/>
        <v>#DIV/0!</v>
      </c>
      <c r="K356" s="98" t="e">
        <f>IF(AND('Test Sample Data'!N356&gt;=35,'Control Sample Data'!N356&gt;=35),"Type 3",IF(AND('Test Sample Data'!N356&gt;=30,'Control Sample Data'!N356&gt;=30,OR(I356&gt;=0.05,I356="N/A")),"Type 2",IF(OR(AND('Test Sample Data'!N356&gt;=30,'Control Sample Data'!N356&lt;=30),AND('Test Sample Data'!N356&lt;=30,'Control Sample Data'!N356&gt;=30)),"Type 1","OKAY")))</f>
        <v>#DIV/0!</v>
      </c>
    </row>
    <row r="357" spans="1:11">
      <c r="A357" s="73"/>
      <c r="B357" s="92" t="str">
        <f>'Gene Table'!D357</f>
        <v>NM_000414</v>
      </c>
      <c r="C357" s="93" t="s">
        <v>273</v>
      </c>
      <c r="D357" s="94" t="e">
        <f>Calculations!BN358</f>
        <v>#DIV/0!</v>
      </c>
      <c r="E357" s="94" t="e">
        <f>Calculations!BO358</f>
        <v>#DIV/0!</v>
      </c>
      <c r="F357" s="95" t="e">
        <f t="shared" si="28"/>
        <v>#DIV/0!</v>
      </c>
      <c r="G357" s="95" t="e">
        <f t="shared" si="29"/>
        <v>#DIV/0!</v>
      </c>
      <c r="H357" s="94" t="e">
        <f t="shared" si="30"/>
        <v>#DIV/0!</v>
      </c>
      <c r="I357" s="97" t="str">
        <f>IF(OR(COUNT(Calculations!BP358:BY358)&lt;3,COUNT(Calculations!BZ358:CI358)&lt;3),"N/A",IF(ISERROR(TTEST(Calculations!BP358:BY358,Calculations!BZ358:CI358,2,2)),"N/A",TTEST(Calculations!BP358:BY358,Calculations!BZ358:CI358,2,2)))</f>
        <v>N/A</v>
      </c>
      <c r="J357" s="94" t="e">
        <f t="shared" si="31"/>
        <v>#DIV/0!</v>
      </c>
      <c r="K357" s="98" t="e">
        <f>IF(AND('Test Sample Data'!N357&gt;=35,'Control Sample Data'!N357&gt;=35),"Type 3",IF(AND('Test Sample Data'!N357&gt;=30,'Control Sample Data'!N357&gt;=30,OR(I357&gt;=0.05,I357="N/A")),"Type 2",IF(OR(AND('Test Sample Data'!N357&gt;=30,'Control Sample Data'!N357&lt;=30),AND('Test Sample Data'!N357&lt;=30,'Control Sample Data'!N357&gt;=30)),"Type 1","OKAY")))</f>
        <v>#DIV/0!</v>
      </c>
    </row>
    <row r="358" spans="1:11">
      <c r="A358" s="73"/>
      <c r="B358" s="92" t="str">
        <f>'Gene Table'!D358</f>
        <v>NM_002153</v>
      </c>
      <c r="C358" s="93" t="s">
        <v>277</v>
      </c>
      <c r="D358" s="94" t="e">
        <f>Calculations!BN359</f>
        <v>#DIV/0!</v>
      </c>
      <c r="E358" s="94" t="e">
        <f>Calculations!BO359</f>
        <v>#DIV/0!</v>
      </c>
      <c r="F358" s="95" t="e">
        <f t="shared" si="28"/>
        <v>#DIV/0!</v>
      </c>
      <c r="G358" s="95" t="e">
        <f t="shared" si="29"/>
        <v>#DIV/0!</v>
      </c>
      <c r="H358" s="94" t="e">
        <f t="shared" si="30"/>
        <v>#DIV/0!</v>
      </c>
      <c r="I358" s="97" t="str">
        <f>IF(OR(COUNT(Calculations!BP359:BY359)&lt;3,COUNT(Calculations!BZ359:CI359)&lt;3),"N/A",IF(ISERROR(TTEST(Calculations!BP359:BY359,Calculations!BZ359:CI359,2,2)),"N/A",TTEST(Calculations!BP359:BY359,Calculations!BZ359:CI359,2,2)))</f>
        <v>N/A</v>
      </c>
      <c r="J358" s="94" t="e">
        <f t="shared" si="31"/>
        <v>#DIV/0!</v>
      </c>
      <c r="K358" s="98" t="e">
        <f>IF(AND('Test Sample Data'!N358&gt;=35,'Control Sample Data'!N358&gt;=35),"Type 3",IF(AND('Test Sample Data'!N358&gt;=30,'Control Sample Data'!N358&gt;=30,OR(I358&gt;=0.05,I358="N/A")),"Type 2",IF(OR(AND('Test Sample Data'!N358&gt;=30,'Control Sample Data'!N358&lt;=30),AND('Test Sample Data'!N358&lt;=30,'Control Sample Data'!N358&gt;=30)),"Type 1","OKAY")))</f>
        <v>#DIV/0!</v>
      </c>
    </row>
    <row r="359" spans="1:11">
      <c r="A359" s="73"/>
      <c r="B359" s="92" t="str">
        <f>'Gene Table'!D359</f>
        <v>NM_000413</v>
      </c>
      <c r="C359" s="93" t="s">
        <v>281</v>
      </c>
      <c r="D359" s="94" t="e">
        <f>Calculations!BN360</f>
        <v>#DIV/0!</v>
      </c>
      <c r="E359" s="94" t="e">
        <f>Calculations!BO360</f>
        <v>#DIV/0!</v>
      </c>
      <c r="F359" s="95" t="e">
        <f t="shared" si="28"/>
        <v>#DIV/0!</v>
      </c>
      <c r="G359" s="95" t="e">
        <f t="shared" si="29"/>
        <v>#DIV/0!</v>
      </c>
      <c r="H359" s="94" t="e">
        <f t="shared" si="30"/>
        <v>#DIV/0!</v>
      </c>
      <c r="I359" s="97" t="str">
        <f>IF(OR(COUNT(Calculations!BP360:BY360)&lt;3,COUNT(Calculations!BZ360:CI360)&lt;3),"N/A",IF(ISERROR(TTEST(Calculations!BP360:BY360,Calculations!BZ360:CI360,2,2)),"N/A",TTEST(Calculations!BP360:BY360,Calculations!BZ360:CI360,2,2)))</f>
        <v>N/A</v>
      </c>
      <c r="J359" s="94" t="e">
        <f t="shared" si="31"/>
        <v>#DIV/0!</v>
      </c>
      <c r="K359" s="98" t="e">
        <f>IF(AND('Test Sample Data'!N359&gt;=35,'Control Sample Data'!N359&gt;=35),"Type 3",IF(AND('Test Sample Data'!N359&gt;=30,'Control Sample Data'!N359&gt;=30,OR(I359&gt;=0.05,I359="N/A")),"Type 2",IF(OR(AND('Test Sample Data'!N359&gt;=30,'Control Sample Data'!N359&lt;=30),AND('Test Sample Data'!N359&lt;=30,'Control Sample Data'!N359&gt;=30)),"Type 1","OKAY")))</f>
        <v>#DIV/0!</v>
      </c>
    </row>
    <row r="360" spans="1:11">
      <c r="A360" s="73"/>
      <c r="B360" s="92" t="str">
        <f>'Gene Table'!D360</f>
        <v>NM_000198</v>
      </c>
      <c r="C360" s="93" t="s">
        <v>285</v>
      </c>
      <c r="D360" s="94" t="e">
        <f>Calculations!BN361</f>
        <v>#DIV/0!</v>
      </c>
      <c r="E360" s="94" t="e">
        <f>Calculations!BO361</f>
        <v>#DIV/0!</v>
      </c>
      <c r="F360" s="95" t="e">
        <f t="shared" si="28"/>
        <v>#DIV/0!</v>
      </c>
      <c r="G360" s="95" t="e">
        <f t="shared" si="29"/>
        <v>#DIV/0!</v>
      </c>
      <c r="H360" s="94" t="e">
        <f t="shared" si="30"/>
        <v>#DIV/0!</v>
      </c>
      <c r="I360" s="97" t="str">
        <f>IF(OR(COUNT(Calculations!BP361:BY361)&lt;3,COUNT(Calculations!BZ361:CI361)&lt;3),"N/A",IF(ISERROR(TTEST(Calculations!BP361:BY361,Calculations!BZ361:CI361,2,2)),"N/A",TTEST(Calculations!BP361:BY361,Calculations!BZ361:CI361,2,2)))</f>
        <v>N/A</v>
      </c>
      <c r="J360" s="94" t="e">
        <f t="shared" si="31"/>
        <v>#DIV/0!</v>
      </c>
      <c r="K360" s="98" t="e">
        <f>IF(AND('Test Sample Data'!N360&gt;=35,'Control Sample Data'!N360&gt;=35),"Type 3",IF(AND('Test Sample Data'!N360&gt;=30,'Control Sample Data'!N360&gt;=30,OR(I360&gt;=0.05,I360="N/A")),"Type 2",IF(OR(AND('Test Sample Data'!N360&gt;=30,'Control Sample Data'!N360&lt;=30),AND('Test Sample Data'!N360&lt;=30,'Control Sample Data'!N360&gt;=30)),"Type 1","OKAY")))</f>
        <v>#DIV/0!</v>
      </c>
    </row>
    <row r="361" spans="1:11">
      <c r="A361" s="73"/>
      <c r="B361" s="92" t="str">
        <f>'Gene Table'!D361</f>
        <v>NM_000862</v>
      </c>
      <c r="C361" s="93" t="s">
        <v>289</v>
      </c>
      <c r="D361" s="94" t="e">
        <f>Calculations!BN362</f>
        <v>#DIV/0!</v>
      </c>
      <c r="E361" s="94" t="e">
        <f>Calculations!BO362</f>
        <v>#DIV/0!</v>
      </c>
      <c r="F361" s="95" t="e">
        <f t="shared" si="28"/>
        <v>#DIV/0!</v>
      </c>
      <c r="G361" s="95" t="e">
        <f t="shared" si="29"/>
        <v>#DIV/0!</v>
      </c>
      <c r="H361" s="94" t="e">
        <f t="shared" si="30"/>
        <v>#DIV/0!</v>
      </c>
      <c r="I361" s="97" t="str">
        <f>IF(OR(COUNT(Calculations!BP362:BY362)&lt;3,COUNT(Calculations!BZ362:CI362)&lt;3),"N/A",IF(ISERROR(TTEST(Calculations!BP362:BY362,Calculations!BZ362:CI362,2,2)),"N/A",TTEST(Calculations!BP362:BY362,Calculations!BZ362:CI362,2,2)))</f>
        <v>N/A</v>
      </c>
      <c r="J361" s="94" t="e">
        <f t="shared" si="31"/>
        <v>#DIV/0!</v>
      </c>
      <c r="K361" s="98" t="e">
        <f>IF(AND('Test Sample Data'!N361&gt;=35,'Control Sample Data'!N361&gt;=35),"Type 3",IF(AND('Test Sample Data'!N361&gt;=30,'Control Sample Data'!N361&gt;=30,OR(I361&gt;=0.05,I361="N/A")),"Type 2",IF(OR(AND('Test Sample Data'!N361&gt;=30,'Control Sample Data'!N361&lt;=30),AND('Test Sample Data'!N361&lt;=30,'Control Sample Data'!N361&gt;=30)),"Type 1","OKAY")))</f>
        <v>#DIV/0!</v>
      </c>
    </row>
    <row r="362" spans="1:11">
      <c r="A362" s="73"/>
      <c r="B362" s="92" t="str">
        <f>'Gene Table'!D362</f>
        <v>NM_001160</v>
      </c>
      <c r="C362" s="93" t="s">
        <v>293</v>
      </c>
      <c r="D362" s="94" t="e">
        <f>Calculations!BN363</f>
        <v>#DIV/0!</v>
      </c>
      <c r="E362" s="94" t="e">
        <f>Calculations!BO363</f>
        <v>#DIV/0!</v>
      </c>
      <c r="F362" s="95" t="e">
        <f t="shared" si="28"/>
        <v>#DIV/0!</v>
      </c>
      <c r="G362" s="95" t="e">
        <f t="shared" si="29"/>
        <v>#DIV/0!</v>
      </c>
      <c r="H362" s="94" t="e">
        <f t="shared" si="30"/>
        <v>#DIV/0!</v>
      </c>
      <c r="I362" s="97" t="str">
        <f>IF(OR(COUNT(Calculations!BP363:BY363)&lt;3,COUNT(Calculations!BZ363:CI363)&lt;3),"N/A",IF(ISERROR(TTEST(Calculations!BP363:BY363,Calculations!BZ363:CI363,2,2)),"N/A",TTEST(Calculations!BP363:BY363,Calculations!BZ363:CI363,2,2)))</f>
        <v>N/A</v>
      </c>
      <c r="J362" s="94" t="e">
        <f t="shared" si="31"/>
        <v>#DIV/0!</v>
      </c>
      <c r="K362" s="98" t="e">
        <f>IF(AND('Test Sample Data'!N362&gt;=35,'Control Sample Data'!N362&gt;=35),"Type 3",IF(AND('Test Sample Data'!N362&gt;=30,'Control Sample Data'!N362&gt;=30,OR(I362&gt;=0.05,I362="N/A")),"Type 2",IF(OR(AND('Test Sample Data'!N362&gt;=30,'Control Sample Data'!N362&lt;=30),AND('Test Sample Data'!N362&lt;=30,'Control Sample Data'!N362&gt;=30)),"Type 1","OKAY")))</f>
        <v>#DIV/0!</v>
      </c>
    </row>
    <row r="363" spans="1:11">
      <c r="A363" s="73"/>
      <c r="B363" s="92" t="str">
        <f>'Gene Table'!D363</f>
        <v>NM_000859</v>
      </c>
      <c r="C363" s="93" t="s">
        <v>297</v>
      </c>
      <c r="D363" s="94" t="e">
        <f>Calculations!BN364</f>
        <v>#DIV/0!</v>
      </c>
      <c r="E363" s="94" t="e">
        <f>Calculations!BO364</f>
        <v>#DIV/0!</v>
      </c>
      <c r="F363" s="95" t="e">
        <f t="shared" si="28"/>
        <v>#DIV/0!</v>
      </c>
      <c r="G363" s="95" t="e">
        <f t="shared" si="29"/>
        <v>#DIV/0!</v>
      </c>
      <c r="H363" s="94" t="e">
        <f t="shared" si="30"/>
        <v>#DIV/0!</v>
      </c>
      <c r="I363" s="97" t="str">
        <f>IF(OR(COUNT(Calculations!BP364:BY364)&lt;3,COUNT(Calculations!BZ364:CI364)&lt;3),"N/A",IF(ISERROR(TTEST(Calculations!BP364:BY364,Calculations!BZ364:CI364,2,2)),"N/A",TTEST(Calculations!BP364:BY364,Calculations!BZ364:CI364,2,2)))</f>
        <v>N/A</v>
      </c>
      <c r="J363" s="94" t="e">
        <f t="shared" si="31"/>
        <v>#DIV/0!</v>
      </c>
      <c r="K363" s="98" t="e">
        <f>IF(AND('Test Sample Data'!N363&gt;=35,'Control Sample Data'!N363&gt;=35),"Type 3",IF(AND('Test Sample Data'!N363&gt;=30,'Control Sample Data'!N363&gt;=30,OR(I363&gt;=0.05,I363="N/A")),"Type 2",IF(OR(AND('Test Sample Data'!N363&gt;=30,'Control Sample Data'!N363&lt;=30),AND('Test Sample Data'!N363&lt;=30,'Control Sample Data'!N363&gt;=30)),"Type 1","OKAY")))</f>
        <v>#DIV/0!</v>
      </c>
    </row>
    <row r="364" spans="1:11">
      <c r="A364" s="73"/>
      <c r="B364" s="92" t="str">
        <f>'Gene Table'!D364</f>
        <v>NM_181054</v>
      </c>
      <c r="C364" s="93" t="s">
        <v>301</v>
      </c>
      <c r="D364" s="94" t="e">
        <f>Calculations!BN365</f>
        <v>#DIV/0!</v>
      </c>
      <c r="E364" s="94" t="e">
        <f>Calculations!BO365</f>
        <v>#DIV/0!</v>
      </c>
      <c r="F364" s="95" t="e">
        <f t="shared" si="28"/>
        <v>#DIV/0!</v>
      </c>
      <c r="G364" s="95" t="e">
        <f t="shared" si="29"/>
        <v>#DIV/0!</v>
      </c>
      <c r="H364" s="94" t="e">
        <f t="shared" si="30"/>
        <v>#DIV/0!</v>
      </c>
      <c r="I364" s="97" t="str">
        <f>IF(OR(COUNT(Calculations!BP365:BY365)&lt;3,COUNT(Calculations!BZ365:CI365)&lt;3),"N/A",IF(ISERROR(TTEST(Calculations!BP365:BY365,Calculations!BZ365:CI365,2,2)),"N/A",TTEST(Calculations!BP365:BY365,Calculations!BZ365:CI365,2,2)))</f>
        <v>N/A</v>
      </c>
      <c r="J364" s="94" t="e">
        <f t="shared" si="31"/>
        <v>#DIV/0!</v>
      </c>
      <c r="K364" s="98" t="e">
        <f>IF(AND('Test Sample Data'!N364&gt;=35,'Control Sample Data'!N364&gt;=35),"Type 3",IF(AND('Test Sample Data'!N364&gt;=30,'Control Sample Data'!N364&gt;=30,OR(I364&gt;=0.05,I364="N/A")),"Type 2",IF(OR(AND('Test Sample Data'!N364&gt;=30,'Control Sample Data'!N364&lt;=30),AND('Test Sample Data'!N364&lt;=30,'Control Sample Data'!N364&gt;=30)),"Type 1","OKAY")))</f>
        <v>#DIV/0!</v>
      </c>
    </row>
    <row r="365" spans="1:11">
      <c r="A365" s="73"/>
      <c r="B365" s="92" t="str">
        <f>'Gene Table'!D365</f>
        <v>NM_000410</v>
      </c>
      <c r="C365" s="93" t="s">
        <v>305</v>
      </c>
      <c r="D365" s="94" t="e">
        <f>Calculations!BN366</f>
        <v>#DIV/0!</v>
      </c>
      <c r="E365" s="94" t="e">
        <f>Calculations!BO366</f>
        <v>#DIV/0!</v>
      </c>
      <c r="F365" s="95" t="e">
        <f t="shared" si="28"/>
        <v>#DIV/0!</v>
      </c>
      <c r="G365" s="95" t="e">
        <f t="shared" si="29"/>
        <v>#DIV/0!</v>
      </c>
      <c r="H365" s="94" t="e">
        <f t="shared" si="30"/>
        <v>#DIV/0!</v>
      </c>
      <c r="I365" s="97" t="str">
        <f>IF(OR(COUNT(Calculations!BP366:BY366)&lt;3,COUNT(Calculations!BZ366:CI366)&lt;3),"N/A",IF(ISERROR(TTEST(Calculations!BP366:BY366,Calculations!BZ366:CI366,2,2)),"N/A",TTEST(Calculations!BP366:BY366,Calculations!BZ366:CI366,2,2)))</f>
        <v>N/A</v>
      </c>
      <c r="J365" s="94" t="e">
        <f t="shared" si="31"/>
        <v>#DIV/0!</v>
      </c>
      <c r="K365" s="98" t="e">
        <f>IF(AND('Test Sample Data'!N365&gt;=35,'Control Sample Data'!N365&gt;=35),"Type 3",IF(AND('Test Sample Data'!N365&gt;=30,'Control Sample Data'!N365&gt;=30,OR(I365&gt;=0.05,I365="N/A")),"Type 2",IF(OR(AND('Test Sample Data'!N365&gt;=30,'Control Sample Data'!N365&lt;=30),AND('Test Sample Data'!N365&lt;=30,'Control Sample Data'!N365&gt;=30)),"Type 1","OKAY")))</f>
        <v>#DIV/0!</v>
      </c>
    </row>
    <row r="366" spans="1:11">
      <c r="A366" s="73"/>
      <c r="B366" s="92" t="str">
        <f>'Gene Table'!D366</f>
        <v>NM_000182</v>
      </c>
      <c r="C366" s="93" t="s">
        <v>309</v>
      </c>
      <c r="D366" s="94" t="e">
        <f>Calculations!BN367</f>
        <v>#DIV/0!</v>
      </c>
      <c r="E366" s="94" t="e">
        <f>Calculations!BO367</f>
        <v>#DIV/0!</v>
      </c>
      <c r="F366" s="95" t="e">
        <f t="shared" si="28"/>
        <v>#DIV/0!</v>
      </c>
      <c r="G366" s="95" t="e">
        <f t="shared" si="29"/>
        <v>#DIV/0!</v>
      </c>
      <c r="H366" s="94" t="e">
        <f t="shared" si="30"/>
        <v>#DIV/0!</v>
      </c>
      <c r="I366" s="97" t="str">
        <f>IF(OR(COUNT(Calculations!BP367:BY367)&lt;3,COUNT(Calculations!BZ367:CI367)&lt;3),"N/A",IF(ISERROR(TTEST(Calculations!BP367:BY367,Calculations!BZ367:CI367,2,2)),"N/A",TTEST(Calculations!BP367:BY367,Calculations!BZ367:CI367,2,2)))</f>
        <v>N/A</v>
      </c>
      <c r="J366" s="94" t="e">
        <f t="shared" si="31"/>
        <v>#DIV/0!</v>
      </c>
      <c r="K366" s="98" t="e">
        <f>IF(AND('Test Sample Data'!N366&gt;=35,'Control Sample Data'!N366&gt;=35),"Type 3",IF(AND('Test Sample Data'!N366&gt;=30,'Control Sample Data'!N366&gt;=30,OR(I366&gt;=0.05,I366="N/A")),"Type 2",IF(OR(AND('Test Sample Data'!N366&gt;=30,'Control Sample Data'!N366&lt;=30),AND('Test Sample Data'!N366&lt;=30,'Control Sample Data'!N366&gt;=30)),"Type 1","OKAY")))</f>
        <v>#DIV/0!</v>
      </c>
    </row>
    <row r="367" spans="1:11">
      <c r="A367" s="73"/>
      <c r="B367" s="92" t="str">
        <f>'Gene Table'!D367</f>
        <v>NM_014579</v>
      </c>
      <c r="C367" s="93" t="s">
        <v>313</v>
      </c>
      <c r="D367" s="94" t="e">
        <f>Calculations!BN368</f>
        <v>#DIV/0!</v>
      </c>
      <c r="E367" s="94" t="e">
        <f>Calculations!BO368</f>
        <v>#DIV/0!</v>
      </c>
      <c r="F367" s="95" t="e">
        <f t="shared" si="28"/>
        <v>#DIV/0!</v>
      </c>
      <c r="G367" s="95" t="e">
        <f t="shared" si="29"/>
        <v>#DIV/0!</v>
      </c>
      <c r="H367" s="94" t="e">
        <f t="shared" si="30"/>
        <v>#DIV/0!</v>
      </c>
      <c r="I367" s="97" t="str">
        <f>IF(OR(COUNT(Calculations!BP368:BY368)&lt;3,COUNT(Calculations!BZ368:CI368)&lt;3),"N/A",IF(ISERROR(TTEST(Calculations!BP368:BY368,Calculations!BZ368:CI368,2,2)),"N/A",TTEST(Calculations!BP368:BY368,Calculations!BZ368:CI368,2,2)))</f>
        <v>N/A</v>
      </c>
      <c r="J367" s="94" t="e">
        <f t="shared" si="31"/>
        <v>#DIV/0!</v>
      </c>
      <c r="K367" s="98" t="e">
        <f>IF(AND('Test Sample Data'!N367&gt;=35,'Control Sample Data'!N367&gt;=35),"Type 3",IF(AND('Test Sample Data'!N367&gt;=30,'Control Sample Data'!N367&gt;=30,OR(I367&gt;=0.05,I367="N/A")),"Type 2",IF(OR(AND('Test Sample Data'!N367&gt;=30,'Control Sample Data'!N367&lt;=30),AND('Test Sample Data'!N367&lt;=30,'Control Sample Data'!N367&gt;=30)),"Type 1","OKAY")))</f>
        <v>#DIV/0!</v>
      </c>
    </row>
    <row r="368" spans="1:11">
      <c r="A368" s="73"/>
      <c r="B368" s="92" t="str">
        <f>'Gene Table'!D368</f>
        <v>NM_013347</v>
      </c>
      <c r="C368" s="93" t="s">
        <v>317</v>
      </c>
      <c r="D368" s="94" t="e">
        <f>Calculations!BN369</f>
        <v>#DIV/0!</v>
      </c>
      <c r="E368" s="94" t="e">
        <f>Calculations!BO369</f>
        <v>#DIV/0!</v>
      </c>
      <c r="F368" s="95" t="e">
        <f t="shared" si="28"/>
        <v>#DIV/0!</v>
      </c>
      <c r="G368" s="95" t="e">
        <f t="shared" si="29"/>
        <v>#DIV/0!</v>
      </c>
      <c r="H368" s="94" t="e">
        <f t="shared" si="30"/>
        <v>#DIV/0!</v>
      </c>
      <c r="I368" s="97" t="str">
        <f>IF(OR(COUNT(Calculations!BP369:BY369)&lt;3,COUNT(Calculations!BZ369:CI369)&lt;3),"N/A",IF(ISERROR(TTEST(Calculations!BP369:BY369,Calculations!BZ369:CI369,2,2)),"N/A",TTEST(Calculations!BP369:BY369,Calculations!BZ369:CI369,2,2)))</f>
        <v>N/A</v>
      </c>
      <c r="J368" s="94" t="e">
        <f t="shared" si="31"/>
        <v>#DIV/0!</v>
      </c>
      <c r="K368" s="98" t="e">
        <f>IF(AND('Test Sample Data'!N368&gt;=35,'Control Sample Data'!N368&gt;=35),"Type 3",IF(AND('Test Sample Data'!N368&gt;=30,'Control Sample Data'!N368&gt;=30,OR(I368&gt;=0.05,I368="N/A")),"Type 2",IF(OR(AND('Test Sample Data'!N368&gt;=30,'Control Sample Data'!N368&lt;=30),AND('Test Sample Data'!N368&lt;=30,'Control Sample Data'!N368&gt;=30)),"Type 1","OKAY")))</f>
        <v>#DIV/0!</v>
      </c>
    </row>
    <row r="369" spans="1:11">
      <c r="A369" s="73"/>
      <c r="B369" s="92" t="str">
        <f>'Gene Table'!D369</f>
        <v>NM_001513</v>
      </c>
      <c r="C369" s="93" t="s">
        <v>321</v>
      </c>
      <c r="D369" s="94" t="e">
        <f>Calculations!BN370</f>
        <v>#DIV/0!</v>
      </c>
      <c r="E369" s="94" t="e">
        <f>Calculations!BO370</f>
        <v>#DIV/0!</v>
      </c>
      <c r="F369" s="95" t="e">
        <f t="shared" si="28"/>
        <v>#DIV/0!</v>
      </c>
      <c r="G369" s="95" t="e">
        <f t="shared" si="29"/>
        <v>#DIV/0!</v>
      </c>
      <c r="H369" s="94" t="e">
        <f t="shared" si="30"/>
        <v>#DIV/0!</v>
      </c>
      <c r="I369" s="97" t="str">
        <f>IF(OR(COUNT(Calculations!BP370:BY370)&lt;3,COUNT(Calculations!BZ370:CI370)&lt;3),"N/A",IF(ISERROR(TTEST(Calculations!BP370:BY370,Calculations!BZ370:CI370,2,2)),"N/A",TTEST(Calculations!BP370:BY370,Calculations!BZ370:CI370,2,2)))</f>
        <v>N/A</v>
      </c>
      <c r="J369" s="94" t="e">
        <f t="shared" si="31"/>
        <v>#DIV/0!</v>
      </c>
      <c r="K369" s="98" t="e">
        <f>IF(AND('Test Sample Data'!N369&gt;=35,'Control Sample Data'!N369&gt;=35),"Type 3",IF(AND('Test Sample Data'!N369&gt;=30,'Control Sample Data'!N369&gt;=30,OR(I369&gt;=0.05,I369="N/A")),"Type 2",IF(OR(AND('Test Sample Data'!N369&gt;=30,'Control Sample Data'!N369&lt;=30),AND('Test Sample Data'!N369&lt;=30,'Control Sample Data'!N369&gt;=30)),"Type 1","OKAY")))</f>
        <v>#DIV/0!</v>
      </c>
    </row>
    <row r="370" spans="1:11">
      <c r="A370" s="73"/>
      <c r="B370" s="92" t="str">
        <f>'Gene Table'!D370</f>
        <v>NM_001512</v>
      </c>
      <c r="C370" s="93" t="s">
        <v>325</v>
      </c>
      <c r="D370" s="94" t="e">
        <f>Calculations!BN371</f>
        <v>#DIV/0!</v>
      </c>
      <c r="E370" s="94" t="e">
        <f>Calculations!BO371</f>
        <v>#DIV/0!</v>
      </c>
      <c r="F370" s="95" t="e">
        <f t="shared" si="28"/>
        <v>#DIV/0!</v>
      </c>
      <c r="G370" s="95" t="e">
        <f t="shared" si="29"/>
        <v>#DIV/0!</v>
      </c>
      <c r="H370" s="94" t="e">
        <f t="shared" si="30"/>
        <v>#DIV/0!</v>
      </c>
      <c r="I370" s="97" t="str">
        <f>IF(OR(COUNT(Calculations!BP371:BY371)&lt;3,COUNT(Calculations!BZ371:CI371)&lt;3),"N/A",IF(ISERROR(TTEST(Calculations!BP371:BY371,Calculations!BZ371:CI371,2,2)),"N/A",TTEST(Calculations!BP371:BY371,Calculations!BZ371:CI371,2,2)))</f>
        <v>N/A</v>
      </c>
      <c r="J370" s="94" t="e">
        <f t="shared" si="31"/>
        <v>#DIV/0!</v>
      </c>
      <c r="K370" s="98" t="e">
        <f>IF(AND('Test Sample Data'!N370&gt;=35,'Control Sample Data'!N370&gt;=35),"Type 3",IF(AND('Test Sample Data'!N370&gt;=30,'Control Sample Data'!N370&gt;=30,OR(I370&gt;=0.05,I370="N/A")),"Type 2",IF(OR(AND('Test Sample Data'!N370&gt;=30,'Control Sample Data'!N370&lt;=30),AND('Test Sample Data'!N370&lt;=30,'Control Sample Data'!N370&gt;=30)),"Type 1","OKAY")))</f>
        <v>#DIV/0!</v>
      </c>
    </row>
    <row r="371" spans="1:11">
      <c r="A371" s="73"/>
      <c r="B371" s="92" t="str">
        <f>'Gene Table'!D371</f>
        <v>NM_002093</v>
      </c>
      <c r="C371" s="93" t="s">
        <v>329</v>
      </c>
      <c r="D371" s="94" t="e">
        <f>Calculations!BN372</f>
        <v>#DIV/0!</v>
      </c>
      <c r="E371" s="94" t="e">
        <f>Calculations!BO372</f>
        <v>#DIV/0!</v>
      </c>
      <c r="F371" s="95" t="e">
        <f t="shared" si="28"/>
        <v>#DIV/0!</v>
      </c>
      <c r="G371" s="95" t="e">
        <f t="shared" si="29"/>
        <v>#DIV/0!</v>
      </c>
      <c r="H371" s="94" t="e">
        <f t="shared" si="30"/>
        <v>#DIV/0!</v>
      </c>
      <c r="I371" s="97" t="str">
        <f>IF(OR(COUNT(Calculations!BP372:BY372)&lt;3,COUNT(Calculations!BZ372:CI372)&lt;3),"N/A",IF(ISERROR(TTEST(Calculations!BP372:BY372,Calculations!BZ372:CI372,2,2)),"N/A",TTEST(Calculations!BP372:BY372,Calculations!BZ372:CI372,2,2)))</f>
        <v>N/A</v>
      </c>
      <c r="J371" s="94" t="e">
        <f t="shared" si="31"/>
        <v>#DIV/0!</v>
      </c>
      <c r="K371" s="98" t="e">
        <f>IF(AND('Test Sample Data'!N371&gt;=35,'Control Sample Data'!N371&gt;=35),"Type 3",IF(AND('Test Sample Data'!N371&gt;=30,'Control Sample Data'!N371&gt;=30,OR(I371&gt;=0.05,I371="N/A")),"Type 2",IF(OR(AND('Test Sample Data'!N371&gt;=30,'Control Sample Data'!N371&lt;=30),AND('Test Sample Data'!N371&lt;=30,'Control Sample Data'!N371&gt;=30)),"Type 1","OKAY")))</f>
        <v>#DIV/0!</v>
      </c>
    </row>
    <row r="372" spans="1:11">
      <c r="A372" s="73"/>
      <c r="B372" s="92" t="str">
        <f>'Gene Table'!D372</f>
        <v>NM_005314</v>
      </c>
      <c r="C372" s="93" t="s">
        <v>333</v>
      </c>
      <c r="D372" s="94" t="e">
        <f>Calculations!BN373</f>
        <v>#DIV/0!</v>
      </c>
      <c r="E372" s="94" t="e">
        <f>Calculations!BO373</f>
        <v>#DIV/0!</v>
      </c>
      <c r="F372" s="95" t="e">
        <f t="shared" si="28"/>
        <v>#DIV/0!</v>
      </c>
      <c r="G372" s="95" t="e">
        <f t="shared" si="29"/>
        <v>#DIV/0!</v>
      </c>
      <c r="H372" s="94" t="e">
        <f t="shared" si="30"/>
        <v>#DIV/0!</v>
      </c>
      <c r="I372" s="97" t="str">
        <f>IF(OR(COUNT(Calculations!BP373:BY373)&lt;3,COUNT(Calculations!BZ373:CI373)&lt;3),"N/A",IF(ISERROR(TTEST(Calculations!BP373:BY373,Calculations!BZ373:CI373,2,2)),"N/A",TTEST(Calculations!BP373:BY373,Calculations!BZ373:CI373,2,2)))</f>
        <v>N/A</v>
      </c>
      <c r="J372" s="94" t="e">
        <f t="shared" si="31"/>
        <v>#DIV/0!</v>
      </c>
      <c r="K372" s="98" t="e">
        <f>IF(AND('Test Sample Data'!N372&gt;=35,'Control Sample Data'!N372&gt;=35),"Type 3",IF(AND('Test Sample Data'!N372&gt;=30,'Control Sample Data'!N372&gt;=30,OR(I372&gt;=0.05,I372="N/A")),"Type 2",IF(OR(AND('Test Sample Data'!N372&gt;=30,'Control Sample Data'!N372&lt;=30),AND('Test Sample Data'!N372&lt;=30,'Control Sample Data'!N372&gt;=30)),"Type 1","OKAY")))</f>
        <v>#DIV/0!</v>
      </c>
    </row>
    <row r="373" spans="1:11">
      <c r="A373" s="73"/>
      <c r="B373" s="92" t="str">
        <f>'Gene Table'!D373</f>
        <v>NM_002085</v>
      </c>
      <c r="C373" s="93" t="s">
        <v>337</v>
      </c>
      <c r="D373" s="94" t="e">
        <f>Calculations!BN374</f>
        <v>#DIV/0!</v>
      </c>
      <c r="E373" s="94" t="e">
        <f>Calculations!BO374</f>
        <v>#DIV/0!</v>
      </c>
      <c r="F373" s="95" t="e">
        <f t="shared" si="28"/>
        <v>#DIV/0!</v>
      </c>
      <c r="G373" s="95" t="e">
        <f t="shared" si="29"/>
        <v>#DIV/0!</v>
      </c>
      <c r="H373" s="94" t="e">
        <f t="shared" si="30"/>
        <v>#DIV/0!</v>
      </c>
      <c r="I373" s="97" t="str">
        <f>IF(OR(COUNT(Calculations!BP374:BY374)&lt;3,COUNT(Calculations!BZ374:CI374)&lt;3),"N/A",IF(ISERROR(TTEST(Calculations!BP374:BY374,Calculations!BZ374:CI374,2,2)),"N/A",TTEST(Calculations!BP374:BY374,Calculations!BZ374:CI374,2,2)))</f>
        <v>N/A</v>
      </c>
      <c r="J373" s="94" t="e">
        <f t="shared" si="31"/>
        <v>#DIV/0!</v>
      </c>
      <c r="K373" s="98" t="e">
        <f>IF(AND('Test Sample Data'!N373&gt;=35,'Control Sample Data'!N373&gt;=35),"Type 3",IF(AND('Test Sample Data'!N373&gt;=30,'Control Sample Data'!N373&gt;=30,OR(I373&gt;=0.05,I373="N/A")),"Type 2",IF(OR(AND('Test Sample Data'!N373&gt;=30,'Control Sample Data'!N373&lt;=30),AND('Test Sample Data'!N373&lt;=30,'Control Sample Data'!N373&gt;=30)),"Type 1","OKAY")))</f>
        <v>#DIV/0!</v>
      </c>
    </row>
    <row r="374" spans="1:11">
      <c r="A374" s="73"/>
      <c r="B374" s="92" t="str">
        <f>'Gene Table'!D374</f>
        <v>NM_002084</v>
      </c>
      <c r="C374" s="93" t="s">
        <v>341</v>
      </c>
      <c r="D374" s="94" t="e">
        <f>Calculations!BN375</f>
        <v>#DIV/0!</v>
      </c>
      <c r="E374" s="94" t="e">
        <f>Calculations!BO375</f>
        <v>#DIV/0!</v>
      </c>
      <c r="F374" s="95" t="e">
        <f t="shared" si="28"/>
        <v>#DIV/0!</v>
      </c>
      <c r="G374" s="95" t="e">
        <f t="shared" si="29"/>
        <v>#DIV/0!</v>
      </c>
      <c r="H374" s="94" t="e">
        <f t="shared" si="30"/>
        <v>#DIV/0!</v>
      </c>
      <c r="I374" s="97" t="str">
        <f>IF(OR(COUNT(Calculations!BP375:BY375)&lt;3,COUNT(Calculations!BZ375:CI375)&lt;3),"N/A",IF(ISERROR(TTEST(Calculations!BP375:BY375,Calculations!BZ375:CI375,2,2)),"N/A",TTEST(Calculations!BP375:BY375,Calculations!BZ375:CI375,2,2)))</f>
        <v>N/A</v>
      </c>
      <c r="J374" s="94" t="e">
        <f t="shared" si="31"/>
        <v>#DIV/0!</v>
      </c>
      <c r="K374" s="98" t="e">
        <f>IF(AND('Test Sample Data'!N374&gt;=35,'Control Sample Data'!N374&gt;=35),"Type 3",IF(AND('Test Sample Data'!N374&gt;=30,'Control Sample Data'!N374&gt;=30,OR(I374&gt;=0.05,I374="N/A")),"Type 2",IF(OR(AND('Test Sample Data'!N374&gt;=30,'Control Sample Data'!N374&lt;=30),AND('Test Sample Data'!N374&lt;=30,'Control Sample Data'!N374&gt;=30)),"Type 1","OKAY")))</f>
        <v>#DIV/0!</v>
      </c>
    </row>
    <row r="375" spans="1:11">
      <c r="A375" s="73"/>
      <c r="B375" s="92" t="str">
        <f>'Gene Table'!D375</f>
        <v>HGDC</v>
      </c>
      <c r="C375" s="93" t="s">
        <v>345</v>
      </c>
      <c r="D375" s="94" t="e">
        <f>Calculations!BN376</f>
        <v>#DIV/0!</v>
      </c>
      <c r="E375" s="94" t="e">
        <f>Calculations!BO376</f>
        <v>#DIV/0!</v>
      </c>
      <c r="F375" s="95" t="e">
        <f t="shared" si="28"/>
        <v>#DIV/0!</v>
      </c>
      <c r="G375" s="95" t="e">
        <f t="shared" si="29"/>
        <v>#DIV/0!</v>
      </c>
      <c r="H375" s="94" t="e">
        <f t="shared" si="30"/>
        <v>#DIV/0!</v>
      </c>
      <c r="I375" s="97" t="str">
        <f>IF(OR(COUNT(Calculations!BP376:BY376)&lt;3,COUNT(Calculations!BZ376:CI376)&lt;3),"N/A",IF(ISERROR(TTEST(Calculations!BP376:BY376,Calculations!BZ376:CI376,2,2)),"N/A",TTEST(Calculations!BP376:BY376,Calculations!BZ376:CI376,2,2)))</f>
        <v>N/A</v>
      </c>
      <c r="J375" s="94" t="e">
        <f t="shared" si="31"/>
        <v>#DIV/0!</v>
      </c>
      <c r="K375" s="98" t="e">
        <f>IF(AND('Test Sample Data'!N375&gt;=35,'Control Sample Data'!N375&gt;=35),"Type 3",IF(AND('Test Sample Data'!N375&gt;=30,'Control Sample Data'!N375&gt;=30,OR(I375&gt;=0.05,I375="N/A")),"Type 2",IF(OR(AND('Test Sample Data'!N375&gt;=30,'Control Sample Data'!N375&lt;=30),AND('Test Sample Data'!N375&lt;=30,'Control Sample Data'!N375&gt;=30)),"Type 1","OKAY")))</f>
        <v>#DIV/0!</v>
      </c>
    </row>
    <row r="376" spans="1:11">
      <c r="A376" s="73"/>
      <c r="B376" s="92" t="str">
        <f>'Gene Table'!D376</f>
        <v>HGDC</v>
      </c>
      <c r="C376" s="93" t="s">
        <v>347</v>
      </c>
      <c r="D376" s="94" t="e">
        <f>Calculations!BN377</f>
        <v>#DIV/0!</v>
      </c>
      <c r="E376" s="94" t="e">
        <f>Calculations!BO377</f>
        <v>#DIV/0!</v>
      </c>
      <c r="F376" s="95" t="e">
        <f t="shared" si="28"/>
        <v>#DIV/0!</v>
      </c>
      <c r="G376" s="95" t="e">
        <f t="shared" si="29"/>
        <v>#DIV/0!</v>
      </c>
      <c r="H376" s="94" t="e">
        <f t="shared" si="30"/>
        <v>#DIV/0!</v>
      </c>
      <c r="I376" s="97" t="str">
        <f>IF(OR(COUNT(Calculations!BP377:BY377)&lt;3,COUNT(Calculations!BZ377:CI377)&lt;3),"N/A",IF(ISERROR(TTEST(Calculations!BP377:BY377,Calculations!BZ377:CI377,2,2)),"N/A",TTEST(Calculations!BP377:BY377,Calculations!BZ377:CI377,2,2)))</f>
        <v>N/A</v>
      </c>
      <c r="J376" s="94" t="e">
        <f t="shared" si="31"/>
        <v>#DIV/0!</v>
      </c>
      <c r="K376" s="98" t="e">
        <f>IF(AND('Test Sample Data'!N376&gt;=35,'Control Sample Data'!N376&gt;=35),"Type 3",IF(AND('Test Sample Data'!N376&gt;=30,'Control Sample Data'!N376&gt;=30,OR(I376&gt;=0.05,I376="N/A")),"Type 2",IF(OR(AND('Test Sample Data'!N376&gt;=30,'Control Sample Data'!N376&lt;=30),AND('Test Sample Data'!N376&lt;=30,'Control Sample Data'!N376&gt;=30)),"Type 1","OKAY")))</f>
        <v>#DIV/0!</v>
      </c>
    </row>
    <row r="377" spans="1:11">
      <c r="A377" s="73"/>
      <c r="B377" s="92" t="str">
        <f>'Gene Table'!D377</f>
        <v>NM_002046</v>
      </c>
      <c r="C377" s="93" t="s">
        <v>348</v>
      </c>
      <c r="D377" s="94" t="e">
        <f>Calculations!BN378</f>
        <v>#DIV/0!</v>
      </c>
      <c r="E377" s="94" t="e">
        <f>Calculations!BO378</f>
        <v>#DIV/0!</v>
      </c>
      <c r="F377" s="95" t="e">
        <f t="shared" si="28"/>
        <v>#DIV/0!</v>
      </c>
      <c r="G377" s="95" t="e">
        <f t="shared" si="29"/>
        <v>#DIV/0!</v>
      </c>
      <c r="H377" s="94" t="e">
        <f t="shared" si="30"/>
        <v>#DIV/0!</v>
      </c>
      <c r="I377" s="97" t="str">
        <f>IF(OR(COUNT(Calculations!BP378:BY378)&lt;3,COUNT(Calculations!BZ378:CI378)&lt;3),"N/A",IF(ISERROR(TTEST(Calculations!BP378:BY378,Calculations!BZ378:CI378,2,2)),"N/A",TTEST(Calculations!BP378:BY378,Calculations!BZ378:CI378,2,2)))</f>
        <v>N/A</v>
      </c>
      <c r="J377" s="94" t="e">
        <f t="shared" si="31"/>
        <v>#DIV/0!</v>
      </c>
      <c r="K377" s="98" t="e">
        <f>IF(AND('Test Sample Data'!N377&gt;=35,'Control Sample Data'!N377&gt;=35),"Type 3",IF(AND('Test Sample Data'!N377&gt;=30,'Control Sample Data'!N377&gt;=30,OR(I377&gt;=0.05,I377="N/A")),"Type 2",IF(OR(AND('Test Sample Data'!N377&gt;=30,'Control Sample Data'!N377&lt;=30),AND('Test Sample Data'!N377&lt;=30,'Control Sample Data'!N377&gt;=30)),"Type 1","OKAY")))</f>
        <v>#DIV/0!</v>
      </c>
    </row>
    <row r="378" spans="1:11">
      <c r="A378" s="73"/>
      <c r="B378" s="92" t="str">
        <f>'Gene Table'!D378</f>
        <v>NM_001101</v>
      </c>
      <c r="C378" s="93" t="s">
        <v>352</v>
      </c>
      <c r="D378" s="94" t="e">
        <f>Calculations!BN379</f>
        <v>#DIV/0!</v>
      </c>
      <c r="E378" s="94" t="e">
        <f>Calculations!BO379</f>
        <v>#DIV/0!</v>
      </c>
      <c r="F378" s="95" t="e">
        <f t="shared" si="28"/>
        <v>#DIV/0!</v>
      </c>
      <c r="G378" s="95" t="e">
        <f t="shared" si="29"/>
        <v>#DIV/0!</v>
      </c>
      <c r="H378" s="94" t="e">
        <f t="shared" si="30"/>
        <v>#DIV/0!</v>
      </c>
      <c r="I378" s="97" t="str">
        <f>IF(OR(COUNT(Calculations!BP379:BY379)&lt;3,COUNT(Calculations!BZ379:CI379)&lt;3),"N/A",IF(ISERROR(TTEST(Calculations!BP379:BY379,Calculations!BZ379:CI379,2,2)),"N/A",TTEST(Calculations!BP379:BY379,Calculations!BZ379:CI379,2,2)))</f>
        <v>N/A</v>
      </c>
      <c r="J378" s="94" t="e">
        <f t="shared" si="31"/>
        <v>#DIV/0!</v>
      </c>
      <c r="K378" s="98" t="e">
        <f>IF(AND('Test Sample Data'!N378&gt;=35,'Control Sample Data'!N378&gt;=35),"Type 3",IF(AND('Test Sample Data'!N378&gt;=30,'Control Sample Data'!N378&gt;=30,OR(I378&gt;=0.05,I378="N/A")),"Type 2",IF(OR(AND('Test Sample Data'!N378&gt;=30,'Control Sample Data'!N378&lt;=30),AND('Test Sample Data'!N378&lt;=30,'Control Sample Data'!N378&gt;=30)),"Type 1","OKAY")))</f>
        <v>#DIV/0!</v>
      </c>
    </row>
    <row r="379" spans="1:11">
      <c r="A379" s="73"/>
      <c r="B379" s="92" t="str">
        <f>'Gene Table'!D379</f>
        <v>NM_004048</v>
      </c>
      <c r="C379" s="93" t="s">
        <v>356</v>
      </c>
      <c r="D379" s="94" t="e">
        <f>Calculations!BN380</f>
        <v>#DIV/0!</v>
      </c>
      <c r="E379" s="94" t="e">
        <f>Calculations!BO380</f>
        <v>#DIV/0!</v>
      </c>
      <c r="F379" s="95" t="e">
        <f t="shared" si="28"/>
        <v>#DIV/0!</v>
      </c>
      <c r="G379" s="95" t="e">
        <f t="shared" si="29"/>
        <v>#DIV/0!</v>
      </c>
      <c r="H379" s="94" t="e">
        <f t="shared" si="30"/>
        <v>#DIV/0!</v>
      </c>
      <c r="I379" s="97" t="str">
        <f>IF(OR(COUNT(Calculations!BP380:BY380)&lt;3,COUNT(Calculations!BZ380:CI380)&lt;3),"N/A",IF(ISERROR(TTEST(Calculations!BP380:BY380,Calculations!BZ380:CI380,2,2)),"N/A",TTEST(Calculations!BP380:BY380,Calculations!BZ380:CI380,2,2)))</f>
        <v>N/A</v>
      </c>
      <c r="J379" s="94" t="e">
        <f t="shared" si="31"/>
        <v>#DIV/0!</v>
      </c>
      <c r="K379" s="98" t="e">
        <f>IF(AND('Test Sample Data'!N379&gt;=35,'Control Sample Data'!N379&gt;=35),"Type 3",IF(AND('Test Sample Data'!N379&gt;=30,'Control Sample Data'!N379&gt;=30,OR(I379&gt;=0.05,I379="N/A")),"Type 2",IF(OR(AND('Test Sample Data'!N379&gt;=30,'Control Sample Data'!N379&lt;=30),AND('Test Sample Data'!N379&lt;=30,'Control Sample Data'!N379&gt;=30)),"Type 1","OKAY")))</f>
        <v>#DIV/0!</v>
      </c>
    </row>
    <row r="380" spans="1:11">
      <c r="A380" s="73"/>
      <c r="B380" s="92" t="str">
        <f>'Gene Table'!D380</f>
        <v>NM_012423</v>
      </c>
      <c r="C380" s="93" t="s">
        <v>360</v>
      </c>
      <c r="D380" s="94" t="e">
        <f>Calculations!BN381</f>
        <v>#DIV/0!</v>
      </c>
      <c r="E380" s="94" t="e">
        <f>Calculations!BO381</f>
        <v>#DIV/0!</v>
      </c>
      <c r="F380" s="95" t="e">
        <f t="shared" si="28"/>
        <v>#DIV/0!</v>
      </c>
      <c r="G380" s="95" t="e">
        <f t="shared" si="29"/>
        <v>#DIV/0!</v>
      </c>
      <c r="H380" s="94" t="e">
        <f t="shared" si="30"/>
        <v>#DIV/0!</v>
      </c>
      <c r="I380" s="97" t="str">
        <f>IF(OR(COUNT(Calculations!BP381:BY381)&lt;3,COUNT(Calculations!BZ381:CI381)&lt;3),"N/A",IF(ISERROR(TTEST(Calculations!BP381:BY381,Calculations!BZ381:CI381,2,2)),"N/A",TTEST(Calculations!BP381:BY381,Calculations!BZ381:CI381,2,2)))</f>
        <v>N/A</v>
      </c>
      <c r="J380" s="94" t="e">
        <f t="shared" si="31"/>
        <v>#DIV/0!</v>
      </c>
      <c r="K380" s="98" t="e">
        <f>IF(AND('Test Sample Data'!N380&gt;=35,'Control Sample Data'!N380&gt;=35),"Type 3",IF(AND('Test Sample Data'!N380&gt;=30,'Control Sample Data'!N380&gt;=30,OR(I380&gt;=0.05,I380="N/A")),"Type 2",IF(OR(AND('Test Sample Data'!N380&gt;=30,'Control Sample Data'!N380&lt;=30),AND('Test Sample Data'!N380&lt;=30,'Control Sample Data'!N380&gt;=30)),"Type 1","OKAY")))</f>
        <v>#DIV/0!</v>
      </c>
    </row>
    <row r="381" spans="1:11">
      <c r="A381" s="73"/>
      <c r="B381" s="92" t="str">
        <f>'Gene Table'!D381</f>
        <v>NM_000194</v>
      </c>
      <c r="C381" s="93" t="s">
        <v>364</v>
      </c>
      <c r="D381" s="94" t="e">
        <f>Calculations!BN382</f>
        <v>#DIV/0!</v>
      </c>
      <c r="E381" s="94" t="e">
        <f>Calculations!BO382</f>
        <v>#DIV/0!</v>
      </c>
      <c r="F381" s="95" t="e">
        <f t="shared" si="28"/>
        <v>#DIV/0!</v>
      </c>
      <c r="G381" s="95" t="e">
        <f t="shared" si="29"/>
        <v>#DIV/0!</v>
      </c>
      <c r="H381" s="94" t="e">
        <f t="shared" si="30"/>
        <v>#DIV/0!</v>
      </c>
      <c r="I381" s="97" t="str">
        <f>IF(OR(COUNT(Calculations!BP382:BY382)&lt;3,COUNT(Calculations!BZ382:CI382)&lt;3),"N/A",IF(ISERROR(TTEST(Calculations!BP382:BY382,Calculations!BZ382:CI382,2,2)),"N/A",TTEST(Calculations!BP382:BY382,Calculations!BZ382:CI382,2,2)))</f>
        <v>N/A</v>
      </c>
      <c r="J381" s="94" t="e">
        <f t="shared" si="31"/>
        <v>#DIV/0!</v>
      </c>
      <c r="K381" s="98" t="e">
        <f>IF(AND('Test Sample Data'!N381&gt;=35,'Control Sample Data'!N381&gt;=35),"Type 3",IF(AND('Test Sample Data'!N381&gt;=30,'Control Sample Data'!N381&gt;=30,OR(I381&gt;=0.05,I381="N/A")),"Type 2",IF(OR(AND('Test Sample Data'!N381&gt;=30,'Control Sample Data'!N381&lt;=30),AND('Test Sample Data'!N381&lt;=30,'Control Sample Data'!N381&gt;=30)),"Type 1","OKAY")))</f>
        <v>#DIV/0!</v>
      </c>
    </row>
    <row r="382" spans="1:11">
      <c r="A382" s="73"/>
      <c r="B382" s="92" t="str">
        <f>'Gene Table'!D382</f>
        <v>NR_003286</v>
      </c>
      <c r="C382" s="93" t="s">
        <v>368</v>
      </c>
      <c r="D382" s="94" t="e">
        <f>Calculations!BN383</f>
        <v>#DIV/0!</v>
      </c>
      <c r="E382" s="94" t="e">
        <f>Calculations!BO383</f>
        <v>#DIV/0!</v>
      </c>
      <c r="F382" s="95" t="e">
        <f t="shared" si="28"/>
        <v>#DIV/0!</v>
      </c>
      <c r="G382" s="95" t="e">
        <f t="shared" si="29"/>
        <v>#DIV/0!</v>
      </c>
      <c r="H382" s="94" t="e">
        <f t="shared" si="30"/>
        <v>#DIV/0!</v>
      </c>
      <c r="I382" s="97" t="str">
        <f>IF(OR(COUNT(Calculations!BP383:BY383)&lt;3,COUNT(Calculations!BZ383:CI383)&lt;3),"N/A",IF(ISERROR(TTEST(Calculations!BP383:BY383,Calculations!BZ383:CI383,2,2)),"N/A",TTEST(Calculations!BP383:BY383,Calculations!BZ383:CI383,2,2)))</f>
        <v>N/A</v>
      </c>
      <c r="J382" s="94" t="e">
        <f t="shared" si="31"/>
        <v>#DIV/0!</v>
      </c>
      <c r="K382" s="98" t="e">
        <f>IF(AND('Test Sample Data'!N382&gt;=35,'Control Sample Data'!N382&gt;=35),"Type 3",IF(AND('Test Sample Data'!N382&gt;=30,'Control Sample Data'!N382&gt;=30,OR(I382&gt;=0.05,I382="N/A")),"Type 2",IF(OR(AND('Test Sample Data'!N382&gt;=30,'Control Sample Data'!N382&lt;=30),AND('Test Sample Data'!N382&lt;=30,'Control Sample Data'!N382&gt;=30)),"Type 1","OKAY")))</f>
        <v>#DIV/0!</v>
      </c>
    </row>
    <row r="383" ht="14" customHeight="1" spans="1:11">
      <c r="A383" s="73"/>
      <c r="B383" s="92" t="str">
        <f>'Gene Table'!D383</f>
        <v>RT</v>
      </c>
      <c r="C383" s="93" t="s">
        <v>372</v>
      </c>
      <c r="D383" s="94" t="e">
        <f>Calculations!BN384</f>
        <v>#DIV/0!</v>
      </c>
      <c r="E383" s="94" t="e">
        <f>Calculations!BO384</f>
        <v>#DIV/0!</v>
      </c>
      <c r="F383" s="95" t="e">
        <f t="shared" si="28"/>
        <v>#DIV/0!</v>
      </c>
      <c r="G383" s="95" t="e">
        <f t="shared" si="29"/>
        <v>#DIV/0!</v>
      </c>
      <c r="H383" s="94" t="e">
        <f t="shared" si="30"/>
        <v>#DIV/0!</v>
      </c>
      <c r="I383" s="97" t="str">
        <f>IF(OR(COUNT(Calculations!BP384:BY384)&lt;3,COUNT(Calculations!BZ384:CI384)&lt;3),"N/A",IF(ISERROR(TTEST(Calculations!BP384:BY384,Calculations!BZ384:CI384,2,2)),"N/A",TTEST(Calculations!BP384:BY384,Calculations!BZ384:CI384,2,2)))</f>
        <v>N/A</v>
      </c>
      <c r="J383" s="94" t="e">
        <f t="shared" si="31"/>
        <v>#DIV/0!</v>
      </c>
      <c r="K383" s="98" t="e">
        <f>IF(AND('Test Sample Data'!N383&gt;=35,'Control Sample Data'!N383&gt;=35),"Type 3",IF(AND('Test Sample Data'!N383&gt;=30,'Control Sample Data'!N383&gt;=30,OR(I383&gt;=0.05,I383="N/A")),"Type 2",IF(OR(AND('Test Sample Data'!N383&gt;=30,'Control Sample Data'!N383&lt;=30),AND('Test Sample Data'!N383&lt;=30,'Control Sample Data'!N383&gt;=30)),"Type 1","OKAY")))</f>
        <v>#DIV/0!</v>
      </c>
    </row>
    <row r="384" ht="14" customHeight="1" spans="1:11">
      <c r="A384" s="73"/>
      <c r="B384" s="92" t="str">
        <f>'Gene Table'!D384</f>
        <v>RT</v>
      </c>
      <c r="C384" s="93" t="s">
        <v>374</v>
      </c>
      <c r="D384" s="94" t="e">
        <f>Calculations!BN385</f>
        <v>#DIV/0!</v>
      </c>
      <c r="E384" s="94" t="e">
        <f>Calculations!BO385</f>
        <v>#DIV/0!</v>
      </c>
      <c r="F384" s="95" t="e">
        <f t="shared" si="28"/>
        <v>#DIV/0!</v>
      </c>
      <c r="G384" s="95" t="e">
        <f t="shared" si="29"/>
        <v>#DIV/0!</v>
      </c>
      <c r="H384" s="94" t="e">
        <f t="shared" si="30"/>
        <v>#DIV/0!</v>
      </c>
      <c r="I384" s="97" t="str">
        <f>IF(OR(COUNT(Calculations!BP385:BY385)&lt;3,COUNT(Calculations!BZ385:CI385)&lt;3),"N/A",IF(ISERROR(TTEST(Calculations!BP385:BY385,Calculations!BZ385:CI385,2,2)),"N/A",TTEST(Calculations!BP385:BY385,Calculations!BZ385:CI385,2,2)))</f>
        <v>N/A</v>
      </c>
      <c r="J384" s="94" t="e">
        <f t="shared" si="31"/>
        <v>#DIV/0!</v>
      </c>
      <c r="K384" s="98" t="e">
        <f>IF(AND('Test Sample Data'!N384&gt;=35,'Control Sample Data'!N384&gt;=35),"Type 3",IF(AND('Test Sample Data'!N384&gt;=30,'Control Sample Data'!N384&gt;=30,OR(I384&gt;=0.05,I384="N/A")),"Type 2",IF(OR(AND('Test Sample Data'!N384&gt;=30,'Control Sample Data'!N384&lt;=30),AND('Test Sample Data'!N384&lt;=30,'Control Sample Data'!N384&gt;=30)),"Type 1","OKAY")))</f>
        <v>#DIV/0!</v>
      </c>
    </row>
    <row r="385" ht="14" customHeight="1" spans="1:11">
      <c r="A385" s="73"/>
      <c r="B385" s="92" t="str">
        <f>'Gene Table'!D385</f>
        <v>PCR</v>
      </c>
      <c r="C385" s="93" t="s">
        <v>375</v>
      </c>
      <c r="D385" s="94" t="e">
        <f>Calculations!BN386</f>
        <v>#DIV/0!</v>
      </c>
      <c r="E385" s="94" t="e">
        <f>Calculations!BO386</f>
        <v>#DIV/0!</v>
      </c>
      <c r="F385" s="95" t="e">
        <f t="shared" si="28"/>
        <v>#DIV/0!</v>
      </c>
      <c r="G385" s="95" t="e">
        <f t="shared" si="29"/>
        <v>#DIV/0!</v>
      </c>
      <c r="H385" s="94" t="e">
        <f t="shared" si="30"/>
        <v>#DIV/0!</v>
      </c>
      <c r="I385" s="97" t="str">
        <f>IF(OR(COUNT(Calculations!BP386:BY386)&lt;3,COUNT(Calculations!BZ386:CI386)&lt;3),"N/A",IF(ISERROR(TTEST(Calculations!BP386:BY386,Calculations!BZ386:CI386,2,2)),"N/A",TTEST(Calculations!BP386:BY386,Calculations!BZ386:CI386,2,2)))</f>
        <v>N/A</v>
      </c>
      <c r="J385" s="94" t="e">
        <f t="shared" si="31"/>
        <v>#DIV/0!</v>
      </c>
      <c r="K385" s="98" t="e">
        <f>IF(AND('Test Sample Data'!N385&gt;=35,'Control Sample Data'!N385&gt;=35),"Type 3",IF(AND('Test Sample Data'!N385&gt;=30,'Control Sample Data'!N385&gt;=30,OR(I385&gt;=0.05,I385="N/A")),"Type 2",IF(OR(AND('Test Sample Data'!N385&gt;=30,'Control Sample Data'!N385&lt;=30),AND('Test Sample Data'!N385&lt;=30,'Control Sample Data'!N385&gt;=30)),"Type 1","OKAY")))</f>
        <v>#DIV/0!</v>
      </c>
    </row>
    <row r="386" ht="14" customHeight="1" spans="1:11">
      <c r="A386" s="73"/>
      <c r="B386" s="92" t="str">
        <f>'Gene Table'!D386</f>
        <v>PCR</v>
      </c>
      <c r="C386" s="93" t="s">
        <v>377</v>
      </c>
      <c r="D386" s="94" t="e">
        <f>Calculations!BN387</f>
        <v>#DIV/0!</v>
      </c>
      <c r="E386" s="94" t="e">
        <f>Calculations!BO387</f>
        <v>#DIV/0!</v>
      </c>
      <c r="F386" s="95" t="e">
        <f t="shared" si="28"/>
        <v>#DIV/0!</v>
      </c>
      <c r="G386" s="95" t="e">
        <f t="shared" si="29"/>
        <v>#DIV/0!</v>
      </c>
      <c r="H386" s="94" t="e">
        <f t="shared" si="30"/>
        <v>#DIV/0!</v>
      </c>
      <c r="I386" s="97" t="str">
        <f>IF(OR(COUNT(Calculations!BP387:BY387)&lt;3,COUNT(Calculations!BZ387:CI387)&lt;3),"N/A",IF(ISERROR(TTEST(Calculations!BP387:BY387,Calculations!BZ387:CI387,2,2)),"N/A",TTEST(Calculations!BP387:BY387,Calculations!BZ387:CI387,2,2)))</f>
        <v>N/A</v>
      </c>
      <c r="J386" s="94" t="e">
        <f t="shared" si="31"/>
        <v>#DIV/0!</v>
      </c>
      <c r="K386" s="98" t="e">
        <f>IF(AND('Test Sample Data'!N386&gt;=35,'Control Sample Data'!N386&gt;=35),"Type 3",IF(AND('Test Sample Data'!N386&gt;=30,'Control Sample Data'!N386&gt;=30,OR(I386&gt;=0.05,I386="N/A")),"Type 2",IF(OR(AND('Test Sample Data'!N386&gt;=30,'Control Sample Data'!N386&lt;=30),AND('Test Sample Data'!N386&lt;=30,'Control Sample Data'!N386&gt;=30)),"Type 1","OKAY")))</f>
        <v>#DIV/0!</v>
      </c>
    </row>
    <row r="387" spans="1:11">
      <c r="A387" s="99" t="s">
        <v>1137</v>
      </c>
      <c r="B387" s="100" t="str">
        <f>'Gene Table'!D387</f>
        <v>NM_002083</v>
      </c>
      <c r="C387" s="93" t="s">
        <v>9</v>
      </c>
      <c r="D387" s="94" t="e">
        <f>Calculations!BN388</f>
        <v>#DIV/0!</v>
      </c>
      <c r="E387" s="94" t="e">
        <f>Calculations!BO388</f>
        <v>#DIV/0!</v>
      </c>
      <c r="F387" s="95" t="e">
        <f t="shared" ref="F387:F450" si="32">2^-D387</f>
        <v>#DIV/0!</v>
      </c>
      <c r="G387" s="95" t="e">
        <f t="shared" ref="G387:G450" si="33">2^-E387</f>
        <v>#DIV/0!</v>
      </c>
      <c r="H387" s="94" t="e">
        <f t="shared" si="30"/>
        <v>#DIV/0!</v>
      </c>
      <c r="I387" s="97" t="str">
        <f>IF(OR(COUNT(Calculations!BP388:BY388)&lt;3,COUNT(Calculations!BZ388:CI388)&lt;3),"N/A",IF(ISERROR(TTEST(Calculations!BP388:BY388,Calculations!BZ388:CI388,2,2)),"N/A",TTEST(Calculations!BP388:BY388,Calculations!BZ388:CI388,2,2)))</f>
        <v>N/A</v>
      </c>
      <c r="J387" s="94" t="e">
        <f t="shared" si="31"/>
        <v>#DIV/0!</v>
      </c>
      <c r="K387" s="98" t="e">
        <f>IF(AND('Test Sample Data'!N387&gt;=35,'Control Sample Data'!N387&gt;=35),"Type 3",IF(AND('Test Sample Data'!N387&gt;=30,'Control Sample Data'!N387&gt;=30,OR(I387&gt;=0.05,I387="N/A")),"Type 2",IF(OR(AND('Test Sample Data'!N387&gt;=30,'Control Sample Data'!N387&lt;=30),AND('Test Sample Data'!N387&lt;=30,'Control Sample Data'!N387&gt;=30)),"Type 1","OKAY")))</f>
        <v>#DIV/0!</v>
      </c>
    </row>
    <row r="388" spans="1:11">
      <c r="A388" s="99"/>
      <c r="B388" s="100" t="str">
        <f>'Gene Table'!D388</f>
        <v>NM_002075</v>
      </c>
      <c r="C388" s="93" t="s">
        <v>13</v>
      </c>
      <c r="D388" s="94" t="e">
        <f>Calculations!BN389</f>
        <v>#DIV/0!</v>
      </c>
      <c r="E388" s="94" t="e">
        <f>Calculations!BO389</f>
        <v>#DIV/0!</v>
      </c>
      <c r="F388" s="95" t="e">
        <f t="shared" si="32"/>
        <v>#DIV/0!</v>
      </c>
      <c r="G388" s="95" t="e">
        <f t="shared" si="33"/>
        <v>#DIV/0!</v>
      </c>
      <c r="H388" s="94" t="e">
        <f t="shared" si="30"/>
        <v>#DIV/0!</v>
      </c>
      <c r="I388" s="97" t="str">
        <f>IF(OR(COUNT(Calculations!BP389:BY389)&lt;3,COUNT(Calculations!BZ389:CI389)&lt;3),"N/A",IF(ISERROR(TTEST(Calculations!BP389:BY389,Calculations!BZ389:CI389,2,2)),"N/A",TTEST(Calculations!BP389:BY389,Calculations!BZ389:CI389,2,2)))</f>
        <v>N/A</v>
      </c>
      <c r="J388" s="94" t="e">
        <f t="shared" si="31"/>
        <v>#DIV/0!</v>
      </c>
      <c r="K388" s="98" t="e">
        <f>IF(AND('Test Sample Data'!N388&gt;=35,'Control Sample Data'!N388&gt;=35),"Type 3",IF(AND('Test Sample Data'!N388&gt;=30,'Control Sample Data'!N388&gt;=30,OR(I388&gt;=0.05,I388="N/A")),"Type 2",IF(OR(AND('Test Sample Data'!N388&gt;=30,'Control Sample Data'!N388&lt;=30),AND('Test Sample Data'!N388&lt;=30,'Control Sample Data'!N388&gt;=30)),"Type 1","OKAY")))</f>
        <v>#DIV/0!</v>
      </c>
    </row>
    <row r="389" spans="1:11">
      <c r="A389" s="99"/>
      <c r="B389" s="100" t="str">
        <f>'Gene Table'!D389</f>
        <v>NM_000516</v>
      </c>
      <c r="C389" s="93" t="s">
        <v>17</v>
      </c>
      <c r="D389" s="94" t="e">
        <f>Calculations!BN390</f>
        <v>#DIV/0!</v>
      </c>
      <c r="E389" s="94" t="e">
        <f>Calculations!BO390</f>
        <v>#DIV/0!</v>
      </c>
      <c r="F389" s="95" t="e">
        <f t="shared" si="32"/>
        <v>#DIV/0!</v>
      </c>
      <c r="G389" s="95" t="e">
        <f t="shared" si="33"/>
        <v>#DIV/0!</v>
      </c>
      <c r="H389" s="94" t="e">
        <f t="shared" si="30"/>
        <v>#DIV/0!</v>
      </c>
      <c r="I389" s="97" t="str">
        <f>IF(OR(COUNT(Calculations!BP390:BY390)&lt;3,COUNT(Calculations!BZ390:CI390)&lt;3),"N/A",IF(ISERROR(TTEST(Calculations!BP390:BY390,Calculations!BZ390:CI390,2,2)),"N/A",TTEST(Calculations!BP390:BY390,Calculations!BZ390:CI390,2,2)))</f>
        <v>N/A</v>
      </c>
      <c r="J389" s="94" t="e">
        <f t="shared" si="31"/>
        <v>#DIV/0!</v>
      </c>
      <c r="K389" s="98" t="e">
        <f>IF(AND('Test Sample Data'!N389&gt;=35,'Control Sample Data'!N389&gt;=35),"Type 3",IF(AND('Test Sample Data'!N389&gt;=30,'Control Sample Data'!N389&gt;=30,OR(I389&gt;=0.05,I389="N/A")),"Type 2",IF(OR(AND('Test Sample Data'!N389&gt;=30,'Control Sample Data'!N389&lt;=30),AND('Test Sample Data'!N389&lt;=30,'Control Sample Data'!N389&gt;=30)),"Type 1","OKAY")))</f>
        <v>#DIV/0!</v>
      </c>
    </row>
    <row r="390" spans="1:11">
      <c r="A390" s="99"/>
      <c r="B390" s="100" t="str">
        <f>'Gene Table'!D390</f>
        <v>NM_013274</v>
      </c>
      <c r="C390" s="93" t="s">
        <v>21</v>
      </c>
      <c r="D390" s="94" t="e">
        <f>Calculations!BN391</f>
        <v>#DIV/0!</v>
      </c>
      <c r="E390" s="94" t="e">
        <f>Calculations!BO391</f>
        <v>#DIV/0!</v>
      </c>
      <c r="F390" s="95" t="e">
        <f t="shared" si="32"/>
        <v>#DIV/0!</v>
      </c>
      <c r="G390" s="95" t="e">
        <f t="shared" si="33"/>
        <v>#DIV/0!</v>
      </c>
      <c r="H390" s="94" t="e">
        <f t="shared" si="30"/>
        <v>#DIV/0!</v>
      </c>
      <c r="I390" s="97" t="str">
        <f>IF(OR(COUNT(Calculations!BP391:BY391)&lt;3,COUNT(Calculations!BZ391:CI391)&lt;3),"N/A",IF(ISERROR(TTEST(Calculations!BP391:BY391,Calculations!BZ391:CI391,2,2)),"N/A",TTEST(Calculations!BP391:BY391,Calculations!BZ391:CI391,2,2)))</f>
        <v>N/A</v>
      </c>
      <c r="J390" s="94" t="e">
        <f t="shared" si="31"/>
        <v>#DIV/0!</v>
      </c>
      <c r="K390" s="98" t="e">
        <f>IF(AND('Test Sample Data'!N390&gt;=35,'Control Sample Data'!N390&gt;=35),"Type 3",IF(AND('Test Sample Data'!N390&gt;=30,'Control Sample Data'!N390&gt;=30,OR(I390&gt;=0.05,I390="N/A")),"Type 2",IF(OR(AND('Test Sample Data'!N390&gt;=30,'Control Sample Data'!N390&lt;=30),AND('Test Sample Data'!N390&lt;=30,'Control Sample Data'!N390&gt;=30)),"Type 1","OKAY")))</f>
        <v>#DIV/0!</v>
      </c>
    </row>
    <row r="391" spans="1:11">
      <c r="A391" s="99"/>
      <c r="B391" s="100" t="str">
        <f>'Gene Table'!D391</f>
        <v>NM_014475</v>
      </c>
      <c r="C391" s="93" t="s">
        <v>25</v>
      </c>
      <c r="D391" s="94" t="e">
        <f>Calculations!BN392</f>
        <v>#DIV/0!</v>
      </c>
      <c r="E391" s="94" t="e">
        <f>Calculations!BO392</f>
        <v>#DIV/0!</v>
      </c>
      <c r="F391" s="95" t="e">
        <f t="shared" si="32"/>
        <v>#DIV/0!</v>
      </c>
      <c r="G391" s="95" t="e">
        <f t="shared" si="33"/>
        <v>#DIV/0!</v>
      </c>
      <c r="H391" s="94" t="e">
        <f t="shared" si="30"/>
        <v>#DIV/0!</v>
      </c>
      <c r="I391" s="97" t="str">
        <f>IF(OR(COUNT(Calculations!BP392:BY392)&lt;3,COUNT(Calculations!BZ392:CI392)&lt;3),"N/A",IF(ISERROR(TTEST(Calculations!BP392:BY392,Calculations!BZ392:CI392,2,2)),"N/A",TTEST(Calculations!BP392:BY392,Calculations!BZ392:CI392,2,2)))</f>
        <v>N/A</v>
      </c>
      <c r="J391" s="94" t="e">
        <f t="shared" si="31"/>
        <v>#DIV/0!</v>
      </c>
      <c r="K391" s="98" t="e">
        <f>IF(AND('Test Sample Data'!N391&gt;=35,'Control Sample Data'!N391&gt;=35),"Type 3",IF(AND('Test Sample Data'!N391&gt;=30,'Control Sample Data'!N391&gt;=30,OR(I391&gt;=0.05,I391="N/A")),"Type 2",IF(OR(AND('Test Sample Data'!N391&gt;=30,'Control Sample Data'!N391&lt;=30),AND('Test Sample Data'!N391&lt;=30,'Control Sample Data'!N391&gt;=30)),"Type 1","OKAY")))</f>
        <v>#DIV/0!</v>
      </c>
    </row>
    <row r="392" spans="1:11">
      <c r="A392" s="99"/>
      <c r="B392" s="100" t="str">
        <f>'Gene Table'!D392</f>
        <v>NM_012419</v>
      </c>
      <c r="C392" s="93" t="s">
        <v>29</v>
      </c>
      <c r="D392" s="94" t="e">
        <f>Calculations!BN393</f>
        <v>#DIV/0!</v>
      </c>
      <c r="E392" s="94" t="e">
        <f>Calculations!BO393</f>
        <v>#DIV/0!</v>
      </c>
      <c r="F392" s="95" t="e">
        <f t="shared" si="32"/>
        <v>#DIV/0!</v>
      </c>
      <c r="G392" s="95" t="e">
        <f t="shared" si="33"/>
        <v>#DIV/0!</v>
      </c>
      <c r="H392" s="94" t="e">
        <f t="shared" si="30"/>
        <v>#DIV/0!</v>
      </c>
      <c r="I392" s="97" t="str">
        <f>IF(OR(COUNT(Calculations!BP393:BY393)&lt;3,COUNT(Calculations!BZ393:CI393)&lt;3),"N/A",IF(ISERROR(TTEST(Calculations!BP393:BY393,Calculations!BZ393:CI393,2,2)),"N/A",TTEST(Calculations!BP393:BY393,Calculations!BZ393:CI393,2,2)))</f>
        <v>N/A</v>
      </c>
      <c r="J392" s="94" t="e">
        <f t="shared" si="31"/>
        <v>#DIV/0!</v>
      </c>
      <c r="K392" s="98" t="e">
        <f>IF(AND('Test Sample Data'!N392&gt;=35,'Control Sample Data'!N392&gt;=35),"Type 3",IF(AND('Test Sample Data'!N392&gt;=30,'Control Sample Data'!N392&gt;=30,OR(I392&gt;=0.05,I392="N/A")),"Type 2",IF(OR(AND('Test Sample Data'!N392&gt;=30,'Control Sample Data'!N392&lt;=30),AND('Test Sample Data'!N392&lt;=30,'Control Sample Data'!N392&gt;=30)),"Type 1","OKAY")))</f>
        <v>#DIV/0!</v>
      </c>
    </row>
    <row r="393" spans="1:11">
      <c r="A393" s="99"/>
      <c r="B393" s="100" t="str">
        <f>'Gene Table'!D393</f>
        <v>NM_000583</v>
      </c>
      <c r="C393" s="93" t="s">
        <v>33</v>
      </c>
      <c r="D393" s="94" t="e">
        <f>Calculations!BN394</f>
        <v>#DIV/0!</v>
      </c>
      <c r="E393" s="94" t="e">
        <f>Calculations!BO394</f>
        <v>#DIV/0!</v>
      </c>
      <c r="F393" s="95" t="e">
        <f t="shared" si="32"/>
        <v>#DIV/0!</v>
      </c>
      <c r="G393" s="95" t="e">
        <f t="shared" si="33"/>
        <v>#DIV/0!</v>
      </c>
      <c r="H393" s="94" t="e">
        <f t="shared" si="30"/>
        <v>#DIV/0!</v>
      </c>
      <c r="I393" s="97" t="str">
        <f>IF(OR(COUNT(Calculations!BP394:BY394)&lt;3,COUNT(Calculations!BZ394:CI394)&lt;3),"N/A",IF(ISERROR(TTEST(Calculations!BP394:BY394,Calculations!BZ394:CI394,2,2)),"N/A",TTEST(Calculations!BP394:BY394,Calculations!BZ394:CI394,2,2)))</f>
        <v>N/A</v>
      </c>
      <c r="J393" s="94" t="e">
        <f t="shared" si="31"/>
        <v>#DIV/0!</v>
      </c>
      <c r="K393" s="98" t="e">
        <f>IF(AND('Test Sample Data'!N393&gt;=35,'Control Sample Data'!N393&gt;=35),"Type 3",IF(AND('Test Sample Data'!N393&gt;=30,'Control Sample Data'!N393&gt;=30,OR(I393&gt;=0.05,I393="N/A")),"Type 2",IF(OR(AND('Test Sample Data'!N393&gt;=30,'Control Sample Data'!N393&lt;=30),AND('Test Sample Data'!N393&lt;=30,'Control Sample Data'!N393&gt;=30)),"Type 1","OKAY")))</f>
        <v>#DIV/0!</v>
      </c>
    </row>
    <row r="394" spans="1:11">
      <c r="A394" s="99"/>
      <c r="B394" s="100" t="str">
        <f>'Gene Table'!D394</f>
        <v>NM_014365</v>
      </c>
      <c r="C394" s="93" t="s">
        <v>37</v>
      </c>
      <c r="D394" s="94" t="e">
        <f>Calculations!BN395</f>
        <v>#DIV/0!</v>
      </c>
      <c r="E394" s="94" t="e">
        <f>Calculations!BO395</f>
        <v>#DIV/0!</v>
      </c>
      <c r="F394" s="95" t="e">
        <f t="shared" si="32"/>
        <v>#DIV/0!</v>
      </c>
      <c r="G394" s="95" t="e">
        <f t="shared" si="33"/>
        <v>#DIV/0!</v>
      </c>
      <c r="H394" s="94" t="e">
        <f t="shared" si="30"/>
        <v>#DIV/0!</v>
      </c>
      <c r="I394" s="97" t="str">
        <f>IF(OR(COUNT(Calculations!BP395:BY395)&lt;3,COUNT(Calculations!BZ395:CI395)&lt;3),"N/A",IF(ISERROR(TTEST(Calculations!BP395:BY395,Calculations!BZ395:CI395,2,2)),"N/A",TTEST(Calculations!BP395:BY395,Calculations!BZ395:CI395,2,2)))</f>
        <v>N/A</v>
      </c>
      <c r="J394" s="94" t="e">
        <f t="shared" si="31"/>
        <v>#DIV/0!</v>
      </c>
      <c r="K394" s="98" t="e">
        <f>IF(AND('Test Sample Data'!N394&gt;=35,'Control Sample Data'!N394&gt;=35),"Type 3",IF(AND('Test Sample Data'!N394&gt;=30,'Control Sample Data'!N394&gt;=30,OR(I394&gt;=0.05,I394="N/A")),"Type 2",IF(OR(AND('Test Sample Data'!N394&gt;=30,'Control Sample Data'!N394&lt;=30),AND('Test Sample Data'!N394&lt;=30,'Control Sample Data'!N394&gt;=30)),"Type 1","OKAY")))</f>
        <v>#DIV/0!</v>
      </c>
    </row>
    <row r="395" spans="1:11">
      <c r="A395" s="99"/>
      <c r="B395" s="100" t="str">
        <f>'Gene Table'!D395</f>
        <v>NM_015515</v>
      </c>
      <c r="C395" s="93" t="s">
        <v>41</v>
      </c>
      <c r="D395" s="94" t="e">
        <f>Calculations!BN396</f>
        <v>#DIV/0!</v>
      </c>
      <c r="E395" s="94" t="e">
        <f>Calculations!BO396</f>
        <v>#DIV/0!</v>
      </c>
      <c r="F395" s="95" t="e">
        <f t="shared" si="32"/>
        <v>#DIV/0!</v>
      </c>
      <c r="G395" s="95" t="e">
        <f t="shared" si="33"/>
        <v>#DIV/0!</v>
      </c>
      <c r="H395" s="94" t="e">
        <f t="shared" si="30"/>
        <v>#DIV/0!</v>
      </c>
      <c r="I395" s="97" t="str">
        <f>IF(OR(COUNT(Calculations!BP396:BY396)&lt;3,COUNT(Calculations!BZ396:CI396)&lt;3),"N/A",IF(ISERROR(TTEST(Calculations!BP396:BY396,Calculations!BZ396:CI396,2,2)),"N/A",TTEST(Calculations!BP396:BY396,Calculations!BZ396:CI396,2,2)))</f>
        <v>N/A</v>
      </c>
      <c r="J395" s="94" t="e">
        <f t="shared" si="31"/>
        <v>#DIV/0!</v>
      </c>
      <c r="K395" s="98" t="e">
        <f>IF(AND('Test Sample Data'!N395&gt;=35,'Control Sample Data'!N395&gt;=35),"Type 3",IF(AND('Test Sample Data'!N395&gt;=30,'Control Sample Data'!N395&gt;=30,OR(I395&gt;=0.05,I395="N/A")),"Type 2",IF(OR(AND('Test Sample Data'!N395&gt;=30,'Control Sample Data'!N395&lt;=30),AND('Test Sample Data'!N395&lt;=30,'Control Sample Data'!N395&gt;=30)),"Type 1","OKAY")))</f>
        <v>#DIV/0!</v>
      </c>
    </row>
    <row r="396" spans="1:11">
      <c r="A396" s="99"/>
      <c r="B396" s="100" t="str">
        <f>'Gene Table'!D396</f>
        <v>NM_001042594</v>
      </c>
      <c r="C396" s="93" t="s">
        <v>45</v>
      </c>
      <c r="D396" s="94" t="e">
        <f>Calculations!BN397</f>
        <v>#DIV/0!</v>
      </c>
      <c r="E396" s="94" t="e">
        <f>Calculations!BO397</f>
        <v>#DIV/0!</v>
      </c>
      <c r="F396" s="95" t="e">
        <f t="shared" si="32"/>
        <v>#DIV/0!</v>
      </c>
      <c r="G396" s="95" t="e">
        <f t="shared" si="33"/>
        <v>#DIV/0!</v>
      </c>
      <c r="H396" s="94" t="e">
        <f t="shared" si="30"/>
        <v>#DIV/0!</v>
      </c>
      <c r="I396" s="97" t="str">
        <f>IF(OR(COUNT(Calculations!BP397:BY397)&lt;3,COUNT(Calculations!BZ397:CI397)&lt;3),"N/A",IF(ISERROR(TTEST(Calculations!BP397:BY397,Calculations!BZ397:CI397,2,2)),"N/A",TTEST(Calculations!BP397:BY397,Calculations!BZ397:CI397,2,2)))</f>
        <v>N/A</v>
      </c>
      <c r="J396" s="94" t="e">
        <f t="shared" si="31"/>
        <v>#DIV/0!</v>
      </c>
      <c r="K396" s="98" t="e">
        <f>IF(AND('Test Sample Data'!N396&gt;=35,'Control Sample Data'!N396&gt;=35),"Type 3",IF(AND('Test Sample Data'!N396&gt;=30,'Control Sample Data'!N396&gt;=30,OR(I396&gt;=0.05,I396="N/A")),"Type 2",IF(OR(AND('Test Sample Data'!N396&gt;=30,'Control Sample Data'!N396&lt;=30),AND('Test Sample Data'!N396&lt;=30,'Control Sample Data'!N396&gt;=30)),"Type 1","OKAY")))</f>
        <v>#DIV/0!</v>
      </c>
    </row>
    <row r="397" spans="1:11">
      <c r="A397" s="99"/>
      <c r="B397" s="100" t="str">
        <f>'Gene Table'!D397</f>
        <v>NM_012134</v>
      </c>
      <c r="C397" s="93" t="s">
        <v>49</v>
      </c>
      <c r="D397" s="94" t="e">
        <f>Calculations!BN398</f>
        <v>#DIV/0!</v>
      </c>
      <c r="E397" s="94" t="e">
        <f>Calculations!BO398</f>
        <v>#DIV/0!</v>
      </c>
      <c r="F397" s="95" t="e">
        <f t="shared" si="32"/>
        <v>#DIV/0!</v>
      </c>
      <c r="G397" s="95" t="e">
        <f t="shared" si="33"/>
        <v>#DIV/0!</v>
      </c>
      <c r="H397" s="94" t="e">
        <f t="shared" si="30"/>
        <v>#DIV/0!</v>
      </c>
      <c r="I397" s="97" t="str">
        <f>IF(OR(COUNT(Calculations!BP398:BY398)&lt;3,COUNT(Calculations!BZ398:CI398)&lt;3),"N/A",IF(ISERROR(TTEST(Calculations!BP398:BY398,Calculations!BZ398:CI398,2,2)),"N/A",TTEST(Calculations!BP398:BY398,Calculations!BZ398:CI398,2,2)))</f>
        <v>N/A</v>
      </c>
      <c r="J397" s="94" t="e">
        <f t="shared" si="31"/>
        <v>#DIV/0!</v>
      </c>
      <c r="K397" s="98" t="e">
        <f>IF(AND('Test Sample Data'!N397&gt;=35,'Control Sample Data'!N397&gt;=35),"Type 3",IF(AND('Test Sample Data'!N397&gt;=30,'Control Sample Data'!N397&gt;=30,OR(I397&gt;=0.05,I397="N/A")),"Type 2",IF(OR(AND('Test Sample Data'!N397&gt;=30,'Control Sample Data'!N397&lt;=30),AND('Test Sample Data'!N397&lt;=30,'Control Sample Data'!N397&gt;=30)),"Type 1","OKAY")))</f>
        <v>#DIV/0!</v>
      </c>
    </row>
    <row r="398" spans="1:11">
      <c r="A398" s="99"/>
      <c r="B398" s="100" t="str">
        <f>'Gene Table'!D398</f>
        <v>NM_178510</v>
      </c>
      <c r="C398" s="93" t="s">
        <v>53</v>
      </c>
      <c r="D398" s="94" t="e">
        <f>Calculations!BN399</f>
        <v>#DIV/0!</v>
      </c>
      <c r="E398" s="94" t="e">
        <f>Calculations!BO399</f>
        <v>#DIV/0!</v>
      </c>
      <c r="F398" s="95" t="e">
        <f t="shared" si="32"/>
        <v>#DIV/0!</v>
      </c>
      <c r="G398" s="95" t="e">
        <f t="shared" si="33"/>
        <v>#DIV/0!</v>
      </c>
      <c r="H398" s="94" t="e">
        <f t="shared" si="30"/>
        <v>#DIV/0!</v>
      </c>
      <c r="I398" s="97" t="str">
        <f>IF(OR(COUNT(Calculations!BP399:BY399)&lt;3,COUNT(Calculations!BZ399:CI399)&lt;3),"N/A",IF(ISERROR(TTEST(Calculations!BP399:BY399,Calculations!BZ399:CI399,2,2)),"N/A",TTEST(Calculations!BP399:BY399,Calculations!BZ399:CI399,2,2)))</f>
        <v>N/A</v>
      </c>
      <c r="J398" s="94" t="e">
        <f t="shared" si="31"/>
        <v>#DIV/0!</v>
      </c>
      <c r="K398" s="98" t="e">
        <f>IF(AND('Test Sample Data'!N398&gt;=35,'Control Sample Data'!N398&gt;=35),"Type 3",IF(AND('Test Sample Data'!N398&gt;=30,'Control Sample Data'!N398&gt;=30,OR(I398&gt;=0.05,I398="N/A")),"Type 2",IF(OR(AND('Test Sample Data'!N398&gt;=30,'Control Sample Data'!N398&lt;=30),AND('Test Sample Data'!N398&lt;=30,'Control Sample Data'!N398&gt;=30)),"Type 1","OKAY")))</f>
        <v>#DIV/0!</v>
      </c>
    </row>
    <row r="399" spans="1:11">
      <c r="A399" s="99"/>
      <c r="B399" s="100" t="str">
        <f>'Gene Table'!D399</f>
        <v>NM_001469</v>
      </c>
      <c r="C399" s="93" t="s">
        <v>57</v>
      </c>
      <c r="D399" s="94" t="e">
        <f>Calculations!BN400</f>
        <v>#DIV/0!</v>
      </c>
      <c r="E399" s="94" t="e">
        <f>Calculations!BO400</f>
        <v>#DIV/0!</v>
      </c>
      <c r="F399" s="95" t="e">
        <f t="shared" si="32"/>
        <v>#DIV/0!</v>
      </c>
      <c r="G399" s="95" t="e">
        <f t="shared" si="33"/>
        <v>#DIV/0!</v>
      </c>
      <c r="H399" s="94" t="e">
        <f t="shared" si="30"/>
        <v>#DIV/0!</v>
      </c>
      <c r="I399" s="97" t="str">
        <f>IF(OR(COUNT(Calculations!BP400:BY400)&lt;3,COUNT(Calculations!BZ400:CI400)&lt;3),"N/A",IF(ISERROR(TTEST(Calculations!BP400:BY400,Calculations!BZ400:CI400,2,2)),"N/A",TTEST(Calculations!BP400:BY400,Calculations!BZ400:CI400,2,2)))</f>
        <v>N/A</v>
      </c>
      <c r="J399" s="94" t="e">
        <f t="shared" si="31"/>
        <v>#DIV/0!</v>
      </c>
      <c r="K399" s="98" t="e">
        <f>IF(AND('Test Sample Data'!N399&gt;=35,'Control Sample Data'!N399&gt;=35),"Type 3",IF(AND('Test Sample Data'!N399&gt;=30,'Control Sample Data'!N399&gt;=30,OR(I399&gt;=0.05,I399="N/A")),"Type 2",IF(OR(AND('Test Sample Data'!N399&gt;=30,'Control Sample Data'!N399&lt;=30),AND('Test Sample Data'!N399&lt;=30,'Control Sample Data'!N399&gt;=30)),"Type 1","OKAY")))</f>
        <v>#DIV/0!</v>
      </c>
    </row>
    <row r="400" spans="1:11">
      <c r="A400" s="99"/>
      <c r="B400" s="100" t="str">
        <f>'Gene Table'!D400</f>
        <v>NM_004479</v>
      </c>
      <c r="C400" s="93" t="s">
        <v>61</v>
      </c>
      <c r="D400" s="94" t="e">
        <f>Calculations!BN401</f>
        <v>#DIV/0!</v>
      </c>
      <c r="E400" s="94" t="e">
        <f>Calculations!BO401</f>
        <v>#DIV/0!</v>
      </c>
      <c r="F400" s="95" t="e">
        <f t="shared" si="32"/>
        <v>#DIV/0!</v>
      </c>
      <c r="G400" s="95" t="e">
        <f t="shared" si="33"/>
        <v>#DIV/0!</v>
      </c>
      <c r="H400" s="94" t="e">
        <f t="shared" si="30"/>
        <v>#DIV/0!</v>
      </c>
      <c r="I400" s="97" t="str">
        <f>IF(OR(COUNT(Calculations!BP401:BY401)&lt;3,COUNT(Calculations!BZ401:CI401)&lt;3),"N/A",IF(ISERROR(TTEST(Calculations!BP401:BY401,Calculations!BZ401:CI401,2,2)),"N/A",TTEST(Calculations!BP401:BY401,Calculations!BZ401:CI401,2,2)))</f>
        <v>N/A</v>
      </c>
      <c r="J400" s="94" t="e">
        <f t="shared" si="31"/>
        <v>#DIV/0!</v>
      </c>
      <c r="K400" s="98" t="e">
        <f>IF(AND('Test Sample Data'!N400&gt;=35,'Control Sample Data'!N400&gt;=35),"Type 3",IF(AND('Test Sample Data'!N400&gt;=30,'Control Sample Data'!N400&gt;=30,OR(I400&gt;=0.05,I400="N/A")),"Type 2",IF(OR(AND('Test Sample Data'!N400&gt;=30,'Control Sample Data'!N400&lt;=30),AND('Test Sample Data'!N400&lt;=30,'Control Sample Data'!N400&gt;=30)),"Type 1","OKAY")))</f>
        <v>#DIV/0!</v>
      </c>
    </row>
    <row r="401" spans="1:11">
      <c r="A401" s="99"/>
      <c r="B401" s="100" t="str">
        <f>'Gene Table'!D401</f>
        <v>NM_001140</v>
      </c>
      <c r="C401" s="93" t="s">
        <v>65</v>
      </c>
      <c r="D401" s="94" t="e">
        <f>Calculations!BN402</f>
        <v>#DIV/0!</v>
      </c>
      <c r="E401" s="94" t="e">
        <f>Calculations!BO402</f>
        <v>#DIV/0!</v>
      </c>
      <c r="F401" s="95" t="e">
        <f t="shared" si="32"/>
        <v>#DIV/0!</v>
      </c>
      <c r="G401" s="95" t="e">
        <f t="shared" si="33"/>
        <v>#DIV/0!</v>
      </c>
      <c r="H401" s="94" t="e">
        <f t="shared" si="30"/>
        <v>#DIV/0!</v>
      </c>
      <c r="I401" s="97" t="str">
        <f>IF(OR(COUNT(Calculations!BP402:BY402)&lt;3,COUNT(Calculations!BZ402:CI402)&lt;3),"N/A",IF(ISERROR(TTEST(Calculations!BP402:BY402,Calculations!BZ402:CI402,2,2)),"N/A",TTEST(Calculations!BP402:BY402,Calculations!BZ402:CI402,2,2)))</f>
        <v>N/A</v>
      </c>
      <c r="J401" s="94" t="e">
        <f t="shared" si="31"/>
        <v>#DIV/0!</v>
      </c>
      <c r="K401" s="98" t="e">
        <f>IF(AND('Test Sample Data'!N401&gt;=35,'Control Sample Data'!N401&gt;=35),"Type 3",IF(AND('Test Sample Data'!N401&gt;=30,'Control Sample Data'!N401&gt;=30,OR(I401&gt;=0.05,I401="N/A")),"Type 2",IF(OR(AND('Test Sample Data'!N401&gt;=30,'Control Sample Data'!N401&lt;=30),AND('Test Sample Data'!N401&lt;=30,'Control Sample Data'!N401&gt;=30)),"Type 1","OKAY")))</f>
        <v>#DIV/0!</v>
      </c>
    </row>
    <row r="402" spans="1:11">
      <c r="A402" s="99"/>
      <c r="B402" s="100" t="str">
        <f>'Gene Table'!D402</f>
        <v>NM_000698</v>
      </c>
      <c r="C402" s="93" t="s">
        <v>69</v>
      </c>
      <c r="D402" s="94" t="e">
        <f>Calculations!BN403</f>
        <v>#DIV/0!</v>
      </c>
      <c r="E402" s="94" t="e">
        <f>Calculations!BO403</f>
        <v>#DIV/0!</v>
      </c>
      <c r="F402" s="95" t="e">
        <f t="shared" si="32"/>
        <v>#DIV/0!</v>
      </c>
      <c r="G402" s="95" t="e">
        <f t="shared" si="33"/>
        <v>#DIV/0!</v>
      </c>
      <c r="H402" s="94" t="e">
        <f t="shared" si="30"/>
        <v>#DIV/0!</v>
      </c>
      <c r="I402" s="97" t="str">
        <f>IF(OR(COUNT(Calculations!BP403:BY403)&lt;3,COUNT(Calculations!BZ403:CI403)&lt;3),"N/A",IF(ISERROR(TTEST(Calculations!BP403:BY403,Calculations!BZ403:CI403,2,2)),"N/A",TTEST(Calculations!BP403:BY403,Calculations!BZ403:CI403,2,2)))</f>
        <v>N/A</v>
      </c>
      <c r="J402" s="94" t="e">
        <f t="shared" si="31"/>
        <v>#DIV/0!</v>
      </c>
      <c r="K402" s="98" t="e">
        <f>IF(AND('Test Sample Data'!N402&gt;=35,'Control Sample Data'!N402&gt;=35),"Type 3",IF(AND('Test Sample Data'!N402&gt;=30,'Control Sample Data'!N402&gt;=30,OR(I402&gt;=0.05,I402="N/A")),"Type 2",IF(OR(AND('Test Sample Data'!N402&gt;=30,'Control Sample Data'!N402&lt;=30),AND('Test Sample Data'!N402&lt;=30,'Control Sample Data'!N402&gt;=30)),"Type 1","OKAY")))</f>
        <v>#DIV/0!</v>
      </c>
    </row>
    <row r="403" spans="1:11">
      <c r="A403" s="99"/>
      <c r="B403" s="100" t="str">
        <f>'Gene Table'!D403</f>
        <v>NM_000697</v>
      </c>
      <c r="C403" s="93" t="s">
        <v>73</v>
      </c>
      <c r="D403" s="94" t="e">
        <f>Calculations!BN404</f>
        <v>#DIV/0!</v>
      </c>
      <c r="E403" s="94" t="e">
        <f>Calculations!BO404</f>
        <v>#DIV/0!</v>
      </c>
      <c r="F403" s="95" t="e">
        <f t="shared" si="32"/>
        <v>#DIV/0!</v>
      </c>
      <c r="G403" s="95" t="e">
        <f t="shared" si="33"/>
        <v>#DIV/0!</v>
      </c>
      <c r="H403" s="94" t="e">
        <f t="shared" si="30"/>
        <v>#DIV/0!</v>
      </c>
      <c r="I403" s="97" t="str">
        <f>IF(OR(COUNT(Calculations!BP404:BY404)&lt;3,COUNT(Calculations!BZ404:CI404)&lt;3),"N/A",IF(ISERROR(TTEST(Calculations!BP404:BY404,Calculations!BZ404:CI404,2,2)),"N/A",TTEST(Calculations!BP404:BY404,Calculations!BZ404:CI404,2,2)))</f>
        <v>N/A</v>
      </c>
      <c r="J403" s="94" t="e">
        <f t="shared" si="31"/>
        <v>#DIV/0!</v>
      </c>
      <c r="K403" s="98" t="e">
        <f>IF(AND('Test Sample Data'!N403&gt;=35,'Control Sample Data'!N403&gt;=35),"Type 3",IF(AND('Test Sample Data'!N403&gt;=30,'Control Sample Data'!N403&gt;=30,OR(I403&gt;=0.05,I403="N/A")),"Type 2",IF(OR(AND('Test Sample Data'!N403&gt;=30,'Control Sample Data'!N403&lt;=30),AND('Test Sample Data'!N403&lt;=30,'Control Sample Data'!N403&gt;=30)),"Type 1","OKAY")))</f>
        <v>#DIV/0!</v>
      </c>
    </row>
    <row r="404" spans="1:11">
      <c r="A404" s="99"/>
      <c r="B404" s="100" t="str">
        <f>'Gene Table'!D404</f>
        <v>NM_002689</v>
      </c>
      <c r="C404" s="93" t="s">
        <v>77</v>
      </c>
      <c r="D404" s="94" t="e">
        <f>Calculations!BN405</f>
        <v>#DIV/0!</v>
      </c>
      <c r="E404" s="94" t="e">
        <f>Calculations!BO405</f>
        <v>#DIV/0!</v>
      </c>
      <c r="F404" s="95" t="e">
        <f t="shared" si="32"/>
        <v>#DIV/0!</v>
      </c>
      <c r="G404" s="95" t="e">
        <f t="shared" si="33"/>
        <v>#DIV/0!</v>
      </c>
      <c r="H404" s="94" t="e">
        <f t="shared" si="30"/>
        <v>#DIV/0!</v>
      </c>
      <c r="I404" s="97" t="str">
        <f>IF(OR(COUNT(Calculations!BP405:BY405)&lt;3,COUNT(Calculations!BZ405:CI405)&lt;3),"N/A",IF(ISERROR(TTEST(Calculations!BP405:BY405,Calculations!BZ405:CI405,2,2)),"N/A",TTEST(Calculations!BP405:BY405,Calculations!BZ405:CI405,2,2)))</f>
        <v>N/A</v>
      </c>
      <c r="J404" s="94" t="e">
        <f t="shared" si="31"/>
        <v>#DIV/0!</v>
      </c>
      <c r="K404" s="98" t="e">
        <f>IF(AND('Test Sample Data'!N404&gt;=35,'Control Sample Data'!N404&gt;=35),"Type 3",IF(AND('Test Sample Data'!N404&gt;=30,'Control Sample Data'!N404&gt;=30,OR(I404&gt;=0.05,I404="N/A")),"Type 2",IF(OR(AND('Test Sample Data'!N404&gt;=30,'Control Sample Data'!N404&lt;=30),AND('Test Sample Data'!N404&lt;=30,'Control Sample Data'!N404&gt;=30)),"Type 1","OKAY")))</f>
        <v>#DIV/0!</v>
      </c>
    </row>
    <row r="405" spans="1:11">
      <c r="A405" s="99"/>
      <c r="B405" s="100" t="str">
        <f>'Gene Table'!D405</f>
        <v>NM_014324</v>
      </c>
      <c r="C405" s="93" t="s">
        <v>81</v>
      </c>
      <c r="D405" s="94" t="e">
        <f>Calculations!BN406</f>
        <v>#DIV/0!</v>
      </c>
      <c r="E405" s="94" t="e">
        <f>Calculations!BO406</f>
        <v>#DIV/0!</v>
      </c>
      <c r="F405" s="95" t="e">
        <f t="shared" si="32"/>
        <v>#DIV/0!</v>
      </c>
      <c r="G405" s="95" t="e">
        <f t="shared" si="33"/>
        <v>#DIV/0!</v>
      </c>
      <c r="H405" s="94" t="e">
        <f t="shared" si="30"/>
        <v>#DIV/0!</v>
      </c>
      <c r="I405" s="97" t="str">
        <f>IF(OR(COUNT(Calculations!BP406:BY406)&lt;3,COUNT(Calculations!BZ406:CI406)&lt;3),"N/A",IF(ISERROR(TTEST(Calculations!BP406:BY406,Calculations!BZ406:CI406,2,2)),"N/A",TTEST(Calculations!BP406:BY406,Calculations!BZ406:CI406,2,2)))</f>
        <v>N/A</v>
      </c>
      <c r="J405" s="94" t="e">
        <f t="shared" si="31"/>
        <v>#DIV/0!</v>
      </c>
      <c r="K405" s="98" t="e">
        <f>IF(AND('Test Sample Data'!N405&gt;=35,'Control Sample Data'!N405&gt;=35),"Type 3",IF(AND('Test Sample Data'!N405&gt;=30,'Control Sample Data'!N405&gt;=30,OR(I405&gt;=0.05,I405="N/A")),"Type 2",IF(OR(AND('Test Sample Data'!N405&gt;=30,'Control Sample Data'!N405&lt;=30),AND('Test Sample Data'!N405&lt;=30,'Control Sample Data'!N405&gt;=30)),"Type 1","OKAY")))</f>
        <v>#DIV/0!</v>
      </c>
    </row>
    <row r="406" spans="1:11">
      <c r="A406" s="99"/>
      <c r="B406" s="100" t="str">
        <f>'Gene Table'!D406</f>
        <v>NM_012429</v>
      </c>
      <c r="C406" s="93" t="s">
        <v>85</v>
      </c>
      <c r="D406" s="94" t="e">
        <f>Calculations!BN407</f>
        <v>#DIV/0!</v>
      </c>
      <c r="E406" s="94" t="e">
        <f>Calculations!BO407</f>
        <v>#DIV/0!</v>
      </c>
      <c r="F406" s="95" t="e">
        <f t="shared" si="32"/>
        <v>#DIV/0!</v>
      </c>
      <c r="G406" s="95" t="e">
        <f t="shared" si="33"/>
        <v>#DIV/0!</v>
      </c>
      <c r="H406" s="94" t="e">
        <f t="shared" si="30"/>
        <v>#DIV/0!</v>
      </c>
      <c r="I406" s="97" t="str">
        <f>IF(OR(COUNT(Calculations!BP407:BY407)&lt;3,COUNT(Calculations!BZ407:CI407)&lt;3),"N/A",IF(ISERROR(TTEST(Calculations!BP407:BY407,Calculations!BZ407:CI407,2,2)),"N/A",TTEST(Calculations!BP407:BY407,Calculations!BZ407:CI407,2,2)))</f>
        <v>N/A</v>
      </c>
      <c r="J406" s="94" t="e">
        <f t="shared" si="31"/>
        <v>#DIV/0!</v>
      </c>
      <c r="K406" s="98" t="e">
        <f>IF(AND('Test Sample Data'!N406&gt;=35,'Control Sample Data'!N406&gt;=35),"Type 3",IF(AND('Test Sample Data'!N406&gt;=30,'Control Sample Data'!N406&gt;=30,OR(I406&gt;=0.05,I406="N/A")),"Type 2",IF(OR(AND('Test Sample Data'!N406&gt;=30,'Control Sample Data'!N406&lt;=30),AND('Test Sample Data'!N406&lt;=30,'Control Sample Data'!N406&gt;=30)),"Type 1","OKAY")))</f>
        <v>#DIV/0!</v>
      </c>
    </row>
    <row r="407" spans="1:11">
      <c r="A407" s="99"/>
      <c r="B407" s="100" t="str">
        <f>'Gene Table'!D407</f>
        <v>NM_005252</v>
      </c>
      <c r="C407" s="93" t="s">
        <v>89</v>
      </c>
      <c r="D407" s="94" t="e">
        <f>Calculations!BN408</f>
        <v>#DIV/0!</v>
      </c>
      <c r="E407" s="94" t="e">
        <f>Calculations!BO408</f>
        <v>#DIV/0!</v>
      </c>
      <c r="F407" s="95" t="e">
        <f t="shared" si="32"/>
        <v>#DIV/0!</v>
      </c>
      <c r="G407" s="95" t="e">
        <f t="shared" si="33"/>
        <v>#DIV/0!</v>
      </c>
      <c r="H407" s="94" t="e">
        <f t="shared" si="30"/>
        <v>#DIV/0!</v>
      </c>
      <c r="I407" s="97" t="str">
        <f>IF(OR(COUNT(Calculations!BP408:BY408)&lt;3,COUNT(Calculations!BZ408:CI408)&lt;3),"N/A",IF(ISERROR(TTEST(Calculations!BP408:BY408,Calculations!BZ408:CI408,2,2)),"N/A",TTEST(Calculations!BP408:BY408,Calculations!BZ408:CI408,2,2)))</f>
        <v>N/A</v>
      </c>
      <c r="J407" s="94" t="e">
        <f t="shared" si="31"/>
        <v>#DIV/0!</v>
      </c>
      <c r="K407" s="98" t="e">
        <f>IF(AND('Test Sample Data'!N407&gt;=35,'Control Sample Data'!N407&gt;=35),"Type 3",IF(AND('Test Sample Data'!N407&gt;=30,'Control Sample Data'!N407&gt;=30,OR(I407&gt;=0.05,I407="N/A")),"Type 2",IF(OR(AND('Test Sample Data'!N407&gt;=30,'Control Sample Data'!N407&lt;=30),AND('Test Sample Data'!N407&lt;=30,'Control Sample Data'!N407&gt;=30)),"Type 1","OKAY")))</f>
        <v>#DIV/0!</v>
      </c>
    </row>
    <row r="408" spans="1:11">
      <c r="A408" s="99"/>
      <c r="B408" s="100" t="str">
        <f>'Gene Table'!D408</f>
        <v>NM_018672</v>
      </c>
      <c r="C408" s="93" t="s">
        <v>93</v>
      </c>
      <c r="D408" s="94" t="e">
        <f>Calculations!BN409</f>
        <v>#DIV/0!</v>
      </c>
      <c r="E408" s="94" t="e">
        <f>Calculations!BO409</f>
        <v>#DIV/0!</v>
      </c>
      <c r="F408" s="95" t="e">
        <f t="shared" si="32"/>
        <v>#DIV/0!</v>
      </c>
      <c r="G408" s="95" t="e">
        <f t="shared" si="33"/>
        <v>#DIV/0!</v>
      </c>
      <c r="H408" s="94" t="e">
        <f t="shared" si="30"/>
        <v>#DIV/0!</v>
      </c>
      <c r="I408" s="97" t="str">
        <f>IF(OR(COUNT(Calculations!BP409:BY409)&lt;3,COUNT(Calculations!BZ409:CI409)&lt;3),"N/A",IF(ISERROR(TTEST(Calculations!BP409:BY409,Calculations!BZ409:CI409,2,2)),"N/A",TTEST(Calculations!BP409:BY409,Calculations!BZ409:CI409,2,2)))</f>
        <v>N/A</v>
      </c>
      <c r="J408" s="94" t="e">
        <f t="shared" si="31"/>
        <v>#DIV/0!</v>
      </c>
      <c r="K408" s="98" t="e">
        <f>IF(AND('Test Sample Data'!N408&gt;=35,'Control Sample Data'!N408&gt;=35),"Type 3",IF(AND('Test Sample Data'!N408&gt;=30,'Control Sample Data'!N408&gt;=30,OR(I408&gt;=0.05,I408="N/A")),"Type 2",IF(OR(AND('Test Sample Data'!N408&gt;=30,'Control Sample Data'!N408&lt;=30),AND('Test Sample Data'!N408&lt;=30,'Control Sample Data'!N408&gt;=30)),"Type 1","OKAY")))</f>
        <v>#DIV/0!</v>
      </c>
    </row>
    <row r="409" spans="1:11">
      <c r="A409" s="99"/>
      <c r="B409" s="100" t="str">
        <f>'Gene Table'!D409</f>
        <v>NM_080284</v>
      </c>
      <c r="C409" s="93" t="s">
        <v>97</v>
      </c>
      <c r="D409" s="94" t="e">
        <f>Calculations!BN410</f>
        <v>#DIV/0!</v>
      </c>
      <c r="E409" s="94" t="e">
        <f>Calculations!BO410</f>
        <v>#DIV/0!</v>
      </c>
      <c r="F409" s="95" t="e">
        <f t="shared" si="32"/>
        <v>#DIV/0!</v>
      </c>
      <c r="G409" s="95" t="e">
        <f t="shared" si="33"/>
        <v>#DIV/0!</v>
      </c>
      <c r="H409" s="94" t="e">
        <f t="shared" si="30"/>
        <v>#DIV/0!</v>
      </c>
      <c r="I409" s="97" t="str">
        <f>IF(OR(COUNT(Calculations!BP410:BY410)&lt;3,COUNT(Calculations!BZ410:CI410)&lt;3),"N/A",IF(ISERROR(TTEST(Calculations!BP410:BY410,Calculations!BZ410:CI410,2,2)),"N/A",TTEST(Calculations!BP410:BY410,Calculations!BZ410:CI410,2,2)))</f>
        <v>N/A</v>
      </c>
      <c r="J409" s="94" t="e">
        <f t="shared" si="31"/>
        <v>#DIV/0!</v>
      </c>
      <c r="K409" s="98" t="e">
        <f>IF(AND('Test Sample Data'!N409&gt;=35,'Control Sample Data'!N409&gt;=35),"Type 3",IF(AND('Test Sample Data'!N409&gt;=30,'Control Sample Data'!N409&gt;=30,OR(I409&gt;=0.05,I409="N/A")),"Type 2",IF(OR(AND('Test Sample Data'!N409&gt;=30,'Control Sample Data'!N409&lt;=30),AND('Test Sample Data'!N409&lt;=30,'Control Sample Data'!N409&gt;=30)),"Type 1","OKAY")))</f>
        <v>#DIV/0!</v>
      </c>
    </row>
    <row r="410" spans="1:11">
      <c r="A410" s="99"/>
      <c r="B410" s="100" t="str">
        <f>'Gene Table'!D410</f>
        <v>NM_001453</v>
      </c>
      <c r="C410" s="93" t="s">
        <v>101</v>
      </c>
      <c r="D410" s="94" t="e">
        <f>Calculations!BN411</f>
        <v>#DIV/0!</v>
      </c>
      <c r="E410" s="94" t="e">
        <f>Calculations!BO411</f>
        <v>#DIV/0!</v>
      </c>
      <c r="F410" s="95" t="e">
        <f t="shared" si="32"/>
        <v>#DIV/0!</v>
      </c>
      <c r="G410" s="95" t="e">
        <f t="shared" si="33"/>
        <v>#DIV/0!</v>
      </c>
      <c r="H410" s="94" t="e">
        <f t="shared" si="30"/>
        <v>#DIV/0!</v>
      </c>
      <c r="I410" s="97" t="str">
        <f>IF(OR(COUNT(Calculations!BP411:BY411)&lt;3,COUNT(Calculations!BZ411:CI411)&lt;3),"N/A",IF(ISERROR(TTEST(Calculations!BP411:BY411,Calculations!BZ411:CI411,2,2)),"N/A",TTEST(Calculations!BP411:BY411,Calculations!BZ411:CI411,2,2)))</f>
        <v>N/A</v>
      </c>
      <c r="J410" s="94" t="e">
        <f t="shared" si="31"/>
        <v>#DIV/0!</v>
      </c>
      <c r="K410" s="98" t="e">
        <f>IF(AND('Test Sample Data'!N410&gt;=35,'Control Sample Data'!N410&gt;=35),"Type 3",IF(AND('Test Sample Data'!N410&gt;=30,'Control Sample Data'!N410&gt;=30,OR(I410&gt;=0.05,I410="N/A")),"Type 2",IF(OR(AND('Test Sample Data'!N410&gt;=30,'Control Sample Data'!N410&lt;=30),AND('Test Sample Data'!N410&lt;=30,'Control Sample Data'!N410&gt;=30)),"Type 1","OKAY")))</f>
        <v>#DIV/0!</v>
      </c>
    </row>
    <row r="411" spans="1:11">
      <c r="A411" s="99"/>
      <c r="B411" s="100" t="str">
        <f>'Gene Table'!D411</f>
        <v>NM_022963</v>
      </c>
      <c r="C411" s="93" t="s">
        <v>105</v>
      </c>
      <c r="D411" s="94" t="e">
        <f>Calculations!BN412</f>
        <v>#DIV/0!</v>
      </c>
      <c r="E411" s="94" t="e">
        <f>Calculations!BO412</f>
        <v>#DIV/0!</v>
      </c>
      <c r="F411" s="95" t="e">
        <f t="shared" si="32"/>
        <v>#DIV/0!</v>
      </c>
      <c r="G411" s="95" t="e">
        <f t="shared" si="33"/>
        <v>#DIV/0!</v>
      </c>
      <c r="H411" s="94" t="e">
        <f>F411/G411</f>
        <v>#DIV/0!</v>
      </c>
      <c r="I411" s="97" t="str">
        <f>IF(OR(COUNT(Calculations!BP412:BY412)&lt;3,COUNT(Calculations!BZ412:CI412)&lt;3),"N/A",IF(ISERROR(TTEST(Calculations!BP412:BY412,Calculations!BZ412:CI412,2,2)),"N/A",TTEST(Calculations!BP412:BY412,Calculations!BZ412:CI412,2,2)))</f>
        <v>N/A</v>
      </c>
      <c r="J411" s="94" t="e">
        <f>IF(H411&gt;1,H411,-1/H411)</f>
        <v>#DIV/0!</v>
      </c>
      <c r="K411" s="98" t="e">
        <f>IF(AND('Test Sample Data'!N411&gt;=35,'Control Sample Data'!N411&gt;=35),"Type 3",IF(AND('Test Sample Data'!N411&gt;=30,'Control Sample Data'!N411&gt;=30,OR(I411&gt;=0.05,I411="N/A")),"Type 2",IF(OR(AND('Test Sample Data'!N411&gt;=30,'Control Sample Data'!N411&lt;=30),AND('Test Sample Data'!N411&lt;=30,'Control Sample Data'!N411&gt;=30)),"Type 1","OKAY")))</f>
        <v>#DIV/0!</v>
      </c>
    </row>
    <row r="412" spans="1:11">
      <c r="A412" s="99"/>
      <c r="B412" s="100" t="str">
        <f>'Gene Table'!D412</f>
        <v>NM_021642</v>
      </c>
      <c r="C412" s="93" t="s">
        <v>109</v>
      </c>
      <c r="D412" s="94" t="e">
        <f>Calculations!BN413</f>
        <v>#DIV/0!</v>
      </c>
      <c r="E412" s="94" t="e">
        <f>Calculations!BO413</f>
        <v>#DIV/0!</v>
      </c>
      <c r="F412" s="95" t="e">
        <f t="shared" si="32"/>
        <v>#DIV/0!</v>
      </c>
      <c r="G412" s="95" t="e">
        <f t="shared" si="33"/>
        <v>#DIV/0!</v>
      </c>
      <c r="H412" s="94" t="e">
        <f>F412/G412</f>
        <v>#DIV/0!</v>
      </c>
      <c r="I412" s="97" t="str">
        <f>IF(OR(COUNT(Calculations!BP413:BY413)&lt;3,COUNT(Calculations!BZ413:CI413)&lt;3),"N/A",IF(ISERROR(TTEST(Calculations!BP413:BY413,Calculations!BZ413:CI413,2,2)),"N/A",TTEST(Calculations!BP413:BY413,Calculations!BZ413:CI413,2,2)))</f>
        <v>N/A</v>
      </c>
      <c r="J412" s="94" t="e">
        <f>IF(H412&gt;1,H412,-1/H412)</f>
        <v>#DIV/0!</v>
      </c>
      <c r="K412" s="98" t="e">
        <f>IF(AND('Test Sample Data'!N412&gt;=35,'Control Sample Data'!N412&gt;=35),"Type 3",IF(AND('Test Sample Data'!N412&gt;=30,'Control Sample Data'!N412&gt;=30,OR(I412&gt;=0.05,I412="N/A")),"Type 2",IF(OR(AND('Test Sample Data'!N412&gt;=30,'Control Sample Data'!N412&lt;=30),AND('Test Sample Data'!N412&lt;=30,'Control Sample Data'!N412&gt;=30)),"Type 1","OKAY")))</f>
        <v>#DIV/0!</v>
      </c>
    </row>
    <row r="413" spans="1:11">
      <c r="A413" s="99"/>
      <c r="B413" s="100" t="str">
        <f>'Gene Table'!D413</f>
        <v>NM_000690</v>
      </c>
      <c r="C413" s="93" t="s">
        <v>113</v>
      </c>
      <c r="D413" s="94" t="e">
        <f>Calculations!BN414</f>
        <v>#DIV/0!</v>
      </c>
      <c r="E413" s="94" t="e">
        <f>Calculations!BO414</f>
        <v>#DIV/0!</v>
      </c>
      <c r="F413" s="95" t="e">
        <f t="shared" si="32"/>
        <v>#DIV/0!</v>
      </c>
      <c r="G413" s="95" t="e">
        <f t="shared" si="33"/>
        <v>#DIV/0!</v>
      </c>
      <c r="H413" s="94" t="e">
        <f>F413/G413</f>
        <v>#DIV/0!</v>
      </c>
      <c r="I413" s="97" t="str">
        <f>IF(OR(COUNT(Calculations!BP414:BY414)&lt;3,COUNT(Calculations!BZ414:CI414)&lt;3),"N/A",IF(ISERROR(TTEST(Calculations!BP414:BY414,Calculations!BZ414:CI414,2,2)),"N/A",TTEST(Calculations!BP414:BY414,Calculations!BZ414:CI414,2,2)))</f>
        <v>N/A</v>
      </c>
      <c r="J413" s="94" t="e">
        <f>IF(H413&gt;1,H413,-1/H413)</f>
        <v>#DIV/0!</v>
      </c>
      <c r="K413" s="98" t="e">
        <f>IF(AND('Test Sample Data'!N413&gt;=35,'Control Sample Data'!N413&gt;=35),"Type 3",IF(AND('Test Sample Data'!N413&gt;=30,'Control Sample Data'!N413&gt;=30,OR(I413&gt;=0.05,I413="N/A")),"Type 2",IF(OR(AND('Test Sample Data'!N413&gt;=30,'Control Sample Data'!N413&lt;=30),AND('Test Sample Data'!N413&lt;=30,'Control Sample Data'!N413&gt;=30)),"Type 1","OKAY")))</f>
        <v>#DIV/0!</v>
      </c>
    </row>
    <row r="414" spans="1:11">
      <c r="A414" s="99"/>
      <c r="B414" s="100" t="str">
        <f>'Gene Table'!D414</f>
        <v>NM_001018115</v>
      </c>
      <c r="C414" s="93" t="s">
        <v>117</v>
      </c>
      <c r="D414" s="94" t="e">
        <f>Calculations!BN415</f>
        <v>#DIV/0!</v>
      </c>
      <c r="E414" s="94" t="e">
        <f>Calculations!BO415</f>
        <v>#DIV/0!</v>
      </c>
      <c r="F414" s="95" t="e">
        <f t="shared" si="32"/>
        <v>#DIV/0!</v>
      </c>
      <c r="G414" s="95" t="e">
        <f t="shared" si="33"/>
        <v>#DIV/0!</v>
      </c>
      <c r="H414" s="94" t="e">
        <f>F414/G414</f>
        <v>#DIV/0!</v>
      </c>
      <c r="I414" s="97" t="str">
        <f>IF(OR(COUNT(Calculations!BP415:BY415)&lt;3,COUNT(Calculations!BZ415:CI415)&lt;3),"N/A",IF(ISERROR(TTEST(Calculations!BP415:BY415,Calculations!BZ415:CI415,2,2)),"N/A",TTEST(Calculations!BP415:BY415,Calculations!BZ415:CI415,2,2)))</f>
        <v>N/A</v>
      </c>
      <c r="J414" s="94" t="e">
        <f>IF(H414&gt;1,H414,-1/H414)</f>
        <v>#DIV/0!</v>
      </c>
      <c r="K414" s="98" t="e">
        <f>IF(AND('Test Sample Data'!N414&gt;=35,'Control Sample Data'!N414&gt;=35),"Type 3",IF(AND('Test Sample Data'!N414&gt;=30,'Control Sample Data'!N414&gt;=30,OR(I414&gt;=0.05,I414="N/A")),"Type 2",IF(OR(AND('Test Sample Data'!N414&gt;=30,'Control Sample Data'!N414&lt;=30),AND('Test Sample Data'!N414&lt;=30,'Control Sample Data'!N414&gt;=30)),"Type 1","OKAY")))</f>
        <v>#DIV/0!</v>
      </c>
    </row>
    <row r="415" spans="1:11">
      <c r="A415" s="99"/>
      <c r="B415" s="100" t="str">
        <f>'Gene Table'!D415</f>
        <v>NM_000136</v>
      </c>
      <c r="C415" s="93" t="s">
        <v>121</v>
      </c>
      <c r="D415" s="94" t="e">
        <f>Calculations!BN416</f>
        <v>#DIV/0!</v>
      </c>
      <c r="E415" s="94" t="e">
        <f>Calculations!BO416</f>
        <v>#DIV/0!</v>
      </c>
      <c r="F415" s="95" t="e">
        <f t="shared" si="32"/>
        <v>#DIV/0!</v>
      </c>
      <c r="G415" s="95" t="e">
        <f t="shared" si="33"/>
        <v>#DIV/0!</v>
      </c>
      <c r="H415" s="94" t="e">
        <f t="shared" ref="H415:H478" si="34">F415/G415</f>
        <v>#DIV/0!</v>
      </c>
      <c r="I415" s="97" t="str">
        <f>IF(OR(COUNT(Calculations!BP416:BY416)&lt;3,COUNT(Calculations!BZ416:CI416)&lt;3),"N/A",IF(ISERROR(TTEST(Calculations!BP416:BY416,Calculations!BZ416:CI416,2,2)),"N/A",TTEST(Calculations!BP416:BY416,Calculations!BZ416:CI416,2,2)))</f>
        <v>N/A</v>
      </c>
      <c r="J415" s="94" t="e">
        <f t="shared" ref="J415:J478" si="35">IF(H415&gt;1,H415,-1/H415)</f>
        <v>#DIV/0!</v>
      </c>
      <c r="K415" s="98" t="e">
        <f>IF(AND('Test Sample Data'!N415&gt;=35,'Control Sample Data'!N415&gt;=35),"Type 3",IF(AND('Test Sample Data'!N415&gt;=30,'Control Sample Data'!N415&gt;=30,OR(I415&gt;=0.05,I415="N/A")),"Type 2",IF(OR(AND('Test Sample Data'!N415&gt;=30,'Control Sample Data'!N415&lt;=30),AND('Test Sample Data'!N415&lt;=30,'Control Sample Data'!N415&gt;=30)),"Type 1","OKAY")))</f>
        <v>#DIV/0!</v>
      </c>
    </row>
    <row r="416" spans="1:11">
      <c r="A416" s="99"/>
      <c r="B416" s="100" t="str">
        <f>'Gene Table'!D416</f>
        <v>NM_001437</v>
      </c>
      <c r="C416" s="93" t="s">
        <v>125</v>
      </c>
      <c r="D416" s="94" t="e">
        <f>Calculations!BN417</f>
        <v>#DIV/0!</v>
      </c>
      <c r="E416" s="94" t="e">
        <f>Calculations!BO417</f>
        <v>#DIV/0!</v>
      </c>
      <c r="F416" s="95" t="e">
        <f t="shared" si="32"/>
        <v>#DIV/0!</v>
      </c>
      <c r="G416" s="95" t="e">
        <f t="shared" si="33"/>
        <v>#DIV/0!</v>
      </c>
      <c r="H416" s="94" t="e">
        <f t="shared" si="34"/>
        <v>#DIV/0!</v>
      </c>
      <c r="I416" s="97" t="str">
        <f>IF(OR(COUNT(Calculations!BP417:BY417)&lt;3,COUNT(Calculations!BZ417:CI417)&lt;3),"N/A",IF(ISERROR(TTEST(Calculations!BP417:BY417,Calculations!BZ417:CI417,2,2)),"N/A",TTEST(Calculations!BP417:BY417,Calculations!BZ417:CI417,2,2)))</f>
        <v>N/A</v>
      </c>
      <c r="J416" s="94" t="e">
        <f t="shared" si="35"/>
        <v>#DIV/0!</v>
      </c>
      <c r="K416" s="98" t="e">
        <f>IF(AND('Test Sample Data'!N416&gt;=35,'Control Sample Data'!N416&gt;=35),"Type 3",IF(AND('Test Sample Data'!N416&gt;=30,'Control Sample Data'!N416&gt;=30,OR(I416&gt;=0.05,I416="N/A")),"Type 2",IF(OR(AND('Test Sample Data'!N416&gt;=30,'Control Sample Data'!N416&lt;=30),AND('Test Sample Data'!N416&lt;=30,'Control Sample Data'!N416&gt;=30)),"Type 1","OKAY")))</f>
        <v>#DIV/0!</v>
      </c>
    </row>
    <row r="417" spans="1:11">
      <c r="A417" s="99"/>
      <c r="B417" s="100" t="str">
        <f>'Gene Table'!D417</f>
        <v>NM_000125</v>
      </c>
      <c r="C417" s="93" t="s">
        <v>129</v>
      </c>
      <c r="D417" s="94" t="e">
        <f>Calculations!BN418</f>
        <v>#DIV/0!</v>
      </c>
      <c r="E417" s="94" t="e">
        <f>Calculations!BO418</f>
        <v>#DIV/0!</v>
      </c>
      <c r="F417" s="95" t="e">
        <f t="shared" si="32"/>
        <v>#DIV/0!</v>
      </c>
      <c r="G417" s="95" t="e">
        <f t="shared" si="33"/>
        <v>#DIV/0!</v>
      </c>
      <c r="H417" s="94" t="e">
        <f t="shared" si="34"/>
        <v>#DIV/0!</v>
      </c>
      <c r="I417" s="97" t="str">
        <f>IF(OR(COUNT(Calculations!BP418:BY418)&lt;3,COUNT(Calculations!BZ418:CI418)&lt;3),"N/A",IF(ISERROR(TTEST(Calculations!BP418:BY418,Calculations!BZ418:CI418,2,2)),"N/A",TTEST(Calculations!BP418:BY418,Calculations!BZ418:CI418,2,2)))</f>
        <v>N/A</v>
      </c>
      <c r="J417" s="94" t="e">
        <f t="shared" si="35"/>
        <v>#DIV/0!</v>
      </c>
      <c r="K417" s="98" t="e">
        <f>IF(AND('Test Sample Data'!N417&gt;=35,'Control Sample Data'!N417&gt;=35),"Type 3",IF(AND('Test Sample Data'!N417&gt;=30,'Control Sample Data'!N417&gt;=30,OR(I417&gt;=0.05,I417="N/A")),"Type 2",IF(OR(AND('Test Sample Data'!N417&gt;=30,'Control Sample Data'!N417&lt;=30),AND('Test Sample Data'!N417&lt;=30,'Control Sample Data'!N417&gt;=30)),"Type 1","OKAY")))</f>
        <v>#DIV/0!</v>
      </c>
    </row>
    <row r="418" spans="1:11">
      <c r="A418" s="99"/>
      <c r="B418" s="100" t="str">
        <f>'Gene Table'!D418</f>
        <v>NM_001014431</v>
      </c>
      <c r="C418" s="93" t="s">
        <v>133</v>
      </c>
      <c r="D418" s="94" t="e">
        <f>Calculations!BN419</f>
        <v>#DIV/0!</v>
      </c>
      <c r="E418" s="94" t="e">
        <f>Calculations!BO419</f>
        <v>#DIV/0!</v>
      </c>
      <c r="F418" s="95" t="e">
        <f t="shared" si="32"/>
        <v>#DIV/0!</v>
      </c>
      <c r="G418" s="95" t="e">
        <f t="shared" si="33"/>
        <v>#DIV/0!</v>
      </c>
      <c r="H418" s="94" t="e">
        <f t="shared" si="34"/>
        <v>#DIV/0!</v>
      </c>
      <c r="I418" s="97" t="str">
        <f>IF(OR(COUNT(Calculations!BP419:BY419)&lt;3,COUNT(Calculations!BZ419:CI419)&lt;3),"N/A",IF(ISERROR(TTEST(Calculations!BP419:BY419,Calculations!BZ419:CI419,2,2)),"N/A",TTEST(Calculations!BP419:BY419,Calculations!BZ419:CI419,2,2)))</f>
        <v>N/A</v>
      </c>
      <c r="J418" s="94" t="e">
        <f t="shared" si="35"/>
        <v>#DIV/0!</v>
      </c>
      <c r="K418" s="98" t="e">
        <f>IF(AND('Test Sample Data'!N418&gt;=35,'Control Sample Data'!N418&gt;=35),"Type 3",IF(AND('Test Sample Data'!N418&gt;=30,'Control Sample Data'!N418&gt;=30,OR(I418&gt;=0.05,I418="N/A")),"Type 2",IF(OR(AND('Test Sample Data'!N418&gt;=30,'Control Sample Data'!N418&lt;=30),AND('Test Sample Data'!N418&lt;=30,'Control Sample Data'!N418&gt;=30)),"Type 1","OKAY")))</f>
        <v>#DIV/0!</v>
      </c>
    </row>
    <row r="419" spans="1:11">
      <c r="A419" s="99"/>
      <c r="B419" s="100" t="str">
        <f>'Gene Table'!D419</f>
        <v>NM_152686</v>
      </c>
      <c r="C419" s="93" t="s">
        <v>137</v>
      </c>
      <c r="D419" s="94" t="e">
        <f>Calculations!BN420</f>
        <v>#DIV/0!</v>
      </c>
      <c r="E419" s="94" t="e">
        <f>Calculations!BO420</f>
        <v>#DIV/0!</v>
      </c>
      <c r="F419" s="95" t="e">
        <f t="shared" si="32"/>
        <v>#DIV/0!</v>
      </c>
      <c r="G419" s="95" t="e">
        <f t="shared" si="33"/>
        <v>#DIV/0!</v>
      </c>
      <c r="H419" s="94" t="e">
        <f t="shared" si="34"/>
        <v>#DIV/0!</v>
      </c>
      <c r="I419" s="97" t="str">
        <f>IF(OR(COUNT(Calculations!BP420:BY420)&lt;3,COUNT(Calculations!BZ420:CI420)&lt;3),"N/A",IF(ISERROR(TTEST(Calculations!BP420:BY420,Calculations!BZ420:CI420,2,2)),"N/A",TTEST(Calculations!BP420:BY420,Calculations!BZ420:CI420,2,2)))</f>
        <v>N/A</v>
      </c>
      <c r="J419" s="94" t="e">
        <f t="shared" si="35"/>
        <v>#DIV/0!</v>
      </c>
      <c r="K419" s="98" t="e">
        <f>IF(AND('Test Sample Data'!N419&gt;=35,'Control Sample Data'!N419&gt;=35),"Type 3",IF(AND('Test Sample Data'!N419&gt;=30,'Control Sample Data'!N419&gt;=30,OR(I419&gt;=0.05,I419="N/A")),"Type 2",IF(OR(AND('Test Sample Data'!N419&gt;=30,'Control Sample Data'!N419&lt;=30),AND('Test Sample Data'!N419&lt;=30,'Control Sample Data'!N419&gt;=30)),"Type 1","OKAY")))</f>
        <v>#DIV/0!</v>
      </c>
    </row>
    <row r="420" spans="1:11">
      <c r="A420" s="99"/>
      <c r="B420" s="100" t="str">
        <f>'Gene Table'!D420</f>
        <v>NM_005502</v>
      </c>
      <c r="C420" s="93" t="s">
        <v>141</v>
      </c>
      <c r="D420" s="94" t="e">
        <f>Calculations!BN421</f>
        <v>#DIV/0!</v>
      </c>
      <c r="E420" s="94" t="e">
        <f>Calculations!BO421</f>
        <v>#DIV/0!</v>
      </c>
      <c r="F420" s="95" t="e">
        <f t="shared" si="32"/>
        <v>#DIV/0!</v>
      </c>
      <c r="G420" s="95" t="e">
        <f t="shared" si="33"/>
        <v>#DIV/0!</v>
      </c>
      <c r="H420" s="94" t="e">
        <f t="shared" si="34"/>
        <v>#DIV/0!</v>
      </c>
      <c r="I420" s="97" t="str">
        <f>IF(OR(COUNT(Calculations!BP421:BY421)&lt;3,COUNT(Calculations!BZ421:CI421)&lt;3),"N/A",IF(ISERROR(TTEST(Calculations!BP421:BY421,Calculations!BZ421:CI421,2,2)),"N/A",TTEST(Calculations!BP421:BY421,Calculations!BZ421:CI421,2,2)))</f>
        <v>N/A</v>
      </c>
      <c r="J420" s="94" t="e">
        <f t="shared" si="35"/>
        <v>#DIV/0!</v>
      </c>
      <c r="K420" s="98" t="e">
        <f>IF(AND('Test Sample Data'!N420&gt;=35,'Control Sample Data'!N420&gt;=35),"Type 3",IF(AND('Test Sample Data'!N420&gt;=30,'Control Sample Data'!N420&gt;=30,OR(I420&gt;=0.05,I420="N/A")),"Type 2",IF(OR(AND('Test Sample Data'!N420&gt;=30,'Control Sample Data'!N420&lt;=30),AND('Test Sample Data'!N420&lt;=30,'Control Sample Data'!N420&gt;=30)),"Type 1","OKAY")))</f>
        <v>#DIV/0!</v>
      </c>
    </row>
    <row r="421" spans="1:11">
      <c r="A421" s="99"/>
      <c r="B421" s="100" t="str">
        <f>'Gene Table'!D421</f>
        <v>NM_001406</v>
      </c>
      <c r="C421" s="93" t="s">
        <v>145</v>
      </c>
      <c r="D421" s="94" t="e">
        <f>Calculations!BN422</f>
        <v>#DIV/0!</v>
      </c>
      <c r="E421" s="94" t="e">
        <f>Calculations!BO422</f>
        <v>#DIV/0!</v>
      </c>
      <c r="F421" s="95" t="e">
        <f t="shared" si="32"/>
        <v>#DIV/0!</v>
      </c>
      <c r="G421" s="95" t="e">
        <f t="shared" si="33"/>
        <v>#DIV/0!</v>
      </c>
      <c r="H421" s="94" t="e">
        <f t="shared" si="34"/>
        <v>#DIV/0!</v>
      </c>
      <c r="I421" s="97" t="str">
        <f>IF(OR(COUNT(Calculations!BP422:BY422)&lt;3,COUNT(Calculations!BZ422:CI422)&lt;3),"N/A",IF(ISERROR(TTEST(Calculations!BP422:BY422,Calculations!BZ422:CI422,2,2)),"N/A",TTEST(Calculations!BP422:BY422,Calculations!BZ422:CI422,2,2)))</f>
        <v>N/A</v>
      </c>
      <c r="J421" s="94" t="e">
        <f t="shared" si="35"/>
        <v>#DIV/0!</v>
      </c>
      <c r="K421" s="98" t="e">
        <f>IF(AND('Test Sample Data'!N421&gt;=35,'Control Sample Data'!N421&gt;=35),"Type 3",IF(AND('Test Sample Data'!N421&gt;=30,'Control Sample Data'!N421&gt;=30,OR(I421&gt;=0.05,I421="N/A")),"Type 2",IF(OR(AND('Test Sample Data'!N421&gt;=30,'Control Sample Data'!N421&lt;=30),AND('Test Sample Data'!N421&lt;=30,'Control Sample Data'!N421&gt;=30)),"Type 1","OKAY")))</f>
        <v>#DIV/0!</v>
      </c>
    </row>
    <row r="422" spans="1:11">
      <c r="A422" s="99"/>
      <c r="B422" s="100" t="str">
        <f>'Gene Table'!D422</f>
        <v>NM_001955</v>
      </c>
      <c r="C422" s="93" t="s">
        <v>149</v>
      </c>
      <c r="D422" s="94" t="e">
        <f>Calculations!BN423</f>
        <v>#DIV/0!</v>
      </c>
      <c r="E422" s="94" t="e">
        <f>Calculations!BO423</f>
        <v>#DIV/0!</v>
      </c>
      <c r="F422" s="95" t="e">
        <f t="shared" si="32"/>
        <v>#DIV/0!</v>
      </c>
      <c r="G422" s="95" t="e">
        <f t="shared" si="33"/>
        <v>#DIV/0!</v>
      </c>
      <c r="H422" s="94" t="e">
        <f t="shared" si="34"/>
        <v>#DIV/0!</v>
      </c>
      <c r="I422" s="97" t="str">
        <f>IF(OR(COUNT(Calculations!BP423:BY423)&lt;3,COUNT(Calculations!BZ423:CI423)&lt;3),"N/A",IF(ISERROR(TTEST(Calculations!BP423:BY423,Calculations!BZ423:CI423,2,2)),"N/A",TTEST(Calculations!BP423:BY423,Calculations!BZ423:CI423,2,2)))</f>
        <v>N/A</v>
      </c>
      <c r="J422" s="94" t="e">
        <f t="shared" si="35"/>
        <v>#DIV/0!</v>
      </c>
      <c r="K422" s="98" t="e">
        <f>IF(AND('Test Sample Data'!N422&gt;=35,'Control Sample Data'!N422&gt;=35),"Type 3",IF(AND('Test Sample Data'!N422&gt;=30,'Control Sample Data'!N422&gt;=30,OR(I422&gt;=0.05,I422="N/A")),"Type 2",IF(OR(AND('Test Sample Data'!N422&gt;=30,'Control Sample Data'!N422&lt;=30),AND('Test Sample Data'!N422&lt;=30,'Control Sample Data'!N422&gt;=30)),"Type 1","OKAY")))</f>
        <v>#DIV/0!</v>
      </c>
    </row>
    <row r="423" spans="1:11">
      <c r="A423" s="99"/>
      <c r="B423" s="100" t="str">
        <f>'Gene Table'!D423</f>
        <v>NM_000797</v>
      </c>
      <c r="C423" s="93" t="s">
        <v>153</v>
      </c>
      <c r="D423" s="94" t="e">
        <f>Calculations!BN424</f>
        <v>#DIV/0!</v>
      </c>
      <c r="E423" s="94" t="e">
        <f>Calculations!BO424</f>
        <v>#DIV/0!</v>
      </c>
      <c r="F423" s="95" t="e">
        <f t="shared" si="32"/>
        <v>#DIV/0!</v>
      </c>
      <c r="G423" s="95" t="e">
        <f t="shared" si="33"/>
        <v>#DIV/0!</v>
      </c>
      <c r="H423" s="94" t="e">
        <f t="shared" si="34"/>
        <v>#DIV/0!</v>
      </c>
      <c r="I423" s="97" t="str">
        <f>IF(OR(COUNT(Calculations!BP424:BY424)&lt;3,COUNT(Calculations!BZ424:CI424)&lt;3),"N/A",IF(ISERROR(TTEST(Calculations!BP424:BY424,Calculations!BZ424:CI424,2,2)),"N/A",TTEST(Calculations!BP424:BY424,Calculations!BZ424:CI424,2,2)))</f>
        <v>N/A</v>
      </c>
      <c r="J423" s="94" t="e">
        <f t="shared" si="35"/>
        <v>#DIV/0!</v>
      </c>
      <c r="K423" s="98" t="e">
        <f>IF(AND('Test Sample Data'!N423&gt;=35,'Control Sample Data'!N423&gt;=35),"Type 3",IF(AND('Test Sample Data'!N423&gt;=30,'Control Sample Data'!N423&gt;=30,OR(I423&gt;=0.05,I423="N/A")),"Type 2",IF(OR(AND('Test Sample Data'!N423&gt;=30,'Control Sample Data'!N423&lt;=30),AND('Test Sample Data'!N423&lt;=30,'Control Sample Data'!N423&gt;=30)),"Type 1","OKAY")))</f>
        <v>#DIV/0!</v>
      </c>
    </row>
    <row r="424" spans="1:11">
      <c r="A424" s="99"/>
      <c r="B424" s="100" t="str">
        <f>'Gene Table'!D424</f>
        <v>NM_000794</v>
      </c>
      <c r="C424" s="93" t="s">
        <v>157</v>
      </c>
      <c r="D424" s="94" t="e">
        <f>Calculations!BN425</f>
        <v>#DIV/0!</v>
      </c>
      <c r="E424" s="94" t="e">
        <f>Calculations!BO425</f>
        <v>#DIV/0!</v>
      </c>
      <c r="F424" s="95" t="e">
        <f t="shared" si="32"/>
        <v>#DIV/0!</v>
      </c>
      <c r="G424" s="95" t="e">
        <f t="shared" si="33"/>
        <v>#DIV/0!</v>
      </c>
      <c r="H424" s="94" t="e">
        <f t="shared" si="34"/>
        <v>#DIV/0!</v>
      </c>
      <c r="I424" s="97" t="str">
        <f>IF(OR(COUNT(Calculations!BP425:BY425)&lt;3,COUNT(Calculations!BZ425:CI425)&lt;3),"N/A",IF(ISERROR(TTEST(Calculations!BP425:BY425,Calculations!BZ425:CI425,2,2)),"N/A",TTEST(Calculations!BP425:BY425,Calculations!BZ425:CI425,2,2)))</f>
        <v>N/A</v>
      </c>
      <c r="J424" s="94" t="e">
        <f t="shared" si="35"/>
        <v>#DIV/0!</v>
      </c>
      <c r="K424" s="98" t="e">
        <f>IF(AND('Test Sample Data'!N424&gt;=35,'Control Sample Data'!N424&gt;=35),"Type 3",IF(AND('Test Sample Data'!N424&gt;=30,'Control Sample Data'!N424&gt;=30,OR(I424&gt;=0.05,I424="N/A")),"Type 2",IF(OR(AND('Test Sample Data'!N424&gt;=30,'Control Sample Data'!N424&lt;=30),AND('Test Sample Data'!N424&lt;=30,'Control Sample Data'!N424&gt;=30)),"Type 1","OKAY")))</f>
        <v>#DIV/0!</v>
      </c>
    </row>
    <row r="425" spans="1:11">
      <c r="A425" s="99"/>
      <c r="B425" s="100" t="str">
        <f>'Gene Table'!D425</f>
        <v>NM_000791</v>
      </c>
      <c r="C425" s="93" t="s">
        <v>161</v>
      </c>
      <c r="D425" s="94" t="e">
        <f>Calculations!BN426</f>
        <v>#DIV/0!</v>
      </c>
      <c r="E425" s="94" t="e">
        <f>Calculations!BO426</f>
        <v>#DIV/0!</v>
      </c>
      <c r="F425" s="95" t="e">
        <f t="shared" si="32"/>
        <v>#DIV/0!</v>
      </c>
      <c r="G425" s="95" t="e">
        <f t="shared" si="33"/>
        <v>#DIV/0!</v>
      </c>
      <c r="H425" s="94" t="e">
        <f t="shared" si="34"/>
        <v>#DIV/0!</v>
      </c>
      <c r="I425" s="97" t="str">
        <f>IF(OR(COUNT(Calculations!BP426:BY426)&lt;3,COUNT(Calculations!BZ426:CI426)&lt;3),"N/A",IF(ISERROR(TTEST(Calculations!BP426:BY426,Calculations!BZ426:CI426,2,2)),"N/A",TTEST(Calculations!BP426:BY426,Calculations!BZ426:CI426,2,2)))</f>
        <v>N/A</v>
      </c>
      <c r="J425" s="94" t="e">
        <f t="shared" si="35"/>
        <v>#DIV/0!</v>
      </c>
      <c r="K425" s="98" t="e">
        <f>IF(AND('Test Sample Data'!N425&gt;=35,'Control Sample Data'!N425&gt;=35),"Type 3",IF(AND('Test Sample Data'!N425&gt;=30,'Control Sample Data'!N425&gt;=30,OR(I425&gt;=0.05,I425="N/A")),"Type 2",IF(OR(AND('Test Sample Data'!N425&gt;=30,'Control Sample Data'!N425&lt;=30),AND('Test Sample Data'!N425&lt;=30,'Control Sample Data'!N425&gt;=30)),"Type 1","OKAY")))</f>
        <v>#DIV/0!</v>
      </c>
    </row>
    <row r="426" spans="1:11">
      <c r="A426" s="99"/>
      <c r="B426" s="100" t="str">
        <f>'Gene Table'!D426</f>
        <v>NM_000107</v>
      </c>
      <c r="C426" s="93" t="s">
        <v>165</v>
      </c>
      <c r="D426" s="94" t="e">
        <f>Calculations!BN427</f>
        <v>#DIV/0!</v>
      </c>
      <c r="E426" s="94" t="e">
        <f>Calculations!BO427</f>
        <v>#DIV/0!</v>
      </c>
      <c r="F426" s="95" t="e">
        <f t="shared" si="32"/>
        <v>#DIV/0!</v>
      </c>
      <c r="G426" s="95" t="e">
        <f t="shared" si="33"/>
        <v>#DIV/0!</v>
      </c>
      <c r="H426" s="94" t="e">
        <f t="shared" si="34"/>
        <v>#DIV/0!</v>
      </c>
      <c r="I426" s="97" t="str">
        <f>IF(OR(COUNT(Calculations!BP427:BY427)&lt;3,COUNT(Calculations!BZ427:CI427)&lt;3),"N/A",IF(ISERROR(TTEST(Calculations!BP427:BY427,Calculations!BZ427:CI427,2,2)),"N/A",TTEST(Calculations!BP427:BY427,Calculations!BZ427:CI427,2,2)))</f>
        <v>N/A</v>
      </c>
      <c r="J426" s="94" t="e">
        <f t="shared" si="35"/>
        <v>#DIV/0!</v>
      </c>
      <c r="K426" s="98" t="e">
        <f>IF(AND('Test Sample Data'!N426&gt;=35,'Control Sample Data'!N426&gt;=35),"Type 3",IF(AND('Test Sample Data'!N426&gt;=30,'Control Sample Data'!N426&gt;=30,OR(I426&gt;=0.05,I426="N/A")),"Type 2",IF(OR(AND('Test Sample Data'!N426&gt;=30,'Control Sample Data'!N426&lt;=30),AND('Test Sample Data'!N426&lt;=30,'Control Sample Data'!N426&gt;=30)),"Type 1","OKAY")))</f>
        <v>#DIV/0!</v>
      </c>
    </row>
    <row r="427" spans="1:11">
      <c r="A427" s="99"/>
      <c r="B427" s="100" t="str">
        <f>'Gene Table'!D427</f>
        <v>NM_000789</v>
      </c>
      <c r="C427" s="93" t="s">
        <v>169</v>
      </c>
      <c r="D427" s="94" t="e">
        <f>Calculations!BN428</f>
        <v>#DIV/0!</v>
      </c>
      <c r="E427" s="94" t="e">
        <f>Calculations!BO428</f>
        <v>#DIV/0!</v>
      </c>
      <c r="F427" s="95" t="e">
        <f t="shared" si="32"/>
        <v>#DIV/0!</v>
      </c>
      <c r="G427" s="95" t="e">
        <f t="shared" si="33"/>
        <v>#DIV/0!</v>
      </c>
      <c r="H427" s="94" t="e">
        <f t="shared" si="34"/>
        <v>#DIV/0!</v>
      </c>
      <c r="I427" s="97" t="str">
        <f>IF(OR(COUNT(Calculations!BP428:BY428)&lt;3,COUNT(Calculations!BZ428:CI428)&lt;3),"N/A",IF(ISERROR(TTEST(Calculations!BP428:BY428,Calculations!BZ428:CI428,2,2)),"N/A",TTEST(Calculations!BP428:BY428,Calculations!BZ428:CI428,2,2)))</f>
        <v>N/A</v>
      </c>
      <c r="J427" s="94" t="e">
        <f t="shared" si="35"/>
        <v>#DIV/0!</v>
      </c>
      <c r="K427" s="98" t="e">
        <f>IF(AND('Test Sample Data'!N427&gt;=35,'Control Sample Data'!N427&gt;=35),"Type 3",IF(AND('Test Sample Data'!N427&gt;=30,'Control Sample Data'!N427&gt;=30,OR(I427&gt;=0.05,I427="N/A")),"Type 2",IF(OR(AND('Test Sample Data'!N427&gt;=30,'Control Sample Data'!N427&lt;=30),AND('Test Sample Data'!N427&lt;=30,'Control Sample Data'!N427&gt;=30)),"Type 1","OKAY")))</f>
        <v>#DIV/0!</v>
      </c>
    </row>
    <row r="428" spans="1:11">
      <c r="A428" s="99"/>
      <c r="B428" s="100" t="str">
        <f>'Gene Table'!D428</f>
        <v>NM_152587</v>
      </c>
      <c r="C428" s="93" t="s">
        <v>173</v>
      </c>
      <c r="D428" s="94" t="e">
        <f>Calculations!BN429</f>
        <v>#DIV/0!</v>
      </c>
      <c r="E428" s="94" t="e">
        <f>Calculations!BO429</f>
        <v>#DIV/0!</v>
      </c>
      <c r="F428" s="95" t="e">
        <f t="shared" si="32"/>
        <v>#DIV/0!</v>
      </c>
      <c r="G428" s="95" t="e">
        <f t="shared" si="33"/>
        <v>#DIV/0!</v>
      </c>
      <c r="H428" s="94" t="e">
        <f t="shared" si="34"/>
        <v>#DIV/0!</v>
      </c>
      <c r="I428" s="97" t="str">
        <f>IF(OR(COUNT(Calculations!BP429:BY429)&lt;3,COUNT(Calculations!BZ429:CI429)&lt;3),"N/A",IF(ISERROR(TTEST(Calculations!BP429:BY429,Calculations!BZ429:CI429,2,2)),"N/A",TTEST(Calculations!BP429:BY429,Calculations!BZ429:CI429,2,2)))</f>
        <v>N/A</v>
      </c>
      <c r="J428" s="94" t="e">
        <f t="shared" si="35"/>
        <v>#DIV/0!</v>
      </c>
      <c r="K428" s="98" t="e">
        <f>IF(AND('Test Sample Data'!N428&gt;=35,'Control Sample Data'!N428&gt;=35),"Type 3",IF(AND('Test Sample Data'!N428&gt;=30,'Control Sample Data'!N428&gt;=30,OR(I428&gt;=0.05,I428="N/A")),"Type 2",IF(OR(AND('Test Sample Data'!N428&gt;=30,'Control Sample Data'!N428&lt;=30),AND('Test Sample Data'!N428&lt;=30,'Control Sample Data'!N428&gt;=30)),"Type 1","OKAY")))</f>
        <v>#DIV/0!</v>
      </c>
    </row>
    <row r="429" spans="1:11">
      <c r="A429" s="99"/>
      <c r="B429" s="100" t="str">
        <f>'Gene Table'!D429</f>
        <v>NM_000782</v>
      </c>
      <c r="C429" s="93" t="s">
        <v>177</v>
      </c>
      <c r="D429" s="94" t="e">
        <f>Calculations!BN430</f>
        <v>#DIV/0!</v>
      </c>
      <c r="E429" s="94" t="e">
        <f>Calculations!BO430</f>
        <v>#DIV/0!</v>
      </c>
      <c r="F429" s="95" t="e">
        <f t="shared" si="32"/>
        <v>#DIV/0!</v>
      </c>
      <c r="G429" s="95" t="e">
        <f t="shared" si="33"/>
        <v>#DIV/0!</v>
      </c>
      <c r="H429" s="94" t="e">
        <f t="shared" si="34"/>
        <v>#DIV/0!</v>
      </c>
      <c r="I429" s="97" t="str">
        <f>IF(OR(COUNT(Calculations!BP430:BY430)&lt;3,COUNT(Calculations!BZ430:CI430)&lt;3),"N/A",IF(ISERROR(TTEST(Calculations!BP430:BY430,Calculations!BZ430:CI430,2,2)),"N/A",TTEST(Calculations!BP430:BY430,Calculations!BZ430:CI430,2,2)))</f>
        <v>N/A</v>
      </c>
      <c r="J429" s="94" t="e">
        <f t="shared" si="35"/>
        <v>#DIV/0!</v>
      </c>
      <c r="K429" s="98" t="e">
        <f>IF(AND('Test Sample Data'!N429&gt;=35,'Control Sample Data'!N429&gt;=35),"Type 3",IF(AND('Test Sample Data'!N429&gt;=30,'Control Sample Data'!N429&gt;=30,OR(I429&gt;=0.05,I429="N/A")),"Type 2",IF(OR(AND('Test Sample Data'!N429&gt;=30,'Control Sample Data'!N429&lt;=30),AND('Test Sample Data'!N429&lt;=30,'Control Sample Data'!N429&gt;=30)),"Type 1","OKAY")))</f>
        <v>#DIV/0!</v>
      </c>
    </row>
    <row r="430" spans="1:11">
      <c r="A430" s="99"/>
      <c r="B430" s="100" t="str">
        <f>'Gene Table'!D430</f>
        <v>NM_000103</v>
      </c>
      <c r="C430" s="93" t="s">
        <v>181</v>
      </c>
      <c r="D430" s="94" t="e">
        <f>Calculations!BN431</f>
        <v>#DIV/0!</v>
      </c>
      <c r="E430" s="94" t="e">
        <f>Calculations!BO431</f>
        <v>#DIV/0!</v>
      </c>
      <c r="F430" s="95" t="e">
        <f t="shared" si="32"/>
        <v>#DIV/0!</v>
      </c>
      <c r="G430" s="95" t="e">
        <f t="shared" si="33"/>
        <v>#DIV/0!</v>
      </c>
      <c r="H430" s="94" t="e">
        <f t="shared" si="34"/>
        <v>#DIV/0!</v>
      </c>
      <c r="I430" s="97" t="str">
        <f>IF(OR(COUNT(Calculations!BP431:BY431)&lt;3,COUNT(Calculations!BZ431:CI431)&lt;3),"N/A",IF(ISERROR(TTEST(Calculations!BP431:BY431,Calculations!BZ431:CI431,2,2)),"N/A",TTEST(Calculations!BP431:BY431,Calculations!BZ431:CI431,2,2)))</f>
        <v>N/A</v>
      </c>
      <c r="J430" s="94" t="e">
        <f t="shared" si="35"/>
        <v>#DIV/0!</v>
      </c>
      <c r="K430" s="98" t="e">
        <f>IF(AND('Test Sample Data'!N430&gt;=35,'Control Sample Data'!N430&gt;=35),"Type 3",IF(AND('Test Sample Data'!N430&gt;=30,'Control Sample Data'!N430&gt;=30,OR(I430&gt;=0.05,I430="N/A")),"Type 2",IF(OR(AND('Test Sample Data'!N430&gt;=30,'Control Sample Data'!N430&lt;=30),AND('Test Sample Data'!N430&lt;=30,'Control Sample Data'!N430&gt;=30)),"Type 1","OKAY")))</f>
        <v>#DIV/0!</v>
      </c>
    </row>
    <row r="431" spans="1:11">
      <c r="A431" s="99"/>
      <c r="B431" s="100" t="str">
        <f>'Gene Table'!D431</f>
        <v>NM_000102</v>
      </c>
      <c r="C431" s="93" t="s">
        <v>185</v>
      </c>
      <c r="D431" s="94" t="e">
        <f>Calculations!BN432</f>
        <v>#DIV/0!</v>
      </c>
      <c r="E431" s="94" t="e">
        <f>Calculations!BO432</f>
        <v>#DIV/0!</v>
      </c>
      <c r="F431" s="95" t="e">
        <f t="shared" si="32"/>
        <v>#DIV/0!</v>
      </c>
      <c r="G431" s="95" t="e">
        <f t="shared" si="33"/>
        <v>#DIV/0!</v>
      </c>
      <c r="H431" s="94" t="e">
        <f t="shared" si="34"/>
        <v>#DIV/0!</v>
      </c>
      <c r="I431" s="97" t="str">
        <f>IF(OR(COUNT(Calculations!BP432:BY432)&lt;3,COUNT(Calculations!BZ432:CI432)&lt;3),"N/A",IF(ISERROR(TTEST(Calculations!BP432:BY432,Calculations!BZ432:CI432,2,2)),"N/A",TTEST(Calculations!BP432:BY432,Calculations!BZ432:CI432,2,2)))</f>
        <v>N/A</v>
      </c>
      <c r="J431" s="94" t="e">
        <f t="shared" si="35"/>
        <v>#DIV/0!</v>
      </c>
      <c r="K431" s="98" t="e">
        <f>IF(AND('Test Sample Data'!N431&gt;=35,'Control Sample Data'!N431&gt;=35),"Type 3",IF(AND('Test Sample Data'!N431&gt;=30,'Control Sample Data'!N431&gt;=30,OR(I431&gt;=0.05,I431="N/A")),"Type 2",IF(OR(AND('Test Sample Data'!N431&gt;=30,'Control Sample Data'!N431&lt;=30),AND('Test Sample Data'!N431&lt;=30,'Control Sample Data'!N431&gt;=30)),"Type 1","OKAY")))</f>
        <v>#DIV/0!</v>
      </c>
    </row>
    <row r="432" spans="1:11">
      <c r="A432" s="99"/>
      <c r="B432" s="100" t="str">
        <f>'Gene Table'!D432</f>
        <v>NM_000777</v>
      </c>
      <c r="C432" s="93" t="s">
        <v>189</v>
      </c>
      <c r="D432" s="94" t="e">
        <f>Calculations!BN433</f>
        <v>#DIV/0!</v>
      </c>
      <c r="E432" s="94" t="e">
        <f>Calculations!BO433</f>
        <v>#DIV/0!</v>
      </c>
      <c r="F432" s="95" t="e">
        <f t="shared" si="32"/>
        <v>#DIV/0!</v>
      </c>
      <c r="G432" s="95" t="e">
        <f t="shared" si="33"/>
        <v>#DIV/0!</v>
      </c>
      <c r="H432" s="94" t="e">
        <f t="shared" si="34"/>
        <v>#DIV/0!</v>
      </c>
      <c r="I432" s="97" t="str">
        <f>IF(OR(COUNT(Calculations!BP433:BY433)&lt;3,COUNT(Calculations!BZ433:CI433)&lt;3),"N/A",IF(ISERROR(TTEST(Calculations!BP433:BY433,Calculations!BZ433:CI433,2,2)),"N/A",TTEST(Calculations!BP433:BY433,Calculations!BZ433:CI433,2,2)))</f>
        <v>N/A</v>
      </c>
      <c r="J432" s="94" t="e">
        <f t="shared" si="35"/>
        <v>#DIV/0!</v>
      </c>
      <c r="K432" s="98" t="e">
        <f>IF(AND('Test Sample Data'!N432&gt;=35,'Control Sample Data'!N432&gt;=35),"Type 3",IF(AND('Test Sample Data'!N432&gt;=30,'Control Sample Data'!N432&gt;=30,OR(I432&gt;=0.05,I432="N/A")),"Type 2",IF(OR(AND('Test Sample Data'!N432&gt;=30,'Control Sample Data'!N432&lt;=30),AND('Test Sample Data'!N432&lt;=30,'Control Sample Data'!N432&gt;=30)),"Type 1","OKAY")))</f>
        <v>#DIV/0!</v>
      </c>
    </row>
    <row r="433" spans="1:11">
      <c r="A433" s="99"/>
      <c r="B433" s="100" t="str">
        <f>'Gene Table'!D433</f>
        <v>NM_000766</v>
      </c>
      <c r="C433" s="93" t="s">
        <v>193</v>
      </c>
      <c r="D433" s="94" t="e">
        <f>Calculations!BN434</f>
        <v>#DIV/0!</v>
      </c>
      <c r="E433" s="94" t="e">
        <f>Calculations!BO434</f>
        <v>#DIV/0!</v>
      </c>
      <c r="F433" s="95" t="e">
        <f t="shared" si="32"/>
        <v>#DIV/0!</v>
      </c>
      <c r="G433" s="95" t="e">
        <f t="shared" si="33"/>
        <v>#DIV/0!</v>
      </c>
      <c r="H433" s="94" t="e">
        <f t="shared" si="34"/>
        <v>#DIV/0!</v>
      </c>
      <c r="I433" s="97" t="str">
        <f>IF(OR(COUNT(Calculations!BP434:BY434)&lt;3,COUNT(Calculations!BZ434:CI434)&lt;3),"N/A",IF(ISERROR(TTEST(Calculations!BP434:BY434,Calculations!BZ434:CI434,2,2)),"N/A",TTEST(Calculations!BP434:BY434,Calculations!BZ434:CI434,2,2)))</f>
        <v>N/A</v>
      </c>
      <c r="J433" s="94" t="e">
        <f t="shared" si="35"/>
        <v>#DIV/0!</v>
      </c>
      <c r="K433" s="98" t="e">
        <f>IF(AND('Test Sample Data'!N433&gt;=35,'Control Sample Data'!N433&gt;=35),"Type 3",IF(AND('Test Sample Data'!N433&gt;=30,'Control Sample Data'!N433&gt;=30,OR(I433&gt;=0.05,I433="N/A")),"Type 2",IF(OR(AND('Test Sample Data'!N433&gt;=30,'Control Sample Data'!N433&lt;=30),AND('Test Sample Data'!N433&lt;=30,'Control Sample Data'!N433&gt;=30)),"Type 1","OKAY")))</f>
        <v>#DIV/0!</v>
      </c>
    </row>
    <row r="434" spans="1:11">
      <c r="A434" s="99"/>
      <c r="B434" s="100" t="str">
        <f>'Gene Table'!D434</f>
        <v>NM_000397</v>
      </c>
      <c r="C434" s="93" t="s">
        <v>197</v>
      </c>
      <c r="D434" s="94" t="e">
        <f>Calculations!BN435</f>
        <v>#DIV/0!</v>
      </c>
      <c r="E434" s="94" t="e">
        <f>Calculations!BO435</f>
        <v>#DIV/0!</v>
      </c>
      <c r="F434" s="95" t="e">
        <f t="shared" si="32"/>
        <v>#DIV/0!</v>
      </c>
      <c r="G434" s="95" t="e">
        <f t="shared" si="33"/>
        <v>#DIV/0!</v>
      </c>
      <c r="H434" s="94" t="e">
        <f t="shared" si="34"/>
        <v>#DIV/0!</v>
      </c>
      <c r="I434" s="97" t="str">
        <f>IF(OR(COUNT(Calculations!BP435:BY435)&lt;3,COUNT(Calculations!BZ435:CI435)&lt;3),"N/A",IF(ISERROR(TTEST(Calculations!BP435:BY435,Calculations!BZ435:CI435,2,2)),"N/A",TTEST(Calculations!BP435:BY435,Calculations!BZ435:CI435,2,2)))</f>
        <v>N/A</v>
      </c>
      <c r="J434" s="94" t="e">
        <f t="shared" si="35"/>
        <v>#DIV/0!</v>
      </c>
      <c r="K434" s="98" t="e">
        <f>IF(AND('Test Sample Data'!N434&gt;=35,'Control Sample Data'!N434&gt;=35),"Type 3",IF(AND('Test Sample Data'!N434&gt;=30,'Control Sample Data'!N434&gt;=30,OR(I434&gt;=0.05,I434="N/A")),"Type 2",IF(OR(AND('Test Sample Data'!N434&gt;=30,'Control Sample Data'!N434&lt;=30),AND('Test Sample Data'!N434&lt;=30,'Control Sample Data'!N434&gt;=30)),"Type 1","OKAY")))</f>
        <v>#DIV/0!</v>
      </c>
    </row>
    <row r="435" spans="1:11">
      <c r="A435" s="99"/>
      <c r="B435" s="100" t="str">
        <f>'Gene Table'!D435</f>
        <v>NM_001337</v>
      </c>
      <c r="C435" s="93" t="s">
        <v>201</v>
      </c>
      <c r="D435" s="94" t="e">
        <f>Calculations!BN436</f>
        <v>#DIV/0!</v>
      </c>
      <c r="E435" s="94" t="e">
        <f>Calculations!BO436</f>
        <v>#DIV/0!</v>
      </c>
      <c r="F435" s="95" t="e">
        <f t="shared" si="32"/>
        <v>#DIV/0!</v>
      </c>
      <c r="G435" s="95" t="e">
        <f t="shared" si="33"/>
        <v>#DIV/0!</v>
      </c>
      <c r="H435" s="94" t="e">
        <f t="shared" si="34"/>
        <v>#DIV/0!</v>
      </c>
      <c r="I435" s="97" t="str">
        <f>IF(OR(COUNT(Calculations!BP436:BY436)&lt;3,COUNT(Calculations!BZ436:CI436)&lt;3),"N/A",IF(ISERROR(TTEST(Calculations!BP436:BY436,Calculations!BZ436:CI436,2,2)),"N/A",TTEST(Calculations!BP436:BY436,Calculations!BZ436:CI436,2,2)))</f>
        <v>N/A</v>
      </c>
      <c r="J435" s="94" t="e">
        <f t="shared" si="35"/>
        <v>#DIV/0!</v>
      </c>
      <c r="K435" s="98" t="e">
        <f>IF(AND('Test Sample Data'!N435&gt;=35,'Control Sample Data'!N435&gt;=35),"Type 3",IF(AND('Test Sample Data'!N435&gt;=30,'Control Sample Data'!N435&gt;=30,OR(I435&gt;=0.05,I435="N/A")),"Type 2",IF(OR(AND('Test Sample Data'!N435&gt;=30,'Control Sample Data'!N435&lt;=30),AND('Test Sample Data'!N435&lt;=30,'Control Sample Data'!N435&gt;=30)),"Type 1","OKAY")))</f>
        <v>#DIV/0!</v>
      </c>
    </row>
    <row r="436" spans="1:11">
      <c r="A436" s="99"/>
      <c r="B436" s="100" t="str">
        <f>'Gene Table'!D436</f>
        <v>NM_004390</v>
      </c>
      <c r="C436" s="93" t="s">
        <v>205</v>
      </c>
      <c r="D436" s="94" t="e">
        <f>Calculations!BN437</f>
        <v>#DIV/0!</v>
      </c>
      <c r="E436" s="94" t="e">
        <f>Calculations!BO437</f>
        <v>#DIV/0!</v>
      </c>
      <c r="F436" s="95" t="e">
        <f t="shared" si="32"/>
        <v>#DIV/0!</v>
      </c>
      <c r="G436" s="95" t="e">
        <f t="shared" si="33"/>
        <v>#DIV/0!</v>
      </c>
      <c r="H436" s="94" t="e">
        <f t="shared" si="34"/>
        <v>#DIV/0!</v>
      </c>
      <c r="I436" s="97" t="str">
        <f>IF(OR(COUNT(Calculations!BP437:BY437)&lt;3,COUNT(Calculations!BZ437:CI437)&lt;3),"N/A",IF(ISERROR(TTEST(Calculations!BP437:BY437,Calculations!BZ437:CI437,2,2)),"N/A",TTEST(Calculations!BP437:BY437,Calculations!BZ437:CI437,2,2)))</f>
        <v>N/A</v>
      </c>
      <c r="J436" s="94" t="e">
        <f t="shared" si="35"/>
        <v>#DIV/0!</v>
      </c>
      <c r="K436" s="98" t="e">
        <f>IF(AND('Test Sample Data'!N436&gt;=35,'Control Sample Data'!N436&gt;=35),"Type 3",IF(AND('Test Sample Data'!N436&gt;=30,'Control Sample Data'!N436&gt;=30,OR(I436&gt;=0.05,I436="N/A")),"Type 2",IF(OR(AND('Test Sample Data'!N436&gt;=30,'Control Sample Data'!N436&lt;=30),AND('Test Sample Data'!N436&lt;=30,'Control Sample Data'!N436&gt;=30)),"Type 1","OKAY")))</f>
        <v>#DIV/0!</v>
      </c>
    </row>
    <row r="437" spans="1:11">
      <c r="A437" s="99"/>
      <c r="B437" s="100" t="str">
        <f>'Gene Table'!D437</f>
        <v>NM_001904</v>
      </c>
      <c r="C437" s="93" t="s">
        <v>209</v>
      </c>
      <c r="D437" s="94" t="e">
        <f>Calculations!BN438</f>
        <v>#DIV/0!</v>
      </c>
      <c r="E437" s="94" t="e">
        <f>Calculations!BO438</f>
        <v>#DIV/0!</v>
      </c>
      <c r="F437" s="95" t="e">
        <f t="shared" si="32"/>
        <v>#DIV/0!</v>
      </c>
      <c r="G437" s="95" t="e">
        <f t="shared" si="33"/>
        <v>#DIV/0!</v>
      </c>
      <c r="H437" s="94" t="e">
        <f t="shared" si="34"/>
        <v>#DIV/0!</v>
      </c>
      <c r="I437" s="97" t="str">
        <f>IF(OR(COUNT(Calculations!BP438:BY438)&lt;3,COUNT(Calculations!BZ438:CI438)&lt;3),"N/A",IF(ISERROR(TTEST(Calculations!BP438:BY438,Calculations!BZ438:CI438,2,2)),"N/A",TTEST(Calculations!BP438:BY438,Calculations!BZ438:CI438,2,2)))</f>
        <v>N/A</v>
      </c>
      <c r="J437" s="94" t="e">
        <f t="shared" si="35"/>
        <v>#DIV/0!</v>
      </c>
      <c r="K437" s="98" t="e">
        <f>IF(AND('Test Sample Data'!N437&gt;=35,'Control Sample Data'!N437&gt;=35),"Type 3",IF(AND('Test Sample Data'!N437&gt;=30,'Control Sample Data'!N437&gt;=30,OR(I437&gt;=0.05,I437="N/A")),"Type 2",IF(OR(AND('Test Sample Data'!N437&gt;=30,'Control Sample Data'!N437&lt;=30),AND('Test Sample Data'!N437&lt;=30,'Control Sample Data'!N437&gt;=30)),"Type 1","OKAY")))</f>
        <v>#DIV/0!</v>
      </c>
    </row>
    <row r="438" spans="1:11">
      <c r="A438" s="99"/>
      <c r="B438" s="100" t="str">
        <f>'Gene Table'!D438</f>
        <v>NM_001037631</v>
      </c>
      <c r="C438" s="93" t="s">
        <v>213</v>
      </c>
      <c r="D438" s="94" t="e">
        <f>Calculations!BN439</f>
        <v>#DIV/0!</v>
      </c>
      <c r="E438" s="94" t="e">
        <f>Calculations!BO439</f>
        <v>#DIV/0!</v>
      </c>
      <c r="F438" s="95" t="e">
        <f t="shared" si="32"/>
        <v>#DIV/0!</v>
      </c>
      <c r="G438" s="95" t="e">
        <f t="shared" si="33"/>
        <v>#DIV/0!</v>
      </c>
      <c r="H438" s="94" t="e">
        <f t="shared" si="34"/>
        <v>#DIV/0!</v>
      </c>
      <c r="I438" s="97" t="str">
        <f>IF(OR(COUNT(Calculations!BP439:BY439)&lt;3,COUNT(Calculations!BZ439:CI439)&lt;3),"N/A",IF(ISERROR(TTEST(Calculations!BP439:BY439,Calculations!BZ439:CI439,2,2)),"N/A",TTEST(Calculations!BP439:BY439,Calculations!BZ439:CI439,2,2)))</f>
        <v>N/A</v>
      </c>
      <c r="J438" s="94" t="e">
        <f t="shared" si="35"/>
        <v>#DIV/0!</v>
      </c>
      <c r="K438" s="98" t="e">
        <f>IF(AND('Test Sample Data'!N438&gt;=35,'Control Sample Data'!N438&gt;=35),"Type 3",IF(AND('Test Sample Data'!N438&gt;=30,'Control Sample Data'!N438&gt;=30,OR(I438&gt;=0.05,I438="N/A")),"Type 2",IF(OR(AND('Test Sample Data'!N438&gt;=30,'Control Sample Data'!N438&lt;=30),AND('Test Sample Data'!N438&lt;=30,'Control Sample Data'!N438&gt;=30)),"Type 1","OKAY")))</f>
        <v>#DIV/0!</v>
      </c>
    </row>
    <row r="439" spans="1:11">
      <c r="A439" s="99"/>
      <c r="B439" s="100" t="str">
        <f>'Gene Table'!D439</f>
        <v>NM_001033521</v>
      </c>
      <c r="C439" s="93" t="s">
        <v>217</v>
      </c>
      <c r="D439" s="94" t="e">
        <f>Calculations!BN440</f>
        <v>#DIV/0!</v>
      </c>
      <c r="E439" s="94" t="e">
        <f>Calculations!BO440</f>
        <v>#DIV/0!</v>
      </c>
      <c r="F439" s="95" t="e">
        <f t="shared" si="32"/>
        <v>#DIV/0!</v>
      </c>
      <c r="G439" s="95" t="e">
        <f t="shared" si="33"/>
        <v>#DIV/0!</v>
      </c>
      <c r="H439" s="94" t="e">
        <f t="shared" si="34"/>
        <v>#DIV/0!</v>
      </c>
      <c r="I439" s="97" t="str">
        <f>IF(OR(COUNT(Calculations!BP440:BY440)&lt;3,COUNT(Calculations!BZ440:CI440)&lt;3),"N/A",IF(ISERROR(TTEST(Calculations!BP440:BY440,Calculations!BZ440:CI440,2,2)),"N/A",TTEST(Calculations!BP440:BY440,Calculations!BZ440:CI440,2,2)))</f>
        <v>N/A</v>
      </c>
      <c r="J439" s="94" t="e">
        <f t="shared" si="35"/>
        <v>#DIV/0!</v>
      </c>
      <c r="K439" s="98" t="e">
        <f>IF(AND('Test Sample Data'!N439&gt;=35,'Control Sample Data'!N439&gt;=35),"Type 3",IF(AND('Test Sample Data'!N439&gt;=30,'Control Sample Data'!N439&gt;=30,OR(I439&gt;=0.05,I439="N/A")),"Type 2",IF(OR(AND('Test Sample Data'!N439&gt;=30,'Control Sample Data'!N439&lt;=30),AND('Test Sample Data'!N439&lt;=30,'Control Sample Data'!N439&gt;=30)),"Type 1","OKAY")))</f>
        <v>#DIV/0!</v>
      </c>
    </row>
    <row r="440" spans="1:11">
      <c r="A440" s="99"/>
      <c r="B440" s="100" t="str">
        <f>'Gene Table'!D440</f>
        <v>NM_000759</v>
      </c>
      <c r="C440" s="93" t="s">
        <v>221</v>
      </c>
      <c r="D440" s="94" t="e">
        <f>Calculations!BN441</f>
        <v>#DIV/0!</v>
      </c>
      <c r="E440" s="94" t="e">
        <f>Calculations!BO441</f>
        <v>#DIV/0!</v>
      </c>
      <c r="F440" s="95" t="e">
        <f t="shared" si="32"/>
        <v>#DIV/0!</v>
      </c>
      <c r="G440" s="95" t="e">
        <f t="shared" si="33"/>
        <v>#DIV/0!</v>
      </c>
      <c r="H440" s="94" t="e">
        <f t="shared" si="34"/>
        <v>#DIV/0!</v>
      </c>
      <c r="I440" s="97" t="str">
        <f>IF(OR(COUNT(Calculations!BP441:BY441)&lt;3,COUNT(Calculations!BZ441:CI441)&lt;3),"N/A",IF(ISERROR(TTEST(Calculations!BP441:BY441,Calculations!BZ441:CI441,2,2)),"N/A",TTEST(Calculations!BP441:BY441,Calculations!BZ441:CI441,2,2)))</f>
        <v>N/A</v>
      </c>
      <c r="J440" s="94" t="e">
        <f t="shared" si="35"/>
        <v>#DIV/0!</v>
      </c>
      <c r="K440" s="98" t="e">
        <f>IF(AND('Test Sample Data'!N440&gt;=35,'Control Sample Data'!N440&gt;=35),"Type 3",IF(AND('Test Sample Data'!N440&gt;=30,'Control Sample Data'!N440&gt;=30,OR(I440&gt;=0.05,I440="N/A")),"Type 2",IF(OR(AND('Test Sample Data'!N440&gt;=30,'Control Sample Data'!N440&lt;=30),AND('Test Sample Data'!N440&lt;=30,'Control Sample Data'!N440&gt;=30)),"Type 1","OKAY")))</f>
        <v>#DIV/0!</v>
      </c>
    </row>
    <row r="441" spans="1:11">
      <c r="A441" s="99"/>
      <c r="B441" s="100" t="str">
        <f>'Gene Table'!D441</f>
        <v>NM_000758</v>
      </c>
      <c r="C441" s="93" t="s">
        <v>225</v>
      </c>
      <c r="D441" s="94" t="e">
        <f>Calculations!BN442</f>
        <v>#DIV/0!</v>
      </c>
      <c r="E441" s="94" t="e">
        <f>Calculations!BO442</f>
        <v>#DIV/0!</v>
      </c>
      <c r="F441" s="95" t="e">
        <f t="shared" si="32"/>
        <v>#DIV/0!</v>
      </c>
      <c r="G441" s="95" t="e">
        <f t="shared" si="33"/>
        <v>#DIV/0!</v>
      </c>
      <c r="H441" s="94" t="e">
        <f t="shared" si="34"/>
        <v>#DIV/0!</v>
      </c>
      <c r="I441" s="97" t="str">
        <f>IF(OR(COUNT(Calculations!BP442:BY442)&lt;3,COUNT(Calculations!BZ442:CI442)&lt;3),"N/A",IF(ISERROR(TTEST(Calculations!BP442:BY442,Calculations!BZ442:CI442,2,2)),"N/A",TTEST(Calculations!BP442:BY442,Calculations!BZ442:CI442,2,2)))</f>
        <v>N/A</v>
      </c>
      <c r="J441" s="94" t="e">
        <f t="shared" si="35"/>
        <v>#DIV/0!</v>
      </c>
      <c r="K441" s="98" t="e">
        <f>IF(AND('Test Sample Data'!N441&gt;=35,'Control Sample Data'!N441&gt;=35),"Type 3",IF(AND('Test Sample Data'!N441&gt;=30,'Control Sample Data'!N441&gt;=30,OR(I441&gt;=0.05,I441="N/A")),"Type 2",IF(OR(AND('Test Sample Data'!N441&gt;=30,'Control Sample Data'!N441&lt;=30),AND('Test Sample Data'!N441&lt;=30,'Control Sample Data'!N441&gt;=30)),"Type 1","OKAY")))</f>
        <v>#DIV/0!</v>
      </c>
    </row>
    <row r="442" spans="1:11">
      <c r="A442" s="99"/>
      <c r="B442" s="100" t="str">
        <f>'Gene Table'!D442</f>
        <v>NM_005211</v>
      </c>
      <c r="C442" s="93" t="s">
        <v>229</v>
      </c>
      <c r="D442" s="94" t="e">
        <f>Calculations!BN443</f>
        <v>#DIV/0!</v>
      </c>
      <c r="E442" s="94" t="e">
        <f>Calculations!BO443</f>
        <v>#DIV/0!</v>
      </c>
      <c r="F442" s="95" t="e">
        <f t="shared" si="32"/>
        <v>#DIV/0!</v>
      </c>
      <c r="G442" s="95" t="e">
        <f t="shared" si="33"/>
        <v>#DIV/0!</v>
      </c>
      <c r="H442" s="94" t="e">
        <f t="shared" si="34"/>
        <v>#DIV/0!</v>
      </c>
      <c r="I442" s="97" t="str">
        <f>IF(OR(COUNT(Calculations!BP443:BY443)&lt;3,COUNT(Calculations!BZ443:CI443)&lt;3),"N/A",IF(ISERROR(TTEST(Calculations!BP443:BY443,Calculations!BZ443:CI443,2,2)),"N/A",TTEST(Calculations!BP443:BY443,Calculations!BZ443:CI443,2,2)))</f>
        <v>N/A</v>
      </c>
      <c r="J442" s="94" t="e">
        <f t="shared" si="35"/>
        <v>#DIV/0!</v>
      </c>
      <c r="K442" s="98" t="e">
        <f>IF(AND('Test Sample Data'!N442&gt;=35,'Control Sample Data'!N442&gt;=35),"Type 3",IF(AND('Test Sample Data'!N442&gt;=30,'Control Sample Data'!N442&gt;=30,OR(I442&gt;=0.05,I442="N/A")),"Type 2",IF(OR(AND('Test Sample Data'!N442&gt;=30,'Control Sample Data'!N442&lt;=30),AND('Test Sample Data'!N442&lt;=30,'Control Sample Data'!N442&gt;=30)),"Type 1","OKAY")))</f>
        <v>#DIV/0!</v>
      </c>
    </row>
    <row r="443" spans="1:11">
      <c r="A443" s="99"/>
      <c r="B443" s="100" t="str">
        <f>'Gene Table'!D443</f>
        <v>NM_000651</v>
      </c>
      <c r="C443" s="93" t="s">
        <v>233</v>
      </c>
      <c r="D443" s="94" t="e">
        <f>Calculations!BN444</f>
        <v>#DIV/0!</v>
      </c>
      <c r="E443" s="94" t="e">
        <f>Calculations!BO444</f>
        <v>#DIV/0!</v>
      </c>
      <c r="F443" s="95" t="e">
        <f t="shared" si="32"/>
        <v>#DIV/0!</v>
      </c>
      <c r="G443" s="95" t="e">
        <f t="shared" si="33"/>
        <v>#DIV/0!</v>
      </c>
      <c r="H443" s="94" t="e">
        <f t="shared" si="34"/>
        <v>#DIV/0!</v>
      </c>
      <c r="I443" s="97" t="str">
        <f>IF(OR(COUNT(Calculations!BP444:BY444)&lt;3,COUNT(Calculations!BZ444:CI444)&lt;3),"N/A",IF(ISERROR(TTEST(Calculations!BP444:BY444,Calculations!BZ444:CI444,2,2)),"N/A",TTEST(Calculations!BP444:BY444,Calculations!BZ444:CI444,2,2)))</f>
        <v>N/A</v>
      </c>
      <c r="J443" s="94" t="e">
        <f t="shared" si="35"/>
        <v>#DIV/0!</v>
      </c>
      <c r="K443" s="98" t="e">
        <f>IF(AND('Test Sample Data'!N443&gt;=35,'Control Sample Data'!N443&gt;=35),"Type 3",IF(AND('Test Sample Data'!N443&gt;=30,'Control Sample Data'!N443&gt;=30,OR(I443&gt;=0.05,I443="N/A")),"Type 2",IF(OR(AND('Test Sample Data'!N443&gt;=30,'Control Sample Data'!N443&lt;=30),AND('Test Sample Data'!N443&lt;=30,'Control Sample Data'!N443&gt;=30)),"Type 1","OKAY")))</f>
        <v>#DIV/0!</v>
      </c>
    </row>
    <row r="444" spans="1:11">
      <c r="A444" s="99"/>
      <c r="B444" s="100" t="str">
        <f>'Gene Table'!D444</f>
        <v>NM_000579</v>
      </c>
      <c r="C444" s="93" t="s">
        <v>237</v>
      </c>
      <c r="D444" s="94" t="e">
        <f>Calculations!BN445</f>
        <v>#DIV/0!</v>
      </c>
      <c r="E444" s="94" t="e">
        <f>Calculations!BO445</f>
        <v>#DIV/0!</v>
      </c>
      <c r="F444" s="95" t="e">
        <f t="shared" si="32"/>
        <v>#DIV/0!</v>
      </c>
      <c r="G444" s="95" t="e">
        <f t="shared" si="33"/>
        <v>#DIV/0!</v>
      </c>
      <c r="H444" s="94" t="e">
        <f t="shared" si="34"/>
        <v>#DIV/0!</v>
      </c>
      <c r="I444" s="97" t="str">
        <f>IF(OR(COUNT(Calculations!BP445:BY445)&lt;3,COUNT(Calculations!BZ445:CI445)&lt;3),"N/A",IF(ISERROR(TTEST(Calculations!BP445:BY445,Calculations!BZ445:CI445,2,2)),"N/A",TTEST(Calculations!BP445:BY445,Calculations!BZ445:CI445,2,2)))</f>
        <v>N/A</v>
      </c>
      <c r="J444" s="94" t="e">
        <f t="shared" si="35"/>
        <v>#DIV/0!</v>
      </c>
      <c r="K444" s="98" t="e">
        <f>IF(AND('Test Sample Data'!N444&gt;=35,'Control Sample Data'!N444&gt;=35),"Type 3",IF(AND('Test Sample Data'!N444&gt;=30,'Control Sample Data'!N444&gt;=30,OR(I444&gt;=0.05,I444="N/A")),"Type 2",IF(OR(AND('Test Sample Data'!N444&gt;=30,'Control Sample Data'!N444&lt;=30),AND('Test Sample Data'!N444&lt;=30,'Control Sample Data'!N444&gt;=30)),"Type 1","OKAY")))</f>
        <v>#DIV/0!</v>
      </c>
    </row>
    <row r="445" spans="1:11">
      <c r="A445" s="99"/>
      <c r="B445" s="100" t="str">
        <f>'Gene Table'!D445</f>
        <v>NM_000082</v>
      </c>
      <c r="C445" s="93" t="s">
        <v>241</v>
      </c>
      <c r="D445" s="94" t="e">
        <f>Calculations!BN446</f>
        <v>#DIV/0!</v>
      </c>
      <c r="E445" s="94" t="e">
        <f>Calculations!BO446</f>
        <v>#DIV/0!</v>
      </c>
      <c r="F445" s="95" t="e">
        <f t="shared" si="32"/>
        <v>#DIV/0!</v>
      </c>
      <c r="G445" s="95" t="e">
        <f t="shared" si="33"/>
        <v>#DIV/0!</v>
      </c>
      <c r="H445" s="94" t="e">
        <f t="shared" si="34"/>
        <v>#DIV/0!</v>
      </c>
      <c r="I445" s="97" t="str">
        <f>IF(OR(COUNT(Calculations!BP446:BY446)&lt;3,COUNT(Calculations!BZ446:CI446)&lt;3),"N/A",IF(ISERROR(TTEST(Calculations!BP446:BY446,Calculations!BZ446:CI446,2,2)),"N/A",TTEST(Calculations!BP446:BY446,Calculations!BZ446:CI446,2,2)))</f>
        <v>N/A</v>
      </c>
      <c r="J445" s="94" t="e">
        <f t="shared" si="35"/>
        <v>#DIV/0!</v>
      </c>
      <c r="K445" s="98" t="e">
        <f>IF(AND('Test Sample Data'!N445&gt;=35,'Control Sample Data'!N445&gt;=35),"Type 3",IF(AND('Test Sample Data'!N445&gt;=30,'Control Sample Data'!N445&gt;=30,OR(I445&gt;=0.05,I445="N/A")),"Type 2",IF(OR(AND('Test Sample Data'!N445&gt;=30,'Control Sample Data'!N445&lt;=30),AND('Test Sample Data'!N445&lt;=30,'Control Sample Data'!N445&gt;=30)),"Type 1","OKAY")))</f>
        <v>#DIV/0!</v>
      </c>
    </row>
    <row r="446" spans="1:11">
      <c r="A446" s="99"/>
      <c r="B446" s="100" t="str">
        <f>'Gene Table'!D446</f>
        <v>NM_000743</v>
      </c>
      <c r="C446" s="93" t="s">
        <v>245</v>
      </c>
      <c r="D446" s="94" t="e">
        <f>Calculations!BN447</f>
        <v>#DIV/0!</v>
      </c>
      <c r="E446" s="94" t="e">
        <f>Calculations!BO447</f>
        <v>#DIV/0!</v>
      </c>
      <c r="F446" s="95" t="e">
        <f t="shared" si="32"/>
        <v>#DIV/0!</v>
      </c>
      <c r="G446" s="95" t="e">
        <f t="shared" si="33"/>
        <v>#DIV/0!</v>
      </c>
      <c r="H446" s="94" t="e">
        <f t="shared" si="34"/>
        <v>#DIV/0!</v>
      </c>
      <c r="I446" s="97" t="str">
        <f>IF(OR(COUNT(Calculations!BP447:BY447)&lt;3,COUNT(Calculations!BZ447:CI447)&lt;3),"N/A",IF(ISERROR(TTEST(Calculations!BP447:BY447,Calculations!BZ447:CI447,2,2)),"N/A",TTEST(Calculations!BP447:BY447,Calculations!BZ447:CI447,2,2)))</f>
        <v>N/A</v>
      </c>
      <c r="J446" s="94" t="e">
        <f t="shared" si="35"/>
        <v>#DIV/0!</v>
      </c>
      <c r="K446" s="98" t="e">
        <f>IF(AND('Test Sample Data'!N446&gt;=35,'Control Sample Data'!N446&gt;=35),"Type 3",IF(AND('Test Sample Data'!N446&gt;=30,'Control Sample Data'!N446&gt;=30,OR(I446&gt;=0.05,I446="N/A")),"Type 2",IF(OR(AND('Test Sample Data'!N446&gt;=30,'Control Sample Data'!N446&lt;=30),AND('Test Sample Data'!N446&lt;=30,'Control Sample Data'!N446&gt;=30)),"Type 1","OKAY")))</f>
        <v>#DIV/0!</v>
      </c>
    </row>
    <row r="447" spans="1:11">
      <c r="A447" s="99"/>
      <c r="B447" s="100" t="str">
        <f>'Gene Table'!D447</f>
        <v>NM_133491</v>
      </c>
      <c r="C447" s="93" t="s">
        <v>249</v>
      </c>
      <c r="D447" s="94" t="e">
        <f>Calculations!BN448</f>
        <v>#DIV/0!</v>
      </c>
      <c r="E447" s="94" t="e">
        <f>Calculations!BO448</f>
        <v>#DIV/0!</v>
      </c>
      <c r="F447" s="95" t="e">
        <f t="shared" si="32"/>
        <v>#DIV/0!</v>
      </c>
      <c r="G447" s="95" t="e">
        <f t="shared" si="33"/>
        <v>#DIV/0!</v>
      </c>
      <c r="H447" s="94" t="e">
        <f t="shared" si="34"/>
        <v>#DIV/0!</v>
      </c>
      <c r="I447" s="97" t="str">
        <f>IF(OR(COUNT(Calculations!BP448:BY448)&lt;3,COUNT(Calculations!BZ448:CI448)&lt;3),"N/A",IF(ISERROR(TTEST(Calculations!BP448:BY448,Calculations!BZ448:CI448,2,2)),"N/A",TTEST(Calculations!BP448:BY448,Calculations!BZ448:CI448,2,2)))</f>
        <v>N/A</v>
      </c>
      <c r="J447" s="94" t="e">
        <f t="shared" si="35"/>
        <v>#DIV/0!</v>
      </c>
      <c r="K447" s="98" t="e">
        <f>IF(AND('Test Sample Data'!N447&gt;=35,'Control Sample Data'!N447&gt;=35),"Type 3",IF(AND('Test Sample Data'!N447&gt;=30,'Control Sample Data'!N447&gt;=30,OR(I447&gt;=0.05,I447="N/A")),"Type 2",IF(OR(AND('Test Sample Data'!N447&gt;=30,'Control Sample Data'!N447&lt;=30),AND('Test Sample Data'!N447&lt;=30,'Control Sample Data'!N447&gt;=30)),"Type 1","OKAY")))</f>
        <v>#DIV/0!</v>
      </c>
    </row>
    <row r="448" spans="1:11">
      <c r="A448" s="99"/>
      <c r="B448" s="100" t="str">
        <f>'Gene Table'!D448</f>
        <v>NM_007204</v>
      </c>
      <c r="C448" s="93" t="s">
        <v>253</v>
      </c>
      <c r="D448" s="94" t="e">
        <f>Calculations!BN449</f>
        <v>#DIV/0!</v>
      </c>
      <c r="E448" s="94" t="e">
        <f>Calculations!BO449</f>
        <v>#DIV/0!</v>
      </c>
      <c r="F448" s="95" t="e">
        <f t="shared" si="32"/>
        <v>#DIV/0!</v>
      </c>
      <c r="G448" s="95" t="e">
        <f t="shared" si="33"/>
        <v>#DIV/0!</v>
      </c>
      <c r="H448" s="94" t="e">
        <f t="shared" si="34"/>
        <v>#DIV/0!</v>
      </c>
      <c r="I448" s="97" t="str">
        <f>IF(OR(COUNT(Calculations!BP449:BY449)&lt;3,COUNT(Calculations!BZ449:CI449)&lt;3),"N/A",IF(ISERROR(TTEST(Calculations!BP449:BY449,Calculations!BZ449:CI449,2,2)),"N/A",TTEST(Calculations!BP449:BY449,Calculations!BZ449:CI449,2,2)))</f>
        <v>N/A</v>
      </c>
      <c r="J448" s="94" t="e">
        <f t="shared" si="35"/>
        <v>#DIV/0!</v>
      </c>
      <c r="K448" s="98" t="e">
        <f>IF(AND('Test Sample Data'!N448&gt;=35,'Control Sample Data'!N448&gt;=35),"Type 3",IF(AND('Test Sample Data'!N448&gt;=30,'Control Sample Data'!N448&gt;=30,OR(I448&gt;=0.05,I448="N/A")),"Type 2",IF(OR(AND('Test Sample Data'!N448&gt;=30,'Control Sample Data'!N448&lt;=30),AND('Test Sample Data'!N448&lt;=30,'Control Sample Data'!N448&gt;=30)),"Type 1","OKAY")))</f>
        <v>#DIV/0!</v>
      </c>
    </row>
    <row r="449" spans="1:11">
      <c r="A449" s="99"/>
      <c r="B449" s="100" t="str">
        <f>'Gene Table'!D449</f>
        <v>NM_007195</v>
      </c>
      <c r="C449" s="93" t="s">
        <v>257</v>
      </c>
      <c r="D449" s="94" t="e">
        <f>Calculations!BN450</f>
        <v>#DIV/0!</v>
      </c>
      <c r="E449" s="94" t="e">
        <f>Calculations!BO450</f>
        <v>#DIV/0!</v>
      </c>
      <c r="F449" s="95" t="e">
        <f t="shared" si="32"/>
        <v>#DIV/0!</v>
      </c>
      <c r="G449" s="95" t="e">
        <f t="shared" si="33"/>
        <v>#DIV/0!</v>
      </c>
      <c r="H449" s="94" t="e">
        <f t="shared" si="34"/>
        <v>#DIV/0!</v>
      </c>
      <c r="I449" s="97" t="str">
        <f>IF(OR(COUNT(Calculations!BP450:BY450)&lt;3,COUNT(Calculations!BZ450:CI450)&lt;3),"N/A",IF(ISERROR(TTEST(Calculations!BP450:BY450,Calculations!BZ450:CI450,2,2)),"N/A",TTEST(Calculations!BP450:BY450,Calculations!BZ450:CI450,2,2)))</f>
        <v>N/A</v>
      </c>
      <c r="J449" s="94" t="e">
        <f t="shared" si="35"/>
        <v>#DIV/0!</v>
      </c>
      <c r="K449" s="98" t="e">
        <f>IF(AND('Test Sample Data'!N449&gt;=35,'Control Sample Data'!N449&gt;=35),"Type 3",IF(AND('Test Sample Data'!N449&gt;=30,'Control Sample Data'!N449&gt;=30,OR(I449&gt;=0.05,I449="N/A")),"Type 2",IF(OR(AND('Test Sample Data'!N449&gt;=30,'Control Sample Data'!N449&lt;=30),AND('Test Sample Data'!N449&lt;=30,'Control Sample Data'!N449&gt;=30)),"Type 1","OKAY")))</f>
        <v>#DIV/0!</v>
      </c>
    </row>
    <row r="450" spans="1:11">
      <c r="A450" s="99"/>
      <c r="B450" s="100" t="str">
        <f>'Gene Table'!D450</f>
        <v>NM_001005735</v>
      </c>
      <c r="C450" s="93" t="s">
        <v>261</v>
      </c>
      <c r="D450" s="94" t="e">
        <f>Calculations!BN451</f>
        <v>#DIV/0!</v>
      </c>
      <c r="E450" s="94" t="e">
        <f>Calculations!BO451</f>
        <v>#DIV/0!</v>
      </c>
      <c r="F450" s="95" t="e">
        <f t="shared" si="32"/>
        <v>#DIV/0!</v>
      </c>
      <c r="G450" s="95" t="e">
        <f t="shared" si="33"/>
        <v>#DIV/0!</v>
      </c>
      <c r="H450" s="94" t="e">
        <f t="shared" si="34"/>
        <v>#DIV/0!</v>
      </c>
      <c r="I450" s="97" t="str">
        <f>IF(OR(COUNT(Calculations!BP451:BY451)&lt;3,COUNT(Calculations!BZ451:CI451)&lt;3),"N/A",IF(ISERROR(TTEST(Calculations!BP451:BY451,Calculations!BZ451:CI451,2,2)),"N/A",TTEST(Calculations!BP451:BY451,Calculations!BZ451:CI451,2,2)))</f>
        <v>N/A</v>
      </c>
      <c r="J450" s="94" t="e">
        <f t="shared" si="35"/>
        <v>#DIV/0!</v>
      </c>
      <c r="K450" s="98" t="e">
        <f>IF(AND('Test Sample Data'!N450&gt;=35,'Control Sample Data'!N450&gt;=35),"Type 3",IF(AND('Test Sample Data'!N450&gt;=30,'Control Sample Data'!N450&gt;=30,OR(I450&gt;=0.05,I450="N/A")),"Type 2",IF(OR(AND('Test Sample Data'!N450&gt;=30,'Control Sample Data'!N450&lt;=30),AND('Test Sample Data'!N450&lt;=30,'Control Sample Data'!N450&gt;=30)),"Type 1","OKAY")))</f>
        <v>#DIV/0!</v>
      </c>
    </row>
    <row r="451" spans="1:11">
      <c r="A451" s="99"/>
      <c r="B451" s="100" t="str">
        <f>'Gene Table'!D451</f>
        <v>NM_001274</v>
      </c>
      <c r="C451" s="93" t="s">
        <v>265</v>
      </c>
      <c r="D451" s="94" t="e">
        <f>Calculations!BN452</f>
        <v>#DIV/0!</v>
      </c>
      <c r="E451" s="94" t="e">
        <f>Calculations!BO452</f>
        <v>#DIV/0!</v>
      </c>
      <c r="F451" s="95" t="e">
        <f t="shared" ref="F451:F482" si="36">2^-D451</f>
        <v>#DIV/0!</v>
      </c>
      <c r="G451" s="95" t="e">
        <f t="shared" ref="G451:G482" si="37">2^-E451</f>
        <v>#DIV/0!</v>
      </c>
      <c r="H451" s="94" t="e">
        <f t="shared" si="34"/>
        <v>#DIV/0!</v>
      </c>
      <c r="I451" s="97" t="str">
        <f>IF(OR(COUNT(Calculations!BP452:BY452)&lt;3,COUNT(Calculations!BZ452:CI452)&lt;3),"N/A",IF(ISERROR(TTEST(Calculations!BP452:BY452,Calculations!BZ452:CI452,2,2)),"N/A",TTEST(Calculations!BP452:BY452,Calculations!BZ452:CI452,2,2)))</f>
        <v>N/A</v>
      </c>
      <c r="J451" s="94" t="e">
        <f t="shared" si="35"/>
        <v>#DIV/0!</v>
      </c>
      <c r="K451" s="98" t="e">
        <f>IF(AND('Test Sample Data'!N451&gt;=35,'Control Sample Data'!N451&gt;=35),"Type 3",IF(AND('Test Sample Data'!N451&gt;=30,'Control Sample Data'!N451&gt;=30,OR(I451&gt;=0.05,I451="N/A")),"Type 2",IF(OR(AND('Test Sample Data'!N451&gt;=30,'Control Sample Data'!N451&lt;=30),AND('Test Sample Data'!N451&lt;=30,'Control Sample Data'!N451&gt;=30)),"Type 1","OKAY")))</f>
        <v>#DIV/0!</v>
      </c>
    </row>
    <row r="452" spans="1:11">
      <c r="A452" s="99"/>
      <c r="B452" s="100" t="str">
        <f>'Gene Table'!D452</f>
        <v>NM_001818</v>
      </c>
      <c r="C452" s="93" t="s">
        <v>269</v>
      </c>
      <c r="D452" s="94" t="e">
        <f>Calculations!BN453</f>
        <v>#DIV/0!</v>
      </c>
      <c r="E452" s="94" t="e">
        <f>Calculations!BO453</f>
        <v>#DIV/0!</v>
      </c>
      <c r="F452" s="95" t="e">
        <f t="shared" si="36"/>
        <v>#DIV/0!</v>
      </c>
      <c r="G452" s="95" t="e">
        <f t="shared" si="37"/>
        <v>#DIV/0!</v>
      </c>
      <c r="H452" s="94" t="e">
        <f t="shared" si="34"/>
        <v>#DIV/0!</v>
      </c>
      <c r="I452" s="97" t="str">
        <f>IF(OR(COUNT(Calculations!BP453:BY453)&lt;3,COUNT(Calculations!BZ453:CI453)&lt;3),"N/A",IF(ISERROR(TTEST(Calculations!BP453:BY453,Calculations!BZ453:CI453,2,2)),"N/A",TTEST(Calculations!BP453:BY453,Calculations!BZ453:CI453,2,2)))</f>
        <v>N/A</v>
      </c>
      <c r="J452" s="94" t="e">
        <f t="shared" si="35"/>
        <v>#DIV/0!</v>
      </c>
      <c r="K452" s="98" t="e">
        <f>IF(AND('Test Sample Data'!N452&gt;=35,'Control Sample Data'!N452&gt;=35),"Type 3",IF(AND('Test Sample Data'!N452&gt;=30,'Control Sample Data'!N452&gt;=30,OR(I452&gt;=0.05,I452="N/A")),"Type 2",IF(OR(AND('Test Sample Data'!N452&gt;=30,'Control Sample Data'!N452&lt;=30),AND('Test Sample Data'!N452&lt;=30,'Control Sample Data'!N452&gt;=30)),"Type 1","OKAY")))</f>
        <v>#DIV/0!</v>
      </c>
    </row>
    <row r="453" spans="1:11">
      <c r="A453" s="99"/>
      <c r="B453" s="100" t="str">
        <f>'Gene Table'!D453</f>
        <v>NM_006663</v>
      </c>
      <c r="C453" s="93" t="s">
        <v>273</v>
      </c>
      <c r="D453" s="94" t="e">
        <f>Calculations!BN454</f>
        <v>#DIV/0!</v>
      </c>
      <c r="E453" s="94" t="e">
        <f>Calculations!BO454</f>
        <v>#DIV/0!</v>
      </c>
      <c r="F453" s="95" t="e">
        <f t="shared" si="36"/>
        <v>#DIV/0!</v>
      </c>
      <c r="G453" s="95" t="e">
        <f t="shared" si="37"/>
        <v>#DIV/0!</v>
      </c>
      <c r="H453" s="94" t="e">
        <f t="shared" si="34"/>
        <v>#DIV/0!</v>
      </c>
      <c r="I453" s="97" t="str">
        <f>IF(OR(COUNT(Calculations!BP454:BY454)&lt;3,COUNT(Calculations!BZ454:CI454)&lt;3),"N/A",IF(ISERROR(TTEST(Calculations!BP454:BY454,Calculations!BZ454:CI454,2,2)),"N/A",TTEST(Calculations!BP454:BY454,Calculations!BZ454:CI454,2,2)))</f>
        <v>N/A</v>
      </c>
      <c r="J453" s="94" t="e">
        <f t="shared" si="35"/>
        <v>#DIV/0!</v>
      </c>
      <c r="K453" s="98" t="e">
        <f>IF(AND('Test Sample Data'!N453&gt;=35,'Control Sample Data'!N453&gt;=35),"Type 3",IF(AND('Test Sample Data'!N453&gt;=30,'Control Sample Data'!N453&gt;=30,OR(I453&gt;=0.05,I453="N/A")),"Type 2",IF(OR(AND('Test Sample Data'!N453&gt;=30,'Control Sample Data'!N453&lt;=30),AND('Test Sample Data'!N453&lt;=30,'Control Sample Data'!N453&gt;=30)),"Type 1","OKAY")))</f>
        <v>#DIV/0!</v>
      </c>
    </row>
    <row r="454" spans="1:11">
      <c r="A454" s="99"/>
      <c r="B454" s="100" t="str">
        <f>'Gene Table'!D454</f>
        <v>NM_012190</v>
      </c>
      <c r="C454" s="93" t="s">
        <v>277</v>
      </c>
      <c r="D454" s="94" t="e">
        <f>Calculations!BN455</f>
        <v>#DIV/0!</v>
      </c>
      <c r="E454" s="94" t="e">
        <f>Calculations!BO455</f>
        <v>#DIV/0!</v>
      </c>
      <c r="F454" s="95" t="e">
        <f t="shared" si="36"/>
        <v>#DIV/0!</v>
      </c>
      <c r="G454" s="95" t="e">
        <f t="shared" si="37"/>
        <v>#DIV/0!</v>
      </c>
      <c r="H454" s="94" t="e">
        <f t="shared" si="34"/>
        <v>#DIV/0!</v>
      </c>
      <c r="I454" s="97" t="str">
        <f>IF(OR(COUNT(Calculations!BP455:BY455)&lt;3,COUNT(Calculations!BZ455:CI455)&lt;3),"N/A",IF(ISERROR(TTEST(Calculations!BP455:BY455,Calculations!BZ455:CI455,2,2)),"N/A",TTEST(Calculations!BP455:BY455,Calculations!BZ455:CI455,2,2)))</f>
        <v>N/A</v>
      </c>
      <c r="J454" s="94" t="e">
        <f t="shared" si="35"/>
        <v>#DIV/0!</v>
      </c>
      <c r="K454" s="98" t="e">
        <f>IF(AND('Test Sample Data'!N454&gt;=35,'Control Sample Data'!N454&gt;=35),"Type 3",IF(AND('Test Sample Data'!N454&gt;=30,'Control Sample Data'!N454&gt;=30,OR(I454&gt;=0.05,I454="N/A")),"Type 2",IF(OR(AND('Test Sample Data'!N454&gt;=30,'Control Sample Data'!N454&lt;=30),AND('Test Sample Data'!N454&lt;=30,'Control Sample Data'!N454&gt;=30)),"Type 1","OKAY")))</f>
        <v>#DIV/0!</v>
      </c>
    </row>
    <row r="455" spans="1:11">
      <c r="A455" s="99"/>
      <c r="B455" s="100" t="str">
        <f>'Gene Table'!D455</f>
        <v>NM_000735</v>
      </c>
      <c r="C455" s="93" t="s">
        <v>281</v>
      </c>
      <c r="D455" s="94" t="e">
        <f>Calculations!BN456</f>
        <v>#DIV/0!</v>
      </c>
      <c r="E455" s="94" t="e">
        <f>Calculations!BO456</f>
        <v>#DIV/0!</v>
      </c>
      <c r="F455" s="95" t="e">
        <f t="shared" si="36"/>
        <v>#DIV/0!</v>
      </c>
      <c r="G455" s="95" t="e">
        <f t="shared" si="37"/>
        <v>#DIV/0!</v>
      </c>
      <c r="H455" s="94" t="e">
        <f t="shared" si="34"/>
        <v>#DIV/0!</v>
      </c>
      <c r="I455" s="97" t="str">
        <f>IF(OR(COUNT(Calculations!BP456:BY456)&lt;3,COUNT(Calculations!BZ456:CI456)&lt;3),"N/A",IF(ISERROR(TTEST(Calculations!BP456:BY456,Calculations!BZ456:CI456,2,2)),"N/A",TTEST(Calculations!BP456:BY456,Calculations!BZ456:CI456,2,2)))</f>
        <v>N/A</v>
      </c>
      <c r="J455" s="94" t="e">
        <f t="shared" si="35"/>
        <v>#DIV/0!</v>
      </c>
      <c r="K455" s="98" t="e">
        <f>IF(AND('Test Sample Data'!N455&gt;=35,'Control Sample Data'!N455&gt;=35),"Type 3",IF(AND('Test Sample Data'!N455&gt;=30,'Control Sample Data'!N455&gt;=30,OR(I455&gt;=0.05,I455="N/A")),"Type 2",IF(OR(AND('Test Sample Data'!N455&gt;=30,'Control Sample Data'!N455&lt;=30),AND('Test Sample Data'!N455&lt;=30,'Control Sample Data'!N455&gt;=30)),"Type 1","OKAY")))</f>
        <v>#DIV/0!</v>
      </c>
    </row>
    <row r="456" spans="1:11">
      <c r="A456" s="99"/>
      <c r="B456" s="100" t="str">
        <f>'Gene Table'!D456</f>
        <v>NM_006636</v>
      </c>
      <c r="C456" s="93" t="s">
        <v>285</v>
      </c>
      <c r="D456" s="94" t="e">
        <f>Calculations!BN457</f>
        <v>#DIV/0!</v>
      </c>
      <c r="E456" s="94" t="e">
        <f>Calculations!BO457</f>
        <v>#DIV/0!</v>
      </c>
      <c r="F456" s="95" t="e">
        <f t="shared" si="36"/>
        <v>#DIV/0!</v>
      </c>
      <c r="G456" s="95" t="e">
        <f t="shared" si="37"/>
        <v>#DIV/0!</v>
      </c>
      <c r="H456" s="94" t="e">
        <f t="shared" si="34"/>
        <v>#DIV/0!</v>
      </c>
      <c r="I456" s="97" t="str">
        <f>IF(OR(COUNT(Calculations!BP457:BY457)&lt;3,COUNT(Calculations!BZ457:CI457)&lt;3),"N/A",IF(ISERROR(TTEST(Calculations!BP457:BY457,Calculations!BZ457:CI457,2,2)),"N/A",TTEST(Calculations!BP457:BY457,Calculations!BZ457:CI457,2,2)))</f>
        <v>N/A</v>
      </c>
      <c r="J456" s="94" t="e">
        <f t="shared" si="35"/>
        <v>#DIV/0!</v>
      </c>
      <c r="K456" s="98" t="e">
        <f>IF(AND('Test Sample Data'!N456&gt;=35,'Control Sample Data'!N456&gt;=35),"Type 3",IF(AND('Test Sample Data'!N456&gt;=30,'Control Sample Data'!N456&gt;=30,OR(I456&gt;=0.05,I456="N/A")),"Type 2",IF(OR(AND('Test Sample Data'!N456&gt;=30,'Control Sample Data'!N456&lt;=30),AND('Test Sample Data'!N456&lt;=30,'Control Sample Data'!N456&gt;=30)),"Type 1","OKAY")))</f>
        <v>#DIV/0!</v>
      </c>
    </row>
    <row r="457" spans="1:11">
      <c r="A457" s="99"/>
      <c r="B457" s="100" t="str">
        <f>'Gene Table'!D457</f>
        <v>NM_006591</v>
      </c>
      <c r="C457" s="93" t="s">
        <v>289</v>
      </c>
      <c r="D457" s="94" t="e">
        <f>Calculations!BN458</f>
        <v>#DIV/0!</v>
      </c>
      <c r="E457" s="94" t="e">
        <f>Calculations!BO458</f>
        <v>#DIV/0!</v>
      </c>
      <c r="F457" s="95" t="e">
        <f t="shared" si="36"/>
        <v>#DIV/0!</v>
      </c>
      <c r="G457" s="95" t="e">
        <f t="shared" si="37"/>
        <v>#DIV/0!</v>
      </c>
      <c r="H457" s="94" t="e">
        <f t="shared" si="34"/>
        <v>#DIV/0!</v>
      </c>
      <c r="I457" s="97" t="str">
        <f>IF(OR(COUNT(Calculations!BP458:BY458)&lt;3,COUNT(Calculations!BZ458:CI458)&lt;3),"N/A",IF(ISERROR(TTEST(Calculations!BP458:BY458,Calculations!BZ458:CI458,2,2)),"N/A",TTEST(Calculations!BP458:BY458,Calculations!BZ458:CI458,2,2)))</f>
        <v>N/A</v>
      </c>
      <c r="J457" s="94" t="e">
        <f t="shared" si="35"/>
        <v>#DIV/0!</v>
      </c>
      <c r="K457" s="98" t="e">
        <f>IF(AND('Test Sample Data'!N457&gt;=35,'Control Sample Data'!N457&gt;=35),"Type 3",IF(AND('Test Sample Data'!N457&gt;=30,'Control Sample Data'!N457&gt;=30,OR(I457&gt;=0.05,I457="N/A")),"Type 2",IF(OR(AND('Test Sample Data'!N457&gt;=30,'Control Sample Data'!N457&lt;=30),AND('Test Sample Data'!N457&lt;=30,'Control Sample Data'!N457&gt;=30)),"Type 1","OKAY")))</f>
        <v>#DIV/0!</v>
      </c>
    </row>
    <row r="458" spans="1:11">
      <c r="A458" s="99"/>
      <c r="B458" s="100" t="str">
        <f>'Gene Table'!D458</f>
        <v>NM_006440</v>
      </c>
      <c r="C458" s="93" t="s">
        <v>293</v>
      </c>
      <c r="D458" s="94" t="e">
        <f>Calculations!BN459</f>
        <v>#DIV/0!</v>
      </c>
      <c r="E458" s="94" t="e">
        <f>Calculations!BO459</f>
        <v>#DIV/0!</v>
      </c>
      <c r="F458" s="95" t="e">
        <f t="shared" si="36"/>
        <v>#DIV/0!</v>
      </c>
      <c r="G458" s="95" t="e">
        <f t="shared" si="37"/>
        <v>#DIV/0!</v>
      </c>
      <c r="H458" s="94" t="e">
        <f t="shared" si="34"/>
        <v>#DIV/0!</v>
      </c>
      <c r="I458" s="97" t="str">
        <f>IF(OR(COUNT(Calculations!BP459:BY459)&lt;3,COUNT(Calculations!BZ459:CI459)&lt;3),"N/A",IF(ISERROR(TTEST(Calculations!BP459:BY459,Calculations!BZ459:CI459,2,2)),"N/A",TTEST(Calculations!BP459:BY459,Calculations!BZ459:CI459,2,2)))</f>
        <v>N/A</v>
      </c>
      <c r="J458" s="94" t="e">
        <f t="shared" si="35"/>
        <v>#DIV/0!</v>
      </c>
      <c r="K458" s="98" t="e">
        <f>IF(AND('Test Sample Data'!N458&gt;=35,'Control Sample Data'!N458&gt;=35),"Type 3",IF(AND('Test Sample Data'!N458&gt;=30,'Control Sample Data'!N458&gt;=30,OR(I458&gt;=0.05,I458="N/A")),"Type 2",IF(OR(AND('Test Sample Data'!N458&gt;=30,'Control Sample Data'!N458&lt;=30),AND('Test Sample Data'!N458&lt;=30,'Control Sample Data'!N458&gt;=30)),"Type 1","OKAY")))</f>
        <v>#DIV/0!</v>
      </c>
    </row>
    <row r="459" spans="1:11">
      <c r="A459" s="99"/>
      <c r="B459" s="100" t="str">
        <f>'Gene Table'!D459</f>
        <v>NM_006342</v>
      </c>
      <c r="C459" s="93" t="s">
        <v>297</v>
      </c>
      <c r="D459" s="94" t="e">
        <f>Calculations!BN460</f>
        <v>#DIV/0!</v>
      </c>
      <c r="E459" s="94" t="e">
        <f>Calculations!BO460</f>
        <v>#DIV/0!</v>
      </c>
      <c r="F459" s="95" t="e">
        <f t="shared" si="36"/>
        <v>#DIV/0!</v>
      </c>
      <c r="G459" s="95" t="e">
        <f t="shared" si="37"/>
        <v>#DIV/0!</v>
      </c>
      <c r="H459" s="94" t="e">
        <f t="shared" si="34"/>
        <v>#DIV/0!</v>
      </c>
      <c r="I459" s="97" t="str">
        <f>IF(OR(COUNT(Calculations!BP460:BY460)&lt;3,COUNT(Calculations!BZ460:CI460)&lt;3),"N/A",IF(ISERROR(TTEST(Calculations!BP460:BY460,Calculations!BZ460:CI460,2,2)),"N/A",TTEST(Calculations!BP460:BY460,Calculations!BZ460:CI460,2,2)))</f>
        <v>N/A</v>
      </c>
      <c r="J459" s="94" t="e">
        <f t="shared" si="35"/>
        <v>#DIV/0!</v>
      </c>
      <c r="K459" s="98" t="e">
        <f>IF(AND('Test Sample Data'!N459&gt;=35,'Control Sample Data'!N459&gt;=35),"Type 3",IF(AND('Test Sample Data'!N459&gt;=30,'Control Sample Data'!N459&gt;=30,OR(I459&gt;=0.05,I459="N/A")),"Type 2",IF(OR(AND('Test Sample Data'!N459&gt;=30,'Control Sample Data'!N459&lt;=30),AND('Test Sample Data'!N459&lt;=30,'Control Sample Data'!N459&gt;=30)),"Type 1","OKAY")))</f>
        <v>#DIV/0!</v>
      </c>
    </row>
    <row r="460" spans="1:11">
      <c r="A460" s="99"/>
      <c r="B460" s="100" t="str">
        <f>'Gene Table'!D460</f>
        <v>NM_006066</v>
      </c>
      <c r="C460" s="93" t="s">
        <v>301</v>
      </c>
      <c r="D460" s="94" t="e">
        <f>Calculations!BN461</f>
        <v>#DIV/0!</v>
      </c>
      <c r="E460" s="94" t="e">
        <f>Calculations!BO461</f>
        <v>#DIV/0!</v>
      </c>
      <c r="F460" s="95" t="e">
        <f t="shared" si="36"/>
        <v>#DIV/0!</v>
      </c>
      <c r="G460" s="95" t="e">
        <f t="shared" si="37"/>
        <v>#DIV/0!</v>
      </c>
      <c r="H460" s="94" t="e">
        <f t="shared" si="34"/>
        <v>#DIV/0!</v>
      </c>
      <c r="I460" s="97" t="str">
        <f>IF(OR(COUNT(Calculations!BP461:BY461)&lt;3,COUNT(Calculations!BZ461:CI461)&lt;3),"N/A",IF(ISERROR(TTEST(Calculations!BP461:BY461,Calculations!BZ461:CI461,2,2)),"N/A",TTEST(Calculations!BP461:BY461,Calculations!BZ461:CI461,2,2)))</f>
        <v>N/A</v>
      </c>
      <c r="J460" s="94" t="e">
        <f t="shared" si="35"/>
        <v>#DIV/0!</v>
      </c>
      <c r="K460" s="98" t="e">
        <f>IF(AND('Test Sample Data'!N460&gt;=35,'Control Sample Data'!N460&gt;=35),"Type 3",IF(AND('Test Sample Data'!N460&gt;=30,'Control Sample Data'!N460&gt;=30,OR(I460&gt;=0.05,I460="N/A")),"Type 2",IF(OR(AND('Test Sample Data'!N460&gt;=30,'Control Sample Data'!N460&lt;=30),AND('Test Sample Data'!N460&lt;=30,'Control Sample Data'!N460&gt;=30)),"Type 1","OKAY")))</f>
        <v>#DIV/0!</v>
      </c>
    </row>
    <row r="461" spans="1:11">
      <c r="A461" s="99"/>
      <c r="B461" s="100" t="str">
        <f>'Gene Table'!D461</f>
        <v>NM_000076</v>
      </c>
      <c r="C461" s="93" t="s">
        <v>305</v>
      </c>
      <c r="D461" s="94" t="e">
        <f>Calculations!BN462</f>
        <v>#DIV/0!</v>
      </c>
      <c r="E461" s="94" t="e">
        <f>Calculations!BO462</f>
        <v>#DIV/0!</v>
      </c>
      <c r="F461" s="95" t="e">
        <f t="shared" si="36"/>
        <v>#DIV/0!</v>
      </c>
      <c r="G461" s="95" t="e">
        <f t="shared" si="37"/>
        <v>#DIV/0!</v>
      </c>
      <c r="H461" s="94" t="e">
        <f t="shared" si="34"/>
        <v>#DIV/0!</v>
      </c>
      <c r="I461" s="97" t="str">
        <f>IF(OR(COUNT(Calculations!BP462:BY462)&lt;3,COUNT(Calculations!BZ462:CI462)&lt;3),"N/A",IF(ISERROR(TTEST(Calculations!BP462:BY462,Calculations!BZ462:CI462,2,2)),"N/A",TTEST(Calculations!BP462:BY462,Calculations!BZ462:CI462,2,2)))</f>
        <v>N/A</v>
      </c>
      <c r="J461" s="94" t="e">
        <f t="shared" si="35"/>
        <v>#DIV/0!</v>
      </c>
      <c r="K461" s="98" t="e">
        <f>IF(AND('Test Sample Data'!N461&gt;=35,'Control Sample Data'!N461&gt;=35),"Type 3",IF(AND('Test Sample Data'!N461&gt;=30,'Control Sample Data'!N461&gt;=30,OR(I461&gt;=0.05,I461="N/A")),"Type 2",IF(OR(AND('Test Sample Data'!N461&gt;=30,'Control Sample Data'!N461&lt;=30),AND('Test Sample Data'!N461&lt;=30,'Control Sample Data'!N461&gt;=30)),"Type 1","OKAY")))</f>
        <v>#DIV/0!</v>
      </c>
    </row>
    <row r="462" spans="1:11">
      <c r="A462" s="99"/>
      <c r="B462" s="100" t="str">
        <f>'Gene Table'!D462</f>
        <v>NM_001799</v>
      </c>
      <c r="C462" s="93" t="s">
        <v>309</v>
      </c>
      <c r="D462" s="94" t="e">
        <f>Calculations!BN463</f>
        <v>#DIV/0!</v>
      </c>
      <c r="E462" s="94" t="e">
        <f>Calculations!BO463</f>
        <v>#DIV/0!</v>
      </c>
      <c r="F462" s="95" t="e">
        <f t="shared" si="36"/>
        <v>#DIV/0!</v>
      </c>
      <c r="G462" s="95" t="e">
        <f t="shared" si="37"/>
        <v>#DIV/0!</v>
      </c>
      <c r="H462" s="94" t="e">
        <f t="shared" si="34"/>
        <v>#DIV/0!</v>
      </c>
      <c r="I462" s="97" t="str">
        <f>IF(OR(COUNT(Calculations!BP463:BY463)&lt;3,COUNT(Calculations!BZ463:CI463)&lt;3),"N/A",IF(ISERROR(TTEST(Calculations!BP463:BY463,Calculations!BZ463:CI463,2,2)),"N/A",TTEST(Calculations!BP463:BY463,Calculations!BZ463:CI463,2,2)))</f>
        <v>N/A</v>
      </c>
      <c r="J462" s="94" t="e">
        <f t="shared" si="35"/>
        <v>#DIV/0!</v>
      </c>
      <c r="K462" s="98" t="e">
        <f>IF(AND('Test Sample Data'!N462&gt;=35,'Control Sample Data'!N462&gt;=35),"Type 3",IF(AND('Test Sample Data'!N462&gt;=30,'Control Sample Data'!N462&gt;=30,OR(I462&gt;=0.05,I462="N/A")),"Type 2",IF(OR(AND('Test Sample Data'!N462&gt;=30,'Control Sample Data'!N462&lt;=30),AND('Test Sample Data'!N462&lt;=30,'Control Sample Data'!N462&gt;=30)),"Type 1","OKAY")))</f>
        <v>#DIV/0!</v>
      </c>
    </row>
    <row r="463" spans="1:11">
      <c r="A463" s="99"/>
      <c r="B463" s="100" t="str">
        <f>'Gene Table'!D463</f>
        <v>NM_001259</v>
      </c>
      <c r="C463" s="93" t="s">
        <v>313</v>
      </c>
      <c r="D463" s="94" t="e">
        <f>Calculations!BN464</f>
        <v>#DIV/0!</v>
      </c>
      <c r="E463" s="94" t="e">
        <f>Calculations!BO464</f>
        <v>#DIV/0!</v>
      </c>
      <c r="F463" s="95" t="e">
        <f t="shared" si="36"/>
        <v>#DIV/0!</v>
      </c>
      <c r="G463" s="95" t="e">
        <f t="shared" si="37"/>
        <v>#DIV/0!</v>
      </c>
      <c r="H463" s="94" t="e">
        <f t="shared" si="34"/>
        <v>#DIV/0!</v>
      </c>
      <c r="I463" s="97" t="str">
        <f>IF(OR(COUNT(Calculations!BP464:BY464)&lt;3,COUNT(Calculations!BZ464:CI464)&lt;3),"N/A",IF(ISERROR(TTEST(Calculations!BP464:BY464,Calculations!BZ464:CI464,2,2)),"N/A",TTEST(Calculations!BP464:BY464,Calculations!BZ464:CI464,2,2)))</f>
        <v>N/A</v>
      </c>
      <c r="J463" s="94" t="e">
        <f t="shared" si="35"/>
        <v>#DIV/0!</v>
      </c>
      <c r="K463" s="98" t="e">
        <f>IF(AND('Test Sample Data'!N463&gt;=35,'Control Sample Data'!N463&gt;=35),"Type 3",IF(AND('Test Sample Data'!N463&gt;=30,'Control Sample Data'!N463&gt;=30,OR(I463&gt;=0.05,I463="N/A")),"Type 2",IF(OR(AND('Test Sample Data'!N463&gt;=30,'Control Sample Data'!N463&lt;=30),AND('Test Sample Data'!N463&lt;=30,'Control Sample Data'!N463&gt;=30)),"Type 1","OKAY")))</f>
        <v>#DIV/0!</v>
      </c>
    </row>
    <row r="464" spans="1:11">
      <c r="A464" s="99"/>
      <c r="B464" s="100" t="str">
        <f>'Gene Table'!D464</f>
        <v>NM_004935</v>
      </c>
      <c r="C464" s="93" t="s">
        <v>317</v>
      </c>
      <c r="D464" s="94" t="e">
        <f>Calculations!BN465</f>
        <v>#DIV/0!</v>
      </c>
      <c r="E464" s="94" t="e">
        <f>Calculations!BO465</f>
        <v>#DIV/0!</v>
      </c>
      <c r="F464" s="95" t="e">
        <f t="shared" si="36"/>
        <v>#DIV/0!</v>
      </c>
      <c r="G464" s="95" t="e">
        <f t="shared" si="37"/>
        <v>#DIV/0!</v>
      </c>
      <c r="H464" s="94" t="e">
        <f t="shared" si="34"/>
        <v>#DIV/0!</v>
      </c>
      <c r="I464" s="97" t="str">
        <f>IF(OR(COUNT(Calculations!BP465:BY465)&lt;3,COUNT(Calculations!BZ465:CI465)&lt;3),"N/A",IF(ISERROR(TTEST(Calculations!BP465:BY465,Calculations!BZ465:CI465,2,2)),"N/A",TTEST(Calculations!BP465:BY465,Calculations!BZ465:CI465,2,2)))</f>
        <v>N/A</v>
      </c>
      <c r="J464" s="94" t="e">
        <f t="shared" si="35"/>
        <v>#DIV/0!</v>
      </c>
      <c r="K464" s="98" t="e">
        <f>IF(AND('Test Sample Data'!N464&gt;=35,'Control Sample Data'!N464&gt;=35),"Type 3",IF(AND('Test Sample Data'!N464&gt;=30,'Control Sample Data'!N464&gt;=30,OR(I464&gt;=0.05,I464="N/A")),"Type 2",IF(OR(AND('Test Sample Data'!N464&gt;=30,'Control Sample Data'!N464&lt;=30),AND('Test Sample Data'!N464&lt;=30,'Control Sample Data'!N464&gt;=30)),"Type 1","OKAY")))</f>
        <v>#DIV/0!</v>
      </c>
    </row>
    <row r="465" spans="1:11">
      <c r="A465" s="99"/>
      <c r="B465" s="100" t="str">
        <f>'Gene Table'!D465</f>
        <v>NM_005732</v>
      </c>
      <c r="C465" s="93" t="s">
        <v>321</v>
      </c>
      <c r="D465" s="94" t="e">
        <f>Calculations!BN466</f>
        <v>#DIV/0!</v>
      </c>
      <c r="E465" s="94" t="e">
        <f>Calculations!BO466</f>
        <v>#DIV/0!</v>
      </c>
      <c r="F465" s="95" t="e">
        <f t="shared" si="36"/>
        <v>#DIV/0!</v>
      </c>
      <c r="G465" s="95" t="e">
        <f t="shared" si="37"/>
        <v>#DIV/0!</v>
      </c>
      <c r="H465" s="94" t="e">
        <f t="shared" si="34"/>
        <v>#DIV/0!</v>
      </c>
      <c r="I465" s="97" t="str">
        <f>IF(OR(COUNT(Calculations!BP466:BY466)&lt;3,COUNT(Calculations!BZ466:CI466)&lt;3),"N/A",IF(ISERROR(TTEST(Calculations!BP466:BY466,Calculations!BZ466:CI466,2,2)),"N/A",TTEST(Calculations!BP466:BY466,Calculations!BZ466:CI466,2,2)))</f>
        <v>N/A</v>
      </c>
      <c r="J465" s="94" t="e">
        <f t="shared" si="35"/>
        <v>#DIV/0!</v>
      </c>
      <c r="K465" s="98" t="e">
        <f>IF(AND('Test Sample Data'!N465&gt;=35,'Control Sample Data'!N465&gt;=35),"Type 3",IF(AND('Test Sample Data'!N465&gt;=30,'Control Sample Data'!N465&gt;=30,OR(I465&gt;=0.05,I465="N/A")),"Type 2",IF(OR(AND('Test Sample Data'!N465&gt;=30,'Control Sample Data'!N465&lt;=30),AND('Test Sample Data'!N465&lt;=30,'Control Sample Data'!N465&gt;=30)),"Type 1","OKAY")))</f>
        <v>#DIV/0!</v>
      </c>
    </row>
    <row r="466" spans="1:11">
      <c r="A466" s="99"/>
      <c r="B466" s="100" t="str">
        <f>'Gene Table'!D466</f>
        <v>NM_012225</v>
      </c>
      <c r="C466" s="93" t="s">
        <v>325</v>
      </c>
      <c r="D466" s="94" t="e">
        <f>Calculations!BN467</f>
        <v>#DIV/0!</v>
      </c>
      <c r="E466" s="94" t="e">
        <f>Calculations!BO467</f>
        <v>#DIV/0!</v>
      </c>
      <c r="F466" s="95" t="e">
        <f t="shared" si="36"/>
        <v>#DIV/0!</v>
      </c>
      <c r="G466" s="95" t="e">
        <f t="shared" si="37"/>
        <v>#DIV/0!</v>
      </c>
      <c r="H466" s="94" t="e">
        <f t="shared" si="34"/>
        <v>#DIV/0!</v>
      </c>
      <c r="I466" s="97" t="str">
        <f>IF(OR(COUNT(Calculations!BP467:BY467)&lt;3,COUNT(Calculations!BZ467:CI467)&lt;3),"N/A",IF(ISERROR(TTEST(Calculations!BP467:BY467,Calculations!BZ467:CI467,2,2)),"N/A",TTEST(Calculations!BP467:BY467,Calculations!BZ467:CI467,2,2)))</f>
        <v>N/A</v>
      </c>
      <c r="J466" s="94" t="e">
        <f t="shared" si="35"/>
        <v>#DIV/0!</v>
      </c>
      <c r="K466" s="98" t="e">
        <f>IF(AND('Test Sample Data'!N466&gt;=35,'Control Sample Data'!N466&gt;=35),"Type 3",IF(AND('Test Sample Data'!N466&gt;=30,'Control Sample Data'!N466&gt;=30,OR(I466&gt;=0.05,I466="N/A")),"Type 2",IF(OR(AND('Test Sample Data'!N466&gt;=30,'Control Sample Data'!N466&lt;=30),AND('Test Sample Data'!N466&lt;=30,'Control Sample Data'!N466&gt;=30)),"Type 1","OKAY")))</f>
        <v>#DIV/0!</v>
      </c>
    </row>
    <row r="467" spans="1:11">
      <c r="A467" s="99"/>
      <c r="B467" s="100" t="str">
        <f>'Gene Table'!D467</f>
        <v>NM_005465</v>
      </c>
      <c r="C467" s="93" t="s">
        <v>329</v>
      </c>
      <c r="D467" s="94" t="e">
        <f>Calculations!BN468</f>
        <v>#DIV/0!</v>
      </c>
      <c r="E467" s="94" t="e">
        <f>Calculations!BO468</f>
        <v>#DIV/0!</v>
      </c>
      <c r="F467" s="95" t="e">
        <f t="shared" si="36"/>
        <v>#DIV/0!</v>
      </c>
      <c r="G467" s="95" t="e">
        <f t="shared" si="37"/>
        <v>#DIV/0!</v>
      </c>
      <c r="H467" s="94" t="e">
        <f t="shared" si="34"/>
        <v>#DIV/0!</v>
      </c>
      <c r="I467" s="97" t="str">
        <f>IF(OR(COUNT(Calculations!BP468:BY468)&lt;3,COUNT(Calculations!BZ468:CI468)&lt;3),"N/A",IF(ISERROR(TTEST(Calculations!BP468:BY468,Calculations!BZ468:CI468,2,2)),"N/A",TTEST(Calculations!BP468:BY468,Calculations!BZ468:CI468,2,2)))</f>
        <v>N/A</v>
      </c>
      <c r="J467" s="94" t="e">
        <f t="shared" si="35"/>
        <v>#DIV/0!</v>
      </c>
      <c r="K467" s="98" t="e">
        <f>IF(AND('Test Sample Data'!N467&gt;=35,'Control Sample Data'!N467&gt;=35),"Type 3",IF(AND('Test Sample Data'!N467&gt;=30,'Control Sample Data'!N467&gt;=30,OR(I467&gt;=0.05,I467="N/A")),"Type 2",IF(OR(AND('Test Sample Data'!N467&gt;=30,'Control Sample Data'!N467&lt;=30),AND('Test Sample Data'!N467&lt;=30,'Control Sample Data'!N467&gt;=30)),"Type 1","OKAY")))</f>
        <v>#DIV/0!</v>
      </c>
    </row>
    <row r="468" spans="1:11">
      <c r="A468" s="99"/>
      <c r="B468" s="100" t="str">
        <f>'Gene Table'!D468</f>
        <v>NM_020945</v>
      </c>
      <c r="C468" s="93" t="s">
        <v>333</v>
      </c>
      <c r="D468" s="94" t="e">
        <f>Calculations!BN469</f>
        <v>#DIV/0!</v>
      </c>
      <c r="E468" s="94" t="e">
        <f>Calculations!BO469</f>
        <v>#DIV/0!</v>
      </c>
      <c r="F468" s="95" t="e">
        <f t="shared" si="36"/>
        <v>#DIV/0!</v>
      </c>
      <c r="G468" s="95" t="e">
        <f t="shared" si="37"/>
        <v>#DIV/0!</v>
      </c>
      <c r="H468" s="94" t="e">
        <f t="shared" si="34"/>
        <v>#DIV/0!</v>
      </c>
      <c r="I468" s="97" t="str">
        <f>IF(OR(COUNT(Calculations!BP469:BY469)&lt;3,COUNT(Calculations!BZ469:CI469)&lt;3),"N/A",IF(ISERROR(TTEST(Calculations!BP469:BY469,Calculations!BZ469:CI469,2,2)),"N/A",TTEST(Calculations!BP469:BY469,Calculations!BZ469:CI469,2,2)))</f>
        <v>N/A</v>
      </c>
      <c r="J468" s="94" t="e">
        <f t="shared" si="35"/>
        <v>#DIV/0!</v>
      </c>
      <c r="K468" s="98" t="e">
        <f>IF(AND('Test Sample Data'!N468&gt;=35,'Control Sample Data'!N468&gt;=35),"Type 3",IF(AND('Test Sample Data'!N468&gt;=30,'Control Sample Data'!N468&gt;=30,OR(I468&gt;=0.05,I468="N/A")),"Type 2",IF(OR(AND('Test Sample Data'!N468&gt;=30,'Control Sample Data'!N468&lt;=30),AND('Test Sample Data'!N468&lt;=30,'Control Sample Data'!N468&gt;=30)),"Type 1","OKAY")))</f>
        <v>#DIV/0!</v>
      </c>
    </row>
    <row r="469" spans="1:11">
      <c r="A469" s="99"/>
      <c r="B469" s="100" t="str">
        <f>'Gene Table'!D469</f>
        <v>NM_022171</v>
      </c>
      <c r="C469" s="93" t="s">
        <v>337</v>
      </c>
      <c r="D469" s="94" t="e">
        <f>Calculations!BN470</f>
        <v>#DIV/0!</v>
      </c>
      <c r="E469" s="94" t="e">
        <f>Calculations!BO470</f>
        <v>#DIV/0!</v>
      </c>
      <c r="F469" s="95" t="e">
        <f t="shared" si="36"/>
        <v>#DIV/0!</v>
      </c>
      <c r="G469" s="95" t="e">
        <f t="shared" si="37"/>
        <v>#DIV/0!</v>
      </c>
      <c r="H469" s="94" t="e">
        <f t="shared" si="34"/>
        <v>#DIV/0!</v>
      </c>
      <c r="I469" s="97" t="str">
        <f>IF(OR(COUNT(Calculations!BP470:BY470)&lt;3,COUNT(Calculations!BZ470:CI470)&lt;3),"N/A",IF(ISERROR(TTEST(Calculations!BP470:BY470,Calculations!BZ470:CI470,2,2)),"N/A",TTEST(Calculations!BP470:BY470,Calculations!BZ470:CI470,2,2)))</f>
        <v>N/A</v>
      </c>
      <c r="J469" s="94" t="e">
        <f t="shared" si="35"/>
        <v>#DIV/0!</v>
      </c>
      <c r="K469" s="98" t="e">
        <f>IF(AND('Test Sample Data'!N469&gt;=35,'Control Sample Data'!N469&gt;=35),"Type 3",IF(AND('Test Sample Data'!N469&gt;=30,'Control Sample Data'!N469&gt;=30,OR(I469&gt;=0.05,I469="N/A")),"Type 2",IF(OR(AND('Test Sample Data'!N469&gt;=30,'Control Sample Data'!N469&lt;=30),AND('Test Sample Data'!N469&lt;=30,'Control Sample Data'!N469&gt;=30)),"Type 1","OKAY")))</f>
        <v>#DIV/0!</v>
      </c>
    </row>
    <row r="470" spans="1:11">
      <c r="A470" s="99"/>
      <c r="B470" s="100" t="str">
        <f>'Gene Table'!D470</f>
        <v>NM_003102</v>
      </c>
      <c r="C470" s="93" t="s">
        <v>341</v>
      </c>
      <c r="D470" s="94" t="e">
        <f>Calculations!BN471</f>
        <v>#DIV/0!</v>
      </c>
      <c r="E470" s="94" t="e">
        <f>Calculations!BO471</f>
        <v>#DIV/0!</v>
      </c>
      <c r="F470" s="95" t="e">
        <f t="shared" si="36"/>
        <v>#DIV/0!</v>
      </c>
      <c r="G470" s="95" t="e">
        <f t="shared" si="37"/>
        <v>#DIV/0!</v>
      </c>
      <c r="H470" s="94" t="e">
        <f t="shared" si="34"/>
        <v>#DIV/0!</v>
      </c>
      <c r="I470" s="97" t="str">
        <f>IF(OR(COUNT(Calculations!BP471:BY471)&lt;3,COUNT(Calculations!BZ471:CI471)&lt;3),"N/A",IF(ISERROR(TTEST(Calculations!BP471:BY471,Calculations!BZ471:CI471,2,2)),"N/A",TTEST(Calculations!BP471:BY471,Calculations!BZ471:CI471,2,2)))</f>
        <v>N/A</v>
      </c>
      <c r="J470" s="94" t="e">
        <f t="shared" si="35"/>
        <v>#DIV/0!</v>
      </c>
      <c r="K470" s="98" t="e">
        <f>IF(AND('Test Sample Data'!N470&gt;=35,'Control Sample Data'!N470&gt;=35),"Type 3",IF(AND('Test Sample Data'!N470&gt;=30,'Control Sample Data'!N470&gt;=30,OR(I470&gt;=0.05,I470="N/A")),"Type 2",IF(OR(AND('Test Sample Data'!N470&gt;=30,'Control Sample Data'!N470&lt;=30),AND('Test Sample Data'!N470&lt;=30,'Control Sample Data'!N470&gt;=30)),"Type 1","OKAY")))</f>
        <v>#DIV/0!</v>
      </c>
    </row>
    <row r="471" spans="1:11">
      <c r="A471" s="99"/>
      <c r="B471" s="100" t="str">
        <f>'Gene Table'!D471</f>
        <v>HGDC</v>
      </c>
      <c r="C471" s="93" t="s">
        <v>345</v>
      </c>
      <c r="D471" s="94" t="e">
        <f>Calculations!BN472</f>
        <v>#DIV/0!</v>
      </c>
      <c r="E471" s="94" t="e">
        <f>Calculations!BO472</f>
        <v>#DIV/0!</v>
      </c>
      <c r="F471" s="95" t="e">
        <f t="shared" si="36"/>
        <v>#DIV/0!</v>
      </c>
      <c r="G471" s="95" t="e">
        <f t="shared" si="37"/>
        <v>#DIV/0!</v>
      </c>
      <c r="H471" s="94" t="e">
        <f t="shared" si="34"/>
        <v>#DIV/0!</v>
      </c>
      <c r="I471" s="97" t="str">
        <f>IF(OR(COUNT(Calculations!BP472:BY472)&lt;3,COUNT(Calculations!BZ472:CI472)&lt;3),"N/A",IF(ISERROR(TTEST(Calculations!BP472:BY472,Calculations!BZ472:CI472,2,2)),"N/A",TTEST(Calculations!BP472:BY472,Calculations!BZ472:CI472,2,2)))</f>
        <v>N/A</v>
      </c>
      <c r="J471" s="94" t="e">
        <f t="shared" si="35"/>
        <v>#DIV/0!</v>
      </c>
      <c r="K471" s="98" t="e">
        <f>IF(AND('Test Sample Data'!N471&gt;=35,'Control Sample Data'!N471&gt;=35),"Type 3",IF(AND('Test Sample Data'!N471&gt;=30,'Control Sample Data'!N471&gt;=30,OR(I471&gt;=0.05,I471="N/A")),"Type 2",IF(OR(AND('Test Sample Data'!N471&gt;=30,'Control Sample Data'!N471&lt;=30),AND('Test Sample Data'!N471&lt;=30,'Control Sample Data'!N471&gt;=30)),"Type 1","OKAY")))</f>
        <v>#DIV/0!</v>
      </c>
    </row>
    <row r="472" spans="1:11">
      <c r="A472" s="99"/>
      <c r="B472" s="100" t="str">
        <f>'Gene Table'!D472</f>
        <v>HGDC</v>
      </c>
      <c r="C472" s="93" t="s">
        <v>347</v>
      </c>
      <c r="D472" s="94" t="e">
        <f>Calculations!BN473</f>
        <v>#DIV/0!</v>
      </c>
      <c r="E472" s="94" t="e">
        <f>Calculations!BO473</f>
        <v>#DIV/0!</v>
      </c>
      <c r="F472" s="95" t="e">
        <f t="shared" si="36"/>
        <v>#DIV/0!</v>
      </c>
      <c r="G472" s="95" t="e">
        <f t="shared" si="37"/>
        <v>#DIV/0!</v>
      </c>
      <c r="H472" s="94" t="e">
        <f t="shared" si="34"/>
        <v>#DIV/0!</v>
      </c>
      <c r="I472" s="97" t="str">
        <f>IF(OR(COUNT(Calculations!BP473:BY473)&lt;3,COUNT(Calculations!BZ473:CI473)&lt;3),"N/A",IF(ISERROR(TTEST(Calculations!BP473:BY473,Calculations!BZ473:CI473,2,2)),"N/A",TTEST(Calculations!BP473:BY473,Calculations!BZ473:CI473,2,2)))</f>
        <v>N/A</v>
      </c>
      <c r="J472" s="94" t="e">
        <f t="shared" si="35"/>
        <v>#DIV/0!</v>
      </c>
      <c r="K472" s="98" t="e">
        <f>IF(AND('Test Sample Data'!N472&gt;=35,'Control Sample Data'!N472&gt;=35),"Type 3",IF(AND('Test Sample Data'!N472&gt;=30,'Control Sample Data'!N472&gt;=30,OR(I472&gt;=0.05,I472="N/A")),"Type 2",IF(OR(AND('Test Sample Data'!N472&gt;=30,'Control Sample Data'!N472&lt;=30),AND('Test Sample Data'!N472&lt;=30,'Control Sample Data'!N472&gt;=30)),"Type 1","OKAY")))</f>
        <v>#DIV/0!</v>
      </c>
    </row>
    <row r="473" spans="1:11">
      <c r="A473" s="99"/>
      <c r="B473" s="100" t="str">
        <f>'Gene Table'!D473</f>
        <v>NM_002046</v>
      </c>
      <c r="C473" s="93" t="s">
        <v>348</v>
      </c>
      <c r="D473" s="94" t="e">
        <f>Calculations!BN474</f>
        <v>#DIV/0!</v>
      </c>
      <c r="E473" s="94" t="e">
        <f>Calculations!BO474</f>
        <v>#DIV/0!</v>
      </c>
      <c r="F473" s="95" t="e">
        <f t="shared" si="36"/>
        <v>#DIV/0!</v>
      </c>
      <c r="G473" s="95" t="e">
        <f t="shared" si="37"/>
        <v>#DIV/0!</v>
      </c>
      <c r="H473" s="94" t="e">
        <f t="shared" si="34"/>
        <v>#DIV/0!</v>
      </c>
      <c r="I473" s="97" t="str">
        <f>IF(OR(COUNT(Calculations!BP474:BY474)&lt;3,COUNT(Calculations!BZ474:CI474)&lt;3),"N/A",IF(ISERROR(TTEST(Calculations!BP474:BY474,Calculations!BZ474:CI474,2,2)),"N/A",TTEST(Calculations!BP474:BY474,Calculations!BZ474:CI474,2,2)))</f>
        <v>N/A</v>
      </c>
      <c r="J473" s="94" t="e">
        <f t="shared" si="35"/>
        <v>#DIV/0!</v>
      </c>
      <c r="K473" s="98" t="e">
        <f>IF(AND('Test Sample Data'!N473&gt;=35,'Control Sample Data'!N473&gt;=35),"Type 3",IF(AND('Test Sample Data'!N473&gt;=30,'Control Sample Data'!N473&gt;=30,OR(I473&gt;=0.05,I473="N/A")),"Type 2",IF(OR(AND('Test Sample Data'!N473&gt;=30,'Control Sample Data'!N473&lt;=30),AND('Test Sample Data'!N473&lt;=30,'Control Sample Data'!N473&gt;=30)),"Type 1","OKAY")))</f>
        <v>#DIV/0!</v>
      </c>
    </row>
    <row r="474" spans="1:11">
      <c r="A474" s="99"/>
      <c r="B474" s="100" t="str">
        <f>'Gene Table'!D474</f>
        <v>NM_001101</v>
      </c>
      <c r="C474" s="93" t="s">
        <v>352</v>
      </c>
      <c r="D474" s="94" t="e">
        <f>Calculations!BN475</f>
        <v>#DIV/0!</v>
      </c>
      <c r="E474" s="94" t="e">
        <f>Calculations!BO475</f>
        <v>#DIV/0!</v>
      </c>
      <c r="F474" s="95" t="e">
        <f t="shared" si="36"/>
        <v>#DIV/0!</v>
      </c>
      <c r="G474" s="95" t="e">
        <f t="shared" si="37"/>
        <v>#DIV/0!</v>
      </c>
      <c r="H474" s="94" t="e">
        <f t="shared" si="34"/>
        <v>#DIV/0!</v>
      </c>
      <c r="I474" s="97" t="str">
        <f>IF(OR(COUNT(Calculations!BP475:BY475)&lt;3,COUNT(Calculations!BZ475:CI475)&lt;3),"N/A",IF(ISERROR(TTEST(Calculations!BP475:BY475,Calculations!BZ475:CI475,2,2)),"N/A",TTEST(Calculations!BP475:BY475,Calculations!BZ475:CI475,2,2)))</f>
        <v>N/A</v>
      </c>
      <c r="J474" s="94" t="e">
        <f t="shared" si="35"/>
        <v>#DIV/0!</v>
      </c>
      <c r="K474" s="98" t="e">
        <f>IF(AND('Test Sample Data'!N474&gt;=35,'Control Sample Data'!N474&gt;=35),"Type 3",IF(AND('Test Sample Data'!N474&gt;=30,'Control Sample Data'!N474&gt;=30,OR(I474&gt;=0.05,I474="N/A")),"Type 2",IF(OR(AND('Test Sample Data'!N474&gt;=30,'Control Sample Data'!N474&lt;=30),AND('Test Sample Data'!N474&lt;=30,'Control Sample Data'!N474&gt;=30)),"Type 1","OKAY")))</f>
        <v>#DIV/0!</v>
      </c>
    </row>
    <row r="475" spans="1:11">
      <c r="A475" s="99"/>
      <c r="B475" s="100" t="str">
        <f>'Gene Table'!D475</f>
        <v>NM_004048</v>
      </c>
      <c r="C475" s="93" t="s">
        <v>356</v>
      </c>
      <c r="D475" s="94" t="e">
        <f>Calculations!BN476</f>
        <v>#DIV/0!</v>
      </c>
      <c r="E475" s="94" t="e">
        <f>Calculations!BO476</f>
        <v>#DIV/0!</v>
      </c>
      <c r="F475" s="95" t="e">
        <f t="shared" si="36"/>
        <v>#DIV/0!</v>
      </c>
      <c r="G475" s="95" t="e">
        <f t="shared" si="37"/>
        <v>#DIV/0!</v>
      </c>
      <c r="H475" s="94" t="e">
        <f t="shared" si="34"/>
        <v>#DIV/0!</v>
      </c>
      <c r="I475" s="97" t="str">
        <f>IF(OR(COUNT(Calculations!BP476:BY476)&lt;3,COUNT(Calculations!BZ476:CI476)&lt;3),"N/A",IF(ISERROR(TTEST(Calculations!BP476:BY476,Calculations!BZ476:CI476,2,2)),"N/A",TTEST(Calculations!BP476:BY476,Calculations!BZ476:CI476,2,2)))</f>
        <v>N/A</v>
      </c>
      <c r="J475" s="94" t="e">
        <f t="shared" si="35"/>
        <v>#DIV/0!</v>
      </c>
      <c r="K475" s="98" t="e">
        <f>IF(AND('Test Sample Data'!N475&gt;=35,'Control Sample Data'!N475&gt;=35),"Type 3",IF(AND('Test Sample Data'!N475&gt;=30,'Control Sample Data'!N475&gt;=30,OR(I475&gt;=0.05,I475="N/A")),"Type 2",IF(OR(AND('Test Sample Data'!N475&gt;=30,'Control Sample Data'!N475&lt;=30),AND('Test Sample Data'!N475&lt;=30,'Control Sample Data'!N475&gt;=30)),"Type 1","OKAY")))</f>
        <v>#DIV/0!</v>
      </c>
    </row>
    <row r="476" spans="1:11">
      <c r="A476" s="99"/>
      <c r="B476" s="100" t="str">
        <f>'Gene Table'!D476</f>
        <v>NM_012423</v>
      </c>
      <c r="C476" s="93" t="s">
        <v>360</v>
      </c>
      <c r="D476" s="94" t="e">
        <f>Calculations!BN477</f>
        <v>#DIV/0!</v>
      </c>
      <c r="E476" s="94" t="e">
        <f>Calculations!BO477</f>
        <v>#DIV/0!</v>
      </c>
      <c r="F476" s="95" t="e">
        <f t="shared" si="36"/>
        <v>#DIV/0!</v>
      </c>
      <c r="G476" s="95" t="e">
        <f t="shared" si="37"/>
        <v>#DIV/0!</v>
      </c>
      <c r="H476" s="94" t="e">
        <f t="shared" si="34"/>
        <v>#DIV/0!</v>
      </c>
      <c r="I476" s="97" t="str">
        <f>IF(OR(COUNT(Calculations!BP477:BY477)&lt;3,COUNT(Calculations!BZ477:CI477)&lt;3),"N/A",IF(ISERROR(TTEST(Calculations!BP477:BY477,Calculations!BZ477:CI477,2,2)),"N/A",TTEST(Calculations!BP477:BY477,Calculations!BZ477:CI477,2,2)))</f>
        <v>N/A</v>
      </c>
      <c r="J476" s="94" t="e">
        <f t="shared" si="35"/>
        <v>#DIV/0!</v>
      </c>
      <c r="K476" s="98" t="e">
        <f>IF(AND('Test Sample Data'!N476&gt;=35,'Control Sample Data'!N476&gt;=35),"Type 3",IF(AND('Test Sample Data'!N476&gt;=30,'Control Sample Data'!N476&gt;=30,OR(I476&gt;=0.05,I476="N/A")),"Type 2",IF(OR(AND('Test Sample Data'!N476&gt;=30,'Control Sample Data'!N476&lt;=30),AND('Test Sample Data'!N476&lt;=30,'Control Sample Data'!N476&gt;=30)),"Type 1","OKAY")))</f>
        <v>#DIV/0!</v>
      </c>
    </row>
    <row r="477" spans="1:11">
      <c r="A477" s="99"/>
      <c r="B477" s="100" t="str">
        <f>'Gene Table'!D477</f>
        <v>NM_000194</v>
      </c>
      <c r="C477" s="93" t="s">
        <v>364</v>
      </c>
      <c r="D477" s="94" t="e">
        <f>Calculations!BN478</f>
        <v>#DIV/0!</v>
      </c>
      <c r="E477" s="94" t="e">
        <f>Calculations!BO478</f>
        <v>#DIV/0!</v>
      </c>
      <c r="F477" s="95" t="e">
        <f t="shared" si="36"/>
        <v>#DIV/0!</v>
      </c>
      <c r="G477" s="95" t="e">
        <f t="shared" si="37"/>
        <v>#DIV/0!</v>
      </c>
      <c r="H477" s="94" t="e">
        <f t="shared" si="34"/>
        <v>#DIV/0!</v>
      </c>
      <c r="I477" s="97" t="str">
        <f>IF(OR(COUNT(Calculations!BP478:BY478)&lt;3,COUNT(Calculations!BZ478:CI478)&lt;3),"N/A",IF(ISERROR(TTEST(Calculations!BP478:BY478,Calculations!BZ478:CI478,2,2)),"N/A",TTEST(Calculations!BP478:BY478,Calculations!BZ478:CI478,2,2)))</f>
        <v>N/A</v>
      </c>
      <c r="J477" s="94" t="e">
        <f t="shared" si="35"/>
        <v>#DIV/0!</v>
      </c>
      <c r="K477" s="98" t="e">
        <f>IF(AND('Test Sample Data'!N477&gt;=35,'Control Sample Data'!N477&gt;=35),"Type 3",IF(AND('Test Sample Data'!N477&gt;=30,'Control Sample Data'!N477&gt;=30,OR(I477&gt;=0.05,I477="N/A")),"Type 2",IF(OR(AND('Test Sample Data'!N477&gt;=30,'Control Sample Data'!N477&lt;=30),AND('Test Sample Data'!N477&lt;=30,'Control Sample Data'!N477&gt;=30)),"Type 1","OKAY")))</f>
        <v>#DIV/0!</v>
      </c>
    </row>
    <row r="478" spans="1:11">
      <c r="A478" s="99"/>
      <c r="B478" s="100" t="str">
        <f>'Gene Table'!D478</f>
        <v>NR_003286</v>
      </c>
      <c r="C478" s="93" t="s">
        <v>368</v>
      </c>
      <c r="D478" s="94" t="e">
        <f>Calculations!BN479</f>
        <v>#DIV/0!</v>
      </c>
      <c r="E478" s="94" t="e">
        <f>Calculations!BO479</f>
        <v>#DIV/0!</v>
      </c>
      <c r="F478" s="95" t="e">
        <f t="shared" si="36"/>
        <v>#DIV/0!</v>
      </c>
      <c r="G478" s="95" t="e">
        <f t="shared" si="37"/>
        <v>#DIV/0!</v>
      </c>
      <c r="H478" s="94" t="e">
        <f t="shared" si="34"/>
        <v>#DIV/0!</v>
      </c>
      <c r="I478" s="97" t="str">
        <f>IF(OR(COUNT(Calculations!BP479:BY479)&lt;3,COUNT(Calculations!BZ479:CI479)&lt;3),"N/A",IF(ISERROR(TTEST(Calculations!BP479:BY479,Calculations!BZ479:CI479,2,2)),"N/A",TTEST(Calculations!BP479:BY479,Calculations!BZ479:CI479,2,2)))</f>
        <v>N/A</v>
      </c>
      <c r="J478" s="94" t="e">
        <f t="shared" si="35"/>
        <v>#DIV/0!</v>
      </c>
      <c r="K478" s="98" t="e">
        <f>IF(AND('Test Sample Data'!N478&gt;=35,'Control Sample Data'!N478&gt;=35),"Type 3",IF(AND('Test Sample Data'!N478&gt;=30,'Control Sample Data'!N478&gt;=30,OR(I478&gt;=0.05,I478="N/A")),"Type 2",IF(OR(AND('Test Sample Data'!N478&gt;=30,'Control Sample Data'!N478&lt;=30),AND('Test Sample Data'!N478&lt;=30,'Control Sample Data'!N478&gt;=30)),"Type 1","OKAY")))</f>
        <v>#DIV/0!</v>
      </c>
    </row>
    <row r="479" spans="1:11">
      <c r="A479" s="99"/>
      <c r="B479" s="100" t="str">
        <f>'Gene Table'!D479</f>
        <v>RT</v>
      </c>
      <c r="C479" s="93" t="s">
        <v>372</v>
      </c>
      <c r="D479" s="94" t="e">
        <f>Calculations!BN480</f>
        <v>#DIV/0!</v>
      </c>
      <c r="E479" s="94" t="e">
        <f>Calculations!BO480</f>
        <v>#DIV/0!</v>
      </c>
      <c r="F479" s="95" t="e">
        <f t="shared" si="36"/>
        <v>#DIV/0!</v>
      </c>
      <c r="G479" s="95" t="e">
        <f t="shared" si="37"/>
        <v>#DIV/0!</v>
      </c>
      <c r="H479" s="94" t="e">
        <f>F479/G479</f>
        <v>#DIV/0!</v>
      </c>
      <c r="I479" s="97" t="str">
        <f>IF(OR(COUNT(Calculations!BP480:BY480)&lt;3,COUNT(Calculations!BZ480:CI480)&lt;3),"N/A",IF(ISERROR(TTEST(Calculations!BP480:BY480,Calculations!BZ480:CI480,2,2)),"N/A",TTEST(Calculations!BP480:BY480,Calculations!BZ480:CI480,2,2)))</f>
        <v>N/A</v>
      </c>
      <c r="J479" s="94" t="e">
        <f>IF(H479&gt;1,H479,-1/H479)</f>
        <v>#DIV/0!</v>
      </c>
      <c r="K479" s="98" t="e">
        <f>IF(AND('Test Sample Data'!N479&gt;=35,'Control Sample Data'!N479&gt;=35),"Type 3",IF(AND('Test Sample Data'!N479&gt;=30,'Control Sample Data'!N479&gt;=30,OR(I479&gt;=0.05,I479="N/A")),"Type 2",IF(OR(AND('Test Sample Data'!N479&gt;=30,'Control Sample Data'!N479&lt;=30),AND('Test Sample Data'!N479&lt;=30,'Control Sample Data'!N479&gt;=30)),"Type 1","OKAY")))</f>
        <v>#DIV/0!</v>
      </c>
    </row>
    <row r="480" spans="1:11">
      <c r="A480" s="99"/>
      <c r="B480" s="100" t="str">
        <f>'Gene Table'!D480</f>
        <v>RT</v>
      </c>
      <c r="C480" s="93" t="s">
        <v>374</v>
      </c>
      <c r="D480" s="94" t="e">
        <f>Calculations!BN481</f>
        <v>#DIV/0!</v>
      </c>
      <c r="E480" s="94" t="e">
        <f>Calculations!BO481</f>
        <v>#DIV/0!</v>
      </c>
      <c r="F480" s="95" t="e">
        <f t="shared" si="36"/>
        <v>#DIV/0!</v>
      </c>
      <c r="G480" s="95" t="e">
        <f t="shared" si="37"/>
        <v>#DIV/0!</v>
      </c>
      <c r="H480" s="94" t="e">
        <f>F480/G480</f>
        <v>#DIV/0!</v>
      </c>
      <c r="I480" s="97" t="str">
        <f>IF(OR(COUNT(Calculations!BP481:BY481)&lt;3,COUNT(Calculations!BZ481:CI481)&lt;3),"N/A",IF(ISERROR(TTEST(Calculations!BP481:BY481,Calculations!BZ481:CI481,2,2)),"N/A",TTEST(Calculations!BP481:BY481,Calculations!BZ481:CI481,2,2)))</f>
        <v>N/A</v>
      </c>
      <c r="J480" s="94" t="e">
        <f>IF(H480&gt;1,H480,-1/H480)</f>
        <v>#DIV/0!</v>
      </c>
      <c r="K480" s="98" t="e">
        <f>IF(AND('Test Sample Data'!N480&gt;=35,'Control Sample Data'!N480&gt;=35),"Type 3",IF(AND('Test Sample Data'!N480&gt;=30,'Control Sample Data'!N480&gt;=30,OR(I480&gt;=0.05,I480="N/A")),"Type 2",IF(OR(AND('Test Sample Data'!N480&gt;=30,'Control Sample Data'!N480&lt;=30),AND('Test Sample Data'!N480&lt;=30,'Control Sample Data'!N480&gt;=30)),"Type 1","OKAY")))</f>
        <v>#DIV/0!</v>
      </c>
    </row>
    <row r="481" spans="1:11">
      <c r="A481" s="99"/>
      <c r="B481" s="100" t="str">
        <f>'Gene Table'!D481</f>
        <v>PCR</v>
      </c>
      <c r="C481" s="93" t="s">
        <v>375</v>
      </c>
      <c r="D481" s="94" t="e">
        <f>Calculations!BN482</f>
        <v>#DIV/0!</v>
      </c>
      <c r="E481" s="94" t="e">
        <f>Calculations!BO482</f>
        <v>#DIV/0!</v>
      </c>
      <c r="F481" s="95" t="e">
        <f t="shared" si="36"/>
        <v>#DIV/0!</v>
      </c>
      <c r="G481" s="95" t="e">
        <f t="shared" si="37"/>
        <v>#DIV/0!</v>
      </c>
      <c r="H481" s="94" t="e">
        <f>F481/G481</f>
        <v>#DIV/0!</v>
      </c>
      <c r="I481" s="97" t="str">
        <f>IF(OR(COUNT(Calculations!BP482:BY482)&lt;3,COUNT(Calculations!BZ482:CI482)&lt;3),"N/A",IF(ISERROR(TTEST(Calculations!BP482:BY482,Calculations!BZ482:CI482,2,2)),"N/A",TTEST(Calculations!BP482:BY482,Calculations!BZ482:CI482,2,2)))</f>
        <v>N/A</v>
      </c>
      <c r="J481" s="94" t="e">
        <f>IF(H481&gt;1,H481,-1/H481)</f>
        <v>#DIV/0!</v>
      </c>
      <c r="K481" s="98" t="e">
        <f>IF(AND('Test Sample Data'!N481&gt;=35,'Control Sample Data'!N481&gt;=35),"Type 3",IF(AND('Test Sample Data'!N481&gt;=30,'Control Sample Data'!N481&gt;=30,OR(I481&gt;=0.05,I481="N/A")),"Type 2",IF(OR(AND('Test Sample Data'!N481&gt;=30,'Control Sample Data'!N481&lt;=30),AND('Test Sample Data'!N481&lt;=30,'Control Sample Data'!N481&gt;=30)),"Type 1","OKAY")))</f>
        <v>#DIV/0!</v>
      </c>
    </row>
    <row r="482" spans="1:11">
      <c r="A482" s="99"/>
      <c r="B482" s="100" t="str">
        <f>'Gene Table'!D482</f>
        <v>PCR</v>
      </c>
      <c r="C482" s="93" t="s">
        <v>377</v>
      </c>
      <c r="D482" s="94" t="e">
        <f>Calculations!BN483</f>
        <v>#DIV/0!</v>
      </c>
      <c r="E482" s="94" t="e">
        <f>Calculations!BO483</f>
        <v>#DIV/0!</v>
      </c>
      <c r="F482" s="95" t="e">
        <f t="shared" si="36"/>
        <v>#DIV/0!</v>
      </c>
      <c r="G482" s="95" t="e">
        <f t="shared" si="37"/>
        <v>#DIV/0!</v>
      </c>
      <c r="H482" s="94" t="e">
        <f>F482/G482</f>
        <v>#DIV/0!</v>
      </c>
      <c r="I482" s="97" t="str">
        <f>IF(OR(COUNT(Calculations!BP483:BY483)&lt;3,COUNT(Calculations!BZ483:CI483)&lt;3),"N/A",IF(ISERROR(TTEST(Calculations!BP483:BY483,Calculations!BZ483:CI483,2,2)),"N/A",TTEST(Calculations!BP483:BY483,Calculations!BZ483:CI483,2,2)))</f>
        <v>N/A</v>
      </c>
      <c r="J482" s="94" t="e">
        <f>IF(H482&gt;1,H482,-1/H482)</f>
        <v>#DIV/0!</v>
      </c>
      <c r="K482" s="98" t="e">
        <f>IF(AND('Test Sample Data'!N482&gt;=35,'Control Sample Data'!N482&gt;=35),"Type 3",IF(AND('Test Sample Data'!N482&gt;=30,'Control Sample Data'!N482&gt;=30,OR(I482&gt;=0.05,I482="N/A")),"Type 2",IF(OR(AND('Test Sample Data'!N482&gt;=30,'Control Sample Data'!N482&lt;=30),AND('Test Sample Data'!N482&lt;=30,'Control Sample Data'!N482&gt;=30)),"Type 1","OKAY")))</f>
        <v>#DIV/0!</v>
      </c>
    </row>
  </sheetData>
  <mergeCells count="11">
    <mergeCell ref="D1:E1"/>
    <mergeCell ref="F1:G1"/>
    <mergeCell ref="A1:A2"/>
    <mergeCell ref="A3:A98"/>
    <mergeCell ref="A99:A194"/>
    <mergeCell ref="A195:A290"/>
    <mergeCell ref="A291:A386"/>
    <mergeCell ref="A387:A482"/>
    <mergeCell ref="B1:B2"/>
    <mergeCell ref="C1:C2"/>
    <mergeCell ref="K1:K2"/>
  </mergeCells>
  <conditionalFormatting sqref="H3:H754">
    <cfRule type="cellIs" dxfId="0" priority="4" stopIfTrue="1" operator="greaterThan">
      <formula>2</formula>
    </cfRule>
    <cfRule type="cellIs" dxfId="1" priority="5" stopIfTrue="1" operator="lessThan">
      <formula>0.33</formula>
    </cfRule>
  </conditionalFormatting>
  <conditionalFormatting sqref="I3:I754">
    <cfRule type="cellIs" dxfId="0" priority="1" stopIfTrue="1" operator="lessThanOrEqual">
      <formula>0.05</formula>
    </cfRule>
  </conditionalFormatting>
  <conditionalFormatting sqref="J3:J754">
    <cfRule type="cellIs" dxfId="2" priority="2" stopIfTrue="1" operator="greaterThan">
      <formula>2</formula>
    </cfRule>
    <cfRule type="cellIs" dxfId="3" priority="3" stopIfTrue="1" operator="lessThan">
      <formula>-2</formula>
    </cfRule>
  </conditionalFormatting>
  <pageMargins left="0.75" right="0.75" top="1" bottom="1" header="0.5" footer="0.5"/>
  <pageSetup paperSize="1" orientation="landscape"/>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GridLines="0" showRowColHeaders="0" workbookViewId="0">
      <selection activeCell="A1" sqref="A1"/>
    </sheetView>
  </sheetViews>
  <sheetFormatPr defaultColWidth="10.2857142857143" defaultRowHeight="12.75"/>
  <sheetData/>
  <pageMargins left="0.75" right="0.75" top="1" bottom="1" header="0.5" footer="0.5"/>
  <pageSetup paperSize="1" orientation="landscape"/>
  <headerFooter alignWithMargins="0"/>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5"/>
  <sheetViews>
    <sheetView topLeftCell="B1" workbookViewId="0">
      <selection activeCell="P1" sqref="P1"/>
    </sheetView>
  </sheetViews>
  <sheetFormatPr defaultColWidth="9" defaultRowHeight="11.25"/>
  <cols>
    <col min="1" max="30" width="8.71428571428571" style="84" customWidth="1"/>
    <col min="31" max="16384" width="9.14285714285714" style="84"/>
  </cols>
  <sheetData>
    <row r="1" ht="15" customHeight="1" spans="1:22">
      <c r="A1" s="85" t="s">
        <v>1443</v>
      </c>
      <c r="B1" s="86" t="s">
        <v>1444</v>
      </c>
      <c r="C1" s="86" t="s">
        <v>1445</v>
      </c>
      <c r="D1" s="86" t="s">
        <v>1446</v>
      </c>
      <c r="E1" s="86" t="s">
        <v>1447</v>
      </c>
      <c r="F1" s="86" t="s">
        <v>1448</v>
      </c>
      <c r="G1" s="86" t="s">
        <v>1449</v>
      </c>
      <c r="H1" s="86" t="s">
        <v>1450</v>
      </c>
      <c r="I1" s="86" t="s">
        <v>1444</v>
      </c>
      <c r="J1" s="86" t="s">
        <v>1445</v>
      </c>
      <c r="K1" s="86" t="s">
        <v>1446</v>
      </c>
      <c r="L1" s="86" t="s">
        <v>1447</v>
      </c>
      <c r="M1" s="86" t="s">
        <v>1448</v>
      </c>
      <c r="N1" s="86" t="s">
        <v>1449</v>
      </c>
      <c r="O1" s="86" t="s">
        <v>1450</v>
      </c>
      <c r="P1" s="86" t="s">
        <v>1444</v>
      </c>
      <c r="Q1" s="86" t="s">
        <v>1445</v>
      </c>
      <c r="R1" s="86" t="s">
        <v>1446</v>
      </c>
      <c r="S1" s="86" t="s">
        <v>1447</v>
      </c>
      <c r="T1" s="86" t="s">
        <v>1448</v>
      </c>
      <c r="U1" s="86" t="s">
        <v>1449</v>
      </c>
      <c r="V1" s="86" t="s">
        <v>1450</v>
      </c>
    </row>
    <row r="2" ht="15" customHeight="1" spans="1:22">
      <c r="A2" s="87">
        <v>1</v>
      </c>
      <c r="B2" s="88" t="e">
        <f>Results!H3</f>
        <v>#DIV/0!</v>
      </c>
      <c r="C2" s="88" t="e">
        <f>Results!H15</f>
        <v>#DIV/0!</v>
      </c>
      <c r="D2" s="88" t="e">
        <f>Results!H27</f>
        <v>#DIV/0!</v>
      </c>
      <c r="E2" s="88" t="e">
        <f>Results!H39</f>
        <v>#DIV/0!</v>
      </c>
      <c r="F2" s="88" t="e">
        <f>Results!H51</f>
        <v>#DIV/0!</v>
      </c>
      <c r="G2" s="88" t="e">
        <f>Results!H63</f>
        <v>#DIV/0!</v>
      </c>
      <c r="H2" s="88" t="e">
        <f>Results!H75</f>
        <v>#DIV/0!</v>
      </c>
      <c r="I2" s="88" t="e">
        <f>Results!H195</f>
        <v>#DIV/0!</v>
      </c>
      <c r="J2" s="88" t="e">
        <f>Results!H207</f>
        <v>#DIV/0!</v>
      </c>
      <c r="K2" s="88" t="e">
        <f>Results!H219</f>
        <v>#DIV/0!</v>
      </c>
      <c r="L2" s="88" t="e">
        <f>Results!H231</f>
        <v>#DIV/0!</v>
      </c>
      <c r="M2" s="88" t="e">
        <f>Results!H243</f>
        <v>#DIV/0!</v>
      </c>
      <c r="N2" s="88" t="e">
        <f>Results!H255</f>
        <v>#DIV/0!</v>
      </c>
      <c r="O2" s="88" t="e">
        <f>Results!H267</f>
        <v>#DIV/0!</v>
      </c>
      <c r="P2" s="88" t="e">
        <f>Results!H387</f>
        <v>#DIV/0!</v>
      </c>
      <c r="Q2" s="88" t="e">
        <f>Results!H399</f>
        <v>#DIV/0!</v>
      </c>
      <c r="R2" s="88" t="e">
        <f>Results!H411</f>
        <v>#DIV/0!</v>
      </c>
      <c r="S2" s="88" t="e">
        <f>Results!H423</f>
        <v>#DIV/0!</v>
      </c>
      <c r="T2" s="88" t="e">
        <f>Results!H435</f>
        <v>#DIV/0!</v>
      </c>
      <c r="U2" s="88" t="e">
        <f>Results!H447</f>
        <v>#DIV/0!</v>
      </c>
      <c r="V2" s="88" t="e">
        <f>Results!H459</f>
        <v>#DIV/0!</v>
      </c>
    </row>
    <row r="3" ht="15" customHeight="1" spans="1:22">
      <c r="A3" s="87">
        <v>2</v>
      </c>
      <c r="B3" s="88" t="e">
        <f>Results!H4</f>
        <v>#DIV/0!</v>
      </c>
      <c r="C3" s="88" t="e">
        <f>Results!H16</f>
        <v>#DIV/0!</v>
      </c>
      <c r="D3" s="88" t="e">
        <f>Results!H28</f>
        <v>#DIV/0!</v>
      </c>
      <c r="E3" s="88" t="e">
        <f>Results!H40</f>
        <v>#DIV/0!</v>
      </c>
      <c r="F3" s="88" t="e">
        <f>Results!H52</f>
        <v>#DIV/0!</v>
      </c>
      <c r="G3" s="88" t="e">
        <f>Results!H64</f>
        <v>#DIV/0!</v>
      </c>
      <c r="H3" s="88" t="e">
        <f>Results!H76</f>
        <v>#DIV/0!</v>
      </c>
      <c r="I3" s="88" t="e">
        <f>Results!H196</f>
        <v>#DIV/0!</v>
      </c>
      <c r="J3" s="88" t="e">
        <f>Results!H208</f>
        <v>#DIV/0!</v>
      </c>
      <c r="K3" s="88" t="e">
        <f>Results!H220</f>
        <v>#DIV/0!</v>
      </c>
      <c r="L3" s="88" t="e">
        <f>Results!H232</f>
        <v>#DIV/0!</v>
      </c>
      <c r="M3" s="88" t="e">
        <f>Results!H244</f>
        <v>#DIV/0!</v>
      </c>
      <c r="N3" s="88" t="e">
        <f>Results!H256</f>
        <v>#DIV/0!</v>
      </c>
      <c r="O3" s="88" t="e">
        <f>Results!H268</f>
        <v>#DIV/0!</v>
      </c>
      <c r="P3" s="88" t="e">
        <f>Results!H388</f>
        <v>#DIV/0!</v>
      </c>
      <c r="Q3" s="88" t="e">
        <f>Results!H400</f>
        <v>#DIV/0!</v>
      </c>
      <c r="R3" s="88" t="e">
        <f>Results!H412</f>
        <v>#DIV/0!</v>
      </c>
      <c r="S3" s="88" t="e">
        <f>Results!H424</f>
        <v>#DIV/0!</v>
      </c>
      <c r="T3" s="88" t="e">
        <f>Results!H436</f>
        <v>#DIV/0!</v>
      </c>
      <c r="U3" s="88" t="e">
        <f>Results!H448</f>
        <v>#DIV/0!</v>
      </c>
      <c r="V3" s="88" t="e">
        <f>Results!H460</f>
        <v>#DIV/0!</v>
      </c>
    </row>
    <row r="4" ht="15" customHeight="1" spans="1:22">
      <c r="A4" s="87">
        <v>3</v>
      </c>
      <c r="B4" s="88" t="e">
        <f>Results!H5</f>
        <v>#DIV/0!</v>
      </c>
      <c r="C4" s="88" t="e">
        <f>Results!H17</f>
        <v>#DIV/0!</v>
      </c>
      <c r="D4" s="88" t="e">
        <f>Results!H29</f>
        <v>#DIV/0!</v>
      </c>
      <c r="E4" s="88" t="e">
        <f>Results!H41</f>
        <v>#DIV/0!</v>
      </c>
      <c r="F4" s="88" t="e">
        <f>Results!H53</f>
        <v>#DIV/0!</v>
      </c>
      <c r="G4" s="88" t="e">
        <f>Results!H65</f>
        <v>#DIV/0!</v>
      </c>
      <c r="H4" s="88" t="e">
        <f>Results!H77</f>
        <v>#DIV/0!</v>
      </c>
      <c r="I4" s="88" t="e">
        <f>Results!H197</f>
        <v>#DIV/0!</v>
      </c>
      <c r="J4" s="88" t="e">
        <f>Results!H209</f>
        <v>#DIV/0!</v>
      </c>
      <c r="K4" s="88" t="e">
        <f>Results!H221</f>
        <v>#DIV/0!</v>
      </c>
      <c r="L4" s="88" t="e">
        <f>Results!H233</f>
        <v>#DIV/0!</v>
      </c>
      <c r="M4" s="88" t="e">
        <f>Results!H245</f>
        <v>#DIV/0!</v>
      </c>
      <c r="N4" s="88" t="e">
        <f>Results!H257</f>
        <v>#DIV/0!</v>
      </c>
      <c r="O4" s="88" t="e">
        <f>Results!H269</f>
        <v>#DIV/0!</v>
      </c>
      <c r="P4" s="88" t="e">
        <f>Results!H389</f>
        <v>#DIV/0!</v>
      </c>
      <c r="Q4" s="88" t="e">
        <f>Results!H401</f>
        <v>#DIV/0!</v>
      </c>
      <c r="R4" s="88" t="e">
        <f>Results!H413</f>
        <v>#DIV/0!</v>
      </c>
      <c r="S4" s="88" t="e">
        <f>Results!H425</f>
        <v>#DIV/0!</v>
      </c>
      <c r="T4" s="88" t="e">
        <f>Results!H437</f>
        <v>#DIV/0!</v>
      </c>
      <c r="U4" s="88" t="e">
        <f>Results!H449</f>
        <v>#DIV/0!</v>
      </c>
      <c r="V4" s="88" t="e">
        <f>Results!H461</f>
        <v>#DIV/0!</v>
      </c>
    </row>
    <row r="5" ht="15" customHeight="1" spans="1:22">
      <c r="A5" s="87">
        <v>4</v>
      </c>
      <c r="B5" s="88" t="e">
        <f>Results!H6</f>
        <v>#DIV/0!</v>
      </c>
      <c r="C5" s="88" t="e">
        <f>Results!H18</f>
        <v>#DIV/0!</v>
      </c>
      <c r="D5" s="88" t="e">
        <f>Results!H30</f>
        <v>#DIV/0!</v>
      </c>
      <c r="E5" s="88" t="e">
        <f>Results!H42</f>
        <v>#DIV/0!</v>
      </c>
      <c r="F5" s="88" t="e">
        <f>Results!H54</f>
        <v>#DIV/0!</v>
      </c>
      <c r="G5" s="88" t="e">
        <f>Results!H66</f>
        <v>#DIV/0!</v>
      </c>
      <c r="H5" s="88" t="e">
        <f>Results!H78</f>
        <v>#DIV/0!</v>
      </c>
      <c r="I5" s="88" t="e">
        <f>Results!H198</f>
        <v>#DIV/0!</v>
      </c>
      <c r="J5" s="88" t="e">
        <f>Results!H210</f>
        <v>#DIV/0!</v>
      </c>
      <c r="K5" s="88" t="e">
        <f>Results!H222</f>
        <v>#DIV/0!</v>
      </c>
      <c r="L5" s="88" t="e">
        <f>Results!H234</f>
        <v>#DIV/0!</v>
      </c>
      <c r="M5" s="88" t="e">
        <f>Results!H246</f>
        <v>#DIV/0!</v>
      </c>
      <c r="N5" s="88" t="e">
        <f>Results!H258</f>
        <v>#DIV/0!</v>
      </c>
      <c r="O5" s="88" t="e">
        <f>Results!H270</f>
        <v>#DIV/0!</v>
      </c>
      <c r="P5" s="88" t="e">
        <f>Results!H390</f>
        <v>#DIV/0!</v>
      </c>
      <c r="Q5" s="88" t="e">
        <f>Results!H402</f>
        <v>#DIV/0!</v>
      </c>
      <c r="R5" s="88" t="e">
        <f>Results!H414</f>
        <v>#DIV/0!</v>
      </c>
      <c r="S5" s="88" t="e">
        <f>Results!H426</f>
        <v>#DIV/0!</v>
      </c>
      <c r="T5" s="88" t="e">
        <f>Results!H438</f>
        <v>#DIV/0!</v>
      </c>
      <c r="U5" s="88" t="e">
        <f>Results!H450</f>
        <v>#DIV/0!</v>
      </c>
      <c r="V5" s="88" t="e">
        <f>Results!H462</f>
        <v>#DIV/0!</v>
      </c>
    </row>
    <row r="6" ht="15" customHeight="1" spans="1:22">
      <c r="A6" s="87">
        <v>5</v>
      </c>
      <c r="B6" s="88" t="e">
        <f>Results!H7</f>
        <v>#DIV/0!</v>
      </c>
      <c r="C6" s="88" t="e">
        <f>Results!H19</f>
        <v>#DIV/0!</v>
      </c>
      <c r="D6" s="88" t="e">
        <f>Results!H31</f>
        <v>#DIV/0!</v>
      </c>
      <c r="E6" s="88" t="e">
        <f>Results!H43</f>
        <v>#DIV/0!</v>
      </c>
      <c r="F6" s="88" t="e">
        <f>Results!H55</f>
        <v>#DIV/0!</v>
      </c>
      <c r="G6" s="88" t="e">
        <f>Results!H67</f>
        <v>#DIV/0!</v>
      </c>
      <c r="H6" s="88" t="e">
        <f>Results!H79</f>
        <v>#DIV/0!</v>
      </c>
      <c r="I6" s="88" t="e">
        <f>Results!H199</f>
        <v>#DIV/0!</v>
      </c>
      <c r="J6" s="88" t="e">
        <f>Results!H211</f>
        <v>#DIV/0!</v>
      </c>
      <c r="K6" s="88" t="e">
        <f>Results!H223</f>
        <v>#DIV/0!</v>
      </c>
      <c r="L6" s="88" t="e">
        <f>Results!H235</f>
        <v>#DIV/0!</v>
      </c>
      <c r="M6" s="88" t="e">
        <f>Results!H247</f>
        <v>#DIV/0!</v>
      </c>
      <c r="N6" s="88" t="e">
        <f>Results!H259</f>
        <v>#DIV/0!</v>
      </c>
      <c r="O6" s="88" t="e">
        <f>Results!H271</f>
        <v>#DIV/0!</v>
      </c>
      <c r="P6" s="88" t="e">
        <f>Results!H391</f>
        <v>#DIV/0!</v>
      </c>
      <c r="Q6" s="88" t="e">
        <f>Results!H403</f>
        <v>#DIV/0!</v>
      </c>
      <c r="R6" s="88" t="e">
        <f>Results!H415</f>
        <v>#DIV/0!</v>
      </c>
      <c r="S6" s="88" t="e">
        <f>Results!H427</f>
        <v>#DIV/0!</v>
      </c>
      <c r="T6" s="88" t="e">
        <f>Results!H439</f>
        <v>#DIV/0!</v>
      </c>
      <c r="U6" s="88" t="e">
        <f>Results!H451</f>
        <v>#DIV/0!</v>
      </c>
      <c r="V6" s="88" t="e">
        <f>Results!H463</f>
        <v>#DIV/0!</v>
      </c>
    </row>
    <row r="7" ht="15" customHeight="1" spans="1:22">
      <c r="A7" s="87">
        <v>6</v>
      </c>
      <c r="B7" s="88" t="e">
        <f>Results!H8</f>
        <v>#DIV/0!</v>
      </c>
      <c r="C7" s="88" t="e">
        <f>Results!H20</f>
        <v>#DIV/0!</v>
      </c>
      <c r="D7" s="88" t="e">
        <f>Results!H32</f>
        <v>#DIV/0!</v>
      </c>
      <c r="E7" s="88" t="e">
        <f>Results!H44</f>
        <v>#DIV/0!</v>
      </c>
      <c r="F7" s="88" t="e">
        <f>Results!H56</f>
        <v>#DIV/0!</v>
      </c>
      <c r="G7" s="88" t="e">
        <f>Results!H68</f>
        <v>#DIV/0!</v>
      </c>
      <c r="H7" s="88" t="e">
        <f>Results!H80</f>
        <v>#DIV/0!</v>
      </c>
      <c r="I7" s="88" t="e">
        <f>Results!H200</f>
        <v>#DIV/0!</v>
      </c>
      <c r="J7" s="88" t="e">
        <f>Results!H212</f>
        <v>#DIV/0!</v>
      </c>
      <c r="K7" s="88" t="e">
        <f>Results!H224</f>
        <v>#DIV/0!</v>
      </c>
      <c r="L7" s="88" t="e">
        <f>Results!H236</f>
        <v>#DIV/0!</v>
      </c>
      <c r="M7" s="88" t="e">
        <f>Results!H248</f>
        <v>#DIV/0!</v>
      </c>
      <c r="N7" s="88" t="e">
        <f>Results!H260</f>
        <v>#DIV/0!</v>
      </c>
      <c r="O7" s="88" t="e">
        <f>Results!H272</f>
        <v>#DIV/0!</v>
      </c>
      <c r="P7" s="88" t="e">
        <f>Results!H392</f>
        <v>#DIV/0!</v>
      </c>
      <c r="Q7" s="88" t="e">
        <f>Results!H404</f>
        <v>#DIV/0!</v>
      </c>
      <c r="R7" s="88" t="e">
        <f>Results!H416</f>
        <v>#DIV/0!</v>
      </c>
      <c r="S7" s="88" t="e">
        <f>Results!H428</f>
        <v>#DIV/0!</v>
      </c>
      <c r="T7" s="88" t="e">
        <f>Results!H440</f>
        <v>#DIV/0!</v>
      </c>
      <c r="U7" s="88" t="e">
        <f>Results!H452</f>
        <v>#DIV/0!</v>
      </c>
      <c r="V7" s="88" t="e">
        <f>Results!H464</f>
        <v>#DIV/0!</v>
      </c>
    </row>
    <row r="8" ht="15" customHeight="1" spans="1:22">
      <c r="A8" s="87">
        <v>7</v>
      </c>
      <c r="B8" s="88" t="e">
        <f>Results!H9</f>
        <v>#DIV/0!</v>
      </c>
      <c r="C8" s="88" t="e">
        <f>Results!H21</f>
        <v>#DIV/0!</v>
      </c>
      <c r="D8" s="88" t="e">
        <f>Results!H33</f>
        <v>#DIV/0!</v>
      </c>
      <c r="E8" s="88" t="e">
        <f>Results!H45</f>
        <v>#DIV/0!</v>
      </c>
      <c r="F8" s="88" t="e">
        <f>Results!H57</f>
        <v>#DIV/0!</v>
      </c>
      <c r="G8" s="88" t="e">
        <f>Results!H69</f>
        <v>#DIV/0!</v>
      </c>
      <c r="H8" s="88" t="e">
        <f>Results!H81</f>
        <v>#DIV/0!</v>
      </c>
      <c r="I8" s="88" t="e">
        <f>Results!H201</f>
        <v>#DIV/0!</v>
      </c>
      <c r="J8" s="88" t="e">
        <f>Results!H213</f>
        <v>#DIV/0!</v>
      </c>
      <c r="K8" s="88" t="e">
        <f>Results!H225</f>
        <v>#DIV/0!</v>
      </c>
      <c r="L8" s="88" t="e">
        <f>Results!H237</f>
        <v>#DIV/0!</v>
      </c>
      <c r="M8" s="88" t="e">
        <f>Results!H249</f>
        <v>#DIV/0!</v>
      </c>
      <c r="N8" s="88" t="e">
        <f>Results!H261</f>
        <v>#DIV/0!</v>
      </c>
      <c r="O8" s="88" t="e">
        <f>Results!H273</f>
        <v>#DIV/0!</v>
      </c>
      <c r="P8" s="88" t="e">
        <f>Results!H393</f>
        <v>#DIV/0!</v>
      </c>
      <c r="Q8" s="88" t="e">
        <f>Results!H405</f>
        <v>#DIV/0!</v>
      </c>
      <c r="R8" s="88" t="e">
        <f>Results!H417</f>
        <v>#DIV/0!</v>
      </c>
      <c r="S8" s="88" t="e">
        <f>Results!H429</f>
        <v>#DIV/0!</v>
      </c>
      <c r="T8" s="88" t="e">
        <f>Results!H441</f>
        <v>#DIV/0!</v>
      </c>
      <c r="U8" s="88" t="e">
        <f>Results!H453</f>
        <v>#DIV/0!</v>
      </c>
      <c r="V8" s="88" t="e">
        <f>Results!H465</f>
        <v>#DIV/0!</v>
      </c>
    </row>
    <row r="9" ht="15" customHeight="1" spans="1:22">
      <c r="A9" s="87">
        <v>8</v>
      </c>
      <c r="B9" s="88" t="e">
        <f>Results!H10</f>
        <v>#DIV/0!</v>
      </c>
      <c r="C9" s="88" t="e">
        <f>Results!H22</f>
        <v>#DIV/0!</v>
      </c>
      <c r="D9" s="88" t="e">
        <f>Results!H34</f>
        <v>#DIV/0!</v>
      </c>
      <c r="E9" s="88" t="e">
        <f>Results!H46</f>
        <v>#DIV/0!</v>
      </c>
      <c r="F9" s="88" t="e">
        <f>Results!H58</f>
        <v>#DIV/0!</v>
      </c>
      <c r="G9" s="88" t="e">
        <f>Results!H70</f>
        <v>#DIV/0!</v>
      </c>
      <c r="H9" s="88" t="e">
        <f>Results!H82</f>
        <v>#DIV/0!</v>
      </c>
      <c r="I9" s="88" t="e">
        <f>Results!H202</f>
        <v>#DIV/0!</v>
      </c>
      <c r="J9" s="88" t="e">
        <f>Results!H214</f>
        <v>#DIV/0!</v>
      </c>
      <c r="K9" s="88" t="e">
        <f>Results!H226</f>
        <v>#DIV/0!</v>
      </c>
      <c r="L9" s="88" t="e">
        <f>Results!H238</f>
        <v>#DIV/0!</v>
      </c>
      <c r="M9" s="88" t="e">
        <f>Results!H250</f>
        <v>#DIV/0!</v>
      </c>
      <c r="N9" s="88" t="e">
        <f>Results!H262</f>
        <v>#DIV/0!</v>
      </c>
      <c r="O9" s="88" t="e">
        <f>Results!H274</f>
        <v>#DIV/0!</v>
      </c>
      <c r="P9" s="88" t="e">
        <f>Results!H394</f>
        <v>#DIV/0!</v>
      </c>
      <c r="Q9" s="88" t="e">
        <f>Results!H406</f>
        <v>#DIV/0!</v>
      </c>
      <c r="R9" s="88" t="e">
        <f>Results!H418</f>
        <v>#DIV/0!</v>
      </c>
      <c r="S9" s="88" t="e">
        <f>Results!H430</f>
        <v>#DIV/0!</v>
      </c>
      <c r="T9" s="88" t="e">
        <f>Results!H442</f>
        <v>#DIV/0!</v>
      </c>
      <c r="U9" s="88" t="e">
        <f>Results!H454</f>
        <v>#DIV/0!</v>
      </c>
      <c r="V9" s="88" t="e">
        <f>Results!H466</f>
        <v>#DIV/0!</v>
      </c>
    </row>
    <row r="10" ht="15" customHeight="1" spans="1:22">
      <c r="A10" s="87">
        <v>9</v>
      </c>
      <c r="B10" s="88" t="e">
        <f>Results!H11</f>
        <v>#DIV/0!</v>
      </c>
      <c r="C10" s="88" t="e">
        <f>Results!H23</f>
        <v>#DIV/0!</v>
      </c>
      <c r="D10" s="88" t="e">
        <f>Results!H35</f>
        <v>#DIV/0!</v>
      </c>
      <c r="E10" s="88" t="e">
        <f>Results!H47</f>
        <v>#DIV/0!</v>
      </c>
      <c r="F10" s="88" t="e">
        <f>Results!H59</f>
        <v>#DIV/0!</v>
      </c>
      <c r="G10" s="88" t="e">
        <f>Results!H71</f>
        <v>#DIV/0!</v>
      </c>
      <c r="H10" s="88" t="e">
        <f>Results!H83</f>
        <v>#DIV/0!</v>
      </c>
      <c r="I10" s="88" t="e">
        <f>Results!H203</f>
        <v>#DIV/0!</v>
      </c>
      <c r="J10" s="88" t="e">
        <f>Results!H215</f>
        <v>#DIV/0!</v>
      </c>
      <c r="K10" s="88" t="e">
        <f>Results!H227</f>
        <v>#DIV/0!</v>
      </c>
      <c r="L10" s="88" t="e">
        <f>Results!H239</f>
        <v>#DIV/0!</v>
      </c>
      <c r="M10" s="88" t="e">
        <f>Results!H251</f>
        <v>#DIV/0!</v>
      </c>
      <c r="N10" s="88" t="e">
        <f>Results!H263</f>
        <v>#DIV/0!</v>
      </c>
      <c r="O10" s="88" t="e">
        <f>Results!H275</f>
        <v>#DIV/0!</v>
      </c>
      <c r="P10" s="88" t="e">
        <f>Results!H395</f>
        <v>#DIV/0!</v>
      </c>
      <c r="Q10" s="88" t="e">
        <f>Results!H407</f>
        <v>#DIV/0!</v>
      </c>
      <c r="R10" s="88" t="e">
        <f>Results!H419</f>
        <v>#DIV/0!</v>
      </c>
      <c r="S10" s="88" t="e">
        <f>Results!H431</f>
        <v>#DIV/0!</v>
      </c>
      <c r="T10" s="88" t="e">
        <f>Results!H443</f>
        <v>#DIV/0!</v>
      </c>
      <c r="U10" s="88" t="e">
        <f>Results!H455</f>
        <v>#DIV/0!</v>
      </c>
      <c r="V10" s="88" t="e">
        <f>Results!H467</f>
        <v>#DIV/0!</v>
      </c>
    </row>
    <row r="11" ht="15" customHeight="1" spans="1:22">
      <c r="A11" s="87">
        <v>10</v>
      </c>
      <c r="B11" s="88" t="e">
        <f>Results!H12</f>
        <v>#DIV/0!</v>
      </c>
      <c r="C11" s="88" t="e">
        <f>Results!H24</f>
        <v>#DIV/0!</v>
      </c>
      <c r="D11" s="88" t="e">
        <f>Results!H36</f>
        <v>#DIV/0!</v>
      </c>
      <c r="E11" s="88" t="e">
        <f>Results!H48</f>
        <v>#DIV/0!</v>
      </c>
      <c r="F11" s="88" t="e">
        <f>Results!H60</f>
        <v>#DIV/0!</v>
      </c>
      <c r="G11" s="88" t="e">
        <f>Results!H72</f>
        <v>#DIV/0!</v>
      </c>
      <c r="H11" s="88" t="e">
        <f>Results!H84</f>
        <v>#DIV/0!</v>
      </c>
      <c r="I11" s="88" t="e">
        <f>Results!H204</f>
        <v>#DIV/0!</v>
      </c>
      <c r="J11" s="88" t="e">
        <f>Results!H216</f>
        <v>#DIV/0!</v>
      </c>
      <c r="K11" s="88" t="e">
        <f>Results!H228</f>
        <v>#DIV/0!</v>
      </c>
      <c r="L11" s="88" t="e">
        <f>Results!H240</f>
        <v>#DIV/0!</v>
      </c>
      <c r="M11" s="88" t="e">
        <f>Results!H252</f>
        <v>#DIV/0!</v>
      </c>
      <c r="N11" s="88" t="e">
        <f>Results!H264</f>
        <v>#DIV/0!</v>
      </c>
      <c r="O11" s="88" t="e">
        <f>Results!H276</f>
        <v>#DIV/0!</v>
      </c>
      <c r="P11" s="88" t="e">
        <f>Results!H396</f>
        <v>#DIV/0!</v>
      </c>
      <c r="Q11" s="88" t="e">
        <f>Results!H408</f>
        <v>#DIV/0!</v>
      </c>
      <c r="R11" s="88" t="e">
        <f>Results!H420</f>
        <v>#DIV/0!</v>
      </c>
      <c r="S11" s="88" t="e">
        <f>Results!H432</f>
        <v>#DIV/0!</v>
      </c>
      <c r="T11" s="88" t="e">
        <f>Results!H444</f>
        <v>#DIV/0!</v>
      </c>
      <c r="U11" s="88" t="e">
        <f>Results!H456</f>
        <v>#DIV/0!</v>
      </c>
      <c r="V11" s="88" t="e">
        <f>Results!H468</f>
        <v>#DIV/0!</v>
      </c>
    </row>
    <row r="12" ht="15" customHeight="1" spans="1:22">
      <c r="A12" s="87">
        <v>11</v>
      </c>
      <c r="B12" s="88" t="e">
        <f>Results!H13</f>
        <v>#DIV/0!</v>
      </c>
      <c r="C12" s="88" t="e">
        <f>Results!H25</f>
        <v>#DIV/0!</v>
      </c>
      <c r="D12" s="88" t="e">
        <f>Results!H37</f>
        <v>#DIV/0!</v>
      </c>
      <c r="E12" s="88" t="e">
        <f>Results!H49</f>
        <v>#DIV/0!</v>
      </c>
      <c r="F12" s="88" t="e">
        <f>Results!H61</f>
        <v>#DIV/0!</v>
      </c>
      <c r="G12" s="88" t="e">
        <f>Results!H73</f>
        <v>#DIV/0!</v>
      </c>
      <c r="H12" s="88" t="e">
        <f>Results!H85</f>
        <v>#DIV/0!</v>
      </c>
      <c r="I12" s="88" t="e">
        <f>Results!H205</f>
        <v>#DIV/0!</v>
      </c>
      <c r="J12" s="88" t="e">
        <f>Results!H217</f>
        <v>#DIV/0!</v>
      </c>
      <c r="K12" s="88" t="e">
        <f>Results!H229</f>
        <v>#DIV/0!</v>
      </c>
      <c r="L12" s="88" t="e">
        <f>Results!H241</f>
        <v>#DIV/0!</v>
      </c>
      <c r="M12" s="88" t="e">
        <f>Results!H253</f>
        <v>#DIV/0!</v>
      </c>
      <c r="N12" s="88" t="e">
        <f>Results!H265</f>
        <v>#DIV/0!</v>
      </c>
      <c r="O12" s="88" t="e">
        <f>Results!H277</f>
        <v>#DIV/0!</v>
      </c>
      <c r="P12" s="88" t="e">
        <f>Results!H397</f>
        <v>#DIV/0!</v>
      </c>
      <c r="Q12" s="88" t="e">
        <f>Results!H409</f>
        <v>#DIV/0!</v>
      </c>
      <c r="R12" s="88" t="e">
        <f>Results!H421</f>
        <v>#DIV/0!</v>
      </c>
      <c r="S12" s="88" t="e">
        <f>Results!H433</f>
        <v>#DIV/0!</v>
      </c>
      <c r="T12" s="88" t="e">
        <f>Results!H445</f>
        <v>#DIV/0!</v>
      </c>
      <c r="U12" s="88" t="e">
        <f>Results!H457</f>
        <v>#DIV/0!</v>
      </c>
      <c r="V12" s="88" t="e">
        <f>Results!H469</f>
        <v>#DIV/0!</v>
      </c>
    </row>
    <row r="13" ht="15" customHeight="1" spans="1:22">
      <c r="A13" s="87">
        <v>12</v>
      </c>
      <c r="B13" s="88" t="e">
        <f>Results!H14</f>
        <v>#DIV/0!</v>
      </c>
      <c r="C13" s="88" t="e">
        <f>Results!H26</f>
        <v>#DIV/0!</v>
      </c>
      <c r="D13" s="88" t="e">
        <f>Results!H38</f>
        <v>#DIV/0!</v>
      </c>
      <c r="E13" s="88" t="e">
        <f>Results!H50</f>
        <v>#DIV/0!</v>
      </c>
      <c r="F13" s="88" t="e">
        <f>Results!H62</f>
        <v>#DIV/0!</v>
      </c>
      <c r="G13" s="88" t="e">
        <f>Results!H74</f>
        <v>#DIV/0!</v>
      </c>
      <c r="H13" s="88" t="e">
        <f>Results!H86</f>
        <v>#DIV/0!</v>
      </c>
      <c r="I13" s="88" t="e">
        <f>Results!H206</f>
        <v>#DIV/0!</v>
      </c>
      <c r="J13" s="88" t="e">
        <f>Results!H218</f>
        <v>#DIV/0!</v>
      </c>
      <c r="K13" s="88" t="e">
        <f>Results!H230</f>
        <v>#DIV/0!</v>
      </c>
      <c r="L13" s="88" t="e">
        <f>Results!H242</f>
        <v>#DIV/0!</v>
      </c>
      <c r="M13" s="88" t="e">
        <f>Results!H254</f>
        <v>#DIV/0!</v>
      </c>
      <c r="N13" s="88" t="e">
        <f>Results!H266</f>
        <v>#DIV/0!</v>
      </c>
      <c r="O13" s="88" t="e">
        <f>Results!H278</f>
        <v>#DIV/0!</v>
      </c>
      <c r="P13" s="88" t="e">
        <f>Results!H398</f>
        <v>#DIV/0!</v>
      </c>
      <c r="Q13" s="88" t="e">
        <f>Results!H410</f>
        <v>#DIV/0!</v>
      </c>
      <c r="R13" s="88" t="e">
        <f>Results!H422</f>
        <v>#DIV/0!</v>
      </c>
      <c r="S13" s="88" t="e">
        <f>Results!H434</f>
        <v>#DIV/0!</v>
      </c>
      <c r="T13" s="88" t="e">
        <f>Results!H446</f>
        <v>#DIV/0!</v>
      </c>
      <c r="U13" s="88" t="e">
        <f>Results!H458</f>
        <v>#DIV/0!</v>
      </c>
      <c r="V13" s="88" t="e">
        <f>Results!H470</f>
        <v>#DIV/0!</v>
      </c>
    </row>
    <row r="14" ht="15" customHeight="1" spans="1:15">
      <c r="A14" s="87">
        <v>1</v>
      </c>
      <c r="B14" s="88" t="e">
        <f>Results!H99</f>
        <v>#DIV/0!</v>
      </c>
      <c r="C14" s="88" t="e">
        <f>Results!H111</f>
        <v>#DIV/0!</v>
      </c>
      <c r="D14" s="88" t="e">
        <f>Results!H123</f>
        <v>#DIV/0!</v>
      </c>
      <c r="E14" s="88" t="e">
        <f>Results!H135</f>
        <v>#DIV/0!</v>
      </c>
      <c r="F14" s="88" t="e">
        <f>Results!H147</f>
        <v>#DIV/0!</v>
      </c>
      <c r="G14" s="88" t="e">
        <f>Results!H159</f>
        <v>#DIV/0!</v>
      </c>
      <c r="H14" s="88" t="e">
        <f>Results!H171</f>
        <v>#DIV/0!</v>
      </c>
      <c r="I14" s="88" t="e">
        <f>Results!H291</f>
        <v>#DIV/0!</v>
      </c>
      <c r="J14" s="88" t="e">
        <f>Results!H303</f>
        <v>#DIV/0!</v>
      </c>
      <c r="K14" s="88" t="e">
        <f>Results!H315</f>
        <v>#DIV/0!</v>
      </c>
      <c r="L14" s="88" t="e">
        <f>Results!H327</f>
        <v>#DIV/0!</v>
      </c>
      <c r="M14" s="88" t="e">
        <f>Results!H339</f>
        <v>#DIV/0!</v>
      </c>
      <c r="N14" s="88" t="e">
        <f>Results!H351</f>
        <v>#DIV/0!</v>
      </c>
      <c r="O14" s="88" t="e">
        <f>Results!H363</f>
        <v>#DIV/0!</v>
      </c>
    </row>
    <row r="15" ht="15" customHeight="1" spans="1:15">
      <c r="A15" s="87">
        <v>2</v>
      </c>
      <c r="B15" s="88" t="e">
        <f>Results!H100</f>
        <v>#DIV/0!</v>
      </c>
      <c r="C15" s="88" t="e">
        <f>Results!H112</f>
        <v>#DIV/0!</v>
      </c>
      <c r="D15" s="88" t="e">
        <f>Results!H124</f>
        <v>#DIV/0!</v>
      </c>
      <c r="E15" s="88" t="e">
        <f>Results!H136</f>
        <v>#DIV/0!</v>
      </c>
      <c r="F15" s="88" t="e">
        <f>Results!H148</f>
        <v>#DIV/0!</v>
      </c>
      <c r="G15" s="88" t="e">
        <f>Results!H160</f>
        <v>#DIV/0!</v>
      </c>
      <c r="H15" s="88" t="e">
        <f>Results!H172</f>
        <v>#DIV/0!</v>
      </c>
      <c r="I15" s="88" t="e">
        <f>Results!H292</f>
        <v>#DIV/0!</v>
      </c>
      <c r="J15" s="88" t="e">
        <f>Results!H304</f>
        <v>#DIV/0!</v>
      </c>
      <c r="K15" s="88" t="e">
        <f>Results!H316</f>
        <v>#DIV/0!</v>
      </c>
      <c r="L15" s="88" t="e">
        <f>Results!H328</f>
        <v>#DIV/0!</v>
      </c>
      <c r="M15" s="88" t="e">
        <f>Results!H340</f>
        <v>#DIV/0!</v>
      </c>
      <c r="N15" s="88" t="e">
        <f>Results!H352</f>
        <v>#DIV/0!</v>
      </c>
      <c r="O15" s="88" t="e">
        <f>Results!H364</f>
        <v>#DIV/0!</v>
      </c>
    </row>
    <row r="16" ht="15" customHeight="1" spans="1:15">
      <c r="A16" s="87">
        <v>3</v>
      </c>
      <c r="B16" s="88" t="e">
        <f>Results!H101</f>
        <v>#DIV/0!</v>
      </c>
      <c r="C16" s="88" t="e">
        <f>Results!H113</f>
        <v>#DIV/0!</v>
      </c>
      <c r="D16" s="88" t="e">
        <f>Results!H125</f>
        <v>#DIV/0!</v>
      </c>
      <c r="E16" s="88" t="e">
        <f>Results!H137</f>
        <v>#DIV/0!</v>
      </c>
      <c r="F16" s="88" t="e">
        <f>Results!H149</f>
        <v>#DIV/0!</v>
      </c>
      <c r="G16" s="88" t="e">
        <f>Results!H161</f>
        <v>#DIV/0!</v>
      </c>
      <c r="H16" s="88" t="e">
        <f>Results!H173</f>
        <v>#DIV/0!</v>
      </c>
      <c r="I16" s="88" t="e">
        <f>Results!H293</f>
        <v>#DIV/0!</v>
      </c>
      <c r="J16" s="88" t="e">
        <f>Results!H305</f>
        <v>#DIV/0!</v>
      </c>
      <c r="K16" s="88" t="e">
        <f>Results!H317</f>
        <v>#DIV/0!</v>
      </c>
      <c r="L16" s="88" t="e">
        <f>Results!H329</f>
        <v>#DIV/0!</v>
      </c>
      <c r="M16" s="88" t="e">
        <f>Results!H341</f>
        <v>#DIV/0!</v>
      </c>
      <c r="N16" s="88" t="e">
        <f>Results!H353</f>
        <v>#DIV/0!</v>
      </c>
      <c r="O16" s="88" t="e">
        <f>Results!H365</f>
        <v>#DIV/0!</v>
      </c>
    </row>
    <row r="17" ht="15" customHeight="1" spans="1:15">
      <c r="A17" s="87">
        <v>4</v>
      </c>
      <c r="B17" s="88" t="e">
        <f>Results!H102</f>
        <v>#DIV/0!</v>
      </c>
      <c r="C17" s="88" t="e">
        <f>Results!H114</f>
        <v>#DIV/0!</v>
      </c>
      <c r="D17" s="88" t="e">
        <f>Results!H126</f>
        <v>#DIV/0!</v>
      </c>
      <c r="E17" s="88" t="e">
        <f>Results!H138</f>
        <v>#DIV/0!</v>
      </c>
      <c r="F17" s="88" t="e">
        <f>Results!H150</f>
        <v>#DIV/0!</v>
      </c>
      <c r="G17" s="88" t="e">
        <f>Results!H162</f>
        <v>#DIV/0!</v>
      </c>
      <c r="H17" s="88" t="e">
        <f>Results!H174</f>
        <v>#DIV/0!</v>
      </c>
      <c r="I17" s="88" t="e">
        <f>Results!H294</f>
        <v>#DIV/0!</v>
      </c>
      <c r="J17" s="88" t="e">
        <f>Results!H306</f>
        <v>#DIV/0!</v>
      </c>
      <c r="K17" s="88" t="e">
        <f>Results!H318</f>
        <v>#DIV/0!</v>
      </c>
      <c r="L17" s="88" t="e">
        <f>Results!H330</f>
        <v>#DIV/0!</v>
      </c>
      <c r="M17" s="88" t="e">
        <f>Results!H342</f>
        <v>#DIV/0!</v>
      </c>
      <c r="N17" s="88" t="e">
        <f>Results!H354</f>
        <v>#DIV/0!</v>
      </c>
      <c r="O17" s="88" t="e">
        <f>Results!H366</f>
        <v>#DIV/0!</v>
      </c>
    </row>
    <row r="18" ht="15" customHeight="1" spans="1:15">
      <c r="A18" s="87">
        <v>5</v>
      </c>
      <c r="B18" s="88" t="e">
        <f>Results!H103</f>
        <v>#DIV/0!</v>
      </c>
      <c r="C18" s="88" t="e">
        <f>Results!H115</f>
        <v>#DIV/0!</v>
      </c>
      <c r="D18" s="88" t="e">
        <f>Results!H127</f>
        <v>#DIV/0!</v>
      </c>
      <c r="E18" s="88" t="e">
        <f>Results!H139</f>
        <v>#DIV/0!</v>
      </c>
      <c r="F18" s="88" t="e">
        <f>Results!H151</f>
        <v>#DIV/0!</v>
      </c>
      <c r="G18" s="88" t="e">
        <f>Results!H163</f>
        <v>#DIV/0!</v>
      </c>
      <c r="H18" s="88" t="e">
        <f>Results!H175</f>
        <v>#DIV/0!</v>
      </c>
      <c r="I18" s="88" t="e">
        <f>Results!H295</f>
        <v>#DIV/0!</v>
      </c>
      <c r="J18" s="88" t="e">
        <f>Results!H307</f>
        <v>#DIV/0!</v>
      </c>
      <c r="K18" s="88" t="e">
        <f>Results!H319</f>
        <v>#DIV/0!</v>
      </c>
      <c r="L18" s="88" t="e">
        <f>Results!H331</f>
        <v>#DIV/0!</v>
      </c>
      <c r="M18" s="88" t="e">
        <f>Results!H343</f>
        <v>#DIV/0!</v>
      </c>
      <c r="N18" s="88" t="e">
        <f>Results!H355</f>
        <v>#DIV/0!</v>
      </c>
      <c r="O18" s="88" t="e">
        <f>Results!H367</f>
        <v>#DIV/0!</v>
      </c>
    </row>
    <row r="19" ht="15" customHeight="1" spans="1:15">
      <c r="A19" s="87">
        <v>6</v>
      </c>
      <c r="B19" s="88" t="e">
        <f>Results!H104</f>
        <v>#DIV/0!</v>
      </c>
      <c r="C19" s="88" t="e">
        <f>Results!H116</f>
        <v>#DIV/0!</v>
      </c>
      <c r="D19" s="88" t="e">
        <f>Results!H128</f>
        <v>#DIV/0!</v>
      </c>
      <c r="E19" s="88" t="e">
        <f>Results!H140</f>
        <v>#DIV/0!</v>
      </c>
      <c r="F19" s="88" t="e">
        <f>Results!H152</f>
        <v>#DIV/0!</v>
      </c>
      <c r="G19" s="88" t="e">
        <f>Results!H164</f>
        <v>#DIV/0!</v>
      </c>
      <c r="H19" s="88" t="e">
        <f>Results!H176</f>
        <v>#DIV/0!</v>
      </c>
      <c r="I19" s="88" t="e">
        <f>Results!H296</f>
        <v>#DIV/0!</v>
      </c>
      <c r="J19" s="88" t="e">
        <f>Results!H308</f>
        <v>#DIV/0!</v>
      </c>
      <c r="K19" s="88" t="e">
        <f>Results!H320</f>
        <v>#DIV/0!</v>
      </c>
      <c r="L19" s="88" t="e">
        <f>Results!H332</f>
        <v>#DIV/0!</v>
      </c>
      <c r="M19" s="88" t="e">
        <f>Results!H344</f>
        <v>#DIV/0!</v>
      </c>
      <c r="N19" s="88" t="e">
        <f>Results!H356</f>
        <v>#DIV/0!</v>
      </c>
      <c r="O19" s="88" t="e">
        <f>Results!H368</f>
        <v>#DIV/0!</v>
      </c>
    </row>
    <row r="20" ht="15" customHeight="1" spans="1:15">
      <c r="A20" s="87">
        <v>7</v>
      </c>
      <c r="B20" s="88" t="e">
        <f>Results!H105</f>
        <v>#DIV/0!</v>
      </c>
      <c r="C20" s="88" t="e">
        <f>Results!H117</f>
        <v>#DIV/0!</v>
      </c>
      <c r="D20" s="88" t="e">
        <f>Results!H129</f>
        <v>#DIV/0!</v>
      </c>
      <c r="E20" s="88" t="e">
        <f>Results!H141</f>
        <v>#DIV/0!</v>
      </c>
      <c r="F20" s="88" t="e">
        <f>Results!H153</f>
        <v>#DIV/0!</v>
      </c>
      <c r="G20" s="88" t="e">
        <f>Results!H165</f>
        <v>#DIV/0!</v>
      </c>
      <c r="H20" s="88" t="e">
        <f>Results!H177</f>
        <v>#DIV/0!</v>
      </c>
      <c r="I20" s="88" t="e">
        <f>Results!H297</f>
        <v>#DIV/0!</v>
      </c>
      <c r="J20" s="88" t="e">
        <f>Results!H309</f>
        <v>#DIV/0!</v>
      </c>
      <c r="K20" s="88" t="e">
        <f>Results!H321</f>
        <v>#DIV/0!</v>
      </c>
      <c r="L20" s="88" t="e">
        <f>Results!H333</f>
        <v>#DIV/0!</v>
      </c>
      <c r="M20" s="88" t="e">
        <f>Results!H345</f>
        <v>#DIV/0!</v>
      </c>
      <c r="N20" s="88" t="e">
        <f>Results!H357</f>
        <v>#DIV/0!</v>
      </c>
      <c r="O20" s="88" t="e">
        <f>Results!H369</f>
        <v>#DIV/0!</v>
      </c>
    </row>
    <row r="21" ht="15" customHeight="1" spans="1:15">
      <c r="A21" s="87">
        <v>8</v>
      </c>
      <c r="B21" s="88" t="e">
        <f>Results!H106</f>
        <v>#DIV/0!</v>
      </c>
      <c r="C21" s="88" t="e">
        <f>Results!H118</f>
        <v>#DIV/0!</v>
      </c>
      <c r="D21" s="88" t="e">
        <f>Results!H130</f>
        <v>#DIV/0!</v>
      </c>
      <c r="E21" s="88" t="e">
        <f>Results!H142</f>
        <v>#DIV/0!</v>
      </c>
      <c r="F21" s="88" t="e">
        <f>Results!H154</f>
        <v>#DIV/0!</v>
      </c>
      <c r="G21" s="88" t="e">
        <f>Results!H166</f>
        <v>#DIV/0!</v>
      </c>
      <c r="H21" s="88" t="e">
        <f>Results!H178</f>
        <v>#DIV/0!</v>
      </c>
      <c r="I21" s="88" t="e">
        <f>Results!H298</f>
        <v>#DIV/0!</v>
      </c>
      <c r="J21" s="88" t="e">
        <f>Results!H310</f>
        <v>#DIV/0!</v>
      </c>
      <c r="K21" s="88" t="e">
        <f>Results!H322</f>
        <v>#DIV/0!</v>
      </c>
      <c r="L21" s="88" t="e">
        <f>Results!H334</f>
        <v>#DIV/0!</v>
      </c>
      <c r="M21" s="88" t="e">
        <f>Results!H346</f>
        <v>#DIV/0!</v>
      </c>
      <c r="N21" s="88" t="e">
        <f>Results!H358</f>
        <v>#DIV/0!</v>
      </c>
      <c r="O21" s="88" t="e">
        <f>Results!H370</f>
        <v>#DIV/0!</v>
      </c>
    </row>
    <row r="22" ht="15" customHeight="1" spans="1:15">
      <c r="A22" s="87">
        <v>9</v>
      </c>
      <c r="B22" s="88" t="e">
        <f>Results!H107</f>
        <v>#DIV/0!</v>
      </c>
      <c r="C22" s="88" t="e">
        <f>Results!H119</f>
        <v>#DIV/0!</v>
      </c>
      <c r="D22" s="88" t="e">
        <f>Results!H131</f>
        <v>#DIV/0!</v>
      </c>
      <c r="E22" s="88" t="e">
        <f>Results!H143</f>
        <v>#DIV/0!</v>
      </c>
      <c r="F22" s="88" t="e">
        <f>Results!H155</f>
        <v>#DIV/0!</v>
      </c>
      <c r="G22" s="88" t="e">
        <f>Results!H167</f>
        <v>#DIV/0!</v>
      </c>
      <c r="H22" s="88" t="e">
        <f>Results!H179</f>
        <v>#DIV/0!</v>
      </c>
      <c r="I22" s="88" t="e">
        <f>Results!H299</f>
        <v>#DIV/0!</v>
      </c>
      <c r="J22" s="88" t="e">
        <f>Results!H311</f>
        <v>#DIV/0!</v>
      </c>
      <c r="K22" s="88" t="e">
        <f>Results!H323</f>
        <v>#DIV/0!</v>
      </c>
      <c r="L22" s="88" t="e">
        <f>Results!H335</f>
        <v>#DIV/0!</v>
      </c>
      <c r="M22" s="88" t="e">
        <f>Results!H347</f>
        <v>#DIV/0!</v>
      </c>
      <c r="N22" s="88" t="e">
        <f>Results!H359</f>
        <v>#DIV/0!</v>
      </c>
      <c r="O22" s="88" t="e">
        <f>Results!H371</f>
        <v>#DIV/0!</v>
      </c>
    </row>
    <row r="23" ht="15" customHeight="1" spans="1:15">
      <c r="A23" s="87">
        <v>10</v>
      </c>
      <c r="B23" s="88" t="e">
        <f>Results!H108</f>
        <v>#DIV/0!</v>
      </c>
      <c r="C23" s="88" t="e">
        <f>Results!H120</f>
        <v>#DIV/0!</v>
      </c>
      <c r="D23" s="88" t="e">
        <f>Results!H132</f>
        <v>#DIV/0!</v>
      </c>
      <c r="E23" s="88" t="e">
        <f>Results!H144</f>
        <v>#DIV/0!</v>
      </c>
      <c r="F23" s="88" t="e">
        <f>Results!H156</f>
        <v>#DIV/0!</v>
      </c>
      <c r="G23" s="88" t="e">
        <f>Results!H168</f>
        <v>#DIV/0!</v>
      </c>
      <c r="H23" s="88" t="e">
        <f>Results!H180</f>
        <v>#DIV/0!</v>
      </c>
      <c r="I23" s="88" t="e">
        <f>Results!H300</f>
        <v>#DIV/0!</v>
      </c>
      <c r="J23" s="88" t="e">
        <f>Results!H312</f>
        <v>#DIV/0!</v>
      </c>
      <c r="K23" s="88" t="e">
        <f>Results!H324</f>
        <v>#DIV/0!</v>
      </c>
      <c r="L23" s="88" t="e">
        <f>Results!H336</f>
        <v>#DIV/0!</v>
      </c>
      <c r="M23" s="88" t="e">
        <f>Results!H348</f>
        <v>#DIV/0!</v>
      </c>
      <c r="N23" s="88" t="e">
        <f>Results!H360</f>
        <v>#DIV/0!</v>
      </c>
      <c r="O23" s="88" t="e">
        <f>Results!H372</f>
        <v>#DIV/0!</v>
      </c>
    </row>
    <row r="24" ht="15" customHeight="1" spans="1:15">
      <c r="A24" s="87">
        <v>11</v>
      </c>
      <c r="B24" s="88" t="e">
        <f>Results!H109</f>
        <v>#DIV/0!</v>
      </c>
      <c r="C24" s="88" t="e">
        <f>Results!H121</f>
        <v>#DIV/0!</v>
      </c>
      <c r="D24" s="88" t="e">
        <f>Results!H133</f>
        <v>#DIV/0!</v>
      </c>
      <c r="E24" s="88" t="e">
        <f>Results!H145</f>
        <v>#DIV/0!</v>
      </c>
      <c r="F24" s="88" t="e">
        <f>Results!H157</f>
        <v>#DIV/0!</v>
      </c>
      <c r="G24" s="88" t="e">
        <f>Results!H169</f>
        <v>#DIV/0!</v>
      </c>
      <c r="H24" s="88" t="e">
        <f>Results!H181</f>
        <v>#DIV/0!</v>
      </c>
      <c r="I24" s="88" t="e">
        <f>Results!H301</f>
        <v>#DIV/0!</v>
      </c>
      <c r="J24" s="88" t="e">
        <f>Results!H313</f>
        <v>#DIV/0!</v>
      </c>
      <c r="K24" s="88" t="e">
        <f>Results!H325</f>
        <v>#DIV/0!</v>
      </c>
      <c r="L24" s="88" t="e">
        <f>Results!H337</f>
        <v>#DIV/0!</v>
      </c>
      <c r="M24" s="88" t="e">
        <f>Results!H349</f>
        <v>#DIV/0!</v>
      </c>
      <c r="N24" s="88" t="e">
        <f>Results!H361</f>
        <v>#DIV/0!</v>
      </c>
      <c r="O24" s="88" t="e">
        <f>Results!H373</f>
        <v>#DIV/0!</v>
      </c>
    </row>
    <row r="25" ht="15" customHeight="1" spans="1:15">
      <c r="A25" s="87">
        <v>12</v>
      </c>
      <c r="B25" s="88" t="e">
        <f>Results!H110</f>
        <v>#DIV/0!</v>
      </c>
      <c r="C25" s="88" t="e">
        <f>Results!H122</f>
        <v>#DIV/0!</v>
      </c>
      <c r="D25" s="88" t="e">
        <f>Results!H134</f>
        <v>#DIV/0!</v>
      </c>
      <c r="E25" s="88" t="e">
        <f>Results!H146</f>
        <v>#DIV/0!</v>
      </c>
      <c r="F25" s="88" t="e">
        <f>Results!H158</f>
        <v>#DIV/0!</v>
      </c>
      <c r="G25" s="88" t="e">
        <f>Results!H170</f>
        <v>#DIV/0!</v>
      </c>
      <c r="H25" s="88" t="e">
        <f>Results!H182</f>
        <v>#DIV/0!</v>
      </c>
      <c r="I25" s="88" t="e">
        <f>Results!H302</f>
        <v>#DIV/0!</v>
      </c>
      <c r="J25" s="88" t="e">
        <f>Results!H314</f>
        <v>#DIV/0!</v>
      </c>
      <c r="K25" s="88" t="e">
        <f>Results!H326</f>
        <v>#DIV/0!</v>
      </c>
      <c r="L25" s="88" t="e">
        <f>Results!H338</f>
        <v>#DIV/0!</v>
      </c>
      <c r="M25" s="88" t="e">
        <f>Results!H350</f>
        <v>#DIV/0!</v>
      </c>
      <c r="N25" s="88" t="e">
        <f>Results!H362</f>
        <v>#DIV/0!</v>
      </c>
      <c r="O25" s="88" t="e">
        <f>Results!H374</f>
        <v>#DIV/0!</v>
      </c>
    </row>
  </sheetData>
  <conditionalFormatting sqref="P2:V13 B2:O25">
    <cfRule type="cellIs" dxfId="4" priority="1" stopIfTrue="1" operator="between">
      <formula>5</formula>
      <formula>10</formula>
    </cfRule>
    <cfRule type="cellIs" dxfId="5" priority="2" stopIfTrue="1" operator="between">
      <formula>2</formula>
      <formula>5</formula>
    </cfRule>
    <cfRule type="cellIs" dxfId="6" priority="3" stopIfTrue="1" operator="lessThan">
      <formula>2</formula>
    </cfRule>
  </conditionalFormatting>
  <pageMargins left="0.75" right="0.75" top="1" bottom="1" header="0.5" footer="0.5"/>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26"/>
  <sheetViews>
    <sheetView topLeftCell="B1" workbookViewId="0">
      <selection activeCell="L5" sqref="L5:L6"/>
    </sheetView>
  </sheetViews>
  <sheetFormatPr defaultColWidth="9" defaultRowHeight="15" customHeight="1"/>
  <cols>
    <col min="1" max="1" width="10.7142857142857" customWidth="1"/>
    <col min="2" max="2" width="12.7142857142857" customWidth="1"/>
    <col min="3" max="4" width="15.7142857142857" customWidth="1"/>
    <col min="5" max="8" width="8.71428571428571" customWidth="1"/>
    <col min="9" max="9" width="2.71428571428571" customWidth="1"/>
    <col min="10" max="10" width="7.42857142857143" customWidth="1"/>
    <col min="11" max="11" width="5.14285714285714" customWidth="1"/>
    <col min="12" max="12" width="16.2857142857143" customWidth="1"/>
    <col min="13" max="13" width="10.1428571428571" customWidth="1"/>
    <col min="14" max="14" width="8" customWidth="1"/>
    <col min="15" max="16" width="12.7142857142857" customWidth="1"/>
    <col min="17" max="18" width="15.7142857142857" customWidth="1"/>
  </cols>
  <sheetData>
    <row r="1" customHeight="1" spans="1:11">
      <c r="A1" s="48">
        <v>4</v>
      </c>
      <c r="B1" s="75"/>
      <c r="C1" s="75"/>
      <c r="D1" s="75"/>
      <c r="E1" s="75"/>
      <c r="G1" s="75"/>
      <c r="H1" s="75"/>
      <c r="I1" s="75"/>
      <c r="J1" s="75"/>
      <c r="K1" s="75"/>
    </row>
    <row r="2" ht="30" customHeight="1" spans="1:11">
      <c r="A2" s="50" t="s">
        <v>1451</v>
      </c>
      <c r="B2" s="76"/>
      <c r="C2" s="76"/>
      <c r="D2" s="76"/>
      <c r="E2" s="76"/>
      <c r="F2" s="76"/>
      <c r="G2" s="76"/>
      <c r="H2" s="76"/>
      <c r="K2" s="75"/>
    </row>
    <row r="4" ht="30" customHeight="1" spans="1:14">
      <c r="A4" s="50" t="s">
        <v>1452</v>
      </c>
      <c r="B4" s="76"/>
      <c r="C4" s="76"/>
      <c r="D4" s="76"/>
      <c r="E4" s="76"/>
      <c r="F4" s="76"/>
      <c r="G4" s="76"/>
      <c r="H4" s="76"/>
      <c r="J4" s="63" t="s">
        <v>1453</v>
      </c>
      <c r="K4" s="64"/>
      <c r="L4" s="64"/>
      <c r="M4" s="64"/>
      <c r="N4" s="65"/>
    </row>
    <row r="5" customHeight="1" spans="10:20">
      <c r="J5" s="67" t="s">
        <v>3</v>
      </c>
      <c r="K5" s="67" t="s">
        <v>1390</v>
      </c>
      <c r="L5" s="79" t="s">
        <v>6</v>
      </c>
      <c r="M5" s="63" t="s">
        <v>1454</v>
      </c>
      <c r="N5" s="65"/>
      <c r="S5" s="66"/>
      <c r="T5" s="66"/>
    </row>
    <row r="6" ht="30" customHeight="1" spans="10:20">
      <c r="J6" s="80"/>
      <c r="K6" s="80"/>
      <c r="L6" s="81"/>
      <c r="M6" s="82" t="str">
        <f>Results!D2</f>
        <v>Test Sample</v>
      </c>
      <c r="N6" s="82" t="str">
        <f>Results!E2</f>
        <v>Control Sample</v>
      </c>
      <c r="S6" s="66"/>
      <c r="T6" s="66"/>
    </row>
    <row r="7" customHeight="1" spans="10:14">
      <c r="J7" s="70" t="str">
        <f>'Gene Table'!A3</f>
        <v>Plate 1</v>
      </c>
      <c r="K7" s="37" t="str">
        <f>Results!C3</f>
        <v>A01</v>
      </c>
      <c r="L7" s="37" t="str">
        <f>Results!B3</f>
        <v>NM_000015</v>
      </c>
      <c r="M7" s="83" t="e">
        <f>Results!F3</f>
        <v>#DIV/0!</v>
      </c>
      <c r="N7" s="83" t="e">
        <f>Results!G3</f>
        <v>#DIV/0!</v>
      </c>
    </row>
    <row r="8" customHeight="1" spans="10:14">
      <c r="J8" s="73"/>
      <c r="K8" s="37" t="str">
        <f>Results!C4</f>
        <v>A02</v>
      </c>
      <c r="L8" s="37" t="str">
        <f>Results!B4</f>
        <v>NM_006297</v>
      </c>
      <c r="M8" s="83" t="e">
        <f>Results!F4</f>
        <v>#DIV/0!</v>
      </c>
      <c r="N8" s="83" t="e">
        <f>Results!G4</f>
        <v>#DIV/0!</v>
      </c>
    </row>
    <row r="9" customHeight="1" spans="10:20">
      <c r="J9" s="73"/>
      <c r="K9" s="37" t="str">
        <f>Results!C5</f>
        <v>A03</v>
      </c>
      <c r="L9" s="37" t="str">
        <f>Results!B5</f>
        <v>NM_000546</v>
      </c>
      <c r="M9" s="83" t="e">
        <f>Results!F5</f>
        <v>#DIV/0!</v>
      </c>
      <c r="N9" s="83" t="e">
        <f>Results!G5</f>
        <v>#DIV/0!</v>
      </c>
      <c r="P9" s="66"/>
      <c r="Q9" s="66"/>
      <c r="R9" s="66"/>
      <c r="S9" s="66"/>
      <c r="T9" s="66"/>
    </row>
    <row r="10" customHeight="1" spans="10:20">
      <c r="J10" s="73"/>
      <c r="K10" s="37" t="str">
        <f>Results!C6</f>
        <v>A04</v>
      </c>
      <c r="L10" s="37" t="str">
        <f>Results!B6</f>
        <v>NM_000400</v>
      </c>
      <c r="M10" s="83" t="e">
        <f>Results!F6</f>
        <v>#DIV/0!</v>
      </c>
      <c r="N10" s="83" t="e">
        <f>Results!G6</f>
        <v>#DIV/0!</v>
      </c>
      <c r="P10" s="66"/>
      <c r="Q10" s="66"/>
      <c r="R10" s="66"/>
      <c r="S10" s="66"/>
      <c r="T10" s="66"/>
    </row>
    <row r="11" customHeight="1" spans="10:20">
      <c r="J11" s="73"/>
      <c r="K11" s="37" t="str">
        <f>Results!C7</f>
        <v>A05</v>
      </c>
      <c r="L11" s="37" t="str">
        <f>Results!B7</f>
        <v>NM_005432</v>
      </c>
      <c r="M11" s="83" t="e">
        <f>Results!F7</f>
        <v>#DIV/0!</v>
      </c>
      <c r="N11" s="83" t="e">
        <f>Results!G7</f>
        <v>#DIV/0!</v>
      </c>
      <c r="P11" s="66"/>
      <c r="Q11" s="66"/>
      <c r="R11" s="66"/>
      <c r="S11" s="66"/>
      <c r="T11" s="66"/>
    </row>
    <row r="12" customHeight="1" spans="2:20">
      <c r="B12" s="77" t="e">
        <f>IF(MIN(M7:N342)&gt;1,10^(2+INT(LOG(MIN(M7:N342)))),10^(INT(LOG(MIN(M7:N342)))))</f>
        <v>#DIV/0!</v>
      </c>
      <c r="C12" s="53" t="e">
        <f>B12*'Scatter Plot'!A1</f>
        <v>#DIV/0!</v>
      </c>
      <c r="D12" s="53" t="e">
        <f>C12</f>
        <v>#DIV/0!</v>
      </c>
      <c r="E12" s="53" t="e">
        <f>B12</f>
        <v>#DIV/0!</v>
      </c>
      <c r="F12" s="54" t="e">
        <f>B12</f>
        <v>#DIV/0!</v>
      </c>
      <c r="J12" s="73"/>
      <c r="K12" s="37" t="str">
        <f>Results!C8</f>
        <v>A06</v>
      </c>
      <c r="L12" s="37" t="str">
        <f>Results!B8</f>
        <v>NM_000662</v>
      </c>
      <c r="M12" s="83" t="e">
        <f>Results!F8</f>
        <v>#DIV/0!</v>
      </c>
      <c r="N12" s="83" t="e">
        <f>Results!G8</f>
        <v>#DIV/0!</v>
      </c>
      <c r="P12" s="66"/>
      <c r="Q12" s="66"/>
      <c r="R12" s="66"/>
      <c r="S12" s="66"/>
      <c r="T12" s="66"/>
    </row>
    <row r="13" customHeight="1" spans="2:20">
      <c r="B13" s="78" t="e">
        <f>IF(MAX(M7:N342)&gt;1,10^(2+INT(LOG(MAX(M7:N342)))),10^(INT(LOG(MAX(M7:N342)))+1))</f>
        <v>#DIV/0!</v>
      </c>
      <c r="C13" s="60" t="e">
        <f>B13*'Scatter Plot'!A1</f>
        <v>#DIV/0!</v>
      </c>
      <c r="D13" s="60" t="e">
        <f>C13</f>
        <v>#DIV/0!</v>
      </c>
      <c r="E13" s="60" t="e">
        <f>B13</f>
        <v>#DIV/0!</v>
      </c>
      <c r="F13" s="61" t="e">
        <f>B13</f>
        <v>#DIV/0!</v>
      </c>
      <c r="J13" s="73"/>
      <c r="K13" s="37" t="str">
        <f>Results!C9</f>
        <v>A07</v>
      </c>
      <c r="L13" s="37" t="str">
        <f>Results!B9</f>
        <v>NM_005957</v>
      </c>
      <c r="M13" s="83" t="e">
        <f>Results!F9</f>
        <v>#DIV/0!</v>
      </c>
      <c r="N13" s="83" t="e">
        <f>Results!G9</f>
        <v>#DIV/0!</v>
      </c>
      <c r="P13" s="66"/>
      <c r="Q13" s="66"/>
      <c r="R13" s="66"/>
      <c r="S13" s="66"/>
      <c r="T13" s="66"/>
    </row>
    <row r="14" customHeight="1" spans="10:20">
      <c r="J14" s="73"/>
      <c r="K14" s="37" t="str">
        <f>Results!C10</f>
        <v>A08</v>
      </c>
      <c r="L14" s="37" t="str">
        <f>Results!B10</f>
        <v>NM_000499</v>
      </c>
      <c r="M14" s="83" t="e">
        <f>Results!F10</f>
        <v>#DIV/0!</v>
      </c>
      <c r="N14" s="83" t="e">
        <f>Results!G10</f>
        <v>#DIV/0!</v>
      </c>
      <c r="P14" s="66"/>
      <c r="Q14" s="66"/>
      <c r="R14" s="66"/>
      <c r="S14" s="66"/>
      <c r="T14" s="66"/>
    </row>
    <row r="15" customHeight="1" spans="10:20">
      <c r="J15" s="73"/>
      <c r="K15" s="37" t="str">
        <f>Results!C11</f>
        <v>A09</v>
      </c>
      <c r="L15" s="37" t="str">
        <f>Results!B11</f>
        <v>NM_004628</v>
      </c>
      <c r="M15" s="83" t="e">
        <f>Results!F11</f>
        <v>#DIV/0!</v>
      </c>
      <c r="N15" s="83" t="e">
        <f>Results!G11</f>
        <v>#DIV/0!</v>
      </c>
      <c r="P15" s="66"/>
      <c r="Q15" s="66"/>
      <c r="R15" s="66"/>
      <c r="S15" s="66"/>
      <c r="T15" s="66"/>
    </row>
    <row r="16" customHeight="1" spans="10:20">
      <c r="J16" s="73"/>
      <c r="K16" s="37" t="str">
        <f>Results!C12</f>
        <v>A10</v>
      </c>
      <c r="L16" s="37" t="str">
        <f>Results!B12</f>
        <v>NM_000142</v>
      </c>
      <c r="M16" s="83" t="e">
        <f>Results!F12</f>
        <v>#DIV/0!</v>
      </c>
      <c r="N16" s="83" t="e">
        <f>Results!G12</f>
        <v>#DIV/0!</v>
      </c>
      <c r="P16" s="66"/>
      <c r="Q16" s="66"/>
      <c r="R16" s="66"/>
      <c r="S16" s="66"/>
      <c r="T16" s="66"/>
    </row>
    <row r="17" customHeight="1" spans="10:20">
      <c r="J17" s="73"/>
      <c r="K17" s="37" t="str">
        <f>Results!C13</f>
        <v>A11</v>
      </c>
      <c r="L17" s="37" t="str">
        <f>Results!B13</f>
        <v>NM_002542</v>
      </c>
      <c r="M17" s="83" t="e">
        <f>Results!F13</f>
        <v>#DIV/0!</v>
      </c>
      <c r="N17" s="83" t="e">
        <f>Results!G13</f>
        <v>#DIV/0!</v>
      </c>
      <c r="P17" s="66"/>
      <c r="Q17" s="66"/>
      <c r="R17" s="66"/>
      <c r="S17" s="66"/>
      <c r="T17" s="66"/>
    </row>
    <row r="18" customHeight="1" spans="10:20">
      <c r="J18" s="73"/>
      <c r="K18" s="37" t="str">
        <f>Results!C14</f>
        <v>A12</v>
      </c>
      <c r="L18" s="37" t="str">
        <f>Results!B14</f>
        <v>NM_000903</v>
      </c>
      <c r="M18" s="83" t="e">
        <f>Results!F14</f>
        <v>#DIV/0!</v>
      </c>
      <c r="N18" s="83" t="e">
        <f>Results!G14</f>
        <v>#DIV/0!</v>
      </c>
      <c r="P18" s="66"/>
      <c r="Q18" s="66"/>
      <c r="R18" s="66"/>
      <c r="S18" s="66"/>
      <c r="T18" s="66"/>
    </row>
    <row r="19" customHeight="1" spans="10:20">
      <c r="J19" s="73"/>
      <c r="K19" s="37" t="str">
        <f>Results!C15</f>
        <v>B01</v>
      </c>
      <c r="L19" s="37" t="str">
        <f>Results!B15</f>
        <v>NM_001641</v>
      </c>
      <c r="M19" s="83" t="e">
        <f>Results!F15</f>
        <v>#DIV/0!</v>
      </c>
      <c r="N19" s="83" t="e">
        <f>Results!G15</f>
        <v>#DIV/0!</v>
      </c>
      <c r="P19" s="66"/>
      <c r="Q19" s="66"/>
      <c r="R19" s="66"/>
      <c r="S19" s="66"/>
      <c r="T19" s="66"/>
    </row>
    <row r="20" customHeight="1" spans="10:20">
      <c r="J20" s="73"/>
      <c r="K20" s="37" t="str">
        <f>Results!C16</f>
        <v>B02</v>
      </c>
      <c r="L20" s="37" t="str">
        <f>Results!B16</f>
        <v>NM_000594</v>
      </c>
      <c r="M20" s="83" t="e">
        <f>Results!F16</f>
        <v>#DIV/0!</v>
      </c>
      <c r="N20" s="83" t="e">
        <f>Results!G16</f>
        <v>#DIV/0!</v>
      </c>
      <c r="P20" s="66"/>
      <c r="Q20" s="66"/>
      <c r="R20" s="66"/>
      <c r="S20" s="66"/>
      <c r="T20" s="66"/>
    </row>
    <row r="21" customHeight="1" spans="10:20">
      <c r="J21" s="73"/>
      <c r="K21" s="37" t="str">
        <f>Results!C17</f>
        <v>B03</v>
      </c>
      <c r="L21" s="37" t="str">
        <f>Results!B17</f>
        <v>NM_053056</v>
      </c>
      <c r="M21" s="83" t="e">
        <f>Results!F17</f>
        <v>#DIV/0!</v>
      </c>
      <c r="N21" s="83" t="e">
        <f>Results!G17</f>
        <v>#DIV/0!</v>
      </c>
      <c r="P21" s="66"/>
      <c r="Q21" s="66"/>
      <c r="R21" s="66"/>
      <c r="S21" s="66"/>
      <c r="T21" s="66"/>
    </row>
    <row r="22" customHeight="1" spans="10:20">
      <c r="J22" s="73"/>
      <c r="K22" s="37" t="str">
        <f>Results!C18</f>
        <v>B04</v>
      </c>
      <c r="L22" s="37" t="str">
        <f>Results!B18</f>
        <v>NM_000123</v>
      </c>
      <c r="M22" s="83" t="e">
        <f>Results!F18</f>
        <v>#DIV/0!</v>
      </c>
      <c r="N22" s="83" t="e">
        <f>Results!G18</f>
        <v>#DIV/0!</v>
      </c>
      <c r="P22" s="66"/>
      <c r="Q22" s="66"/>
      <c r="R22" s="66"/>
      <c r="S22" s="66"/>
      <c r="T22" s="66"/>
    </row>
    <row r="23" customHeight="1" spans="10:20">
      <c r="J23" s="73"/>
      <c r="K23" s="37" t="str">
        <f>Results!C19</f>
        <v>B05</v>
      </c>
      <c r="L23" s="37" t="str">
        <f>Results!B19</f>
        <v>NM_177536</v>
      </c>
      <c r="M23" s="83" t="e">
        <f>Results!F19</f>
        <v>#DIV/0!</v>
      </c>
      <c r="N23" s="83" t="e">
        <f>Results!G19</f>
        <v>#DIV/0!</v>
      </c>
      <c r="P23" s="66"/>
      <c r="Q23" s="66"/>
      <c r="R23" s="66"/>
      <c r="S23" s="66"/>
      <c r="T23" s="66"/>
    </row>
    <row r="24" customHeight="1" spans="10:20">
      <c r="J24" s="73"/>
      <c r="K24" s="37" t="str">
        <f>Results!C20</f>
        <v>B06</v>
      </c>
      <c r="L24" s="37" t="str">
        <f>Results!B20</f>
        <v>NM_000636</v>
      </c>
      <c r="M24" s="83" t="e">
        <f>Results!F20</f>
        <v>#DIV/0!</v>
      </c>
      <c r="N24" s="83" t="e">
        <f>Results!G20</f>
        <v>#DIV/0!</v>
      </c>
      <c r="P24" s="66"/>
      <c r="Q24" s="66"/>
      <c r="R24" s="66"/>
      <c r="S24" s="66"/>
      <c r="T24" s="66"/>
    </row>
    <row r="25" customHeight="1" spans="10:20">
      <c r="J25" s="73"/>
      <c r="K25" s="37" t="str">
        <f>Results!C21</f>
        <v>B07</v>
      </c>
      <c r="L25" s="37" t="str">
        <f>Results!B21</f>
        <v>NM_002485</v>
      </c>
      <c r="M25" s="83" t="e">
        <f>Results!F21</f>
        <v>#DIV/0!</v>
      </c>
      <c r="N25" s="83" t="e">
        <f>Results!G21</f>
        <v>#DIV/0!</v>
      </c>
      <c r="P25" s="66"/>
      <c r="Q25" s="66"/>
      <c r="R25" s="66"/>
      <c r="S25" s="66"/>
      <c r="T25" s="66"/>
    </row>
    <row r="26" customHeight="1" spans="10:20">
      <c r="J26" s="73"/>
      <c r="K26" s="37" t="str">
        <f>Results!C22</f>
        <v>B08</v>
      </c>
      <c r="L26" s="37" t="str">
        <f>Results!B22</f>
        <v>NM_000254</v>
      </c>
      <c r="M26" s="83" t="e">
        <f>Results!F22</f>
        <v>#DIV/0!</v>
      </c>
      <c r="N26" s="83" t="e">
        <f>Results!G22</f>
        <v>#DIV/0!</v>
      </c>
      <c r="P26" s="66"/>
      <c r="Q26" s="66"/>
      <c r="R26" s="66"/>
      <c r="S26" s="66"/>
      <c r="T26" s="66"/>
    </row>
    <row r="27" customHeight="1" spans="10:20">
      <c r="J27" s="73"/>
      <c r="K27" s="37" t="str">
        <f>Results!C23</f>
        <v>B09</v>
      </c>
      <c r="L27" s="37" t="str">
        <f>Results!B23</f>
        <v>NM_002392</v>
      </c>
      <c r="M27" s="83" t="e">
        <f>Results!F23</f>
        <v>#DIV/0!</v>
      </c>
      <c r="N27" s="83" t="e">
        <f>Results!G23</f>
        <v>#DIV/0!</v>
      </c>
      <c r="P27" s="66"/>
      <c r="Q27" s="66"/>
      <c r="R27" s="66"/>
      <c r="S27" s="66"/>
      <c r="T27" s="66"/>
    </row>
    <row r="28" customHeight="1" spans="10:20">
      <c r="J28" s="73"/>
      <c r="K28" s="37" t="str">
        <f>Results!C24</f>
        <v>B10</v>
      </c>
      <c r="L28" s="37" t="str">
        <f>Results!B24</f>
        <v>NM_000124</v>
      </c>
      <c r="M28" s="83" t="e">
        <f>Results!F24</f>
        <v>#DIV/0!</v>
      </c>
      <c r="N28" s="83" t="e">
        <f>Results!G24</f>
        <v>#DIV/0!</v>
      </c>
      <c r="P28" s="66"/>
      <c r="Q28" s="66"/>
      <c r="R28" s="66"/>
      <c r="S28" s="66"/>
      <c r="T28" s="66"/>
    </row>
    <row r="29" customHeight="1" spans="10:20">
      <c r="J29" s="73"/>
      <c r="K29" s="37" t="str">
        <f>Results!C25</f>
        <v>B11</v>
      </c>
      <c r="L29" s="37" t="str">
        <f>Results!B25</f>
        <v>NM_202001</v>
      </c>
      <c r="M29" s="83" t="e">
        <f>Results!F25</f>
        <v>#DIV/0!</v>
      </c>
      <c r="N29" s="83" t="e">
        <f>Results!G25</f>
        <v>#DIV/0!</v>
      </c>
      <c r="P29" s="66"/>
      <c r="Q29" s="66"/>
      <c r="R29" s="66"/>
      <c r="S29" s="66"/>
      <c r="T29" s="66"/>
    </row>
    <row r="30" customHeight="1" spans="10:20">
      <c r="J30" s="73"/>
      <c r="K30" s="37" t="str">
        <f>Results!C26</f>
        <v>B12</v>
      </c>
      <c r="L30" s="37" t="str">
        <f>Results!B26</f>
        <v>NM_000773</v>
      </c>
      <c r="M30" s="83" t="e">
        <f>Results!F26</f>
        <v>#DIV/0!</v>
      </c>
      <c r="N30" s="83" t="e">
        <f>Results!G26</f>
        <v>#DIV/0!</v>
      </c>
      <c r="P30" s="66"/>
      <c r="Q30" s="66"/>
      <c r="R30" s="66"/>
      <c r="S30" s="66"/>
      <c r="T30" s="66"/>
    </row>
    <row r="31" customHeight="1" spans="10:20">
      <c r="J31" s="73"/>
      <c r="K31" s="37" t="str">
        <f>Results!C27</f>
        <v>C01</v>
      </c>
      <c r="L31" s="37" t="str">
        <f>Results!B27</f>
        <v>NM_004360</v>
      </c>
      <c r="M31" s="83" t="e">
        <f>Results!F27</f>
        <v>#DIV/0!</v>
      </c>
      <c r="N31" s="83" t="e">
        <f>Results!G27</f>
        <v>#DIV/0!</v>
      </c>
      <c r="P31" s="66"/>
      <c r="Q31" s="66"/>
      <c r="R31" s="66"/>
      <c r="S31" s="66"/>
      <c r="T31" s="66"/>
    </row>
    <row r="32" customHeight="1" spans="10:20">
      <c r="J32" s="73"/>
      <c r="K32" s="37" t="str">
        <f>Results!C28</f>
        <v>C02</v>
      </c>
      <c r="L32" s="37" t="str">
        <f>Results!B28</f>
        <v>NM_003401</v>
      </c>
      <c r="M32" s="83" t="e">
        <f>Results!F28</f>
        <v>#DIV/0!</v>
      </c>
      <c r="N32" s="83" t="e">
        <f>Results!G28</f>
        <v>#DIV/0!</v>
      </c>
      <c r="P32" s="66"/>
      <c r="Q32" s="66"/>
      <c r="R32" s="66"/>
      <c r="S32" s="66"/>
      <c r="T32" s="66"/>
    </row>
    <row r="33" customHeight="1" spans="10:20">
      <c r="J33" s="73"/>
      <c r="K33" s="37" t="str">
        <f>Results!C29</f>
        <v>C03</v>
      </c>
      <c r="L33" s="37" t="str">
        <f>Results!B29</f>
        <v>NM_000660</v>
      </c>
      <c r="M33" s="83" t="e">
        <f>Results!F29</f>
        <v>#DIV/0!</v>
      </c>
      <c r="N33" s="83" t="e">
        <f>Results!G29</f>
        <v>#DIV/0!</v>
      </c>
      <c r="P33" s="66"/>
      <c r="Q33" s="66"/>
      <c r="R33" s="66"/>
      <c r="S33" s="66"/>
      <c r="T33" s="66"/>
    </row>
    <row r="34" customHeight="1" spans="10:20">
      <c r="J34" s="73"/>
      <c r="K34" s="37" t="str">
        <f>Results!C30</f>
        <v>C04</v>
      </c>
      <c r="L34" s="37" t="str">
        <f>Results!B30</f>
        <v>NM_000250</v>
      </c>
      <c r="M34" s="83" t="e">
        <f>Results!F30</f>
        <v>#DIV/0!</v>
      </c>
      <c r="N34" s="83" t="e">
        <f>Results!G30</f>
        <v>#DIV/0!</v>
      </c>
      <c r="P34" s="66"/>
      <c r="Q34" s="66"/>
      <c r="R34" s="66"/>
      <c r="S34" s="66"/>
      <c r="T34" s="66"/>
    </row>
    <row r="35" customHeight="1" spans="10:20">
      <c r="J35" s="73"/>
      <c r="K35" s="37" t="str">
        <f>Results!C31</f>
        <v>C05</v>
      </c>
      <c r="L35" s="37" t="str">
        <f>Results!B31</f>
        <v>NM_002421</v>
      </c>
      <c r="M35" s="83" t="e">
        <f>Results!F31</f>
        <v>#DIV/0!</v>
      </c>
      <c r="N35" s="83" t="e">
        <f>Results!G31</f>
        <v>#DIV/0!</v>
      </c>
      <c r="P35" s="66"/>
      <c r="Q35" s="66"/>
      <c r="R35" s="66"/>
      <c r="S35" s="66"/>
      <c r="T35" s="66"/>
    </row>
    <row r="36" customHeight="1" spans="10:20">
      <c r="J36" s="73"/>
      <c r="K36" s="37" t="str">
        <f>Results!C32</f>
        <v>C06</v>
      </c>
      <c r="L36" s="37" t="str">
        <f>Results!B32</f>
        <v>NM_000600</v>
      </c>
      <c r="M36" s="83" t="e">
        <f>Results!F32</f>
        <v>#DIV/0!</v>
      </c>
      <c r="N36" s="83" t="e">
        <f>Results!G32</f>
        <v>#DIV/0!</v>
      </c>
      <c r="P36" s="66"/>
      <c r="Q36" s="66"/>
      <c r="R36" s="66"/>
      <c r="S36" s="66"/>
      <c r="T36" s="66"/>
    </row>
    <row r="37" customHeight="1" spans="10:20">
      <c r="J37" s="73"/>
      <c r="K37" s="37" t="str">
        <f>Results!C33</f>
        <v>C07</v>
      </c>
      <c r="L37" s="37" t="str">
        <f>Results!B33</f>
        <v>NM_000577</v>
      </c>
      <c r="M37" s="83" t="e">
        <f>Results!F33</f>
        <v>#DIV/0!</v>
      </c>
      <c r="N37" s="83" t="e">
        <f>Results!G33</f>
        <v>#DIV/0!</v>
      </c>
      <c r="P37" s="66"/>
      <c r="Q37" s="66"/>
      <c r="R37" s="66"/>
      <c r="S37" s="66"/>
      <c r="T37" s="66"/>
    </row>
    <row r="38" customHeight="1" spans="10:20">
      <c r="J38" s="73"/>
      <c r="K38" s="37" t="str">
        <f>Results!C34</f>
        <v>C08</v>
      </c>
      <c r="L38" s="37" t="str">
        <f>Results!B34</f>
        <v>NM_000576</v>
      </c>
      <c r="M38" s="83" t="e">
        <f>Results!F34</f>
        <v>#DIV/0!</v>
      </c>
      <c r="N38" s="83" t="e">
        <f>Results!G34</f>
        <v>#DIV/0!</v>
      </c>
      <c r="P38" s="66"/>
      <c r="Q38" s="66"/>
      <c r="R38" s="66"/>
      <c r="S38" s="66"/>
      <c r="T38" s="66"/>
    </row>
    <row r="39" customHeight="1" spans="10:20">
      <c r="J39" s="73"/>
      <c r="K39" s="37" t="str">
        <f>Results!C35</f>
        <v>C09</v>
      </c>
      <c r="L39" s="37" t="str">
        <f>Results!B35</f>
        <v>NM_005236</v>
      </c>
      <c r="M39" s="83" t="e">
        <f>Results!F35</f>
        <v>#DIV/0!</v>
      </c>
      <c r="N39" s="83" t="e">
        <f>Results!G35</f>
        <v>#DIV/0!</v>
      </c>
      <c r="P39" s="66"/>
      <c r="Q39" s="66"/>
      <c r="R39" s="66"/>
      <c r="S39" s="66"/>
      <c r="T39" s="66"/>
    </row>
    <row r="40" customHeight="1" spans="10:20">
      <c r="J40" s="73"/>
      <c r="K40" s="37" t="str">
        <f>Results!C36</f>
        <v>C10</v>
      </c>
      <c r="L40" s="37" t="str">
        <f>Results!B36</f>
        <v>NM_000106</v>
      </c>
      <c r="M40" s="83" t="e">
        <f>Results!F36</f>
        <v>#DIV/0!</v>
      </c>
      <c r="N40" s="83" t="e">
        <f>Results!G36</f>
        <v>#DIV/0!</v>
      </c>
      <c r="P40" s="66"/>
      <c r="Q40" s="66"/>
      <c r="R40" s="66"/>
      <c r="S40" s="66"/>
      <c r="T40" s="66"/>
    </row>
    <row r="41" customHeight="1" spans="10:20">
      <c r="J41" s="73"/>
      <c r="K41" s="37" t="str">
        <f>Results!C37</f>
        <v>C11</v>
      </c>
      <c r="L41" s="37" t="str">
        <f>Results!B37</f>
        <v>NM_000104</v>
      </c>
      <c r="M41" s="83" t="e">
        <f>Results!F37</f>
        <v>#DIV/0!</v>
      </c>
      <c r="N41" s="83" t="e">
        <f>Results!G37</f>
        <v>#DIV/0!</v>
      </c>
      <c r="P41" s="66"/>
      <c r="Q41" s="66"/>
      <c r="R41" s="66"/>
      <c r="S41" s="66"/>
      <c r="T41" s="66"/>
    </row>
    <row r="42" customHeight="1" spans="10:20">
      <c r="J42" s="73"/>
      <c r="K42" s="37" t="str">
        <f>Results!C38</f>
        <v>C12</v>
      </c>
      <c r="L42" s="37" t="str">
        <f>Results!B38</f>
        <v>NM_001080124</v>
      </c>
      <c r="M42" s="83" t="e">
        <f>Results!F38</f>
        <v>#DIV/0!</v>
      </c>
      <c r="N42" s="83" t="e">
        <f>Results!G38</f>
        <v>#DIV/0!</v>
      </c>
      <c r="P42" s="66"/>
      <c r="Q42" s="66"/>
      <c r="R42" s="66"/>
      <c r="S42" s="66"/>
      <c r="T42" s="66"/>
    </row>
    <row r="43" customHeight="1" spans="10:20">
      <c r="J43" s="73"/>
      <c r="K43" s="37" t="str">
        <f>Results!C39</f>
        <v>D01</v>
      </c>
      <c r="L43" s="37" t="str">
        <f>Results!B39</f>
        <v>NM_021141</v>
      </c>
      <c r="M43" s="83" t="e">
        <f>Results!F39</f>
        <v>#DIV/0!</v>
      </c>
      <c r="N43" s="83" t="e">
        <f>Results!G39</f>
        <v>#DIV/0!</v>
      </c>
      <c r="P43" s="66"/>
      <c r="Q43" s="66"/>
      <c r="R43" s="66"/>
      <c r="S43" s="66"/>
      <c r="T43" s="66"/>
    </row>
    <row r="44" customHeight="1" spans="10:20">
      <c r="J44" s="73"/>
      <c r="K44" s="37" t="str">
        <f>Results!C40</f>
        <v>D02</v>
      </c>
      <c r="L44" s="37" t="str">
        <f>Results!B40</f>
        <v>NM_005431</v>
      </c>
      <c r="M44" s="83" t="e">
        <f>Results!F40</f>
        <v>#DIV/0!</v>
      </c>
      <c r="N44" s="83" t="e">
        <f>Results!G40</f>
        <v>#DIV/0!</v>
      </c>
      <c r="P44" s="66"/>
      <c r="Q44" s="66"/>
      <c r="R44" s="66"/>
      <c r="S44" s="66"/>
      <c r="T44" s="66"/>
    </row>
    <row r="45" customHeight="1" spans="10:20">
      <c r="J45" s="73"/>
      <c r="K45" s="37" t="str">
        <f>Results!C41</f>
        <v>D03</v>
      </c>
      <c r="L45" s="37" t="str">
        <f>Results!B41</f>
        <v>NM_002874</v>
      </c>
      <c r="M45" s="83" t="e">
        <f>Results!F41</f>
        <v>#DIV/0!</v>
      </c>
      <c r="N45" s="83" t="e">
        <f>Results!G41</f>
        <v>#DIV/0!</v>
      </c>
      <c r="P45" s="66"/>
      <c r="Q45" s="66"/>
      <c r="R45" s="66"/>
      <c r="S45" s="66"/>
      <c r="T45" s="66"/>
    </row>
    <row r="46" customHeight="1" spans="10:20">
      <c r="J46" s="73"/>
      <c r="K46" s="37" t="str">
        <f>Results!C42</f>
        <v>D04</v>
      </c>
      <c r="L46" s="37" t="str">
        <f>Results!B42</f>
        <v>NM_000963</v>
      </c>
      <c r="M46" s="83" t="e">
        <f>Results!F42</f>
        <v>#DIV/0!</v>
      </c>
      <c r="N46" s="83" t="e">
        <f>Results!G42</f>
        <v>#DIV/0!</v>
      </c>
      <c r="P46" s="66"/>
      <c r="Q46" s="66"/>
      <c r="R46" s="66"/>
      <c r="S46" s="66"/>
      <c r="T46" s="66"/>
    </row>
    <row r="47" customHeight="1" spans="10:20">
      <c r="J47" s="73"/>
      <c r="K47" s="37" t="str">
        <f>Results!C43</f>
        <v>D05</v>
      </c>
      <c r="L47" s="37" t="str">
        <f>Results!B43</f>
        <v>NM_003998</v>
      </c>
      <c r="M47" s="83" t="e">
        <f>Results!F43</f>
        <v>#DIV/0!</v>
      </c>
      <c r="N47" s="83" t="e">
        <f>Results!G43</f>
        <v>#DIV/0!</v>
      </c>
      <c r="P47" s="66"/>
      <c r="Q47" s="66"/>
      <c r="R47" s="66"/>
      <c r="S47" s="66"/>
      <c r="T47" s="66"/>
    </row>
    <row r="48" customHeight="1" spans="10:20">
      <c r="J48" s="73"/>
      <c r="K48" s="37" t="str">
        <f>Results!C44</f>
        <v>D06</v>
      </c>
      <c r="L48" s="37" t="str">
        <f>Results!B44</f>
        <v>NM_000251</v>
      </c>
      <c r="M48" s="83" t="e">
        <f>Results!F44</f>
        <v>#DIV/0!</v>
      </c>
      <c r="N48" s="83" t="e">
        <f>Results!G44</f>
        <v>#DIV/0!</v>
      </c>
      <c r="P48" s="66"/>
      <c r="Q48" s="66"/>
      <c r="R48" s="66"/>
      <c r="S48" s="66"/>
      <c r="T48" s="66"/>
    </row>
    <row r="49" customHeight="1" spans="10:20">
      <c r="J49" s="73"/>
      <c r="K49" s="37" t="str">
        <f>Results!C45</f>
        <v>D07</v>
      </c>
      <c r="L49" s="37" t="str">
        <f>Results!B45</f>
        <v>NM_004985</v>
      </c>
      <c r="M49" s="83" t="e">
        <f>Results!F45</f>
        <v>#DIV/0!</v>
      </c>
      <c r="N49" s="83" t="e">
        <f>Results!G45</f>
        <v>#DIV/0!</v>
      </c>
      <c r="P49" s="66"/>
      <c r="Q49" s="66"/>
      <c r="R49" s="66"/>
      <c r="S49" s="66"/>
      <c r="T49" s="66"/>
    </row>
    <row r="50" customHeight="1" spans="10:20">
      <c r="J50" s="73"/>
      <c r="K50" s="37" t="str">
        <f>Results!C46</f>
        <v>D08</v>
      </c>
      <c r="L50" s="37" t="str">
        <f>Results!B46</f>
        <v>NM_000589</v>
      </c>
      <c r="M50" s="83" t="e">
        <f>Results!F46</f>
        <v>#DIV/0!</v>
      </c>
      <c r="N50" s="83" t="e">
        <f>Results!G46</f>
        <v>#DIV/0!</v>
      </c>
      <c r="P50" s="66"/>
      <c r="Q50" s="66"/>
      <c r="R50" s="66"/>
      <c r="S50" s="66"/>
      <c r="T50" s="66"/>
    </row>
    <row r="51" customHeight="1" spans="10:20">
      <c r="J51" s="73"/>
      <c r="K51" s="37" t="str">
        <f>Results!C47</f>
        <v>D09</v>
      </c>
      <c r="L51" s="37" t="str">
        <f>Results!B47</f>
        <v>NM_005343</v>
      </c>
      <c r="M51" s="83" t="e">
        <f>Results!F47</f>
        <v>#DIV/0!</v>
      </c>
      <c r="N51" s="83" t="e">
        <f>Results!G47</f>
        <v>#DIV/0!</v>
      </c>
      <c r="P51" s="66"/>
      <c r="Q51" s="66"/>
      <c r="R51" s="66"/>
      <c r="S51" s="66"/>
      <c r="T51" s="66"/>
    </row>
    <row r="52" customHeight="1" spans="10:20">
      <c r="J52" s="73"/>
      <c r="K52" s="37" t="str">
        <f>Results!C48</f>
        <v>D10</v>
      </c>
      <c r="L52" s="37" t="str">
        <f>Results!B48</f>
        <v>NM_000179</v>
      </c>
      <c r="M52" s="83" t="e">
        <f>Results!F48</f>
        <v>#DIV/0!</v>
      </c>
      <c r="N52" s="83" t="e">
        <f>Results!G48</f>
        <v>#DIV/0!</v>
      </c>
      <c r="P52" s="66"/>
      <c r="Q52" s="66"/>
      <c r="R52" s="66"/>
      <c r="S52" s="66"/>
      <c r="T52" s="66"/>
    </row>
    <row r="53" customHeight="1" spans="10:20">
      <c r="J53" s="73"/>
      <c r="K53" s="37" t="str">
        <f>Results!C49</f>
        <v>D11</v>
      </c>
      <c r="L53" s="37" t="str">
        <f>Results!B49</f>
        <v>NM_000849</v>
      </c>
      <c r="M53" s="83" t="e">
        <f>Results!F49</f>
        <v>#DIV/0!</v>
      </c>
      <c r="N53" s="83" t="e">
        <f>Results!G49</f>
        <v>#DIV/0!</v>
      </c>
      <c r="P53" s="66"/>
      <c r="Q53" s="66"/>
      <c r="R53" s="66"/>
      <c r="S53" s="66"/>
      <c r="T53" s="66"/>
    </row>
    <row r="54" customHeight="1" spans="10:20">
      <c r="J54" s="73"/>
      <c r="K54" s="37" t="str">
        <f>Results!C50</f>
        <v>D12</v>
      </c>
      <c r="L54" s="37" t="str">
        <f>Results!B50</f>
        <v>NM_000754</v>
      </c>
      <c r="M54" s="83" t="e">
        <f>Results!F50</f>
        <v>#DIV/0!</v>
      </c>
      <c r="N54" s="83" t="e">
        <f>Results!G50</f>
        <v>#DIV/0!</v>
      </c>
      <c r="P54" s="66"/>
      <c r="Q54" s="66"/>
      <c r="R54" s="66"/>
      <c r="S54" s="66"/>
      <c r="T54" s="66"/>
    </row>
    <row r="55" customHeight="1" spans="10:20">
      <c r="J55" s="73"/>
      <c r="K55" s="37" t="str">
        <f>Results!C51</f>
        <v>E01</v>
      </c>
      <c r="L55" s="37" t="str">
        <f>Results!B51</f>
        <v>NM_001025366</v>
      </c>
      <c r="M55" s="83" t="e">
        <f>Results!F51</f>
        <v>#DIV/0!</v>
      </c>
      <c r="N55" s="83" t="e">
        <f>Results!G51</f>
        <v>#DIV/0!</v>
      </c>
      <c r="P55" s="66"/>
      <c r="Q55" s="66"/>
      <c r="R55" s="66"/>
      <c r="S55" s="66"/>
      <c r="T55" s="66"/>
    </row>
    <row r="56" customHeight="1" spans="10:20">
      <c r="J56" s="73"/>
      <c r="K56" s="37" t="str">
        <f>Results!C52</f>
        <v>E02</v>
      </c>
      <c r="L56" s="37" t="str">
        <f>Results!B52</f>
        <v>NM_001074</v>
      </c>
      <c r="M56" s="83" t="e">
        <f>Results!F52</f>
        <v>#DIV/0!</v>
      </c>
      <c r="N56" s="83" t="e">
        <f>Results!G52</f>
        <v>#DIV/0!</v>
      </c>
      <c r="P56" s="66"/>
      <c r="Q56" s="66"/>
      <c r="R56" s="66"/>
      <c r="S56" s="66"/>
      <c r="T56" s="66"/>
    </row>
    <row r="57" customHeight="1" spans="10:20">
      <c r="J57" s="73"/>
      <c r="K57" s="37" t="str">
        <f>Results!C53</f>
        <v>E03</v>
      </c>
      <c r="L57" s="37" t="str">
        <f>Results!B53</f>
        <v>NM_001071</v>
      </c>
      <c r="M57" s="83" t="e">
        <f>Results!F53</f>
        <v>#DIV/0!</v>
      </c>
      <c r="N57" s="83" t="e">
        <f>Results!G53</f>
        <v>#DIV/0!</v>
      </c>
      <c r="P57" s="66"/>
      <c r="Q57" s="66"/>
      <c r="R57" s="66"/>
      <c r="S57" s="66"/>
      <c r="T57" s="66"/>
    </row>
    <row r="58" customHeight="1" spans="10:20">
      <c r="J58" s="73"/>
      <c r="K58" s="37" t="str">
        <f>Results!C54</f>
        <v>E04</v>
      </c>
      <c r="L58" s="37" t="str">
        <f>Results!B54</f>
        <v>NM_000059</v>
      </c>
      <c r="M58" s="83" t="e">
        <f>Results!F54</f>
        <v>#DIV/0!</v>
      </c>
      <c r="N58" s="83" t="e">
        <f>Results!G54</f>
        <v>#DIV/0!</v>
      </c>
      <c r="P58" s="66"/>
      <c r="Q58" s="66"/>
      <c r="R58" s="66"/>
      <c r="S58" s="66"/>
      <c r="T58" s="66"/>
    </row>
    <row r="59" customHeight="1" spans="10:20">
      <c r="J59" s="73"/>
      <c r="K59" s="37" t="str">
        <f>Results!C55</f>
        <v>E05</v>
      </c>
      <c r="L59" s="37" t="str">
        <f>Results!B55</f>
        <v>NM_134424</v>
      </c>
      <c r="M59" s="83" t="e">
        <f>Results!F55</f>
        <v>#DIV/0!</v>
      </c>
      <c r="N59" s="83" t="e">
        <f>Results!G55</f>
        <v>#DIV/0!</v>
      </c>
      <c r="P59" s="66"/>
      <c r="Q59" s="66"/>
      <c r="R59" s="66"/>
      <c r="S59" s="66"/>
      <c r="T59" s="66"/>
    </row>
    <row r="60" customHeight="1" spans="10:20">
      <c r="J60" s="73"/>
      <c r="K60" s="37" t="str">
        <f>Results!C56</f>
        <v>E06</v>
      </c>
      <c r="L60" s="37" t="str">
        <f>Results!B56</f>
        <v>NM_002691</v>
      </c>
      <c r="M60" s="83" t="e">
        <f>Results!F56</f>
        <v>#DIV/0!</v>
      </c>
      <c r="N60" s="83" t="e">
        <f>Results!G56</f>
        <v>#DIV/0!</v>
      </c>
      <c r="P60" s="66"/>
      <c r="Q60" s="66"/>
      <c r="R60" s="66"/>
      <c r="S60" s="66"/>
      <c r="T60" s="66"/>
    </row>
    <row r="61" customHeight="1" spans="10:20">
      <c r="J61" s="73"/>
      <c r="K61" s="37" t="str">
        <f>Results!C57</f>
        <v>E07</v>
      </c>
      <c r="L61" s="37" t="str">
        <f>Results!B57</f>
        <v>NM_002690</v>
      </c>
      <c r="M61" s="83" t="e">
        <f>Results!F57</f>
        <v>#DIV/0!</v>
      </c>
      <c r="N61" s="83" t="e">
        <f>Results!G57</f>
        <v>#DIV/0!</v>
      </c>
      <c r="P61" s="66"/>
      <c r="Q61" s="66"/>
      <c r="R61" s="66"/>
      <c r="S61" s="66"/>
      <c r="T61" s="66"/>
    </row>
    <row r="62" customHeight="1" spans="10:20">
      <c r="J62" s="73"/>
      <c r="K62" s="37" t="str">
        <f>Results!C58</f>
        <v>E08</v>
      </c>
      <c r="L62" s="37" t="str">
        <f>Results!B58</f>
        <v>NM_002592</v>
      </c>
      <c r="M62" s="83" t="e">
        <f>Results!F58</f>
        <v>#DIV/0!</v>
      </c>
      <c r="N62" s="83" t="e">
        <f>Results!G58</f>
        <v>#DIV/0!</v>
      </c>
      <c r="P62" s="66"/>
      <c r="Q62" s="66"/>
      <c r="R62" s="66"/>
      <c r="S62" s="66"/>
      <c r="T62" s="66"/>
    </row>
    <row r="63" customHeight="1" spans="10:20">
      <c r="J63" s="73"/>
      <c r="K63" s="37" t="str">
        <f>Results!C59</f>
        <v>E09</v>
      </c>
      <c r="L63" s="37" t="str">
        <f>Results!B59</f>
        <v>NM_000625</v>
      </c>
      <c r="M63" s="83" t="e">
        <f>Results!F59</f>
        <v>#DIV/0!</v>
      </c>
      <c r="N63" s="83" t="e">
        <f>Results!G59</f>
        <v>#DIV/0!</v>
      </c>
      <c r="P63" s="66"/>
      <c r="Q63" s="66"/>
      <c r="R63" s="66"/>
      <c r="S63" s="66"/>
      <c r="T63" s="66"/>
    </row>
    <row r="64" customHeight="1" spans="10:20">
      <c r="J64" s="73"/>
      <c r="K64" s="37" t="str">
        <f>Results!C60</f>
        <v>E10</v>
      </c>
      <c r="L64" s="37" t="str">
        <f>Results!B60</f>
        <v>NM_002454</v>
      </c>
      <c r="M64" s="83" t="e">
        <f>Results!F60</f>
        <v>#DIV/0!</v>
      </c>
      <c r="N64" s="83" t="e">
        <f>Results!G60</f>
        <v>#DIV/0!</v>
      </c>
      <c r="P64" s="66"/>
      <c r="Q64" s="66"/>
      <c r="R64" s="66"/>
      <c r="S64" s="66"/>
      <c r="T64" s="66"/>
    </row>
    <row r="65" customHeight="1" spans="10:20">
      <c r="J65" s="73"/>
      <c r="K65" s="37" t="str">
        <f>Results!C61</f>
        <v>E11</v>
      </c>
      <c r="L65" s="37" t="str">
        <f>Results!B61</f>
        <v>NM_004994</v>
      </c>
      <c r="M65" s="83" t="e">
        <f>Results!F61</f>
        <v>#DIV/0!</v>
      </c>
      <c r="N65" s="83" t="e">
        <f>Results!G61</f>
        <v>#DIV/0!</v>
      </c>
      <c r="P65" s="66"/>
      <c r="Q65" s="66"/>
      <c r="R65" s="66"/>
      <c r="S65" s="66"/>
      <c r="T65" s="66"/>
    </row>
    <row r="66" customHeight="1" spans="10:20">
      <c r="J66" s="73"/>
      <c r="K66" s="37" t="str">
        <f>Results!C62</f>
        <v>E12</v>
      </c>
      <c r="L66" s="37" t="str">
        <f>Results!B62</f>
        <v>NM_002422</v>
      </c>
      <c r="M66" s="83" t="e">
        <f>Results!F62</f>
        <v>#DIV/0!</v>
      </c>
      <c r="N66" s="83" t="e">
        <f>Results!G62</f>
        <v>#DIV/0!</v>
      </c>
      <c r="P66" s="66"/>
      <c r="Q66" s="66"/>
      <c r="R66" s="66"/>
      <c r="S66" s="66"/>
      <c r="T66" s="66"/>
    </row>
    <row r="67" customHeight="1" spans="10:20">
      <c r="J67" s="73"/>
      <c r="K67" s="37" t="str">
        <f>Results!C63</f>
        <v>F01</v>
      </c>
      <c r="L67" s="37" t="str">
        <f>Results!B63</f>
        <v>NM_000249</v>
      </c>
      <c r="M67" s="83" t="e">
        <f>Results!F63</f>
        <v>#DIV/0!</v>
      </c>
      <c r="N67" s="83" t="e">
        <f>Results!G63</f>
        <v>#DIV/0!</v>
      </c>
      <c r="P67" s="66"/>
      <c r="Q67" s="66"/>
      <c r="R67" s="66"/>
      <c r="S67" s="66"/>
      <c r="T67" s="66"/>
    </row>
    <row r="68" customHeight="1" spans="10:20">
      <c r="J68" s="73"/>
      <c r="K68" s="37" t="str">
        <f>Results!C64</f>
        <v>F02</v>
      </c>
      <c r="L68" s="37" t="str">
        <f>Results!B64</f>
        <v>NM_000234</v>
      </c>
      <c r="M68" s="83" t="e">
        <f>Results!F64</f>
        <v>#DIV/0!</v>
      </c>
      <c r="N68" s="83" t="e">
        <f>Results!G64</f>
        <v>#DIV/0!</v>
      </c>
      <c r="P68" s="66"/>
      <c r="Q68" s="66"/>
      <c r="R68" s="66"/>
      <c r="S68" s="66"/>
      <c r="T68" s="66"/>
    </row>
    <row r="69" customHeight="1" spans="10:20">
      <c r="J69" s="73"/>
      <c r="K69" s="37" t="str">
        <f>Results!C65</f>
        <v>F03</v>
      </c>
      <c r="L69" s="37" t="str">
        <f>Results!B65</f>
        <v>NM_000572</v>
      </c>
      <c r="M69" s="83" t="e">
        <f>Results!F65</f>
        <v>#DIV/0!</v>
      </c>
      <c r="N69" s="83" t="e">
        <f>Results!G65</f>
        <v>#DIV/0!</v>
      </c>
      <c r="P69" s="66"/>
      <c r="Q69" s="66"/>
      <c r="R69" s="66"/>
      <c r="S69" s="66"/>
      <c r="T69" s="66"/>
    </row>
    <row r="70" customHeight="1" spans="10:20">
      <c r="J70" s="73"/>
      <c r="K70" s="37" t="str">
        <f>Results!C66</f>
        <v>F04</v>
      </c>
      <c r="L70" s="37" t="str">
        <f>Results!B66</f>
        <v>NM_000584</v>
      </c>
      <c r="M70" s="83" t="e">
        <f>Results!F66</f>
        <v>#DIV/0!</v>
      </c>
      <c r="N70" s="83" t="e">
        <f>Results!G66</f>
        <v>#DIV/0!</v>
      </c>
      <c r="P70" s="66"/>
      <c r="Q70" s="66"/>
      <c r="R70" s="66"/>
      <c r="S70" s="66"/>
      <c r="T70" s="66"/>
    </row>
    <row r="71" customHeight="1" spans="10:20">
      <c r="J71" s="73"/>
      <c r="K71" s="37" t="str">
        <f>Results!C67</f>
        <v>F05</v>
      </c>
      <c r="L71" s="37" t="str">
        <f>Results!B67</f>
        <v>NM_000384</v>
      </c>
      <c r="M71" s="83" t="e">
        <f>Results!F67</f>
        <v>#DIV/0!</v>
      </c>
      <c r="N71" s="83" t="e">
        <f>Results!G67</f>
        <v>#DIV/0!</v>
      </c>
      <c r="P71" s="66"/>
      <c r="Q71" s="66"/>
      <c r="R71" s="66"/>
      <c r="S71" s="66"/>
      <c r="T71" s="66"/>
    </row>
    <row r="72" customHeight="1" spans="10:20">
      <c r="J72" s="73"/>
      <c r="K72" s="37" t="str">
        <f>Results!C68</f>
        <v>F06</v>
      </c>
      <c r="L72" s="37" t="str">
        <f>Results!B68</f>
        <v>NM_000120</v>
      </c>
      <c r="M72" s="83" t="e">
        <f>Results!F68</f>
        <v>#DIV/0!</v>
      </c>
      <c r="N72" s="83" t="e">
        <f>Results!G68</f>
        <v>#DIV/0!</v>
      </c>
      <c r="P72" s="66"/>
      <c r="Q72" s="66"/>
      <c r="R72" s="66"/>
      <c r="S72" s="66"/>
      <c r="T72" s="66"/>
    </row>
    <row r="73" customHeight="1" spans="10:20">
      <c r="J73" s="73"/>
      <c r="K73" s="37" t="str">
        <f>Results!C69</f>
        <v>F07</v>
      </c>
      <c r="L73" s="37" t="str">
        <f>Results!B69</f>
        <v>NM_001621</v>
      </c>
      <c r="M73" s="83" t="e">
        <f>Results!F69</f>
        <v>#DIV/0!</v>
      </c>
      <c r="N73" s="83" t="e">
        <f>Results!G69</f>
        <v>#DIV/0!</v>
      </c>
      <c r="P73" s="66"/>
      <c r="Q73" s="66"/>
      <c r="R73" s="66"/>
      <c r="S73" s="66"/>
      <c r="T73" s="66"/>
    </row>
    <row r="74" customHeight="1" spans="10:20">
      <c r="J74" s="73"/>
      <c r="K74" s="37" t="str">
        <f>Results!C70</f>
        <v>F08</v>
      </c>
      <c r="L74" s="37" t="str">
        <f>Results!B70</f>
        <v>NM_005228</v>
      </c>
      <c r="M74" s="83" t="e">
        <f>Results!F70</f>
        <v>#DIV/0!</v>
      </c>
      <c r="N74" s="83" t="e">
        <f>Results!G70</f>
        <v>#DIV/0!</v>
      </c>
      <c r="P74" s="66"/>
      <c r="Q74" s="66"/>
      <c r="R74" s="66"/>
      <c r="S74" s="66"/>
      <c r="T74" s="66"/>
    </row>
    <row r="75" customHeight="1" spans="10:20">
      <c r="J75" s="73"/>
      <c r="K75" s="37" t="str">
        <f>Results!C71</f>
        <v>F09</v>
      </c>
      <c r="L75" s="37" t="str">
        <f>Results!B71</f>
        <v>NM_001618</v>
      </c>
      <c r="M75" s="83" t="e">
        <f>Results!F71</f>
        <v>#DIV/0!</v>
      </c>
      <c r="N75" s="83" t="e">
        <f>Results!G71</f>
        <v>#DIV/0!</v>
      </c>
      <c r="P75" s="66"/>
      <c r="Q75" s="66"/>
      <c r="R75" s="66"/>
      <c r="S75" s="66"/>
      <c r="T75" s="66"/>
    </row>
    <row r="76" customHeight="1" spans="10:20">
      <c r="J76" s="73"/>
      <c r="K76" s="37" t="str">
        <f>Results!C72</f>
        <v>F10</v>
      </c>
      <c r="L76" s="37" t="str">
        <f>Results!B72</f>
        <v>NM_058195</v>
      </c>
      <c r="M76" s="83" t="e">
        <f>Results!F72</f>
        <v>#DIV/0!</v>
      </c>
      <c r="N76" s="83" t="e">
        <f>Results!G72</f>
        <v>#DIV/0!</v>
      </c>
      <c r="P76" s="66"/>
      <c r="Q76" s="66"/>
      <c r="R76" s="66"/>
      <c r="S76" s="66"/>
      <c r="T76" s="66"/>
    </row>
    <row r="77" customHeight="1" spans="10:20">
      <c r="J77" s="73"/>
      <c r="K77" s="37" t="str">
        <f>Results!C73</f>
        <v>F11</v>
      </c>
      <c r="L77" s="37" t="str">
        <f>Results!B73</f>
        <v>BC071181</v>
      </c>
      <c r="M77" s="83" t="e">
        <f>Results!F73</f>
        <v>#DIV/0!</v>
      </c>
      <c r="N77" s="83" t="e">
        <f>Results!G73</f>
        <v>#DIV/0!</v>
      </c>
      <c r="P77" s="66"/>
      <c r="Q77" s="66"/>
      <c r="R77" s="66"/>
      <c r="S77" s="66"/>
      <c r="T77" s="66"/>
    </row>
    <row r="78" customHeight="1" spans="10:20">
      <c r="J78" s="73"/>
      <c r="K78" s="37" t="str">
        <f>Results!C74</f>
        <v>F12</v>
      </c>
      <c r="L78" s="37" t="str">
        <f>Results!B74</f>
        <v>NM_004296</v>
      </c>
      <c r="M78" s="83" t="e">
        <f>Results!F74</f>
        <v>#DIV/0!</v>
      </c>
      <c r="N78" s="83" t="e">
        <f>Results!G74</f>
        <v>#DIV/0!</v>
      </c>
      <c r="P78" s="66"/>
      <c r="Q78" s="66"/>
      <c r="R78" s="66"/>
      <c r="S78" s="66"/>
      <c r="T78" s="66"/>
    </row>
    <row r="79" customHeight="1" spans="10:20">
      <c r="J79" s="73"/>
      <c r="K79" s="37" t="str">
        <f>Results!C75</f>
        <v>G01</v>
      </c>
      <c r="L79" s="37" t="str">
        <f>Results!B75</f>
        <v>NM_001239</v>
      </c>
      <c r="M79" s="83" t="e">
        <f>Results!F75</f>
        <v>#DIV/0!</v>
      </c>
      <c r="N79" s="83" t="e">
        <f>Results!G75</f>
        <v>#DIV/0!</v>
      </c>
      <c r="P79" s="66"/>
      <c r="Q79" s="66"/>
      <c r="R79" s="66"/>
      <c r="S79" s="66"/>
      <c r="T79" s="66"/>
    </row>
    <row r="80" customHeight="1" spans="10:20">
      <c r="J80" s="73"/>
      <c r="K80" s="37" t="str">
        <f>Results!C76</f>
        <v>G02</v>
      </c>
      <c r="L80" s="37" t="str">
        <f>Results!B76</f>
        <v>NM_003844</v>
      </c>
      <c r="M80" s="83" t="e">
        <f>Results!F76</f>
        <v>#DIV/0!</v>
      </c>
      <c r="N80" s="83" t="e">
        <f>Results!G76</f>
        <v>#DIV/0!</v>
      </c>
      <c r="P80" s="66"/>
      <c r="Q80" s="66"/>
      <c r="R80" s="66"/>
      <c r="S80" s="66"/>
      <c r="T80" s="66"/>
    </row>
    <row r="81" customHeight="1" spans="10:20">
      <c r="J81" s="73"/>
      <c r="K81" s="37" t="str">
        <f>Results!C77</f>
        <v>G03</v>
      </c>
      <c r="L81" s="37" t="str">
        <f>Results!B77</f>
        <v>NM_000071</v>
      </c>
      <c r="M81" s="83" t="e">
        <f>Results!F77</f>
        <v>#DIV/0!</v>
      </c>
      <c r="N81" s="83" t="e">
        <f>Results!G77</f>
        <v>#DIV/0!</v>
      </c>
      <c r="P81" s="66"/>
      <c r="Q81" s="66"/>
      <c r="R81" s="66"/>
      <c r="S81" s="66"/>
      <c r="T81" s="66"/>
    </row>
    <row r="82" customHeight="1" spans="10:20">
      <c r="J82" s="73"/>
      <c r="K82" s="37" t="str">
        <f>Results!C78</f>
        <v>G04</v>
      </c>
      <c r="L82" s="37" t="str">
        <f>Results!B78</f>
        <v>NM_003739</v>
      </c>
      <c r="M82" s="83" t="e">
        <f>Results!F78</f>
        <v>#DIV/0!</v>
      </c>
      <c r="N82" s="83" t="e">
        <f>Results!G78</f>
        <v>#DIV/0!</v>
      </c>
      <c r="P82" s="66"/>
      <c r="Q82" s="66"/>
      <c r="R82" s="66"/>
      <c r="S82" s="66"/>
      <c r="T82" s="66"/>
    </row>
    <row r="83" customHeight="1" spans="10:20">
      <c r="J83" s="73"/>
      <c r="K83" s="37" t="str">
        <f>Results!C79</f>
        <v>G05</v>
      </c>
      <c r="L83" s="37" t="str">
        <f>Results!B79</f>
        <v>NM_000376</v>
      </c>
      <c r="M83" s="83" t="e">
        <f>Results!F79</f>
        <v>#DIV/0!</v>
      </c>
      <c r="N83" s="83" t="e">
        <f>Results!G79</f>
        <v>#DIV/0!</v>
      </c>
      <c r="P83" s="66"/>
      <c r="Q83" s="66"/>
      <c r="R83" s="66"/>
      <c r="S83" s="66"/>
      <c r="T83" s="66"/>
    </row>
    <row r="84" customHeight="1" spans="10:20">
      <c r="J84" s="73"/>
      <c r="K84" s="37" t="str">
        <f>Results!C80</f>
        <v>G06</v>
      </c>
      <c r="L84" s="37" t="str">
        <f>Results!B80</f>
        <v>NM_004333</v>
      </c>
      <c r="M84" s="83" t="e">
        <f>Results!F80</f>
        <v>#DIV/0!</v>
      </c>
      <c r="N84" s="83" t="e">
        <f>Results!G80</f>
        <v>#DIV/0!</v>
      </c>
      <c r="P84" s="66"/>
      <c r="Q84" s="66"/>
      <c r="R84" s="66"/>
      <c r="S84" s="66"/>
      <c r="T84" s="66"/>
    </row>
    <row r="85" customHeight="1" spans="10:20">
      <c r="J85" s="73"/>
      <c r="K85" s="37" t="str">
        <f>Results!C81</f>
        <v>G07</v>
      </c>
      <c r="L85" s="37" t="str">
        <f>Results!B81</f>
        <v>NM_194255</v>
      </c>
      <c r="M85" s="83" t="e">
        <f>Results!F81</f>
        <v>#DIV/0!</v>
      </c>
      <c r="N85" s="83" t="e">
        <f>Results!G81</f>
        <v>#DIV/0!</v>
      </c>
      <c r="P85" s="66"/>
      <c r="Q85" s="66"/>
      <c r="R85" s="66"/>
      <c r="S85" s="66"/>
      <c r="T85" s="66"/>
    </row>
    <row r="86" customHeight="1" spans="10:20">
      <c r="J86" s="73"/>
      <c r="K86" s="37" t="str">
        <f>Results!C82</f>
        <v>G08</v>
      </c>
      <c r="L86" s="37" t="str">
        <f>Results!B82</f>
        <v>NM_022437</v>
      </c>
      <c r="M86" s="83" t="e">
        <f>Results!F82</f>
        <v>#DIV/0!</v>
      </c>
      <c r="N86" s="83" t="e">
        <f>Results!G82</f>
        <v>#DIV/0!</v>
      </c>
      <c r="P86" s="66"/>
      <c r="Q86" s="66"/>
      <c r="R86" s="66"/>
      <c r="S86" s="66"/>
      <c r="T86" s="66"/>
    </row>
    <row r="87" customHeight="1" spans="10:20">
      <c r="J87" s="73"/>
      <c r="K87" s="37" t="str">
        <f>Results!C83</f>
        <v>G09</v>
      </c>
      <c r="L87" s="37" t="str">
        <f>Results!B83</f>
        <v>NM_000057</v>
      </c>
      <c r="M87" s="83" t="e">
        <f>Results!F83</f>
        <v>#DIV/0!</v>
      </c>
      <c r="N87" s="83" t="e">
        <f>Results!G83</f>
        <v>#DIV/0!</v>
      </c>
      <c r="P87" s="66"/>
      <c r="Q87" s="66"/>
      <c r="R87" s="66"/>
      <c r="S87" s="66"/>
      <c r="T87" s="66"/>
    </row>
    <row r="88" customHeight="1" spans="10:20">
      <c r="J88" s="73"/>
      <c r="K88" s="37" t="str">
        <f>Results!C84</f>
        <v>G10</v>
      </c>
      <c r="L88" s="37" t="str">
        <f>Results!B84</f>
        <v>NM_002982</v>
      </c>
      <c r="M88" s="83" t="e">
        <f>Results!F84</f>
        <v>#DIV/0!</v>
      </c>
      <c r="N88" s="83" t="e">
        <f>Results!G84</f>
        <v>#DIV/0!</v>
      </c>
      <c r="P88" s="66"/>
      <c r="Q88" s="66"/>
      <c r="R88" s="66"/>
      <c r="S88" s="66"/>
      <c r="T88" s="66"/>
    </row>
    <row r="89" customHeight="1" spans="10:20">
      <c r="J89" s="73"/>
      <c r="K89" s="37" t="str">
        <f>Results!C85</f>
        <v>G11</v>
      </c>
      <c r="L89" s="37" t="str">
        <f>Results!B85</f>
        <v>NM_021632</v>
      </c>
      <c r="M89" s="83" t="e">
        <f>Results!F85</f>
        <v>#DIV/0!</v>
      </c>
      <c r="N89" s="83" t="e">
        <f>Results!G85</f>
        <v>#DIV/0!</v>
      </c>
      <c r="P89" s="66"/>
      <c r="Q89" s="66"/>
      <c r="R89" s="66"/>
      <c r="S89" s="66"/>
      <c r="T89" s="66"/>
    </row>
    <row r="90" customHeight="1" spans="10:20">
      <c r="J90" s="73"/>
      <c r="K90" s="37" t="str">
        <f>Results!C86</f>
        <v>G12</v>
      </c>
      <c r="L90" s="37" t="str">
        <f>Results!B86</f>
        <v>NM_005037</v>
      </c>
      <c r="M90" s="83" t="e">
        <f>Results!F86</f>
        <v>#DIV/0!</v>
      </c>
      <c r="N90" s="83" t="e">
        <f>Results!G86</f>
        <v>#DIV/0!</v>
      </c>
      <c r="P90" s="66"/>
      <c r="Q90" s="66"/>
      <c r="R90" s="66"/>
      <c r="S90" s="66"/>
      <c r="T90" s="66"/>
    </row>
    <row r="91" customHeight="1" spans="10:16">
      <c r="J91" s="70" t="str">
        <f>'Gene Table'!A99</f>
        <v>Plate 2</v>
      </c>
      <c r="K91" s="37" t="str">
        <f>Results!C99</f>
        <v>A01</v>
      </c>
      <c r="L91" s="37" t="str">
        <f>Results!B99</f>
        <v>NM_007120</v>
      </c>
      <c r="M91" s="83" t="e">
        <f>Results!F99</f>
        <v>#DIV/0!</v>
      </c>
      <c r="N91" s="83" t="e">
        <f>Results!G99</f>
        <v>#DIV/0!</v>
      </c>
      <c r="O91" s="66"/>
      <c r="P91" s="66"/>
    </row>
    <row r="92" customHeight="1" spans="10:16">
      <c r="J92" s="73"/>
      <c r="K92" s="37" t="str">
        <f>Results!C100</f>
        <v>A02</v>
      </c>
      <c r="L92" s="37" t="str">
        <f>Results!B100</f>
        <v>NM_000535</v>
      </c>
      <c r="M92" s="83" t="e">
        <f>Results!F100</f>
        <v>#DIV/0!</v>
      </c>
      <c r="N92" s="83" t="e">
        <f>Results!G100</f>
        <v>#DIV/0!</v>
      </c>
      <c r="O92" s="66"/>
      <c r="P92" s="66"/>
    </row>
    <row r="93" customHeight="1" spans="10:16">
      <c r="J93" s="73"/>
      <c r="K93" s="37" t="str">
        <f>Results!C101</f>
        <v>A03</v>
      </c>
      <c r="L93" s="37" t="str">
        <f>Results!B101</f>
        <v>NM_000534</v>
      </c>
      <c r="M93" s="83" t="e">
        <f>Results!F101</f>
        <v>#DIV/0!</v>
      </c>
      <c r="N93" s="83" t="e">
        <f>Results!G101</f>
        <v>#DIV/0!</v>
      </c>
      <c r="O93" s="66"/>
      <c r="P93" s="66"/>
    </row>
    <row r="94" customHeight="1" spans="10:16">
      <c r="J94" s="73"/>
      <c r="K94" s="37" t="str">
        <f>Results!C102</f>
        <v>A04</v>
      </c>
      <c r="L94" s="37" t="str">
        <f>Results!B102</f>
        <v>NM_002467</v>
      </c>
      <c r="M94" s="83" t="e">
        <f>Results!F102</f>
        <v>#DIV/0!</v>
      </c>
      <c r="N94" s="83" t="e">
        <f>Results!G102</f>
        <v>#DIV/0!</v>
      </c>
      <c r="O94" s="66"/>
      <c r="P94" s="66"/>
    </row>
    <row r="95" customHeight="1" spans="10:14">
      <c r="J95" s="73"/>
      <c r="K95" s="37" t="str">
        <f>Results!C103</f>
        <v>A05</v>
      </c>
      <c r="L95" s="37" t="str">
        <f>Results!B103</f>
        <v>NM_002439</v>
      </c>
      <c r="M95" s="83" t="e">
        <f>Results!F103</f>
        <v>#DIV/0!</v>
      </c>
      <c r="N95" s="83" t="e">
        <f>Results!G103</f>
        <v>#DIV/0!</v>
      </c>
    </row>
    <row r="96" customHeight="1" spans="10:14">
      <c r="J96" s="73"/>
      <c r="K96" s="37" t="str">
        <f>Results!C104</f>
        <v>A06</v>
      </c>
      <c r="L96" s="37" t="str">
        <f>Results!B104</f>
        <v>NM_002426</v>
      </c>
      <c r="M96" s="83" t="e">
        <f>Results!F104</f>
        <v>#DIV/0!</v>
      </c>
      <c r="N96" s="83" t="e">
        <f>Results!G104</f>
        <v>#DIV/0!</v>
      </c>
    </row>
    <row r="97" customHeight="1" spans="10:14">
      <c r="J97" s="73"/>
      <c r="K97" s="37" t="str">
        <f>Results!C105</f>
        <v>A07</v>
      </c>
      <c r="L97" s="37" t="str">
        <f>Results!B105</f>
        <v>NM_002424</v>
      </c>
      <c r="M97" s="83" t="e">
        <f>Results!F105</f>
        <v>#DIV/0!</v>
      </c>
      <c r="N97" s="83" t="e">
        <f>Results!G105</f>
        <v>#DIV/0!</v>
      </c>
    </row>
    <row r="98" customHeight="1" spans="10:14">
      <c r="J98" s="73"/>
      <c r="K98" s="37" t="str">
        <f>Results!C106</f>
        <v>A08</v>
      </c>
      <c r="L98" s="37" t="str">
        <f>Results!B106</f>
        <v>NM_004530</v>
      </c>
      <c r="M98" s="83" t="e">
        <f>Results!F106</f>
        <v>#DIV/0!</v>
      </c>
      <c r="N98" s="83" t="e">
        <f>Results!G106</f>
        <v>#DIV/0!</v>
      </c>
    </row>
    <row r="99" customHeight="1" spans="10:14">
      <c r="J99" s="73"/>
      <c r="K99" s="37" t="str">
        <f>Results!C107</f>
        <v>A09</v>
      </c>
      <c r="L99" s="37" t="str">
        <f>Results!B107</f>
        <v>NM_001668</v>
      </c>
      <c r="M99" s="83" t="e">
        <f>Results!F107</f>
        <v>#DIV/0!</v>
      </c>
      <c r="N99" s="83" t="e">
        <f>Results!G107</f>
        <v>#DIV/0!</v>
      </c>
    </row>
    <row r="100" customHeight="1" spans="10:14">
      <c r="J100" s="73"/>
      <c r="K100" s="37" t="str">
        <f>Results!C108</f>
        <v>A10</v>
      </c>
      <c r="L100" s="37" t="str">
        <f>Results!B108</f>
        <v>NM_013975</v>
      </c>
      <c r="M100" s="83" t="e">
        <f>Results!F108</f>
        <v>#DIV/0!</v>
      </c>
      <c r="N100" s="83" t="e">
        <f>Results!G108</f>
        <v>#DIV/0!</v>
      </c>
    </row>
    <row r="101" customHeight="1" spans="10:14">
      <c r="J101" s="73"/>
      <c r="K101" s="37" t="str">
        <f>Results!C109</f>
        <v>A11</v>
      </c>
      <c r="L101" s="37" t="str">
        <f>Results!B109</f>
        <v>NM_000044</v>
      </c>
      <c r="M101" s="83" t="e">
        <f>Results!F109</f>
        <v>#DIV/0!</v>
      </c>
      <c r="N101" s="83" t="e">
        <f>Results!G109</f>
        <v>#DIV/0!</v>
      </c>
    </row>
    <row r="102" customHeight="1" spans="10:14">
      <c r="J102" s="73"/>
      <c r="K102" s="37" t="str">
        <f>Results!C110</f>
        <v>A12</v>
      </c>
      <c r="L102" s="37" t="str">
        <f>Results!B110</f>
        <v>NM_000882</v>
      </c>
      <c r="M102" s="83" t="e">
        <f>Results!F110</f>
        <v>#DIV/0!</v>
      </c>
      <c r="N102" s="83" t="e">
        <f>Results!G110</f>
        <v>#DIV/0!</v>
      </c>
    </row>
    <row r="103" customHeight="1" spans="10:14">
      <c r="J103" s="73"/>
      <c r="K103" s="37" t="str">
        <f>Results!C111</f>
        <v>B01</v>
      </c>
      <c r="L103" s="37" t="str">
        <f>Results!B111</f>
        <v>NM_000639</v>
      </c>
      <c r="M103" s="83" t="e">
        <f>Results!F111</f>
        <v>#DIV/0!</v>
      </c>
      <c r="N103" s="83" t="e">
        <f>Results!G111</f>
        <v>#DIV/0!</v>
      </c>
    </row>
    <row r="104" customHeight="1" spans="10:14">
      <c r="J104" s="73"/>
      <c r="K104" s="37" t="str">
        <f>Results!C112</f>
        <v>B02</v>
      </c>
      <c r="L104" s="37" t="str">
        <f>Results!B112</f>
        <v>NM_000418</v>
      </c>
      <c r="M104" s="83" t="e">
        <f>Results!F112</f>
        <v>#DIV/0!</v>
      </c>
      <c r="N104" s="83" t="e">
        <f>Results!G112</f>
        <v>#DIV/0!</v>
      </c>
    </row>
    <row r="105" customHeight="1" spans="10:14">
      <c r="J105" s="73"/>
      <c r="K105" s="37" t="str">
        <f>Results!C113</f>
        <v>B03</v>
      </c>
      <c r="L105" s="37" t="str">
        <f>Results!B113</f>
        <v>NM_000586</v>
      </c>
      <c r="M105" s="83" t="e">
        <f>Results!F113</f>
        <v>#DIV/0!</v>
      </c>
      <c r="N105" s="83" t="e">
        <f>Results!G113</f>
        <v>#DIV/0!</v>
      </c>
    </row>
    <row r="106" customHeight="1" spans="10:14">
      <c r="J106" s="73"/>
      <c r="K106" s="37" t="str">
        <f>Results!C114</f>
        <v>B04</v>
      </c>
      <c r="L106" s="37" t="str">
        <f>Results!B114</f>
        <v>NM_000575</v>
      </c>
      <c r="M106" s="83" t="e">
        <f>Results!F114</f>
        <v>#DIV/0!</v>
      </c>
      <c r="N106" s="83" t="e">
        <f>Results!G114</f>
        <v>#DIV/0!</v>
      </c>
    </row>
    <row r="107" customHeight="1" spans="10:14">
      <c r="J107" s="73"/>
      <c r="K107" s="37" t="str">
        <f>Results!C115</f>
        <v>B05</v>
      </c>
      <c r="L107" s="37" t="str">
        <f>Results!B115</f>
        <v>NM_000038</v>
      </c>
      <c r="M107" s="83" t="e">
        <f>Results!F115</f>
        <v>#DIV/0!</v>
      </c>
      <c r="N107" s="83" t="e">
        <f>Results!G115</f>
        <v>#DIV/0!</v>
      </c>
    </row>
    <row r="108" customHeight="1" spans="10:14">
      <c r="J108" s="73"/>
      <c r="K108" s="37" t="str">
        <f>Results!C116</f>
        <v>B06</v>
      </c>
      <c r="L108" s="37" t="str">
        <f>Results!B116</f>
        <v>NM_000135</v>
      </c>
      <c r="M108" s="83" t="e">
        <f>Results!F116</f>
        <v>#DIV/0!</v>
      </c>
      <c r="N108" s="83" t="e">
        <f>Results!G116</f>
        <v>#DIV/0!</v>
      </c>
    </row>
    <row r="109" customHeight="1" spans="10:14">
      <c r="J109" s="73"/>
      <c r="K109" s="37" t="str">
        <f>Results!C117</f>
        <v>B07</v>
      </c>
      <c r="L109" s="37" t="str">
        <f>Results!B117</f>
        <v>NM_000122</v>
      </c>
      <c r="M109" s="83" t="e">
        <f>Results!F117</f>
        <v>#DIV/0!</v>
      </c>
      <c r="N109" s="83" t="e">
        <f>Results!G117</f>
        <v>#DIV/0!</v>
      </c>
    </row>
    <row r="110" customHeight="1" spans="10:14">
      <c r="J110" s="73"/>
      <c r="K110" s="37" t="str">
        <f>Results!C118</f>
        <v>B08</v>
      </c>
      <c r="L110" s="37" t="str">
        <f>Results!B118</f>
        <v>NM_001979</v>
      </c>
      <c r="M110" s="83" t="e">
        <f>Results!F118</f>
        <v>#DIV/0!</v>
      </c>
      <c r="N110" s="83" t="e">
        <f>Results!G118</f>
        <v>#DIV/0!</v>
      </c>
    </row>
    <row r="111" customHeight="1" spans="10:14">
      <c r="J111" s="73"/>
      <c r="K111" s="37" t="str">
        <f>Results!C119</f>
        <v>B09</v>
      </c>
      <c r="L111" s="37" t="str">
        <f>Results!B119</f>
        <v>NM_001963</v>
      </c>
      <c r="M111" s="83" t="e">
        <f>Results!F119</f>
        <v>#DIV/0!</v>
      </c>
      <c r="N111" s="83" t="e">
        <f>Results!G119</f>
        <v>#DIV/0!</v>
      </c>
    </row>
    <row r="112" customHeight="1" spans="10:14">
      <c r="J112" s="73"/>
      <c r="K112" s="37" t="str">
        <f>Results!C120</f>
        <v>B10</v>
      </c>
      <c r="L112" s="37" t="str">
        <f>Results!B120</f>
        <v>NM_000795</v>
      </c>
      <c r="M112" s="83" t="e">
        <f>Results!F120</f>
        <v>#DIV/0!</v>
      </c>
      <c r="N112" s="83" t="e">
        <f>Results!G120</f>
        <v>#DIV/0!</v>
      </c>
    </row>
    <row r="113" customHeight="1" spans="10:14">
      <c r="J113" s="73"/>
      <c r="K113" s="37" t="str">
        <f>Results!C121</f>
        <v>B11</v>
      </c>
      <c r="L113" s="37" t="str">
        <f>Results!B121</f>
        <v>NM_000771</v>
      </c>
      <c r="M113" s="83" t="e">
        <f>Results!F121</f>
        <v>#DIV/0!</v>
      </c>
      <c r="N113" s="83" t="e">
        <f>Results!G121</f>
        <v>#DIV/0!</v>
      </c>
    </row>
    <row r="114" customHeight="1" spans="10:14">
      <c r="J114" s="73"/>
      <c r="K114" s="37" t="str">
        <f>Results!C122</f>
        <v>B12</v>
      </c>
      <c r="L114" s="37" t="str">
        <f>Results!B122</f>
        <v>NM_000769</v>
      </c>
      <c r="M114" s="83" t="e">
        <f>Results!F122</f>
        <v>#DIV/0!</v>
      </c>
      <c r="N114" s="83" t="e">
        <f>Results!G122</f>
        <v>#DIV/0!</v>
      </c>
    </row>
    <row r="115" customHeight="1" spans="10:14">
      <c r="J115" s="73"/>
      <c r="K115" s="37" t="str">
        <f>Results!C123</f>
        <v>C01</v>
      </c>
      <c r="L115" s="37" t="str">
        <f>Results!B123</f>
        <v>NM_001902</v>
      </c>
      <c r="M115" s="83" t="e">
        <f>Results!F123</f>
        <v>#DIV/0!</v>
      </c>
      <c r="N115" s="83" t="e">
        <f>Results!G123</f>
        <v>#DIV/0!</v>
      </c>
    </row>
    <row r="116" customHeight="1" spans="10:14">
      <c r="J116" s="73"/>
      <c r="K116" s="37" t="str">
        <f>Results!C124</f>
        <v>C02</v>
      </c>
      <c r="L116" s="37" t="str">
        <f>Results!B124</f>
        <v>NM_006437</v>
      </c>
      <c r="M116" s="83" t="e">
        <f>Results!F124</f>
        <v>#DIV/0!</v>
      </c>
      <c r="N116" s="83" t="e">
        <f>Results!G124</f>
        <v>#DIV/0!</v>
      </c>
    </row>
    <row r="117" customHeight="1" spans="10:14">
      <c r="J117" s="73"/>
      <c r="K117" s="37" t="str">
        <f>Results!C125</f>
        <v>C03</v>
      </c>
      <c r="L117" s="37" t="str">
        <f>Results!B125</f>
        <v>NM_000669</v>
      </c>
      <c r="M117" s="83" t="e">
        <f>Results!F125</f>
        <v>#DIV/0!</v>
      </c>
      <c r="N117" s="83" t="e">
        <f>Results!G125</f>
        <v>#DIV/0!</v>
      </c>
    </row>
    <row r="118" customHeight="1" spans="10:14">
      <c r="J118" s="73"/>
      <c r="K118" s="37" t="str">
        <f>Results!C126</f>
        <v>C04</v>
      </c>
      <c r="L118" s="37" t="str">
        <f>Results!B126</f>
        <v>NM_000078</v>
      </c>
      <c r="M118" s="83" t="e">
        <f>Results!F126</f>
        <v>#DIV/0!</v>
      </c>
      <c r="N118" s="83" t="e">
        <f>Results!G126</f>
        <v>#DIV/0!</v>
      </c>
    </row>
    <row r="119" customHeight="1" spans="10:14">
      <c r="J119" s="73"/>
      <c r="K119" s="37" t="str">
        <f>Results!C127</f>
        <v>C05</v>
      </c>
      <c r="L119" s="37" t="str">
        <f>Results!B127</f>
        <v>NM_006407</v>
      </c>
      <c r="M119" s="83" t="e">
        <f>Results!F127</f>
        <v>#DIV/0!</v>
      </c>
      <c r="N119" s="83" t="e">
        <f>Results!G127</f>
        <v>#DIV/0!</v>
      </c>
    </row>
    <row r="120" customHeight="1" spans="10:14">
      <c r="J120" s="73"/>
      <c r="K120" s="37" t="str">
        <f>Results!C128</f>
        <v>C06</v>
      </c>
      <c r="L120" s="37" t="str">
        <f>Results!B128</f>
        <v>NM_000075</v>
      </c>
      <c r="M120" s="83" t="e">
        <f>Results!F128</f>
        <v>#DIV/0!</v>
      </c>
      <c r="N120" s="83" t="e">
        <f>Results!G128</f>
        <v>#DIV/0!</v>
      </c>
    </row>
    <row r="121" customHeight="1" spans="10:14">
      <c r="J121" s="73"/>
      <c r="K121" s="37" t="str">
        <f>Results!C129</f>
        <v>C07</v>
      </c>
      <c r="L121" s="37" t="str">
        <f>Results!B129</f>
        <v>NM_001003931</v>
      </c>
      <c r="M121" s="83" t="e">
        <f>Results!F129</f>
        <v>#DIV/0!</v>
      </c>
      <c r="N121" s="83" t="e">
        <f>Results!G129</f>
        <v>#DIV/0!</v>
      </c>
    </row>
    <row r="122" customHeight="1" spans="10:14">
      <c r="J122" s="73"/>
      <c r="K122" s="37" t="str">
        <f>Results!C130</f>
        <v>C08</v>
      </c>
      <c r="L122" s="37" t="str">
        <f>Results!B130</f>
        <v>NM_000780</v>
      </c>
      <c r="M122" s="83" t="e">
        <f>Results!F130</f>
        <v>#DIV/0!</v>
      </c>
      <c r="N122" s="83" t="e">
        <f>Results!G130</f>
        <v>#DIV/0!</v>
      </c>
    </row>
    <row r="123" customHeight="1" spans="10:14">
      <c r="J123" s="73"/>
      <c r="K123" s="37" t="str">
        <f>Results!C131</f>
        <v>C09</v>
      </c>
      <c r="L123" s="37" t="str">
        <f>Results!B131</f>
        <v>NM_001123396</v>
      </c>
      <c r="M123" s="83" t="e">
        <f>Results!F131</f>
        <v>#DIV/0!</v>
      </c>
      <c r="N123" s="83" t="e">
        <f>Results!G131</f>
        <v>#DIV/0!</v>
      </c>
    </row>
    <row r="124" customHeight="1" spans="10:14">
      <c r="J124" s="73"/>
      <c r="K124" s="37" t="str">
        <f>Results!C132</f>
        <v>C10</v>
      </c>
      <c r="L124" s="37" t="str">
        <f>Results!B132</f>
        <v>NM_002458</v>
      </c>
      <c r="M124" s="83" t="e">
        <f>Results!F132</f>
        <v>#DIV/0!</v>
      </c>
      <c r="N124" s="83" t="e">
        <f>Results!G132</f>
        <v>#DIV/0!</v>
      </c>
    </row>
    <row r="125" customHeight="1" spans="10:14">
      <c r="J125" s="73"/>
      <c r="K125" s="37" t="str">
        <f>Results!C133</f>
        <v>C11</v>
      </c>
      <c r="L125" s="37" t="str">
        <f>Results!B133</f>
        <v>BC004257</v>
      </c>
      <c r="M125" s="83" t="e">
        <f>Results!F133</f>
        <v>#DIV/0!</v>
      </c>
      <c r="N125" s="83" t="e">
        <f>Results!G133</f>
        <v>#DIV/0!</v>
      </c>
    </row>
    <row r="126" customHeight="1" spans="10:14">
      <c r="J126" s="73"/>
      <c r="K126" s="37" t="str">
        <f>Results!C134</f>
        <v>C12</v>
      </c>
      <c r="L126" s="37" t="str">
        <f>Results!B134</f>
        <v>NM_130398</v>
      </c>
      <c r="M126" s="83" t="e">
        <f>Results!F134</f>
        <v>#DIV/0!</v>
      </c>
      <c r="N126" s="83" t="e">
        <f>Results!G134</f>
        <v>#DIV/0!</v>
      </c>
    </row>
    <row r="127" customHeight="1" spans="10:14">
      <c r="J127" s="73"/>
      <c r="K127" s="37" t="str">
        <f>Results!C135</f>
        <v>D01</v>
      </c>
      <c r="L127" s="37" t="str">
        <f>Results!B135</f>
        <v>NM_001042</v>
      </c>
      <c r="M127" s="83" t="e">
        <f>Results!F135</f>
        <v>#DIV/0!</v>
      </c>
      <c r="N127" s="83" t="e">
        <f>Results!G135</f>
        <v>#DIV/0!</v>
      </c>
    </row>
    <row r="128" customHeight="1" spans="10:14">
      <c r="J128" s="73"/>
      <c r="K128" s="37" t="str">
        <f>Results!C136</f>
        <v>D02</v>
      </c>
      <c r="L128" s="37" t="str">
        <f>Results!B136</f>
        <v>NM_001040</v>
      </c>
      <c r="M128" s="83" t="e">
        <f>Results!F136</f>
        <v>#DIV/0!</v>
      </c>
      <c r="N128" s="83" t="e">
        <f>Results!G136</f>
        <v>#DIV/0!</v>
      </c>
    </row>
    <row r="129" customHeight="1" spans="10:14">
      <c r="J129" s="73"/>
      <c r="K129" s="37" t="str">
        <f>Results!C137</f>
        <v>D03</v>
      </c>
      <c r="L129" s="37" t="str">
        <f>Results!B137</f>
        <v>NM_005123</v>
      </c>
      <c r="M129" s="83" t="e">
        <f>Results!F137</f>
        <v>#DIV/0!</v>
      </c>
      <c r="N129" s="83" t="e">
        <f>Results!G137</f>
        <v>#DIV/0!</v>
      </c>
    </row>
    <row r="130" customHeight="1" spans="10:14">
      <c r="J130" s="73"/>
      <c r="K130" s="37" t="str">
        <f>Results!C138</f>
        <v>D04</v>
      </c>
      <c r="L130" s="37" t="str">
        <f>Results!B138</f>
        <v>NM_005847</v>
      </c>
      <c r="M130" s="83" t="e">
        <f>Results!F138</f>
        <v>#DIV/0!</v>
      </c>
      <c r="N130" s="83" t="e">
        <f>Results!G138</f>
        <v>#DIV/0!</v>
      </c>
    </row>
    <row r="131" customHeight="1" spans="10:14">
      <c r="J131" s="73"/>
      <c r="K131" s="37" t="str">
        <f>Results!C139</f>
        <v>D05</v>
      </c>
      <c r="L131" s="37" t="str">
        <f>Results!B139</f>
        <v>NM_001790</v>
      </c>
      <c r="M131" s="83" t="e">
        <f>Results!F139</f>
        <v>#DIV/0!</v>
      </c>
      <c r="N131" s="83" t="e">
        <f>Results!G139</f>
        <v>#DIV/0!</v>
      </c>
    </row>
    <row r="132" customHeight="1" spans="10:14">
      <c r="J132" s="73"/>
      <c r="K132" s="37" t="str">
        <f>Results!C140</f>
        <v>D06</v>
      </c>
      <c r="L132" s="37" t="str">
        <f>Results!B140</f>
        <v>NM_004358</v>
      </c>
      <c r="M132" s="83" t="e">
        <f>Results!F140</f>
        <v>#DIV/0!</v>
      </c>
      <c r="N132" s="83" t="e">
        <f>Results!G140</f>
        <v>#DIV/0!</v>
      </c>
    </row>
    <row r="133" customHeight="1" spans="10:14">
      <c r="J133" s="73"/>
      <c r="K133" s="37" t="str">
        <f>Results!C141</f>
        <v>D07</v>
      </c>
      <c r="L133" s="37" t="str">
        <f>Results!B141</f>
        <v>NM_001789</v>
      </c>
      <c r="M133" s="83" t="e">
        <f>Results!F141</f>
        <v>#DIV/0!</v>
      </c>
      <c r="N133" s="83" t="e">
        <f>Results!G141</f>
        <v>#DIV/0!</v>
      </c>
    </row>
    <row r="134" customHeight="1" spans="10:14">
      <c r="J134" s="73"/>
      <c r="K134" s="37" t="str">
        <f>Results!C142</f>
        <v>D08</v>
      </c>
      <c r="L134" s="37" t="str">
        <f>Results!B142</f>
        <v>NM_014781</v>
      </c>
      <c r="M134" s="83" t="e">
        <f>Results!F142</f>
        <v>#DIV/0!</v>
      </c>
      <c r="N134" s="83" t="e">
        <f>Results!G142</f>
        <v>#DIV/0!</v>
      </c>
    </row>
    <row r="135" customHeight="1" spans="10:14">
      <c r="J135" s="73"/>
      <c r="K135" s="37" t="str">
        <f>Results!C143</f>
        <v>D09</v>
      </c>
      <c r="L135" s="37" t="str">
        <f>Results!B143</f>
        <v>NM_018834</v>
      </c>
      <c r="M135" s="83" t="e">
        <f>Results!F143</f>
        <v>#DIV/0!</v>
      </c>
      <c r="N135" s="83" t="e">
        <f>Results!G143</f>
        <v>#DIV/0!</v>
      </c>
    </row>
    <row r="136" customHeight="1" spans="10:14">
      <c r="J136" s="73"/>
      <c r="K136" s="37" t="str">
        <f>Results!C144</f>
        <v>D10</v>
      </c>
      <c r="L136" s="37" t="str">
        <f>Results!B144</f>
        <v>NM_004356</v>
      </c>
      <c r="M136" s="83" t="e">
        <f>Results!F144</f>
        <v>#DIV/0!</v>
      </c>
      <c r="N136" s="83" t="e">
        <f>Results!G144</f>
        <v>#DIV/0!</v>
      </c>
    </row>
    <row r="137" customHeight="1" spans="10:14">
      <c r="J137" s="73"/>
      <c r="K137" s="37" t="str">
        <f>Results!C145</f>
        <v>D11</v>
      </c>
      <c r="L137" s="37" t="str">
        <f>Results!B145</f>
        <v>NM_001250</v>
      </c>
      <c r="M137" s="83" t="e">
        <f>Results!F145</f>
        <v>#DIV/0!</v>
      </c>
      <c r="N137" s="83" t="e">
        <f>Results!G145</f>
        <v>#DIV/0!</v>
      </c>
    </row>
    <row r="138" customHeight="1" spans="10:14">
      <c r="J138" s="73"/>
      <c r="K138" s="37" t="str">
        <f>Results!C146</f>
        <v>D12</v>
      </c>
      <c r="L138" s="37" t="str">
        <f>Results!B146</f>
        <v>NM_001035260</v>
      </c>
      <c r="M138" s="83" t="e">
        <f>Results!F146</f>
        <v>#DIV/0!</v>
      </c>
      <c r="N138" s="83" t="e">
        <f>Results!G146</f>
        <v>#DIV/0!</v>
      </c>
    </row>
    <row r="139" customHeight="1" spans="10:14">
      <c r="J139" s="73"/>
      <c r="K139" s="37" t="str">
        <f>Results!C147</f>
        <v>E01</v>
      </c>
      <c r="L139" s="37" t="str">
        <f>Results!B147</f>
        <v>NM_004881</v>
      </c>
      <c r="M139" s="83" t="e">
        <f>Results!F147</f>
        <v>#DIV/0!</v>
      </c>
      <c r="N139" s="83" t="e">
        <f>Results!G147</f>
        <v>#DIV/0!</v>
      </c>
    </row>
    <row r="140" customHeight="1" spans="10:14">
      <c r="J140" s="73"/>
      <c r="K140" s="37" t="str">
        <f>Results!C148</f>
        <v>E02</v>
      </c>
      <c r="L140" s="37" t="str">
        <f>Results!B148</f>
        <v>NM_004870</v>
      </c>
      <c r="M140" s="83" t="e">
        <f>Results!F148</f>
        <v>#DIV/0!</v>
      </c>
      <c r="N140" s="83" t="e">
        <f>Results!G148</f>
        <v>#DIV/0!</v>
      </c>
    </row>
    <row r="141" customHeight="1" spans="10:14">
      <c r="J141" s="73"/>
      <c r="K141" s="37" t="str">
        <f>Results!C149</f>
        <v>E03</v>
      </c>
      <c r="L141" s="37" t="str">
        <f>Results!B149</f>
        <v>NM_004864</v>
      </c>
      <c r="M141" s="83" t="e">
        <f>Results!F149</f>
        <v>#DIV/0!</v>
      </c>
      <c r="N141" s="83" t="e">
        <f>Results!G149</f>
        <v>#DIV/0!</v>
      </c>
    </row>
    <row r="142" customHeight="1" spans="10:14">
      <c r="J142" s="73"/>
      <c r="K142" s="37" t="str">
        <f>Results!C150</f>
        <v>E04</v>
      </c>
      <c r="L142" s="37" t="str">
        <f>Results!B150</f>
        <v>NM_004862</v>
      </c>
      <c r="M142" s="83" t="e">
        <f>Results!F150</f>
        <v>#DIV/0!</v>
      </c>
      <c r="N142" s="83" t="e">
        <f>Results!G150</f>
        <v>#DIV/0!</v>
      </c>
    </row>
    <row r="143" customHeight="1" spans="10:14">
      <c r="J143" s="73"/>
      <c r="K143" s="37" t="str">
        <f>Results!C151</f>
        <v>E05</v>
      </c>
      <c r="L143" s="37" t="str">
        <f>Results!B151</f>
        <v>NM_005505</v>
      </c>
      <c r="M143" s="83" t="e">
        <f>Results!F151</f>
        <v>#DIV/0!</v>
      </c>
      <c r="N143" s="83" t="e">
        <f>Results!G151</f>
        <v>#DIV/0!</v>
      </c>
    </row>
    <row r="144" customHeight="1" spans="10:14">
      <c r="J144" s="73"/>
      <c r="K144" s="37" t="str">
        <f>Results!C152</f>
        <v>E06</v>
      </c>
      <c r="L144" s="37" t="str">
        <f>Results!B152</f>
        <v>NM_004832</v>
      </c>
      <c r="M144" s="83" t="e">
        <f>Results!F152</f>
        <v>#DIV/0!</v>
      </c>
      <c r="N144" s="83" t="e">
        <f>Results!G152</f>
        <v>#DIV/0!</v>
      </c>
    </row>
    <row r="145" customHeight="1" spans="10:14">
      <c r="J145" s="73"/>
      <c r="K145" s="37" t="str">
        <f>Results!C153</f>
        <v>E07</v>
      </c>
      <c r="L145" s="37" t="str">
        <f>Results!B153</f>
        <v>NM_175862</v>
      </c>
      <c r="M145" s="83" t="e">
        <f>Results!F153</f>
        <v>#DIV/0!</v>
      </c>
      <c r="N145" s="83" t="e">
        <f>Results!G153</f>
        <v>#DIV/0!</v>
      </c>
    </row>
    <row r="146" customHeight="1" spans="10:14">
      <c r="J146" s="73"/>
      <c r="K146" s="37" t="str">
        <f>Results!C154</f>
        <v>E08</v>
      </c>
      <c r="L146" s="37" t="str">
        <f>Results!B154</f>
        <v>NM_004820</v>
      </c>
      <c r="M146" s="83" t="e">
        <f>Results!F154</f>
        <v>#DIV/0!</v>
      </c>
      <c r="N146" s="83" t="e">
        <f>Results!G154</f>
        <v>#DIV/0!</v>
      </c>
    </row>
    <row r="147" customHeight="1" spans="10:14">
      <c r="J147" s="73"/>
      <c r="K147" s="37" t="str">
        <f>Results!C155</f>
        <v>E09</v>
      </c>
      <c r="L147" s="37" t="str">
        <f>Results!B155</f>
        <v>NM_005191</v>
      </c>
      <c r="M147" s="83" t="e">
        <f>Results!F155</f>
        <v>#DIV/0!</v>
      </c>
      <c r="N147" s="83" t="e">
        <f>Results!G155</f>
        <v>#DIV/0!</v>
      </c>
    </row>
    <row r="148" customHeight="1" spans="10:14">
      <c r="J148" s="73"/>
      <c r="K148" s="37" t="str">
        <f>Results!C156</f>
        <v>E10</v>
      </c>
      <c r="L148" s="37" t="str">
        <f>Results!B156</f>
        <v>NM_004261</v>
      </c>
      <c r="M148" s="83" t="e">
        <f>Results!F156</f>
        <v>#DIV/0!</v>
      </c>
      <c r="N148" s="83" t="e">
        <f>Results!G156</f>
        <v>#DIV/0!</v>
      </c>
    </row>
    <row r="149" customHeight="1" spans="10:14">
      <c r="J149" s="73"/>
      <c r="K149" s="37" t="str">
        <f>Results!C157</f>
        <v>E11</v>
      </c>
      <c r="L149" s="37" t="str">
        <f>Results!B157</f>
        <v>NM_004260</v>
      </c>
      <c r="M149" s="83" t="e">
        <f>Results!F157</f>
        <v>#DIV/0!</v>
      </c>
      <c r="N149" s="83" t="e">
        <f>Results!G157</f>
        <v>#DIV/0!</v>
      </c>
    </row>
    <row r="150" customHeight="1" spans="10:14">
      <c r="J150" s="73"/>
      <c r="K150" s="37" t="str">
        <f>Results!C158</f>
        <v>E12</v>
      </c>
      <c r="L150" s="37" t="str">
        <f>Results!B158</f>
        <v>NM_000591</v>
      </c>
      <c r="M150" s="83" t="e">
        <f>Results!F158</f>
        <v>#DIV/0!</v>
      </c>
      <c r="N150" s="83" t="e">
        <f>Results!G158</f>
        <v>#DIV/0!</v>
      </c>
    </row>
    <row r="151" customHeight="1" spans="10:14">
      <c r="J151" s="73"/>
      <c r="K151" s="37" t="str">
        <f>Results!C159</f>
        <v>F01</v>
      </c>
      <c r="L151" s="37" t="str">
        <f>Results!B159</f>
        <v>NM_000616</v>
      </c>
      <c r="M151" s="83" t="e">
        <f>Results!F159</f>
        <v>#DIV/0!</v>
      </c>
      <c r="N151" s="83" t="e">
        <f>Results!G159</f>
        <v>#DIV/0!</v>
      </c>
    </row>
    <row r="152" customHeight="1" spans="10:14">
      <c r="J152" s="73"/>
      <c r="K152" s="37" t="str">
        <f>Results!C160</f>
        <v>F02</v>
      </c>
      <c r="L152" s="37" t="str">
        <f>Results!B160</f>
        <v>NM_001079691</v>
      </c>
      <c r="M152" s="83" t="e">
        <f>Results!F160</f>
        <v>#DIV/0!</v>
      </c>
      <c r="N152" s="83" t="e">
        <f>Results!G160</f>
        <v>#DIV/0!</v>
      </c>
    </row>
    <row r="153" customHeight="1" spans="10:14">
      <c r="J153" s="73"/>
      <c r="K153" s="37" t="str">
        <f>Results!C161</f>
        <v>F03</v>
      </c>
      <c r="L153" s="37" t="str">
        <f>Results!B161</f>
        <v>NM_052848</v>
      </c>
      <c r="M153" s="83" t="e">
        <f>Results!F161</f>
        <v>#DIV/0!</v>
      </c>
      <c r="N153" s="83" t="e">
        <f>Results!G161</f>
        <v>#DIV/0!</v>
      </c>
    </row>
    <row r="154" customHeight="1" spans="10:14">
      <c r="J154" s="73"/>
      <c r="K154" s="37" t="str">
        <f>Results!C162</f>
        <v>F04</v>
      </c>
      <c r="L154" s="37" t="str">
        <f>Results!B162</f>
        <v>NM_001238</v>
      </c>
      <c r="M154" s="83" t="e">
        <f>Results!F162</f>
        <v>#DIV/0!</v>
      </c>
      <c r="N154" s="83" t="e">
        <f>Results!G162</f>
        <v>#DIV/0!</v>
      </c>
    </row>
    <row r="155" customHeight="1" spans="10:14">
      <c r="J155" s="73"/>
      <c r="K155" s="37" t="str">
        <f>Results!C163</f>
        <v>F05</v>
      </c>
      <c r="L155" s="37" t="str">
        <f>Results!B163</f>
        <v>NM_003927</v>
      </c>
      <c r="M155" s="83" t="e">
        <f>Results!F163</f>
        <v>#DIV/0!</v>
      </c>
      <c r="N155" s="83" t="e">
        <f>Results!G163</f>
        <v>#DIV/0!</v>
      </c>
    </row>
    <row r="156" customHeight="1" spans="10:14">
      <c r="J156" s="73"/>
      <c r="K156" s="37" t="str">
        <f>Results!C164</f>
        <v>F06</v>
      </c>
      <c r="L156" s="37" t="str">
        <f>Results!B164</f>
        <v>NM_003925</v>
      </c>
      <c r="M156" s="83" t="e">
        <f>Results!F164</f>
        <v>#DIV/0!</v>
      </c>
      <c r="N156" s="83" t="e">
        <f>Results!G164</f>
        <v>#DIV/0!</v>
      </c>
    </row>
    <row r="157" customHeight="1" spans="10:14">
      <c r="J157" s="73"/>
      <c r="K157" s="37" t="str">
        <f>Results!C165</f>
        <v>F07</v>
      </c>
      <c r="L157" s="37" t="str">
        <f>Results!B165</f>
        <v>NM_000730</v>
      </c>
      <c r="M157" s="83" t="e">
        <f>Results!F165</f>
        <v>#DIV/0!</v>
      </c>
      <c r="N157" s="83" t="e">
        <f>Results!G165</f>
        <v>#DIV/0!</v>
      </c>
    </row>
    <row r="158" customHeight="1" spans="10:14">
      <c r="J158" s="73"/>
      <c r="K158" s="37" t="str">
        <f>Results!C166</f>
        <v>F08</v>
      </c>
      <c r="L158" s="37" t="str">
        <f>Results!B166</f>
        <v>NM_003878</v>
      </c>
      <c r="M158" s="83" t="e">
        <f>Results!F166</f>
        <v>#DIV/0!</v>
      </c>
      <c r="N158" s="83" t="e">
        <f>Results!G166</f>
        <v>#DIV/0!</v>
      </c>
    </row>
    <row r="159" customHeight="1" spans="10:14">
      <c r="J159" s="73"/>
      <c r="K159" s="37" t="str">
        <f>Results!C167</f>
        <v>F09</v>
      </c>
      <c r="L159" s="37" t="str">
        <f>Results!B167</f>
        <v>NM_001236</v>
      </c>
      <c r="M159" s="83" t="e">
        <f>Results!F167</f>
        <v>#DIV/0!</v>
      </c>
      <c r="N159" s="83" t="e">
        <f>Results!G167</f>
        <v>#DIV/0!</v>
      </c>
    </row>
    <row r="160" customHeight="1" spans="10:14">
      <c r="J160" s="73"/>
      <c r="K160" s="37" t="str">
        <f>Results!C168</f>
        <v>F10</v>
      </c>
      <c r="L160" s="37" t="str">
        <f>Results!B168</f>
        <v>NM_001757</v>
      </c>
      <c r="M160" s="83" t="e">
        <f>Results!F168</f>
        <v>#DIV/0!</v>
      </c>
      <c r="N160" s="83" t="e">
        <f>Results!G168</f>
        <v>#DIV/0!</v>
      </c>
    </row>
    <row r="161" customHeight="1" spans="10:14">
      <c r="J161" s="73"/>
      <c r="K161" s="37" t="str">
        <f>Results!C169</f>
        <v>F11</v>
      </c>
      <c r="L161" s="37" t="str">
        <f>Results!B169</f>
        <v>NM_003747</v>
      </c>
      <c r="M161" s="83" t="e">
        <f>Results!F169</f>
        <v>#DIV/0!</v>
      </c>
      <c r="N161" s="83" t="e">
        <f>Results!G169</f>
        <v>#DIV/0!</v>
      </c>
    </row>
    <row r="162" customHeight="1" spans="10:14">
      <c r="J162" s="73"/>
      <c r="K162" s="37" t="str">
        <f>Results!C170</f>
        <v>F12</v>
      </c>
      <c r="L162" s="37" t="str">
        <f>Results!B170</f>
        <v>NM_003742</v>
      </c>
      <c r="M162" s="83" t="e">
        <f>Results!F170</f>
        <v>#DIV/0!</v>
      </c>
      <c r="N162" s="83" t="e">
        <f>Results!G170</f>
        <v>#DIV/0!</v>
      </c>
    </row>
    <row r="163" customHeight="1" spans="10:14">
      <c r="J163" s="73"/>
      <c r="K163" s="37" t="str">
        <f>Results!C171</f>
        <v>G01</v>
      </c>
      <c r="L163" s="37" t="str">
        <f>Results!B171</f>
        <v>NM_003738</v>
      </c>
      <c r="M163" s="83" t="e">
        <f>Results!F171</f>
        <v>#DIV/0!</v>
      </c>
      <c r="N163" s="83" t="e">
        <f>Results!G171</f>
        <v>#DIV/0!</v>
      </c>
    </row>
    <row r="164" customHeight="1" spans="10:14">
      <c r="J164" s="73"/>
      <c r="K164" s="37" t="str">
        <f>Results!C172</f>
        <v>G02</v>
      </c>
      <c r="L164" s="37" t="str">
        <f>Results!B172</f>
        <v>NM_001753</v>
      </c>
      <c r="M164" s="83" t="e">
        <f>Results!F172</f>
        <v>#DIV/0!</v>
      </c>
      <c r="N164" s="83" t="e">
        <f>Results!G172</f>
        <v>#DIV/0!</v>
      </c>
    </row>
    <row r="165" customHeight="1" spans="10:14">
      <c r="J165" s="73"/>
      <c r="K165" s="37" t="str">
        <f>Results!C173</f>
        <v>G03</v>
      </c>
      <c r="L165" s="37" t="str">
        <f>Results!B173</f>
        <v>NM_003617</v>
      </c>
      <c r="M165" s="83" t="e">
        <f>Results!F173</f>
        <v>#DIV/0!</v>
      </c>
      <c r="N165" s="83" t="e">
        <f>Results!G173</f>
        <v>#DIV/0!</v>
      </c>
    </row>
    <row r="166" customHeight="1" spans="10:14">
      <c r="J166" s="73"/>
      <c r="K166" s="37" t="str">
        <f>Results!C174</f>
        <v>G04</v>
      </c>
      <c r="L166" s="37" t="str">
        <f>Results!B174</f>
        <v>NM_000388</v>
      </c>
      <c r="M166" s="83" t="e">
        <f>Results!F174</f>
        <v>#DIV/0!</v>
      </c>
      <c r="N166" s="83" t="e">
        <f>Results!G174</f>
        <v>#DIV/0!</v>
      </c>
    </row>
    <row r="167" customHeight="1" spans="10:14">
      <c r="J167" s="73"/>
      <c r="K167" s="37" t="str">
        <f>Results!C175</f>
        <v>G05</v>
      </c>
      <c r="L167" s="37" t="str">
        <f>Results!B175</f>
        <v>NM_003579</v>
      </c>
      <c r="M167" s="83" t="e">
        <f>Results!F175</f>
        <v>#DIV/0!</v>
      </c>
      <c r="N167" s="83" t="e">
        <f>Results!G175</f>
        <v>#DIV/0!</v>
      </c>
    </row>
    <row r="168" customHeight="1" spans="10:14">
      <c r="J168" s="73"/>
      <c r="K168" s="37" t="str">
        <f>Results!C176</f>
        <v>G06</v>
      </c>
      <c r="L168" s="37" t="str">
        <f>Results!B176</f>
        <v>NM_032316</v>
      </c>
      <c r="M168" s="83" t="e">
        <f>Results!F176</f>
        <v>#DIV/0!</v>
      </c>
      <c r="N168" s="83" t="e">
        <f>Results!G176</f>
        <v>#DIV/0!</v>
      </c>
    </row>
    <row r="169" customHeight="1" spans="10:14">
      <c r="J169" s="73"/>
      <c r="K169" s="37" t="str">
        <f>Results!C177</f>
        <v>G07</v>
      </c>
      <c r="L169" s="37" t="str">
        <f>Results!B177</f>
        <v>NM_001004426</v>
      </c>
      <c r="M169" s="83" t="e">
        <f>Results!F177</f>
        <v>#DIV/0!</v>
      </c>
      <c r="N169" s="83" t="e">
        <f>Results!G177</f>
        <v>#DIV/0!</v>
      </c>
    </row>
    <row r="170" customHeight="1" spans="10:14">
      <c r="J170" s="73"/>
      <c r="K170" s="37" t="str">
        <f>Results!C178</f>
        <v>G08</v>
      </c>
      <c r="L170" s="37" t="str">
        <f>Results!B178</f>
        <v>NM_004346</v>
      </c>
      <c r="M170" s="83" t="e">
        <f>Results!F178</f>
        <v>#DIV/0!</v>
      </c>
      <c r="N170" s="83" t="e">
        <f>Results!G178</f>
        <v>#DIV/0!</v>
      </c>
    </row>
    <row r="171" customHeight="1" spans="10:14">
      <c r="J171" s="73"/>
      <c r="K171" s="37" t="str">
        <f>Results!C179</f>
        <v>G09</v>
      </c>
      <c r="L171" s="37" t="str">
        <f>Results!B179</f>
        <v>NM_003507</v>
      </c>
      <c r="M171" s="83" t="e">
        <f>Results!F179</f>
        <v>#DIV/0!</v>
      </c>
      <c r="N171" s="83" t="e">
        <f>Results!G179</f>
        <v>#DIV/0!</v>
      </c>
    </row>
    <row r="172" customHeight="1" spans="10:14">
      <c r="J172" s="73"/>
      <c r="K172" s="37" t="str">
        <f>Results!C180</f>
        <v>G10</v>
      </c>
      <c r="L172" s="37" t="str">
        <f>Results!B180</f>
        <v>NM_004655</v>
      </c>
      <c r="M172" s="83" t="e">
        <f>Results!F180</f>
        <v>#DIV/0!</v>
      </c>
      <c r="N172" s="83" t="e">
        <f>Results!G180</f>
        <v>#DIV/0!</v>
      </c>
    </row>
    <row r="173" customHeight="1" spans="10:14">
      <c r="J173" s="73"/>
      <c r="K173" s="37" t="str">
        <f>Results!C181</f>
        <v>G11</v>
      </c>
      <c r="L173" s="37" t="str">
        <f>Results!B181</f>
        <v>NM_006534</v>
      </c>
      <c r="M173" s="83" t="e">
        <f>Results!F181</f>
        <v>#DIV/0!</v>
      </c>
      <c r="N173" s="83" t="e">
        <f>Results!G181</f>
        <v>#DIV/0!</v>
      </c>
    </row>
    <row r="174" customHeight="1" spans="10:14">
      <c r="J174" s="73"/>
      <c r="K174" s="37" t="str">
        <f>Results!C182</f>
        <v>G12</v>
      </c>
      <c r="L174" s="37" t="str">
        <f>Results!B182</f>
        <v>NM_030782</v>
      </c>
      <c r="M174" s="83" t="e">
        <f>Results!F182</f>
        <v>#DIV/0!</v>
      </c>
      <c r="N174" s="83" t="e">
        <f>Results!G182</f>
        <v>#DIV/0!</v>
      </c>
    </row>
    <row r="175" customHeight="1" spans="10:14">
      <c r="J175" s="70" t="str">
        <f>'Gene Table'!A195</f>
        <v>Plate 3</v>
      </c>
      <c r="K175" s="37" t="str">
        <f>Results!C195</f>
        <v>A01</v>
      </c>
      <c r="L175" s="37" t="str">
        <f>Results!B195</f>
        <v>NM_130445</v>
      </c>
      <c r="M175" s="83" t="e">
        <f>Results!F195</f>
        <v>#DIV/0!</v>
      </c>
      <c r="N175" s="83" t="e">
        <f>Results!G195</f>
        <v>#DIV/0!</v>
      </c>
    </row>
    <row r="176" customHeight="1" spans="10:14">
      <c r="J176" s="73"/>
      <c r="K176" s="37" t="str">
        <f>Results!C196</f>
        <v>A02</v>
      </c>
      <c r="L176" s="37" t="str">
        <f>Results!B196</f>
        <v>NM_030578</v>
      </c>
      <c r="M176" s="83" t="e">
        <f>Results!F196</f>
        <v>#DIV/0!</v>
      </c>
      <c r="N176" s="83" t="e">
        <f>Results!G196</f>
        <v>#DIV/0!</v>
      </c>
    </row>
    <row r="177" customHeight="1" spans="10:14">
      <c r="J177" s="73"/>
      <c r="K177" s="37" t="str">
        <f>Results!C197</f>
        <v>A03</v>
      </c>
      <c r="L177" s="37" t="str">
        <f>Results!B197</f>
        <v>NM_001042529</v>
      </c>
      <c r="M177" s="83" t="e">
        <f>Results!F197</f>
        <v>#DIV/0!</v>
      </c>
      <c r="N177" s="83" t="e">
        <f>Results!G197</f>
        <v>#DIV/0!</v>
      </c>
    </row>
    <row r="178" customHeight="1" spans="10:14">
      <c r="J178" s="73"/>
      <c r="K178" s="37" t="str">
        <f>Results!C198</f>
        <v>A04</v>
      </c>
      <c r="L178" s="37" t="str">
        <f>Results!B198</f>
        <v>NM_001742</v>
      </c>
      <c r="M178" s="83" t="e">
        <f>Results!F198</f>
        <v>#DIV/0!</v>
      </c>
      <c r="N178" s="83" t="e">
        <f>Results!G198</f>
        <v>#DIV/0!</v>
      </c>
    </row>
    <row r="179" customHeight="1" spans="10:14">
      <c r="J179" s="73"/>
      <c r="K179" s="37" t="str">
        <f>Results!C199</f>
        <v>A05</v>
      </c>
      <c r="L179" s="37" t="str">
        <f>Results!B199</f>
        <v>NM_013309</v>
      </c>
      <c r="M179" s="83" t="e">
        <f>Results!F199</f>
        <v>#DIV/0!</v>
      </c>
      <c r="N179" s="83" t="e">
        <f>Results!G199</f>
        <v>#DIV/0!</v>
      </c>
    </row>
    <row r="180" customHeight="1" spans="10:14">
      <c r="J180" s="73"/>
      <c r="K180" s="37" t="str">
        <f>Results!C200</f>
        <v>A06</v>
      </c>
      <c r="L180" s="37" t="str">
        <f>Results!B200</f>
        <v>NM_006300</v>
      </c>
      <c r="M180" s="83" t="e">
        <f>Results!F200</f>
        <v>#DIV/0!</v>
      </c>
      <c r="N180" s="83" t="e">
        <f>Results!G200</f>
        <v>#DIV/0!</v>
      </c>
    </row>
    <row r="181" customHeight="1" spans="10:14">
      <c r="J181" s="73"/>
      <c r="K181" s="37" t="str">
        <f>Results!C201</f>
        <v>A07</v>
      </c>
      <c r="L181" s="37" t="str">
        <f>Results!B201</f>
        <v>NM_001079539</v>
      </c>
      <c r="M181" s="83" t="e">
        <f>Results!F201</f>
        <v>#DIV/0!</v>
      </c>
      <c r="N181" s="83" t="e">
        <f>Results!G201</f>
        <v>#DIV/0!</v>
      </c>
    </row>
    <row r="182" customHeight="1" spans="10:14">
      <c r="J182" s="73"/>
      <c r="K182" s="37" t="str">
        <f>Results!C202</f>
        <v>A08</v>
      </c>
      <c r="L182" s="37" t="str">
        <f>Results!B202</f>
        <v>NM_000553</v>
      </c>
      <c r="M182" s="83" t="e">
        <f>Results!F202</f>
        <v>#DIV/0!</v>
      </c>
      <c r="N182" s="83" t="e">
        <f>Results!G202</f>
        <v>#DIV/0!</v>
      </c>
    </row>
    <row r="183" customHeight="1" spans="10:14">
      <c r="J183" s="73"/>
      <c r="K183" s="37" t="str">
        <f>Results!C203</f>
        <v>A09</v>
      </c>
      <c r="L183" s="37" t="str">
        <f>Results!B203</f>
        <v>NM_003379</v>
      </c>
      <c r="M183" s="83" t="e">
        <f>Results!F203</f>
        <v>#DIV/0!</v>
      </c>
      <c r="N183" s="83" t="e">
        <f>Results!G203</f>
        <v>#DIV/0!</v>
      </c>
    </row>
    <row r="184" customHeight="1" spans="10:14">
      <c r="J184" s="73"/>
      <c r="K184" s="37" t="str">
        <f>Results!C204</f>
        <v>A10</v>
      </c>
      <c r="L184" s="37" t="str">
        <f>Results!B204</f>
        <v>NM_080682</v>
      </c>
      <c r="M184" s="83" t="e">
        <f>Results!F204</f>
        <v>#DIV/0!</v>
      </c>
      <c r="N184" s="83" t="e">
        <f>Results!G204</f>
        <v>#DIV/0!</v>
      </c>
    </row>
    <row r="185" customHeight="1" spans="10:14">
      <c r="J185" s="73"/>
      <c r="K185" s="37" t="str">
        <f>Results!C205</f>
        <v>A11</v>
      </c>
      <c r="L185" s="37" t="str">
        <f>Results!B205</f>
        <v>NM_003356</v>
      </c>
      <c r="M185" s="83" t="e">
        <f>Results!F205</f>
        <v>#DIV/0!</v>
      </c>
      <c r="N185" s="83" t="e">
        <f>Results!G205</f>
        <v>#DIV/0!</v>
      </c>
    </row>
    <row r="186" customHeight="1" spans="10:14">
      <c r="J186" s="73"/>
      <c r="K186" s="37" t="str">
        <f>Results!C206</f>
        <v>A12</v>
      </c>
      <c r="L186" s="37" t="str">
        <f>Results!B206</f>
        <v>NM_000372</v>
      </c>
      <c r="M186" s="83" t="e">
        <f>Results!F206</f>
        <v>#DIV/0!</v>
      </c>
      <c r="N186" s="83" t="e">
        <f>Results!G206</f>
        <v>#DIV/0!</v>
      </c>
    </row>
    <row r="187" customHeight="1" spans="10:14">
      <c r="J187" s="73"/>
      <c r="K187" s="37" t="str">
        <f>Results!C207</f>
        <v>B01</v>
      </c>
      <c r="L187" s="37" t="str">
        <f>Results!B207</f>
        <v>NM_006292</v>
      </c>
      <c r="M187" s="83" t="e">
        <f>Results!F207</f>
        <v>#DIV/0!</v>
      </c>
      <c r="N187" s="83" t="e">
        <f>Results!G207</f>
        <v>#DIV/0!</v>
      </c>
    </row>
    <row r="188" customHeight="1" spans="10:14">
      <c r="J188" s="73"/>
      <c r="K188" s="37" t="str">
        <f>Results!C208</f>
        <v>B02</v>
      </c>
      <c r="L188" s="37" t="str">
        <f>Results!B208</f>
        <v>NM_000548</v>
      </c>
      <c r="M188" s="83" t="e">
        <f>Results!F208</f>
        <v>#DIV/0!</v>
      </c>
      <c r="N188" s="83" t="e">
        <f>Results!G208</f>
        <v>#DIV/0!</v>
      </c>
    </row>
    <row r="189" customHeight="1" spans="10:14">
      <c r="J189" s="73"/>
      <c r="K189" s="37" t="str">
        <f>Results!C209</f>
        <v>B03</v>
      </c>
      <c r="L189" s="37" t="str">
        <f>Results!B209</f>
        <v>NM_000359</v>
      </c>
      <c r="M189" s="83" t="e">
        <f>Results!F209</f>
        <v>#DIV/0!</v>
      </c>
      <c r="N189" s="83" t="e">
        <f>Results!G209</f>
        <v>#DIV/0!</v>
      </c>
    </row>
    <row r="190" customHeight="1" spans="10:14">
      <c r="J190" s="73"/>
      <c r="K190" s="37" t="str">
        <f>Results!C210</f>
        <v>B04</v>
      </c>
      <c r="L190" s="37" t="str">
        <f>Results!B210</f>
        <v>NM_003225</v>
      </c>
      <c r="M190" s="83" t="e">
        <f>Results!F210</f>
        <v>#DIV/0!</v>
      </c>
      <c r="N190" s="83" t="e">
        <f>Results!G210</f>
        <v>#DIV/0!</v>
      </c>
    </row>
    <row r="191" customHeight="1" spans="10:14">
      <c r="J191" s="73"/>
      <c r="K191" s="37" t="str">
        <f>Results!C211</f>
        <v>B05</v>
      </c>
      <c r="L191" s="37" t="str">
        <f>Results!B211</f>
        <v>NM_005652</v>
      </c>
      <c r="M191" s="83" t="e">
        <f>Results!F211</f>
        <v>#DIV/0!</v>
      </c>
      <c r="N191" s="83" t="e">
        <f>Results!G211</f>
        <v>#DIV/0!</v>
      </c>
    </row>
    <row r="192" customHeight="1" spans="10:14">
      <c r="J192" s="73"/>
      <c r="K192" s="37" t="str">
        <f>Results!C212</f>
        <v>B06</v>
      </c>
      <c r="L192" s="37" t="str">
        <f>Results!B212</f>
        <v>NM_003218</v>
      </c>
      <c r="M192" s="83" t="e">
        <f>Results!F212</f>
        <v>#DIV/0!</v>
      </c>
      <c r="N192" s="83" t="e">
        <f>Results!G212</f>
        <v>#DIV/0!</v>
      </c>
    </row>
    <row r="193" customHeight="1" spans="10:14">
      <c r="J193" s="73"/>
      <c r="K193" s="37" t="str">
        <f>Results!C213</f>
        <v>B07</v>
      </c>
      <c r="L193" s="37" t="str">
        <f>Results!B213</f>
        <v>NM_007110</v>
      </c>
      <c r="M193" s="83" t="e">
        <f>Results!F213</f>
        <v>#DIV/0!</v>
      </c>
      <c r="N193" s="83" t="e">
        <f>Results!G213</f>
        <v>#DIV/0!</v>
      </c>
    </row>
    <row r="194" customHeight="1" spans="10:14">
      <c r="J194" s="73"/>
      <c r="K194" s="37" t="str">
        <f>Results!C214</f>
        <v>B08</v>
      </c>
      <c r="L194" s="37" t="str">
        <f>Results!B214</f>
        <v>NM_003211</v>
      </c>
      <c r="M194" s="83" t="e">
        <f>Results!F214</f>
        <v>#DIV/0!</v>
      </c>
      <c r="N194" s="83" t="e">
        <f>Results!G214</f>
        <v>#DIV/0!</v>
      </c>
    </row>
    <row r="195" customHeight="1" spans="10:14">
      <c r="J195" s="73"/>
      <c r="K195" s="37" t="str">
        <f>Results!C215</f>
        <v>B09</v>
      </c>
      <c r="L195" s="37" t="str">
        <f>Results!B215</f>
        <v>NM_000455</v>
      </c>
      <c r="M195" s="83" t="e">
        <f>Results!F215</f>
        <v>#DIV/0!</v>
      </c>
      <c r="N195" s="83" t="e">
        <f>Results!G215</f>
        <v>#DIV/0!</v>
      </c>
    </row>
    <row r="196" customHeight="1" spans="10:14">
      <c r="J196" s="73"/>
      <c r="K196" s="37" t="str">
        <f>Results!C216</f>
        <v>B10</v>
      </c>
      <c r="L196" s="37" t="str">
        <f>Results!B216</f>
        <v>NM_007315</v>
      </c>
      <c r="M196" s="83" t="e">
        <f>Results!F216</f>
        <v>#DIV/0!</v>
      </c>
      <c r="N196" s="83" t="e">
        <f>Results!G216</f>
        <v>#DIV/0!</v>
      </c>
    </row>
    <row r="197" customHeight="1" spans="10:14">
      <c r="J197" s="73"/>
      <c r="K197" s="37" t="str">
        <f>Results!C217</f>
        <v>B11</v>
      </c>
      <c r="L197" s="37" t="str">
        <f>Results!B217</f>
        <v>NM_001051</v>
      </c>
      <c r="M197" s="83" t="e">
        <f>Results!F217</f>
        <v>#DIV/0!</v>
      </c>
      <c r="N197" s="83" t="e">
        <f>Results!G217</f>
        <v>#DIV/0!</v>
      </c>
    </row>
    <row r="198" customHeight="1" spans="10:14">
      <c r="J198" s="73"/>
      <c r="K198" s="37" t="str">
        <f>Results!C218</f>
        <v>B12</v>
      </c>
      <c r="L198" s="37" t="str">
        <f>Results!B218</f>
        <v>NM_001725</v>
      </c>
      <c r="M198" s="83" t="e">
        <f>Results!F218</f>
        <v>#DIV/0!</v>
      </c>
      <c r="N198" s="83" t="e">
        <f>Results!G218</f>
        <v>#DIV/0!</v>
      </c>
    </row>
    <row r="199" customHeight="1" spans="10:14">
      <c r="J199" s="73"/>
      <c r="K199" s="37" t="str">
        <f>Results!C219</f>
        <v>C01</v>
      </c>
      <c r="L199" s="37" t="str">
        <f>Results!B219</f>
        <v>NM_000454</v>
      </c>
      <c r="M199" s="83" t="e">
        <f>Results!F219</f>
        <v>#DIV/0!</v>
      </c>
      <c r="N199" s="83" t="e">
        <f>Results!G219</f>
        <v>#DIV/0!</v>
      </c>
    </row>
    <row r="200" customHeight="1" spans="10:14">
      <c r="J200" s="73"/>
      <c r="K200" s="37" t="str">
        <f>Results!C220</f>
        <v>C02</v>
      </c>
      <c r="L200" s="37" t="str">
        <f>Results!B220</f>
        <v>NM_005631</v>
      </c>
      <c r="M200" s="83" t="e">
        <f>Results!F220</f>
        <v>#DIV/0!</v>
      </c>
      <c r="N200" s="83" t="e">
        <f>Results!G220</f>
        <v>#DIV/0!</v>
      </c>
    </row>
    <row r="201" customHeight="1" spans="10:14">
      <c r="J201" s="73"/>
      <c r="K201" s="37" t="str">
        <f>Results!C221</f>
        <v>C03</v>
      </c>
      <c r="L201" s="37" t="str">
        <f>Results!B221</f>
        <v>NM_003040</v>
      </c>
      <c r="M201" s="83" t="e">
        <f>Results!F221</f>
        <v>#DIV/0!</v>
      </c>
      <c r="N201" s="83" t="e">
        <f>Results!G221</f>
        <v>#DIV/0!</v>
      </c>
    </row>
    <row r="202" customHeight="1" spans="10:14">
      <c r="J202" s="73"/>
      <c r="K202" s="37" t="str">
        <f>Results!C222</f>
        <v>C04</v>
      </c>
      <c r="L202" s="37" t="str">
        <f>Results!B222</f>
        <v>NM_003037</v>
      </c>
      <c r="M202" s="83" t="e">
        <f>Results!F222</f>
        <v>#DIV/0!</v>
      </c>
      <c r="N202" s="83" t="e">
        <f>Results!G222</f>
        <v>#DIV/0!</v>
      </c>
    </row>
    <row r="203" customHeight="1" spans="10:14">
      <c r="J203" s="73"/>
      <c r="K203" s="37" t="str">
        <f>Results!C223</f>
        <v>C05</v>
      </c>
      <c r="L203" s="37" t="str">
        <f>Results!B223</f>
        <v>NM_003019</v>
      </c>
      <c r="M203" s="83" t="e">
        <f>Results!F223</f>
        <v>#DIV/0!</v>
      </c>
      <c r="N203" s="83" t="e">
        <f>Results!G223</f>
        <v>#DIV/0!</v>
      </c>
    </row>
    <row r="204" customHeight="1" spans="10:14">
      <c r="J204" s="73"/>
      <c r="K204" s="37" t="str">
        <f>Results!C224</f>
        <v>C06</v>
      </c>
      <c r="L204" s="37" t="str">
        <f>Results!B224</f>
        <v>NM_005410</v>
      </c>
      <c r="M204" s="83" t="e">
        <f>Results!F224</f>
        <v>#DIV/0!</v>
      </c>
      <c r="N204" s="83" t="e">
        <f>Results!G224</f>
        <v>#DIV/0!</v>
      </c>
    </row>
    <row r="205" customHeight="1" spans="10:14">
      <c r="J205" s="73"/>
      <c r="K205" s="37" t="str">
        <f>Results!C225</f>
        <v>C07</v>
      </c>
      <c r="L205" s="37" t="str">
        <f>Results!B225</f>
        <v>NM_022162</v>
      </c>
      <c r="M205" s="83" t="e">
        <f>Results!F225</f>
        <v>#DIV/0!</v>
      </c>
      <c r="N205" s="83" t="e">
        <f>Results!G225</f>
        <v>#DIV/0!</v>
      </c>
    </row>
    <row r="206" customHeight="1" spans="10:14">
      <c r="J206" s="73"/>
      <c r="K206" s="37" t="str">
        <f>Results!C226</f>
        <v>C08</v>
      </c>
      <c r="L206" s="37" t="str">
        <f>Results!B226</f>
        <v>NM_000450</v>
      </c>
      <c r="M206" s="83" t="e">
        <f>Results!F226</f>
        <v>#DIV/0!</v>
      </c>
      <c r="N206" s="83" t="e">
        <f>Results!G226</f>
        <v>#DIV/0!</v>
      </c>
    </row>
    <row r="207" customHeight="1" spans="10:14">
      <c r="J207" s="73"/>
      <c r="K207" s="37" t="str">
        <f>Results!C227</f>
        <v>C09</v>
      </c>
      <c r="L207" s="37" t="str">
        <f>Results!B227</f>
        <v>NM_001033886</v>
      </c>
      <c r="M207" s="83" t="e">
        <f>Results!F227</f>
        <v>#DIV/0!</v>
      </c>
      <c r="N207" s="83" t="e">
        <f>Results!G227</f>
        <v>#DIV/0!</v>
      </c>
    </row>
    <row r="208" customHeight="1" spans="10:14">
      <c r="J208" s="73"/>
      <c r="K208" s="37" t="str">
        <f>Results!C228</f>
        <v>C10</v>
      </c>
      <c r="L208" s="37" t="str">
        <f>Results!B228</f>
        <v>NM_001713</v>
      </c>
      <c r="M208" s="83" t="e">
        <f>Results!F228</f>
        <v>#DIV/0!</v>
      </c>
      <c r="N208" s="83" t="e">
        <f>Results!G228</f>
        <v>#DIV/0!</v>
      </c>
    </row>
    <row r="209" customHeight="1" spans="10:14">
      <c r="J209" s="73"/>
      <c r="K209" s="37" t="str">
        <f>Results!C229</f>
        <v>C11</v>
      </c>
      <c r="L209" s="37" t="str">
        <f>Results!B229</f>
        <v>NM_002985</v>
      </c>
      <c r="M209" s="83" t="e">
        <f>Results!F229</f>
        <v>#DIV/0!</v>
      </c>
      <c r="N209" s="83" t="e">
        <f>Results!G229</f>
        <v>#DIV/0!</v>
      </c>
    </row>
    <row r="210" customHeight="1" spans="10:14">
      <c r="J210" s="73"/>
      <c r="K210" s="37" t="str">
        <f>Results!C230</f>
        <v>C12</v>
      </c>
      <c r="L210" s="37" t="str">
        <f>Results!B230</f>
        <v>NM_021976</v>
      </c>
      <c r="M210" s="83" t="e">
        <f>Results!F230</f>
        <v>#DIV/0!</v>
      </c>
      <c r="N210" s="83" t="e">
        <f>Results!G230</f>
        <v>#DIV/0!</v>
      </c>
    </row>
    <row r="211" customHeight="1" spans="10:14">
      <c r="J211" s="73"/>
      <c r="K211" s="37" t="str">
        <f>Results!C231</f>
        <v>D01</v>
      </c>
      <c r="L211" s="37" t="str">
        <f>Results!B231</f>
        <v>NM_002957</v>
      </c>
      <c r="M211" s="83" t="e">
        <f>Results!F231</f>
        <v>#DIV/0!</v>
      </c>
      <c r="N211" s="83" t="e">
        <f>Results!G231</f>
        <v>#DIV/0!</v>
      </c>
    </row>
    <row r="212" customHeight="1" spans="10:14">
      <c r="J212" s="73"/>
      <c r="K212" s="37" t="str">
        <f>Results!C232</f>
        <v>D02</v>
      </c>
      <c r="L212" s="37" t="str">
        <f>Results!B232</f>
        <v>NM_004327</v>
      </c>
      <c r="M212" s="83" t="e">
        <f>Results!F232</f>
        <v>#DIV/0!</v>
      </c>
      <c r="N212" s="83" t="e">
        <f>Results!G232</f>
        <v>#DIV/0!</v>
      </c>
    </row>
    <row r="213" customHeight="1" spans="10:14">
      <c r="J213" s="73"/>
      <c r="K213" s="37" t="str">
        <f>Results!C233</f>
        <v>D03</v>
      </c>
      <c r="L213" s="37" t="str">
        <f>Results!B233</f>
        <v>NM_002947</v>
      </c>
      <c r="M213" s="83" t="e">
        <f>Results!F233</f>
        <v>#DIV/0!</v>
      </c>
      <c r="N213" s="83" t="e">
        <f>Results!G233</f>
        <v>#DIV/0!</v>
      </c>
    </row>
    <row r="214" customHeight="1" spans="10:14">
      <c r="J214" s="73"/>
      <c r="K214" s="37" t="str">
        <f>Results!C234</f>
        <v>D04</v>
      </c>
      <c r="L214" s="37" t="str">
        <f>Results!B234</f>
        <v>NM_002946</v>
      </c>
      <c r="M214" s="83" t="e">
        <f>Results!F234</f>
        <v>#DIV/0!</v>
      </c>
      <c r="N214" s="83" t="e">
        <f>Results!G234</f>
        <v>#DIV/0!</v>
      </c>
    </row>
    <row r="215" customHeight="1" spans="10:14">
      <c r="J215" s="73"/>
      <c r="K215" s="37" t="str">
        <f>Results!C235</f>
        <v>D05</v>
      </c>
      <c r="L215" s="37" t="str">
        <f>Results!B235</f>
        <v>NM_002945</v>
      </c>
      <c r="M215" s="83" t="e">
        <f>Results!F235</f>
        <v>#DIV/0!</v>
      </c>
      <c r="N215" s="83" t="e">
        <f>Results!G235</f>
        <v>#DIV/0!</v>
      </c>
    </row>
    <row r="216" customHeight="1" spans="10:14">
      <c r="J216" s="73"/>
      <c r="K216" s="37" t="str">
        <f>Results!C236</f>
        <v>D06</v>
      </c>
      <c r="L216" s="37" t="str">
        <f>Results!B236</f>
        <v>NM_002944</v>
      </c>
      <c r="M216" s="83" t="e">
        <f>Results!F236</f>
        <v>#DIV/0!</v>
      </c>
      <c r="N216" s="83" t="e">
        <f>Results!G236</f>
        <v>#DIV/0!</v>
      </c>
    </row>
    <row r="217" customHeight="1" spans="10:14">
      <c r="J217" s="73"/>
      <c r="K217" s="37" t="str">
        <f>Results!C237</f>
        <v>D07</v>
      </c>
      <c r="L217" s="37" t="str">
        <f>Results!B237</f>
        <v>NM_021133</v>
      </c>
      <c r="M217" s="83" t="e">
        <f>Results!F237</f>
        <v>#DIV/0!</v>
      </c>
      <c r="N217" s="83" t="e">
        <f>Results!G237</f>
        <v>#DIV/0!</v>
      </c>
    </row>
    <row r="218" customHeight="1" spans="10:14">
      <c r="J218" s="73"/>
      <c r="K218" s="37" t="str">
        <f>Results!C238</f>
        <v>D08</v>
      </c>
      <c r="L218" s="37" t="str">
        <f>Results!B238</f>
        <v>NM_005614</v>
      </c>
      <c r="M218" s="83" t="e">
        <f>Results!F238</f>
        <v>#DIV/0!</v>
      </c>
      <c r="N218" s="83" t="e">
        <f>Results!G238</f>
        <v>#DIV/0!</v>
      </c>
    </row>
    <row r="219" customHeight="1" spans="10:14">
      <c r="J219" s="73"/>
      <c r="K219" s="37" t="str">
        <f>Results!C239</f>
        <v>D09</v>
      </c>
      <c r="L219" s="37" t="str">
        <f>Results!B239</f>
        <v>NM_002923</v>
      </c>
      <c r="M219" s="83" t="e">
        <f>Results!F239</f>
        <v>#DIV/0!</v>
      </c>
      <c r="N219" s="83" t="e">
        <f>Results!G239</f>
        <v>#DIV/0!</v>
      </c>
    </row>
    <row r="220" customHeight="1" spans="10:14">
      <c r="J220" s="73"/>
      <c r="K220" s="37" t="str">
        <f>Results!C240</f>
        <v>D10</v>
      </c>
      <c r="L220" s="37" t="str">
        <f>Results!B240</f>
        <v>NM_181578</v>
      </c>
      <c r="M220" s="83" t="e">
        <f>Results!F240</f>
        <v>#DIV/0!</v>
      </c>
      <c r="N220" s="83" t="e">
        <f>Results!G240</f>
        <v>#DIV/0!</v>
      </c>
    </row>
    <row r="221" customHeight="1" spans="10:14">
      <c r="J221" s="73"/>
      <c r="K221" s="37" t="str">
        <f>Results!C241</f>
        <v>D11</v>
      </c>
      <c r="L221" s="37" t="str">
        <f>Results!B241</f>
        <v>NM_002915</v>
      </c>
      <c r="M221" s="83" t="e">
        <f>Results!F241</f>
        <v>#DIV/0!</v>
      </c>
      <c r="N221" s="83" t="e">
        <f>Results!G241</f>
        <v>#DIV/0!</v>
      </c>
    </row>
    <row r="222" customHeight="1" spans="10:14">
      <c r="J222" s="73"/>
      <c r="K222" s="37" t="str">
        <f>Results!C242</f>
        <v>D12</v>
      </c>
      <c r="L222" s="37" t="str">
        <f>Results!B242</f>
        <v>NM_002914</v>
      </c>
      <c r="M222" s="83" t="e">
        <f>Results!F242</f>
        <v>#DIV/0!</v>
      </c>
      <c r="N222" s="83" t="e">
        <f>Results!G242</f>
        <v>#DIV/0!</v>
      </c>
    </row>
    <row r="223" customHeight="1" spans="10:14">
      <c r="J223" s="73"/>
      <c r="K223" s="37" t="str">
        <f>Results!C243</f>
        <v>E01</v>
      </c>
      <c r="L223" s="37" t="str">
        <f>Results!B243</f>
        <v>NM_002913</v>
      </c>
      <c r="M223" s="83" t="e">
        <f>Results!F243</f>
        <v>#DIV/0!</v>
      </c>
      <c r="N223" s="83" t="e">
        <f>Results!G243</f>
        <v>#DIV/0!</v>
      </c>
    </row>
    <row r="224" customHeight="1" spans="10:14">
      <c r="J224" s="73"/>
      <c r="K224" s="37" t="str">
        <f>Results!C244</f>
        <v>E02</v>
      </c>
      <c r="L224" s="37" t="str">
        <f>Results!B244</f>
        <v>NM_002912</v>
      </c>
      <c r="M224" s="83" t="e">
        <f>Results!F244</f>
        <v>#DIV/0!</v>
      </c>
      <c r="N224" s="83" t="e">
        <f>Results!G244</f>
        <v>#DIV/0!</v>
      </c>
    </row>
    <row r="225" customHeight="1" spans="10:14">
      <c r="J225" s="73"/>
      <c r="K225" s="37" t="str">
        <f>Results!C245</f>
        <v>E03</v>
      </c>
      <c r="L225" s="37" t="str">
        <f>Results!B245</f>
        <v>NM_021629</v>
      </c>
      <c r="M225" s="83" t="e">
        <f>Results!F245</f>
        <v>#DIV/0!</v>
      </c>
      <c r="N225" s="83" t="e">
        <f>Results!G245</f>
        <v>#DIV/0!</v>
      </c>
    </row>
    <row r="226" customHeight="1" spans="10:14">
      <c r="J226" s="73"/>
      <c r="K226" s="37" t="str">
        <f>Results!C246</f>
        <v>E04</v>
      </c>
      <c r="L226" s="37" t="str">
        <f>Results!B246</f>
        <v>NM_002876</v>
      </c>
      <c r="M226" s="83" t="e">
        <f>Results!F246</f>
        <v>#DIV/0!</v>
      </c>
      <c r="N226" s="83" t="e">
        <f>Results!G246</f>
        <v>#DIV/0!</v>
      </c>
    </row>
    <row r="227" customHeight="1" spans="10:14">
      <c r="J227" s="73"/>
      <c r="K227" s="37" t="str">
        <f>Results!C247</f>
        <v>E05</v>
      </c>
      <c r="L227" s="37" t="str">
        <f>Results!B247</f>
        <v>NM_018890</v>
      </c>
      <c r="M227" s="83" t="e">
        <f>Results!F247</f>
        <v>#DIV/0!</v>
      </c>
      <c r="N227" s="83" t="e">
        <f>Results!G247</f>
        <v>#DIV/0!</v>
      </c>
    </row>
    <row r="228" customHeight="1" spans="10:14">
      <c r="J228" s="73"/>
      <c r="K228" s="37" t="str">
        <f>Results!C248</f>
        <v>E06</v>
      </c>
      <c r="L228" s="37" t="str">
        <f>Results!B248</f>
        <v>NM_021213</v>
      </c>
      <c r="M228" s="83" t="e">
        <f>Results!F248</f>
        <v>#DIV/0!</v>
      </c>
      <c r="N228" s="83" t="e">
        <f>Results!G248</f>
        <v>#DIV/0!</v>
      </c>
    </row>
    <row r="229" customHeight="1" spans="10:14">
      <c r="J229" s="73"/>
      <c r="K229" s="37" t="str">
        <f>Results!C249</f>
        <v>E07</v>
      </c>
      <c r="L229" s="37" t="str">
        <f>Results!B249</f>
        <v>NM_000465</v>
      </c>
      <c r="M229" s="83" t="e">
        <f>Results!F249</f>
        <v>#DIV/0!</v>
      </c>
      <c r="N229" s="83" t="e">
        <f>Results!G249</f>
        <v>#DIV/0!</v>
      </c>
    </row>
    <row r="230" customHeight="1" spans="10:14">
      <c r="J230" s="73"/>
      <c r="K230" s="37" t="str">
        <f>Results!C250</f>
        <v>E08</v>
      </c>
      <c r="L230" s="37" t="str">
        <f>Results!B250</f>
        <v>NM_001188</v>
      </c>
      <c r="M230" s="83" t="e">
        <f>Results!F250</f>
        <v>#DIV/0!</v>
      </c>
      <c r="N230" s="83" t="e">
        <f>Results!G250</f>
        <v>#DIV/0!</v>
      </c>
    </row>
    <row r="231" customHeight="1" spans="10:14">
      <c r="J231" s="73"/>
      <c r="K231" s="37" t="str">
        <f>Results!C251</f>
        <v>E09</v>
      </c>
      <c r="L231" s="37" t="str">
        <f>Results!B251</f>
        <v>NM_020884</v>
      </c>
      <c r="M231" s="83" t="e">
        <f>Results!F251</f>
        <v>#DIV/0!</v>
      </c>
      <c r="N231" s="83" t="e">
        <f>Results!G251</f>
        <v>#DIV/0!</v>
      </c>
    </row>
    <row r="232" customHeight="1" spans="10:14">
      <c r="J232" s="73"/>
      <c r="K232" s="37" t="str">
        <f>Results!C252</f>
        <v>E10</v>
      </c>
      <c r="L232" s="37" t="str">
        <f>Results!B252</f>
        <v>NM_000962</v>
      </c>
      <c r="M232" s="83" t="e">
        <f>Results!F252</f>
        <v>#DIV/0!</v>
      </c>
      <c r="N232" s="83" t="e">
        <f>Results!G252</f>
        <v>#DIV/0!</v>
      </c>
    </row>
    <row r="233" customHeight="1" spans="10:14">
      <c r="J233" s="73"/>
      <c r="K233" s="37" t="str">
        <f>Results!C253</f>
        <v>E11</v>
      </c>
      <c r="L233" s="37" t="str">
        <f>Results!B253</f>
        <v>NM_000314</v>
      </c>
      <c r="M233" s="83" t="e">
        <f>Results!F253</f>
        <v>#DIV/0!</v>
      </c>
      <c r="N233" s="83" t="e">
        <f>Results!G253</f>
        <v>#DIV/0!</v>
      </c>
    </row>
    <row r="234" customHeight="1" spans="10:14">
      <c r="J234" s="73"/>
      <c r="K234" s="37" t="str">
        <f>Results!C254</f>
        <v>E12</v>
      </c>
      <c r="L234" s="37" t="str">
        <f>Results!B254</f>
        <v>NM_018657</v>
      </c>
      <c r="M234" s="83" t="e">
        <f>Results!F254</f>
        <v>#DIV/0!</v>
      </c>
      <c r="N234" s="83" t="e">
        <f>Results!G254</f>
        <v>#DIV/0!</v>
      </c>
    </row>
    <row r="235" customHeight="1" spans="10:14">
      <c r="J235" s="73"/>
      <c r="K235" s="37" t="str">
        <f>Results!C255</f>
        <v>F01</v>
      </c>
      <c r="L235" s="37" t="str">
        <f>Results!B255</f>
        <v>NM_017902</v>
      </c>
      <c r="M235" s="83" t="e">
        <f>Results!F255</f>
        <v>#DIV/0!</v>
      </c>
      <c r="N235" s="83" t="e">
        <f>Results!G255</f>
        <v>#DIV/0!</v>
      </c>
    </row>
    <row r="236" customHeight="1" spans="10:14">
      <c r="J236" s="73"/>
      <c r="K236" s="37" t="str">
        <f>Results!C256</f>
        <v>F02</v>
      </c>
      <c r="L236" s="37" t="str">
        <f>Results!B256</f>
        <v>NM_018315</v>
      </c>
      <c r="M236" s="83" t="e">
        <f>Results!F256</f>
        <v>#DIV/0!</v>
      </c>
      <c r="N236" s="83" t="e">
        <f>Results!G256</f>
        <v>#DIV/0!</v>
      </c>
    </row>
    <row r="237" customHeight="1" spans="10:14">
      <c r="J237" s="73"/>
      <c r="K237" s="37" t="str">
        <f>Results!C257</f>
        <v>F03</v>
      </c>
      <c r="L237" s="37" t="str">
        <f>Results!B257</f>
        <v>NM_018081</v>
      </c>
      <c r="M237" s="83" t="e">
        <f>Results!F257</f>
        <v>#DIV/0!</v>
      </c>
      <c r="N237" s="83" t="e">
        <f>Results!G257</f>
        <v>#DIV/0!</v>
      </c>
    </row>
    <row r="238" customHeight="1" spans="10:14">
      <c r="J238" s="73"/>
      <c r="K238" s="37" t="str">
        <f>Results!C258</f>
        <v>F04</v>
      </c>
      <c r="L238" s="37" t="str">
        <f>Results!B258</f>
        <v>NM_019077</v>
      </c>
      <c r="M238" s="83" t="e">
        <f>Results!F258</f>
        <v>#DIV/0!</v>
      </c>
      <c r="N238" s="83" t="e">
        <f>Results!G258</f>
        <v>#DIV/0!</v>
      </c>
    </row>
    <row r="239" customHeight="1" spans="10:14">
      <c r="J239" s="73"/>
      <c r="K239" s="37" t="str">
        <f>Results!C259</f>
        <v>F05</v>
      </c>
      <c r="L239" s="37" t="str">
        <f>Results!B259</f>
        <v>NM_000446</v>
      </c>
      <c r="M239" s="83" t="e">
        <f>Results!F259</f>
        <v>#DIV/0!</v>
      </c>
      <c r="N239" s="83" t="e">
        <f>Results!G259</f>
        <v>#DIV/0!</v>
      </c>
    </row>
    <row r="240" customHeight="1" spans="10:14">
      <c r="J240" s="73"/>
      <c r="K240" s="37" t="str">
        <f>Results!C260</f>
        <v>F06</v>
      </c>
      <c r="L240" s="37" t="str">
        <f>Results!B260</f>
        <v>NM_005035</v>
      </c>
      <c r="M240" s="83" t="e">
        <f>Results!F260</f>
        <v>#DIV/0!</v>
      </c>
      <c r="N240" s="83" t="e">
        <f>Results!G260</f>
        <v>#DIV/0!</v>
      </c>
    </row>
    <row r="241" customHeight="1" spans="10:14">
      <c r="J241" s="73"/>
      <c r="K241" s="37" t="str">
        <f>Results!C261</f>
        <v>F07</v>
      </c>
      <c r="L241" s="37" t="str">
        <f>Results!B261</f>
        <v>NM_005034</v>
      </c>
      <c r="M241" s="83" t="e">
        <f>Results!F261</f>
        <v>#DIV/0!</v>
      </c>
      <c r="N241" s="83" t="e">
        <f>Results!G261</f>
        <v>#DIV/0!</v>
      </c>
    </row>
    <row r="242" customHeight="1" spans="10:14">
      <c r="J242" s="73"/>
      <c r="K242" s="37" t="str">
        <f>Results!C262</f>
        <v>F08</v>
      </c>
      <c r="L242" s="37" t="str">
        <f>Results!B262</f>
        <v>NM_006234</v>
      </c>
      <c r="M242" s="83" t="e">
        <f>Results!F262</f>
        <v>#DIV/0!</v>
      </c>
      <c r="N242" s="83" t="e">
        <f>Results!G262</f>
        <v>#DIV/0!</v>
      </c>
    </row>
    <row r="243" customHeight="1" spans="10:14">
      <c r="J243" s="73"/>
      <c r="K243" s="37" t="str">
        <f>Results!C263</f>
        <v>F09</v>
      </c>
      <c r="L243" s="37" t="str">
        <f>Results!B263</f>
        <v>NM_021974</v>
      </c>
      <c r="M243" s="83" t="e">
        <f>Results!F263</f>
        <v>#DIV/0!</v>
      </c>
      <c r="N243" s="83" t="e">
        <f>Results!G263</f>
        <v>#DIV/0!</v>
      </c>
    </row>
    <row r="244" customHeight="1" spans="10:14">
      <c r="J244" s="73"/>
      <c r="K244" s="37" t="str">
        <f>Results!C264</f>
        <v>F10</v>
      </c>
      <c r="L244" s="37" t="str">
        <f>Results!B264</f>
        <v>NM_002695</v>
      </c>
      <c r="M244" s="83" t="e">
        <f>Results!F264</f>
        <v>#DIV/0!</v>
      </c>
      <c r="N244" s="83" t="e">
        <f>Results!G264</f>
        <v>#DIV/0!</v>
      </c>
    </row>
    <row r="245" customHeight="1" spans="10:14">
      <c r="J245" s="73"/>
      <c r="K245" s="37" t="str">
        <f>Results!C265</f>
        <v>F11</v>
      </c>
      <c r="L245" s="37" t="str">
        <f>Results!B265</f>
        <v>NM_004805</v>
      </c>
      <c r="M245" s="83" t="e">
        <f>Results!F265</f>
        <v>#DIV/0!</v>
      </c>
      <c r="N245" s="83" t="e">
        <f>Results!G265</f>
        <v>#DIV/0!</v>
      </c>
    </row>
    <row r="246" customHeight="1" spans="10:14">
      <c r="J246" s="73"/>
      <c r="K246" s="37" t="str">
        <f>Results!C266</f>
        <v>F12</v>
      </c>
      <c r="L246" s="37" t="str">
        <f>Results!B266</f>
        <v>NM_032940</v>
      </c>
      <c r="M246" s="83" t="e">
        <f>Results!F266</f>
        <v>#DIV/0!</v>
      </c>
      <c r="N246" s="83" t="e">
        <f>Results!G266</f>
        <v>#DIV/0!</v>
      </c>
    </row>
    <row r="247" customHeight="1" spans="10:14">
      <c r="J247" s="73"/>
      <c r="K247" s="37" t="str">
        <f>Results!C267</f>
        <v>G01</v>
      </c>
      <c r="L247" s="37" t="str">
        <f>Results!B267</f>
        <v>NM_000938</v>
      </c>
      <c r="M247" s="83" t="e">
        <f>Results!F267</f>
        <v>#DIV/0!</v>
      </c>
      <c r="N247" s="83" t="e">
        <f>Results!G267</f>
        <v>#DIV/0!</v>
      </c>
    </row>
    <row r="248" customHeight="1" spans="10:14">
      <c r="J248" s="73"/>
      <c r="K248" s="37" t="str">
        <f>Results!C268</f>
        <v>G02</v>
      </c>
      <c r="L248" s="37" t="str">
        <f>Results!B268</f>
        <v>NM_002693</v>
      </c>
      <c r="M248" s="83" t="e">
        <f>Results!F268</f>
        <v>#DIV/0!</v>
      </c>
      <c r="N248" s="83" t="e">
        <f>Results!G268</f>
        <v>#DIV/0!</v>
      </c>
    </row>
    <row r="249" customHeight="1" spans="10:14">
      <c r="J249" s="73"/>
      <c r="K249" s="37" t="str">
        <f>Results!C269</f>
        <v>G03</v>
      </c>
      <c r="L249" s="37" t="str">
        <f>Results!B269</f>
        <v>NM_002692</v>
      </c>
      <c r="M249" s="83" t="e">
        <f>Results!F269</f>
        <v>#DIV/0!</v>
      </c>
      <c r="N249" s="83" t="e">
        <f>Results!G269</f>
        <v>#DIV/0!</v>
      </c>
    </row>
    <row r="250" customHeight="1" spans="10:14">
      <c r="J250" s="73"/>
      <c r="K250" s="37" t="str">
        <f>Results!C270</f>
        <v>G04</v>
      </c>
      <c r="L250" s="37" t="str">
        <f>Results!B270</f>
        <v>NM_006231</v>
      </c>
      <c r="M250" s="83" t="e">
        <f>Results!F270</f>
        <v>#DIV/0!</v>
      </c>
      <c r="N250" s="83" t="e">
        <f>Results!G270</f>
        <v>#DIV/0!</v>
      </c>
    </row>
    <row r="251" customHeight="1" spans="10:14">
      <c r="J251" s="73"/>
      <c r="K251" s="37" t="str">
        <f>Results!C271</f>
        <v>G05</v>
      </c>
      <c r="L251" s="37" t="str">
        <f>Results!B271</f>
        <v>NM_006230</v>
      </c>
      <c r="M251" s="83" t="e">
        <f>Results!F271</f>
        <v>#DIV/0!</v>
      </c>
      <c r="N251" s="83" t="e">
        <f>Results!G271</f>
        <v>#DIV/0!</v>
      </c>
    </row>
    <row r="252" customHeight="1" spans="10:14">
      <c r="J252" s="73"/>
      <c r="K252" s="37" t="str">
        <f>Results!C272</f>
        <v>G06</v>
      </c>
      <c r="L252" s="37" t="str">
        <f>Results!B272</f>
        <v>NM_005030</v>
      </c>
      <c r="M252" s="83" t="e">
        <f>Results!F272</f>
        <v>#DIV/0!</v>
      </c>
      <c r="N252" s="83" t="e">
        <f>Results!G272</f>
        <v>#DIV/0!</v>
      </c>
    </row>
    <row r="253" customHeight="1" spans="10:14">
      <c r="J253" s="73"/>
      <c r="K253" s="37" t="str">
        <f>Results!C273</f>
        <v>G07</v>
      </c>
      <c r="L253" s="37" t="str">
        <f>Results!B273</f>
        <v>NM_002658</v>
      </c>
      <c r="M253" s="83" t="e">
        <f>Results!F273</f>
        <v>#DIV/0!</v>
      </c>
      <c r="N253" s="83" t="e">
        <f>Results!G273</f>
        <v>#DIV/0!</v>
      </c>
    </row>
    <row r="254" customHeight="1" spans="10:14">
      <c r="J254" s="73"/>
      <c r="K254" s="37" t="str">
        <f>Results!C274</f>
        <v>G08</v>
      </c>
      <c r="L254" s="37" t="str">
        <f>Results!B274</f>
        <v>NM_000300</v>
      </c>
      <c r="M254" s="83" t="e">
        <f>Results!F274</f>
        <v>#DIV/0!</v>
      </c>
      <c r="N254" s="83" t="e">
        <f>Results!G274</f>
        <v>#DIV/0!</v>
      </c>
    </row>
    <row r="255" customHeight="1" spans="10:14">
      <c r="J255" s="73"/>
      <c r="K255" s="37" t="str">
        <f>Results!C275</f>
        <v>G09</v>
      </c>
      <c r="L255" s="37" t="str">
        <f>Results!B275</f>
        <v>NM_002648</v>
      </c>
      <c r="M255" s="83" t="e">
        <f>Results!F275</f>
        <v>#DIV/0!</v>
      </c>
      <c r="N255" s="83" t="e">
        <f>Results!G275</f>
        <v>#DIV/0!</v>
      </c>
    </row>
    <row r="256" customHeight="1" spans="10:14">
      <c r="J256" s="73"/>
      <c r="K256" s="37" t="str">
        <f>Results!C276</f>
        <v>G10</v>
      </c>
      <c r="L256" s="37" t="str">
        <f>Results!B276</f>
        <v>NM_002634</v>
      </c>
      <c r="M256" s="83" t="e">
        <f>Results!F276</f>
        <v>#DIV/0!</v>
      </c>
      <c r="N256" s="83" t="e">
        <f>Results!G276</f>
        <v>#DIV/0!</v>
      </c>
    </row>
    <row r="257" customHeight="1" spans="10:14">
      <c r="J257" s="73"/>
      <c r="K257" s="37" t="str">
        <f>Results!C277</f>
        <v>G11</v>
      </c>
      <c r="L257" s="37" t="str">
        <f>Results!B277</f>
        <v>NM_000927</v>
      </c>
      <c r="M257" s="83" t="e">
        <f>Results!F277</f>
        <v>#DIV/0!</v>
      </c>
      <c r="N257" s="83" t="e">
        <f>Results!G277</f>
        <v>#DIV/0!</v>
      </c>
    </row>
    <row r="258" customHeight="1" spans="10:14">
      <c r="J258" s="73"/>
      <c r="K258" s="37" t="str">
        <f>Results!C278</f>
        <v>G12</v>
      </c>
      <c r="L258" s="37" t="str">
        <f>Results!B278</f>
        <v>NM_000926</v>
      </c>
      <c r="M258" s="83" t="e">
        <f>Results!F278</f>
        <v>#DIV/0!</v>
      </c>
      <c r="N258" s="83" t="e">
        <f>Results!G278</f>
        <v>#DIV/0!</v>
      </c>
    </row>
    <row r="259" customHeight="1" spans="10:14">
      <c r="J259" s="70" t="str">
        <f>'Gene Table'!A291</f>
        <v>Plate 4</v>
      </c>
      <c r="K259" s="37" t="str">
        <f>Results!C291</f>
        <v>A01</v>
      </c>
      <c r="L259" s="37" t="str">
        <f>Results!B291</f>
        <v>NM_006208</v>
      </c>
      <c r="M259" s="83" t="e">
        <f>Results!F291</f>
        <v>#DIV/0!</v>
      </c>
      <c r="N259" s="83" t="e">
        <f>Results!G291</f>
        <v>#DIV/0!</v>
      </c>
    </row>
    <row r="260" customHeight="1" spans="10:14">
      <c r="J260" s="73"/>
      <c r="K260" s="37" t="str">
        <f>Results!C292</f>
        <v>A02</v>
      </c>
      <c r="L260" s="37" t="str">
        <f>Results!B292</f>
        <v>NM_016218</v>
      </c>
      <c r="M260" s="83" t="e">
        <f>Results!F292</f>
        <v>#DIV/0!</v>
      </c>
      <c r="N260" s="83" t="e">
        <f>Results!G292</f>
        <v>#DIV/0!</v>
      </c>
    </row>
    <row r="261" customHeight="1" spans="10:14">
      <c r="J261" s="73"/>
      <c r="K261" s="37" t="str">
        <f>Results!C293</f>
        <v>A03</v>
      </c>
      <c r="L261" s="37" t="str">
        <f>Results!B293</f>
        <v>NM_001005783</v>
      </c>
      <c r="M261" s="83" t="e">
        <f>Results!F293</f>
        <v>#DIV/0!</v>
      </c>
      <c r="N261" s="83" t="e">
        <f>Results!G293</f>
        <v>#DIV/0!</v>
      </c>
    </row>
    <row r="262" customHeight="1" spans="10:14">
      <c r="J262" s="73"/>
      <c r="K262" s="37" t="str">
        <f>Results!C294</f>
        <v>A04</v>
      </c>
      <c r="L262" s="37" t="str">
        <f>Results!B294</f>
        <v>NM_002562</v>
      </c>
      <c r="M262" s="83" t="e">
        <f>Results!F294</f>
        <v>#DIV/0!</v>
      </c>
      <c r="N262" s="83" t="e">
        <f>Results!G294</f>
        <v>#DIV/0!</v>
      </c>
    </row>
    <row r="263" customHeight="1" spans="10:14">
      <c r="J263" s="73"/>
      <c r="K263" s="37" t="str">
        <f>Results!C295</f>
        <v>A05</v>
      </c>
      <c r="L263" s="37" t="str">
        <f>Results!B295</f>
        <v>NM_001008505</v>
      </c>
      <c r="M263" s="83" t="e">
        <f>Results!F295</f>
        <v>#DIV/0!</v>
      </c>
      <c r="N263" s="83" t="e">
        <f>Results!G295</f>
        <v>#DIV/0!</v>
      </c>
    </row>
    <row r="264" customHeight="1" spans="10:14">
      <c r="J264" s="73"/>
      <c r="K264" s="37" t="str">
        <f>Results!C296</f>
        <v>A06</v>
      </c>
      <c r="L264" s="37" t="str">
        <f>Results!B296</f>
        <v>NM_000275</v>
      </c>
      <c r="M264" s="83" t="e">
        <f>Results!F296</f>
        <v>#DIV/0!</v>
      </c>
      <c r="N264" s="83" t="e">
        <f>Results!G296</f>
        <v>#DIV/0!</v>
      </c>
    </row>
    <row r="265" customHeight="1" spans="10:14">
      <c r="J265" s="73"/>
      <c r="K265" s="37" t="str">
        <f>Results!C297</f>
        <v>A07</v>
      </c>
      <c r="L265" s="37" t="str">
        <f>Results!B297</f>
        <v>NM_002524</v>
      </c>
      <c r="M265" s="83" t="e">
        <f>Results!F297</f>
        <v>#DIV/0!</v>
      </c>
      <c r="N265" s="83" t="e">
        <f>Results!G297</f>
        <v>#DIV/0!</v>
      </c>
    </row>
    <row r="266" customHeight="1" spans="10:14">
      <c r="J266" s="73"/>
      <c r="K266" s="37" t="str">
        <f>Results!C298</f>
        <v>A08</v>
      </c>
      <c r="L266" s="37" t="str">
        <f>Results!B298</f>
        <v>NM_000603</v>
      </c>
      <c r="M266" s="83" t="e">
        <f>Results!F298</f>
        <v>#DIV/0!</v>
      </c>
      <c r="N266" s="83" t="e">
        <f>Results!G298</f>
        <v>#DIV/0!</v>
      </c>
    </row>
    <row r="267" customHeight="1" spans="10:14">
      <c r="J267" s="73"/>
      <c r="K267" s="37" t="str">
        <f>Results!C299</f>
        <v>A09</v>
      </c>
      <c r="L267" s="37" t="str">
        <f>Results!B299</f>
        <v>NM_000904</v>
      </c>
      <c r="M267" s="83" t="e">
        <f>Results!F299</f>
        <v>#DIV/0!</v>
      </c>
      <c r="N267" s="83" t="e">
        <f>Results!G299</f>
        <v>#DIV/0!</v>
      </c>
    </row>
    <row r="268" customHeight="1" spans="10:14">
      <c r="J268" s="73"/>
      <c r="K268" s="37" t="str">
        <f>Results!C300</f>
        <v>A10</v>
      </c>
      <c r="L268" s="37" t="str">
        <f>Results!B300</f>
        <v>NM_001678</v>
      </c>
      <c r="M268" s="83" t="e">
        <f>Results!F300</f>
        <v>#DIV/0!</v>
      </c>
      <c r="N268" s="83" t="e">
        <f>Results!G300</f>
        <v>#DIV/0!</v>
      </c>
    </row>
    <row r="269" customHeight="1" spans="10:14">
      <c r="J269" s="73"/>
      <c r="K269" s="37" t="str">
        <f>Results!C301</f>
        <v>A11</v>
      </c>
      <c r="L269" s="37" t="str">
        <f>Results!B301</f>
        <v>NM_004148</v>
      </c>
      <c r="M269" s="83" t="e">
        <f>Results!F301</f>
        <v>#DIV/0!</v>
      </c>
      <c r="N269" s="83" t="e">
        <f>Results!G301</f>
        <v>#DIV/0!</v>
      </c>
    </row>
    <row r="270" customHeight="1" spans="10:14">
      <c r="J270" s="73"/>
      <c r="K270" s="37" t="str">
        <f>Results!C302</f>
        <v>A12</v>
      </c>
      <c r="L270" s="37" t="str">
        <f>Results!B302</f>
        <v>NM_004556</v>
      </c>
      <c r="M270" s="83" t="e">
        <f>Results!F302</f>
        <v>#DIV/0!</v>
      </c>
      <c r="N270" s="83" t="e">
        <f>Results!G302</f>
        <v>#DIV/0!</v>
      </c>
    </row>
    <row r="271" customHeight="1" spans="10:14">
      <c r="J271" s="73"/>
      <c r="K271" s="37" t="str">
        <f>Results!C303</f>
        <v>B01</v>
      </c>
      <c r="L271" s="37" t="str">
        <f>Results!B303</f>
        <v>NM_000433</v>
      </c>
      <c r="M271" s="83" t="e">
        <f>Results!F303</f>
        <v>#DIV/0!</v>
      </c>
      <c r="N271" s="83" t="e">
        <f>Results!G303</f>
        <v>#DIV/0!</v>
      </c>
    </row>
    <row r="272" customHeight="1" spans="10:14">
      <c r="J272" s="73"/>
      <c r="K272" s="37" t="str">
        <f>Results!C304</f>
        <v>B02</v>
      </c>
      <c r="L272" s="37" t="str">
        <f>Results!B304</f>
        <v>NM_002462</v>
      </c>
      <c r="M272" s="83" t="e">
        <f>Results!F304</f>
        <v>#DIV/0!</v>
      </c>
      <c r="N272" s="83" t="e">
        <f>Results!G304</f>
        <v>#DIV/0!</v>
      </c>
    </row>
    <row r="273" customHeight="1" spans="10:14">
      <c r="J273" s="73"/>
      <c r="K273" s="37" t="str">
        <f>Results!C305</f>
        <v>B03</v>
      </c>
      <c r="L273" s="37" t="str">
        <f>Results!B305</f>
        <v>NM_005590</v>
      </c>
      <c r="M273" s="83" t="e">
        <f>Results!F305</f>
        <v>#DIV/0!</v>
      </c>
      <c r="N273" s="83" t="e">
        <f>Results!G305</f>
        <v>#DIV/0!</v>
      </c>
    </row>
    <row r="274" customHeight="1" spans="10:14">
      <c r="J274" s="73"/>
      <c r="K274" s="37" t="str">
        <f>Results!C306</f>
        <v>B04</v>
      </c>
      <c r="L274" s="37" t="str">
        <f>Results!B306</f>
        <v>NM_001015052</v>
      </c>
      <c r="M274" s="83" t="e">
        <f>Results!F306</f>
        <v>#DIV/0!</v>
      </c>
      <c r="N274" s="83" t="e">
        <f>Results!G306</f>
        <v>#DIV/0!</v>
      </c>
    </row>
    <row r="275" customHeight="1" spans="10:14">
      <c r="J275" s="73"/>
      <c r="K275" s="37" t="str">
        <f>Results!C307</f>
        <v>B05</v>
      </c>
      <c r="L275" s="37" t="str">
        <f>Results!B307</f>
        <v>NM_005371</v>
      </c>
      <c r="M275" s="83" t="e">
        <f>Results!F307</f>
        <v>#DIV/0!</v>
      </c>
      <c r="N275" s="83" t="e">
        <f>Results!G307</f>
        <v>#DIV/0!</v>
      </c>
    </row>
    <row r="276" customHeight="1" spans="10:14">
      <c r="J276" s="73"/>
      <c r="K276" s="37" t="str">
        <f>Results!C308</f>
        <v>B06</v>
      </c>
      <c r="L276" s="37" t="str">
        <f>Results!B308</f>
        <v>NM_000245</v>
      </c>
      <c r="M276" s="83" t="e">
        <f>Results!F308</f>
        <v>#DIV/0!</v>
      </c>
      <c r="N276" s="83" t="e">
        <f>Results!G308</f>
        <v>#DIV/0!</v>
      </c>
    </row>
    <row r="277" customHeight="1" spans="10:14">
      <c r="J277" s="73"/>
      <c r="K277" s="37" t="str">
        <f>Results!C309</f>
        <v>B07</v>
      </c>
      <c r="L277" s="37" t="str">
        <f>Results!B309</f>
        <v>NM_002402</v>
      </c>
      <c r="M277" s="83" t="e">
        <f>Results!F309</f>
        <v>#DIV/0!</v>
      </c>
      <c r="N277" s="83" t="e">
        <f>Results!G309</f>
        <v>#DIV/0!</v>
      </c>
    </row>
    <row r="278" customHeight="1" spans="10:14">
      <c r="J278" s="73"/>
      <c r="K278" s="37" t="str">
        <f>Results!C310</f>
        <v>B08</v>
      </c>
      <c r="L278" s="37" t="str">
        <f>Results!B310</f>
        <v>NM_000240</v>
      </c>
      <c r="M278" s="83" t="e">
        <f>Results!F310</f>
        <v>#DIV/0!</v>
      </c>
      <c r="N278" s="83" t="e">
        <f>Results!G310</f>
        <v>#DIV/0!</v>
      </c>
    </row>
    <row r="279" customHeight="1" spans="10:14">
      <c r="J279" s="73"/>
      <c r="K279" s="37" t="str">
        <f>Results!C311</f>
        <v>B09</v>
      </c>
      <c r="L279" s="37" t="str">
        <f>Results!B311</f>
        <v>NM_002337</v>
      </c>
      <c r="M279" s="83" t="e">
        <f>Results!F311</f>
        <v>#DIV/0!</v>
      </c>
      <c r="N279" s="83" t="e">
        <f>Results!G311</f>
        <v>#DIV/0!</v>
      </c>
    </row>
    <row r="280" customHeight="1" spans="10:14">
      <c r="J280" s="73"/>
      <c r="K280" s="37" t="str">
        <f>Results!C312</f>
        <v>B10</v>
      </c>
      <c r="L280" s="37" t="str">
        <f>Results!B312</f>
        <v>NM_002335</v>
      </c>
      <c r="M280" s="83" t="e">
        <f>Results!F312</f>
        <v>#DIV/0!</v>
      </c>
      <c r="N280" s="83" t="e">
        <f>Results!G312</f>
        <v>#DIV/0!</v>
      </c>
    </row>
    <row r="281" customHeight="1" spans="10:14">
      <c r="J281" s="73"/>
      <c r="K281" s="37" t="str">
        <f>Results!C313</f>
        <v>B11</v>
      </c>
      <c r="L281" s="37" t="str">
        <f>Results!B313</f>
        <v>NM_002336</v>
      </c>
      <c r="M281" s="83" t="e">
        <f>Results!F313</f>
        <v>#DIV/0!</v>
      </c>
      <c r="N281" s="83" t="e">
        <f>Results!G313</f>
        <v>#DIV/0!</v>
      </c>
    </row>
    <row r="282" customHeight="1" spans="10:14">
      <c r="J282" s="73"/>
      <c r="K282" s="37" t="str">
        <f>Results!C314</f>
        <v>B12</v>
      </c>
      <c r="L282" s="37" t="str">
        <f>Results!B314</f>
        <v>NM_000237</v>
      </c>
      <c r="M282" s="83" t="e">
        <f>Results!F314</f>
        <v>#DIV/0!</v>
      </c>
      <c r="N282" s="83" t="e">
        <f>Results!G314</f>
        <v>#DIV/0!</v>
      </c>
    </row>
    <row r="283" customHeight="1" spans="10:14">
      <c r="J283" s="73"/>
      <c r="K283" s="37" t="str">
        <f>Results!C315</f>
        <v>C01</v>
      </c>
      <c r="L283" s="37" t="str">
        <f>Results!B315</f>
        <v>NM_000236</v>
      </c>
      <c r="M283" s="83" t="e">
        <f>Results!F315</f>
        <v>#DIV/0!</v>
      </c>
      <c r="N283" s="83" t="e">
        <f>Results!G315</f>
        <v>#DIV/0!</v>
      </c>
    </row>
    <row r="284" customHeight="1" spans="10:14">
      <c r="J284" s="73"/>
      <c r="K284" s="37" t="str">
        <f>Results!C316</f>
        <v>C02</v>
      </c>
      <c r="L284" s="37" t="str">
        <f>Results!B316</f>
        <v>NM_002312</v>
      </c>
      <c r="M284" s="83" t="e">
        <f>Results!F316</f>
        <v>#DIV/0!</v>
      </c>
      <c r="N284" s="83" t="e">
        <f>Results!G316</f>
        <v>#DIV/0!</v>
      </c>
    </row>
    <row r="285" customHeight="1" spans="10:14">
      <c r="J285" s="73"/>
      <c r="K285" s="37" t="str">
        <f>Results!C317</f>
        <v>C03</v>
      </c>
      <c r="L285" s="37" t="str">
        <f>Results!B317</f>
        <v>NM_001175</v>
      </c>
      <c r="M285" s="83" t="e">
        <f>Results!F317</f>
        <v>#DIV/0!</v>
      </c>
      <c r="N285" s="83" t="e">
        <f>Results!G317</f>
        <v>#DIV/0!</v>
      </c>
    </row>
    <row r="286" customHeight="1" spans="10:14">
      <c r="J286" s="73"/>
      <c r="K286" s="37" t="str">
        <f>Results!C318</f>
        <v>C04</v>
      </c>
      <c r="L286" s="37" t="str">
        <f>Results!B318</f>
        <v>NM_002303</v>
      </c>
      <c r="M286" s="83" t="e">
        <f>Results!F318</f>
        <v>#DIV/0!</v>
      </c>
      <c r="N286" s="83" t="e">
        <f>Results!G318</f>
        <v>#DIV/0!</v>
      </c>
    </row>
    <row r="287" customHeight="1" spans="10:14">
      <c r="J287" s="73"/>
      <c r="K287" s="37" t="str">
        <f>Results!C319</f>
        <v>C05</v>
      </c>
      <c r="L287" s="37" t="str">
        <f>Results!B319</f>
        <v>NM_000230</v>
      </c>
      <c r="M287" s="83" t="e">
        <f>Results!F319</f>
        <v>#DIV/0!</v>
      </c>
      <c r="N287" s="83" t="e">
        <f>Results!G319</f>
        <v>#DIV/0!</v>
      </c>
    </row>
    <row r="288" customHeight="1" spans="10:14">
      <c r="J288" s="73"/>
      <c r="K288" s="37" t="str">
        <f>Results!C320</f>
        <v>C06</v>
      </c>
      <c r="L288" s="37" t="str">
        <f>Results!B320</f>
        <v>NM_000527</v>
      </c>
      <c r="M288" s="83" t="e">
        <f>Results!F320</f>
        <v>#DIV/0!</v>
      </c>
      <c r="N288" s="83" t="e">
        <f>Results!G320</f>
        <v>#DIV/0!</v>
      </c>
    </row>
    <row r="289" customHeight="1" spans="10:14">
      <c r="J289" s="73"/>
      <c r="K289" s="37" t="str">
        <f>Results!C321</f>
        <v>C07</v>
      </c>
      <c r="L289" s="37" t="str">
        <f>Results!B321</f>
        <v>NM_000229</v>
      </c>
      <c r="M289" s="83" t="e">
        <f>Results!F321</f>
        <v>#DIV/0!</v>
      </c>
      <c r="N289" s="83" t="e">
        <f>Results!G321</f>
        <v>#DIV/0!</v>
      </c>
    </row>
    <row r="290" customHeight="1" spans="10:14">
      <c r="J290" s="73"/>
      <c r="K290" s="37" t="str">
        <f>Results!C322</f>
        <v>C08</v>
      </c>
      <c r="L290" s="37" t="str">
        <f>Results!B322</f>
        <v>NM_013289</v>
      </c>
      <c r="M290" s="83" t="e">
        <f>Results!F322</f>
        <v>#DIV/0!</v>
      </c>
      <c r="N290" s="83" t="e">
        <f>Results!G322</f>
        <v>#DIV/0!</v>
      </c>
    </row>
    <row r="291" customHeight="1" spans="10:14">
      <c r="J291" s="73"/>
      <c r="K291" s="37" t="str">
        <f>Results!C323</f>
        <v>C09</v>
      </c>
      <c r="L291" s="37" t="str">
        <f>Results!B323</f>
        <v>NM_198686</v>
      </c>
      <c r="M291" s="83" t="e">
        <f>Results!F323</f>
        <v>#DIV/0!</v>
      </c>
      <c r="N291" s="83" t="e">
        <f>Results!G323</f>
        <v>#DIV/0!</v>
      </c>
    </row>
    <row r="292" customHeight="1" spans="10:14">
      <c r="J292" s="73"/>
      <c r="K292" s="37" t="str">
        <f>Results!C324</f>
        <v>C10</v>
      </c>
      <c r="L292" s="37" t="str">
        <f>Results!B324</f>
        <v>NM_000215</v>
      </c>
      <c r="M292" s="83" t="e">
        <f>Results!F324</f>
        <v>#DIV/0!</v>
      </c>
      <c r="N292" s="83" t="e">
        <f>Results!G324</f>
        <v>#DIV/0!</v>
      </c>
    </row>
    <row r="293" customHeight="1" spans="10:14">
      <c r="J293" s="73"/>
      <c r="K293" s="37" t="str">
        <f>Results!C325</f>
        <v>C11</v>
      </c>
      <c r="L293" s="37" t="str">
        <f>Results!B325</f>
        <v>NM_005544</v>
      </c>
      <c r="M293" s="83" t="e">
        <f>Results!F325</f>
        <v>#DIV/0!</v>
      </c>
      <c r="N293" s="83" t="e">
        <f>Results!G325</f>
        <v>#DIV/0!</v>
      </c>
    </row>
    <row r="294" customHeight="1" spans="10:14">
      <c r="J294" s="73"/>
      <c r="K294" s="37" t="str">
        <f>Results!C326</f>
        <v>C12</v>
      </c>
      <c r="L294" s="37" t="str">
        <f>Results!B326</f>
        <v>NM_001571</v>
      </c>
      <c r="M294" s="83" t="e">
        <f>Results!F326</f>
        <v>#DIV/0!</v>
      </c>
      <c r="N294" s="83" t="e">
        <f>Results!G326</f>
        <v>#DIV/0!</v>
      </c>
    </row>
    <row r="295" customHeight="1" spans="10:14">
      <c r="J295" s="73"/>
      <c r="K295" s="37" t="str">
        <f>Results!C327</f>
        <v>D01</v>
      </c>
      <c r="L295" s="37" t="str">
        <f>Results!B327</f>
        <v>NM_002198</v>
      </c>
      <c r="M295" s="83" t="e">
        <f>Results!F327</f>
        <v>#DIV/0!</v>
      </c>
      <c r="N295" s="83" t="e">
        <f>Results!G327</f>
        <v>#DIV/0!</v>
      </c>
    </row>
    <row r="296" customHeight="1" spans="10:14">
      <c r="J296" s="73"/>
      <c r="K296" s="37" t="str">
        <f>Results!C328</f>
        <v>D02</v>
      </c>
      <c r="L296" s="37" t="str">
        <f>Results!B328</f>
        <v>NM_000208</v>
      </c>
      <c r="M296" s="83" t="e">
        <f>Results!F328</f>
        <v>#DIV/0!</v>
      </c>
      <c r="N296" s="83" t="e">
        <f>Results!G328</f>
        <v>#DIV/0!</v>
      </c>
    </row>
    <row r="297" customHeight="1" spans="10:14">
      <c r="J297" s="73"/>
      <c r="K297" s="37" t="str">
        <f>Results!C329</f>
        <v>D03</v>
      </c>
      <c r="L297" s="37" t="str">
        <f>Results!B329</f>
        <v>NM_002189</v>
      </c>
      <c r="M297" s="83" t="e">
        <f>Results!F329</f>
        <v>#DIV/0!</v>
      </c>
      <c r="N297" s="83" t="e">
        <f>Results!G329</f>
        <v>#DIV/0!</v>
      </c>
    </row>
    <row r="298" customHeight="1" spans="10:14">
      <c r="J298" s="73"/>
      <c r="K298" s="37" t="str">
        <f>Results!C330</f>
        <v>D04</v>
      </c>
      <c r="L298" s="37" t="str">
        <f>Results!B330</f>
        <v>NM_000585</v>
      </c>
      <c r="M298" s="83" t="e">
        <f>Results!F330</f>
        <v>#DIV/0!</v>
      </c>
      <c r="N298" s="83" t="e">
        <f>Results!G330</f>
        <v>#DIV/0!</v>
      </c>
    </row>
    <row r="299" customHeight="1" spans="10:14">
      <c r="J299" s="73"/>
      <c r="K299" s="37" t="str">
        <f>Results!C331</f>
        <v>D05</v>
      </c>
      <c r="L299" s="37" t="str">
        <f>Results!B331</f>
        <v>NM_002188</v>
      </c>
      <c r="M299" s="83" t="e">
        <f>Results!F331</f>
        <v>#DIV/0!</v>
      </c>
      <c r="N299" s="83" t="e">
        <f>Results!G331</f>
        <v>#DIV/0!</v>
      </c>
    </row>
    <row r="300" customHeight="1" spans="10:14">
      <c r="J300" s="73"/>
      <c r="K300" s="37" t="str">
        <f>Results!C332</f>
        <v>D06</v>
      </c>
      <c r="L300" s="37" t="str">
        <f>Results!B332</f>
        <v>NM_002187</v>
      </c>
      <c r="M300" s="83" t="e">
        <f>Results!F332</f>
        <v>#DIV/0!</v>
      </c>
      <c r="N300" s="83" t="e">
        <f>Results!G332</f>
        <v>#DIV/0!</v>
      </c>
    </row>
    <row r="301" customHeight="1" spans="10:14">
      <c r="J301" s="73"/>
      <c r="K301" s="37" t="str">
        <f>Results!C333</f>
        <v>D07</v>
      </c>
      <c r="L301" s="37" t="str">
        <f>Results!B333</f>
        <v>NM_000634</v>
      </c>
      <c r="M301" s="83" t="e">
        <f>Results!F333</f>
        <v>#DIV/0!</v>
      </c>
      <c r="N301" s="83" t="e">
        <f>Results!G333</f>
        <v>#DIV/0!</v>
      </c>
    </row>
    <row r="302" customHeight="1" spans="10:14">
      <c r="J302" s="73"/>
      <c r="K302" s="37" t="str">
        <f>Results!C334</f>
        <v>D08</v>
      </c>
      <c r="L302" s="37" t="str">
        <f>Results!B334</f>
        <v>NM_002185</v>
      </c>
      <c r="M302" s="83" t="e">
        <f>Results!F334</f>
        <v>#DIV/0!</v>
      </c>
      <c r="N302" s="83" t="e">
        <f>Results!G334</f>
        <v>#DIV/0!</v>
      </c>
    </row>
    <row r="303" customHeight="1" spans="10:14">
      <c r="J303" s="73"/>
      <c r="K303" s="37" t="str">
        <f>Results!C335</f>
        <v>D09</v>
      </c>
      <c r="L303" s="37" t="str">
        <f>Results!B335</f>
        <v>NM_000565</v>
      </c>
      <c r="M303" s="83" t="e">
        <f>Results!F335</f>
        <v>#DIV/0!</v>
      </c>
      <c r="N303" s="83" t="e">
        <f>Results!G335</f>
        <v>#DIV/0!</v>
      </c>
    </row>
    <row r="304" customHeight="1" spans="10:14">
      <c r="J304" s="73"/>
      <c r="K304" s="37" t="str">
        <f>Results!C336</f>
        <v>D10</v>
      </c>
      <c r="L304" s="37" t="str">
        <f>Results!B336</f>
        <v>NM_000877</v>
      </c>
      <c r="M304" s="83" t="e">
        <f>Results!F336</f>
        <v>#DIV/0!</v>
      </c>
      <c r="N304" s="83" t="e">
        <f>Results!G336</f>
        <v>#DIV/0!</v>
      </c>
    </row>
    <row r="305" customHeight="1" spans="10:14">
      <c r="J305" s="73"/>
      <c r="K305" s="37" t="str">
        <f>Results!C337</f>
        <v>D11</v>
      </c>
      <c r="L305" s="37" t="str">
        <f>Results!B337</f>
        <v>NM_000041</v>
      </c>
      <c r="M305" s="83" t="e">
        <f>Results!F337</f>
        <v>#DIV/0!</v>
      </c>
      <c r="N305" s="83" t="e">
        <f>Results!G337</f>
        <v>#DIV/0!</v>
      </c>
    </row>
    <row r="306" customHeight="1" spans="10:14">
      <c r="J306" s="73"/>
      <c r="K306" s="37" t="str">
        <f>Results!C338</f>
        <v>D12</v>
      </c>
      <c r="L306" s="37" t="str">
        <f>Results!B338</f>
        <v>NM_002178</v>
      </c>
      <c r="M306" s="83" t="e">
        <f>Results!F338</f>
        <v>#DIV/0!</v>
      </c>
      <c r="N306" s="83" t="e">
        <f>Results!G338</f>
        <v>#DIV/0!</v>
      </c>
    </row>
    <row r="307" customHeight="1" spans="10:14">
      <c r="J307" s="73"/>
      <c r="K307" s="37" t="str">
        <f>Results!C339</f>
        <v>E01</v>
      </c>
      <c r="L307" s="37" t="str">
        <f>Results!B339</f>
        <v>NM_182632</v>
      </c>
      <c r="M307" s="83" t="e">
        <f>Results!F339</f>
        <v>#DIV/0!</v>
      </c>
      <c r="N307" s="83" t="e">
        <f>Results!G339</f>
        <v>#DIV/0!</v>
      </c>
    </row>
    <row r="308" customHeight="1" spans="10:14">
      <c r="J308" s="73"/>
      <c r="K308" s="37" t="str">
        <f>Results!C340</f>
        <v>E02</v>
      </c>
      <c r="L308" s="37" t="str">
        <f>Results!B340</f>
        <v>NM_000599</v>
      </c>
      <c r="M308" s="83" t="e">
        <f>Results!F340</f>
        <v>#DIV/0!</v>
      </c>
      <c r="N308" s="83" t="e">
        <f>Results!G340</f>
        <v>#DIV/0!</v>
      </c>
    </row>
    <row r="309" customHeight="1" spans="10:14">
      <c r="J309" s="73"/>
      <c r="K309" s="37" t="str">
        <f>Results!C341</f>
        <v>E03</v>
      </c>
      <c r="L309" s="37" t="str">
        <f>Results!B341</f>
        <v>NM_000598</v>
      </c>
      <c r="M309" s="83" t="e">
        <f>Results!F341</f>
        <v>#DIV/0!</v>
      </c>
      <c r="N309" s="83" t="e">
        <f>Results!G341</f>
        <v>#DIV/0!</v>
      </c>
    </row>
    <row r="310" customHeight="1" spans="10:14">
      <c r="J310" s="73"/>
      <c r="K310" s="37" t="str">
        <f>Results!C342</f>
        <v>E04</v>
      </c>
      <c r="L310" s="37" t="str">
        <f>Results!B342</f>
        <v>NM_000597</v>
      </c>
      <c r="M310" s="83" t="e">
        <f>Results!F342</f>
        <v>#DIV/0!</v>
      </c>
      <c r="N310" s="83" t="e">
        <f>Results!G342</f>
        <v>#DIV/0!</v>
      </c>
    </row>
    <row r="311" customHeight="1" spans="10:14">
      <c r="J311" s="73"/>
      <c r="K311" s="37" t="str">
        <f>Results!C343</f>
        <v>E05</v>
      </c>
      <c r="L311" s="37" t="str">
        <f>Results!B343</f>
        <v>NM_000596</v>
      </c>
      <c r="M311" s="83" t="e">
        <f>Results!F343</f>
        <v>#DIV/0!</v>
      </c>
      <c r="N311" s="83" t="e">
        <f>Results!G343</f>
        <v>#DIV/0!</v>
      </c>
    </row>
    <row r="312" customHeight="1" spans="10:14">
      <c r="J312" s="73"/>
      <c r="K312" s="37" t="str">
        <f>Results!C344</f>
        <v>E06</v>
      </c>
      <c r="L312" s="37" t="str">
        <f>Results!B344</f>
        <v>NM_000612</v>
      </c>
      <c r="M312" s="83" t="e">
        <f>Results!F344</f>
        <v>#DIV/0!</v>
      </c>
      <c r="N312" s="83" t="e">
        <f>Results!G344</f>
        <v>#DIV/0!</v>
      </c>
    </row>
    <row r="313" customHeight="1" spans="10:14">
      <c r="J313" s="73"/>
      <c r="K313" s="37" t="str">
        <f>Results!C345</f>
        <v>E07</v>
      </c>
      <c r="L313" s="37" t="str">
        <f>Results!B345</f>
        <v>NM_000875</v>
      </c>
      <c r="M313" s="83" t="e">
        <f>Results!F345</f>
        <v>#DIV/0!</v>
      </c>
      <c r="N313" s="83" t="e">
        <f>Results!G345</f>
        <v>#DIV/0!</v>
      </c>
    </row>
    <row r="314" customHeight="1" spans="10:14">
      <c r="J314" s="73"/>
      <c r="K314" s="37" t="str">
        <f>Results!C346</f>
        <v>E08</v>
      </c>
      <c r="L314" s="37" t="str">
        <f>Results!B346</f>
        <v>NM_000618</v>
      </c>
      <c r="M314" s="83" t="e">
        <f>Results!F346</f>
        <v>#DIV/0!</v>
      </c>
      <c r="N314" s="83" t="e">
        <f>Results!G346</f>
        <v>#DIV/0!</v>
      </c>
    </row>
    <row r="315" customHeight="1" spans="10:14">
      <c r="J315" s="73"/>
      <c r="K315" s="37" t="str">
        <f>Results!C347</f>
        <v>E09</v>
      </c>
      <c r="L315" s="37" t="str">
        <f>Results!B347</f>
        <v>NM_005534</v>
      </c>
      <c r="M315" s="83" t="e">
        <f>Results!F347</f>
        <v>#DIV/0!</v>
      </c>
      <c r="N315" s="83" t="e">
        <f>Results!G347</f>
        <v>#DIV/0!</v>
      </c>
    </row>
    <row r="316" customHeight="1" spans="10:14">
      <c r="J316" s="73"/>
      <c r="K316" s="37" t="str">
        <f>Results!C348</f>
        <v>E10</v>
      </c>
      <c r="L316" s="37" t="str">
        <f>Results!B348</f>
        <v>NM_000416</v>
      </c>
      <c r="M316" s="83" t="e">
        <f>Results!F348</f>
        <v>#DIV/0!</v>
      </c>
      <c r="N316" s="83" t="e">
        <f>Results!G348</f>
        <v>#DIV/0!</v>
      </c>
    </row>
    <row r="317" customHeight="1" spans="10:14">
      <c r="J317" s="73"/>
      <c r="K317" s="37" t="str">
        <f>Results!C349</f>
        <v>E11</v>
      </c>
      <c r="L317" s="37" t="str">
        <f>Results!B349</f>
        <v>NM_000874</v>
      </c>
      <c r="M317" s="83" t="e">
        <f>Results!F349</f>
        <v>#DIV/0!</v>
      </c>
      <c r="N317" s="83" t="e">
        <f>Results!G349</f>
        <v>#DIV/0!</v>
      </c>
    </row>
    <row r="318" customHeight="1" spans="10:14">
      <c r="J318" s="73"/>
      <c r="K318" s="37" t="str">
        <f>Results!C350</f>
        <v>E12</v>
      </c>
      <c r="L318" s="37" t="str">
        <f>Results!B350</f>
        <v>NM_005532</v>
      </c>
      <c r="M318" s="83" t="e">
        <f>Results!F350</f>
        <v>#DIV/0!</v>
      </c>
      <c r="N318" s="83" t="e">
        <f>Results!G350</f>
        <v>#DIV/0!</v>
      </c>
    </row>
    <row r="319" customHeight="1" spans="10:14">
      <c r="J319" s="73"/>
      <c r="K319" s="37" t="str">
        <f>Results!C351</f>
        <v>F01</v>
      </c>
      <c r="L319" s="37" t="str">
        <f>Results!B351</f>
        <v>NM_000482</v>
      </c>
      <c r="M319" s="83" t="e">
        <f>Results!F351</f>
        <v>#DIV/0!</v>
      </c>
      <c r="N319" s="83" t="e">
        <f>Results!G351</f>
        <v>#DIV/0!</v>
      </c>
    </row>
    <row r="320" customHeight="1" spans="10:14">
      <c r="J320" s="73"/>
      <c r="K320" s="37" t="str">
        <f>Results!C352</f>
        <v>F02</v>
      </c>
      <c r="L320" s="37" t="str">
        <f>Results!B352</f>
        <v>NM_001643</v>
      </c>
      <c r="M320" s="83" t="e">
        <f>Results!F352</f>
        <v>#DIV/0!</v>
      </c>
      <c r="N320" s="83" t="e">
        <f>Results!G352</f>
        <v>#DIV/0!</v>
      </c>
    </row>
    <row r="321" customHeight="1" spans="10:14">
      <c r="J321" s="73"/>
      <c r="K321" s="37" t="str">
        <f>Results!C353</f>
        <v>F03</v>
      </c>
      <c r="L321" s="37" t="str">
        <f>Results!B353</f>
        <v>NM_004507</v>
      </c>
      <c r="M321" s="83" t="e">
        <f>Results!F353</f>
        <v>#DIV/0!</v>
      </c>
      <c r="N321" s="83" t="e">
        <f>Results!G353</f>
        <v>#DIV/0!</v>
      </c>
    </row>
    <row r="322" customHeight="1" spans="10:14">
      <c r="J322" s="73"/>
      <c r="K322" s="37" t="str">
        <f>Results!C354</f>
        <v>F04</v>
      </c>
      <c r="L322" s="37" t="str">
        <f>Results!B354</f>
        <v>NM_000864</v>
      </c>
      <c r="M322" s="83" t="e">
        <f>Results!F354</f>
        <v>#DIV/0!</v>
      </c>
      <c r="N322" s="83" t="e">
        <f>Results!G354</f>
        <v>#DIV/0!</v>
      </c>
    </row>
    <row r="323" customHeight="1" spans="10:14">
      <c r="J323" s="73"/>
      <c r="K323" s="37" t="str">
        <f>Results!C355</f>
        <v>F05</v>
      </c>
      <c r="L323" s="37" t="str">
        <f>Results!B355</f>
        <v>NM_000863</v>
      </c>
      <c r="M323" s="83" t="e">
        <f>Results!F355</f>
        <v>#DIV/0!</v>
      </c>
      <c r="N323" s="83" t="e">
        <f>Results!G355</f>
        <v>#DIV/0!</v>
      </c>
    </row>
    <row r="324" customHeight="1" spans="10:14">
      <c r="J324" s="73"/>
      <c r="K324" s="37" t="str">
        <f>Results!C356</f>
        <v>F06</v>
      </c>
      <c r="L324" s="37" t="str">
        <f>Results!B356</f>
        <v>NM_001166</v>
      </c>
      <c r="M324" s="83" t="e">
        <f>Results!F356</f>
        <v>#DIV/0!</v>
      </c>
      <c r="N324" s="83" t="e">
        <f>Results!G356</f>
        <v>#DIV/0!</v>
      </c>
    </row>
    <row r="325" customHeight="1" spans="10:14">
      <c r="J325" s="73"/>
      <c r="K325" s="37" t="str">
        <f>Results!C357</f>
        <v>F07</v>
      </c>
      <c r="L325" s="37" t="str">
        <f>Results!B357</f>
        <v>NM_000414</v>
      </c>
      <c r="M325" s="83" t="e">
        <f>Results!F357</f>
        <v>#DIV/0!</v>
      </c>
      <c r="N325" s="83" t="e">
        <f>Results!G357</f>
        <v>#DIV/0!</v>
      </c>
    </row>
    <row r="326" customHeight="1" spans="10:14">
      <c r="J326" s="73"/>
      <c r="K326" s="37" t="str">
        <f>Results!C358</f>
        <v>F08</v>
      </c>
      <c r="L326" s="37" t="str">
        <f>Results!B358</f>
        <v>NM_002153</v>
      </c>
      <c r="M326" s="83" t="e">
        <f>Results!F358</f>
        <v>#DIV/0!</v>
      </c>
      <c r="N326" s="83" t="e">
        <f>Results!G358</f>
        <v>#DIV/0!</v>
      </c>
    </row>
    <row r="327" customHeight="1" spans="10:14">
      <c r="J327" s="73"/>
      <c r="K327" s="37" t="str">
        <f>Results!C359</f>
        <v>F09</v>
      </c>
      <c r="L327" s="37" t="str">
        <f>Results!B359</f>
        <v>NM_000413</v>
      </c>
      <c r="M327" s="83" t="e">
        <f>Results!F359</f>
        <v>#DIV/0!</v>
      </c>
      <c r="N327" s="83" t="e">
        <f>Results!G359</f>
        <v>#DIV/0!</v>
      </c>
    </row>
    <row r="328" customHeight="1" spans="10:14">
      <c r="J328" s="73"/>
      <c r="K328" s="37" t="str">
        <f>Results!C360</f>
        <v>F10</v>
      </c>
      <c r="L328" s="37" t="str">
        <f>Results!B360</f>
        <v>NM_000198</v>
      </c>
      <c r="M328" s="83" t="e">
        <f>Results!F360</f>
        <v>#DIV/0!</v>
      </c>
      <c r="N328" s="83" t="e">
        <f>Results!G360</f>
        <v>#DIV/0!</v>
      </c>
    </row>
    <row r="329" customHeight="1" spans="10:14">
      <c r="J329" s="73"/>
      <c r="K329" s="37" t="str">
        <f>Results!C361</f>
        <v>F11</v>
      </c>
      <c r="L329" s="37" t="str">
        <f>Results!B361</f>
        <v>NM_000862</v>
      </c>
      <c r="M329" s="83" t="e">
        <f>Results!F361</f>
        <v>#DIV/0!</v>
      </c>
      <c r="N329" s="83" t="e">
        <f>Results!G361</f>
        <v>#DIV/0!</v>
      </c>
    </row>
    <row r="330" customHeight="1" spans="10:14">
      <c r="J330" s="73"/>
      <c r="K330" s="37" t="str">
        <f>Results!C362</f>
        <v>F12</v>
      </c>
      <c r="L330" s="37" t="str">
        <f>Results!B362</f>
        <v>NM_001160</v>
      </c>
      <c r="M330" s="83" t="e">
        <f>Results!F362</f>
        <v>#DIV/0!</v>
      </c>
      <c r="N330" s="83" t="e">
        <f>Results!G362</f>
        <v>#DIV/0!</v>
      </c>
    </row>
    <row r="331" customHeight="1" spans="10:14">
      <c r="J331" s="73"/>
      <c r="K331" s="37" t="str">
        <f>Results!C363</f>
        <v>G01</v>
      </c>
      <c r="L331" s="37" t="str">
        <f>Results!B363</f>
        <v>NM_000859</v>
      </c>
      <c r="M331" s="83" t="e">
        <f>Results!F363</f>
        <v>#DIV/0!</v>
      </c>
      <c r="N331" s="83" t="e">
        <f>Results!G363</f>
        <v>#DIV/0!</v>
      </c>
    </row>
    <row r="332" customHeight="1" spans="10:14">
      <c r="J332" s="73"/>
      <c r="K332" s="37" t="str">
        <f>Results!C364</f>
        <v>G02</v>
      </c>
      <c r="L332" s="37" t="str">
        <f>Results!B364</f>
        <v>NM_181054</v>
      </c>
      <c r="M332" s="83" t="e">
        <f>Results!F364</f>
        <v>#DIV/0!</v>
      </c>
      <c r="N332" s="83" t="e">
        <f>Results!G364</f>
        <v>#DIV/0!</v>
      </c>
    </row>
    <row r="333" customHeight="1" spans="10:14">
      <c r="J333" s="73"/>
      <c r="K333" s="37" t="str">
        <f>Results!C365</f>
        <v>G03</v>
      </c>
      <c r="L333" s="37" t="str">
        <f>Results!B365</f>
        <v>NM_000410</v>
      </c>
      <c r="M333" s="83" t="e">
        <f>Results!F365</f>
        <v>#DIV/0!</v>
      </c>
      <c r="N333" s="83" t="e">
        <f>Results!G365</f>
        <v>#DIV/0!</v>
      </c>
    </row>
    <row r="334" customHeight="1" spans="10:14">
      <c r="J334" s="73"/>
      <c r="K334" s="37" t="str">
        <f>Results!C366</f>
        <v>G04</v>
      </c>
      <c r="L334" s="37" t="str">
        <f>Results!B366</f>
        <v>NM_000182</v>
      </c>
      <c r="M334" s="83" t="e">
        <f>Results!F366</f>
        <v>#DIV/0!</v>
      </c>
      <c r="N334" s="83" t="e">
        <f>Results!G366</f>
        <v>#DIV/0!</v>
      </c>
    </row>
    <row r="335" customHeight="1" spans="10:14">
      <c r="J335" s="73"/>
      <c r="K335" s="37" t="str">
        <f>Results!C367</f>
        <v>G05</v>
      </c>
      <c r="L335" s="37" t="str">
        <f>Results!B367</f>
        <v>NM_014579</v>
      </c>
      <c r="M335" s="83" t="e">
        <f>Results!F367</f>
        <v>#DIV/0!</v>
      </c>
      <c r="N335" s="83" t="e">
        <f>Results!G367</f>
        <v>#DIV/0!</v>
      </c>
    </row>
    <row r="336" customHeight="1" spans="10:14">
      <c r="J336" s="73"/>
      <c r="K336" s="37" t="str">
        <f>Results!C368</f>
        <v>G06</v>
      </c>
      <c r="L336" s="37" t="str">
        <f>Results!B368</f>
        <v>NM_013347</v>
      </c>
      <c r="M336" s="83" t="e">
        <f>Results!F368</f>
        <v>#DIV/0!</v>
      </c>
      <c r="N336" s="83" t="e">
        <f>Results!G368</f>
        <v>#DIV/0!</v>
      </c>
    </row>
    <row r="337" customHeight="1" spans="10:14">
      <c r="J337" s="73"/>
      <c r="K337" s="37" t="str">
        <f>Results!C369</f>
        <v>G07</v>
      </c>
      <c r="L337" s="37" t="str">
        <f>Results!B369</f>
        <v>NM_001513</v>
      </c>
      <c r="M337" s="83" t="e">
        <f>Results!F369</f>
        <v>#DIV/0!</v>
      </c>
      <c r="N337" s="83" t="e">
        <f>Results!G369</f>
        <v>#DIV/0!</v>
      </c>
    </row>
    <row r="338" customHeight="1" spans="10:14">
      <c r="J338" s="73"/>
      <c r="K338" s="37" t="str">
        <f>Results!C370</f>
        <v>G08</v>
      </c>
      <c r="L338" s="37" t="str">
        <f>Results!B370</f>
        <v>NM_001512</v>
      </c>
      <c r="M338" s="83" t="e">
        <f>Results!F370</f>
        <v>#DIV/0!</v>
      </c>
      <c r="N338" s="83" t="e">
        <f>Results!G370</f>
        <v>#DIV/0!</v>
      </c>
    </row>
    <row r="339" customHeight="1" spans="10:14">
      <c r="J339" s="73"/>
      <c r="K339" s="37" t="str">
        <f>Results!C371</f>
        <v>G09</v>
      </c>
      <c r="L339" s="37" t="str">
        <f>Results!B371</f>
        <v>NM_002093</v>
      </c>
      <c r="M339" s="83" t="e">
        <f>Results!F371</f>
        <v>#DIV/0!</v>
      </c>
      <c r="N339" s="83" t="e">
        <f>Results!G371</f>
        <v>#DIV/0!</v>
      </c>
    </row>
    <row r="340" customHeight="1" spans="10:14">
      <c r="J340" s="73"/>
      <c r="K340" s="37" t="str">
        <f>Results!C372</f>
        <v>G10</v>
      </c>
      <c r="L340" s="37" t="str">
        <f>Results!B372</f>
        <v>NM_005314</v>
      </c>
      <c r="M340" s="83" t="e">
        <f>Results!F372</f>
        <v>#DIV/0!</v>
      </c>
      <c r="N340" s="83" t="e">
        <f>Results!G372</f>
        <v>#DIV/0!</v>
      </c>
    </row>
    <row r="341" customHeight="1" spans="10:14">
      <c r="J341" s="73"/>
      <c r="K341" s="37" t="str">
        <f>Results!C373</f>
        <v>G11</v>
      </c>
      <c r="L341" s="37" t="str">
        <f>Results!B373</f>
        <v>NM_002085</v>
      </c>
      <c r="M341" s="83" t="e">
        <f>Results!F373</f>
        <v>#DIV/0!</v>
      </c>
      <c r="N341" s="83" t="e">
        <f>Results!G373</f>
        <v>#DIV/0!</v>
      </c>
    </row>
    <row r="342" customHeight="1" spans="10:14">
      <c r="J342" s="73"/>
      <c r="K342" s="37" t="str">
        <f>Results!C374</f>
        <v>G12</v>
      </c>
      <c r="L342" s="37" t="str">
        <f>Results!B374</f>
        <v>NM_002084</v>
      </c>
      <c r="M342" s="83" t="e">
        <f>Results!F374</f>
        <v>#DIV/0!</v>
      </c>
      <c r="N342" s="83" t="e">
        <f>Results!G374</f>
        <v>#DIV/0!</v>
      </c>
    </row>
    <row r="343" customHeight="1" spans="10:14">
      <c r="J343" s="70" t="str">
        <f>'Gene Table'!A387</f>
        <v>Plate 5</v>
      </c>
      <c r="K343" s="37" t="str">
        <f>Results!C387</f>
        <v>A01</v>
      </c>
      <c r="L343" s="37" t="str">
        <f>Results!B387</f>
        <v>NM_002083</v>
      </c>
      <c r="M343" s="83" t="e">
        <f>Results!F387</f>
        <v>#DIV/0!</v>
      </c>
      <c r="N343" s="83" t="e">
        <f>Results!G387</f>
        <v>#DIV/0!</v>
      </c>
    </row>
    <row r="344" customHeight="1" spans="10:14">
      <c r="J344" s="73"/>
      <c r="K344" s="37" t="str">
        <f>Results!C388</f>
        <v>A02</v>
      </c>
      <c r="L344" s="37" t="str">
        <f>Results!B388</f>
        <v>NM_002075</v>
      </c>
      <c r="M344" s="83" t="e">
        <f>Results!F388</f>
        <v>#DIV/0!</v>
      </c>
      <c r="N344" s="83" t="e">
        <f>Results!G388</f>
        <v>#DIV/0!</v>
      </c>
    </row>
    <row r="345" customHeight="1" spans="10:14">
      <c r="J345" s="73"/>
      <c r="K345" s="37" t="str">
        <f>Results!C389</f>
        <v>A03</v>
      </c>
      <c r="L345" s="37" t="str">
        <f>Results!B389</f>
        <v>NM_000516</v>
      </c>
      <c r="M345" s="83" t="e">
        <f>Results!F389</f>
        <v>#DIV/0!</v>
      </c>
      <c r="N345" s="83" t="e">
        <f>Results!G389</f>
        <v>#DIV/0!</v>
      </c>
    </row>
    <row r="346" customHeight="1" spans="10:14">
      <c r="J346" s="73"/>
      <c r="K346" s="37" t="str">
        <f>Results!C390</f>
        <v>A04</v>
      </c>
      <c r="L346" s="37" t="str">
        <f>Results!B390</f>
        <v>NM_013274</v>
      </c>
      <c r="M346" s="83" t="e">
        <f>Results!F390</f>
        <v>#DIV/0!</v>
      </c>
      <c r="N346" s="83" t="e">
        <f>Results!G390</f>
        <v>#DIV/0!</v>
      </c>
    </row>
    <row r="347" customHeight="1" spans="10:14">
      <c r="J347" s="73"/>
      <c r="K347" s="37" t="str">
        <f>Results!C391</f>
        <v>A05</v>
      </c>
      <c r="L347" s="37" t="str">
        <f>Results!B391</f>
        <v>NM_014475</v>
      </c>
      <c r="M347" s="83" t="e">
        <f>Results!F391</f>
        <v>#DIV/0!</v>
      </c>
      <c r="N347" s="83" t="e">
        <f>Results!G391</f>
        <v>#DIV/0!</v>
      </c>
    </row>
    <row r="348" customHeight="1" spans="10:14">
      <c r="J348" s="73"/>
      <c r="K348" s="37" t="str">
        <f>Results!C392</f>
        <v>A06</v>
      </c>
      <c r="L348" s="37" t="str">
        <f>Results!B392</f>
        <v>NM_012419</v>
      </c>
      <c r="M348" s="83" t="e">
        <f>Results!F392</f>
        <v>#DIV/0!</v>
      </c>
      <c r="N348" s="83" t="e">
        <f>Results!G392</f>
        <v>#DIV/0!</v>
      </c>
    </row>
    <row r="349" customHeight="1" spans="10:14">
      <c r="J349" s="73"/>
      <c r="K349" s="37" t="str">
        <f>Results!C393</f>
        <v>A07</v>
      </c>
      <c r="L349" s="37" t="str">
        <f>Results!B393</f>
        <v>NM_000583</v>
      </c>
      <c r="M349" s="83" t="e">
        <f>Results!F393</f>
        <v>#DIV/0!</v>
      </c>
      <c r="N349" s="83" t="e">
        <f>Results!G393</f>
        <v>#DIV/0!</v>
      </c>
    </row>
    <row r="350" customHeight="1" spans="10:14">
      <c r="J350" s="73"/>
      <c r="K350" s="37" t="str">
        <f>Results!C394</f>
        <v>A08</v>
      </c>
      <c r="L350" s="37" t="str">
        <f>Results!B394</f>
        <v>NM_014365</v>
      </c>
      <c r="M350" s="83" t="e">
        <f>Results!F394</f>
        <v>#DIV/0!</v>
      </c>
      <c r="N350" s="83" t="e">
        <f>Results!G394</f>
        <v>#DIV/0!</v>
      </c>
    </row>
    <row r="351" customHeight="1" spans="10:14">
      <c r="J351" s="73"/>
      <c r="K351" s="37" t="str">
        <f>Results!C395</f>
        <v>A09</v>
      </c>
      <c r="L351" s="37" t="str">
        <f>Results!B395</f>
        <v>NM_015515</v>
      </c>
      <c r="M351" s="83" t="e">
        <f>Results!F395</f>
        <v>#DIV/0!</v>
      </c>
      <c r="N351" s="83" t="e">
        <f>Results!G395</f>
        <v>#DIV/0!</v>
      </c>
    </row>
    <row r="352" customHeight="1" spans="10:14">
      <c r="J352" s="73"/>
      <c r="K352" s="37" t="str">
        <f>Results!C396</f>
        <v>A10</v>
      </c>
      <c r="L352" s="37" t="str">
        <f>Results!B396</f>
        <v>NM_001042594</v>
      </c>
      <c r="M352" s="83" t="e">
        <f>Results!F396</f>
        <v>#DIV/0!</v>
      </c>
      <c r="N352" s="83" t="e">
        <f>Results!G396</f>
        <v>#DIV/0!</v>
      </c>
    </row>
    <row r="353" customHeight="1" spans="10:14">
      <c r="J353" s="73"/>
      <c r="K353" s="37" t="str">
        <f>Results!C397</f>
        <v>A11</v>
      </c>
      <c r="L353" s="37" t="str">
        <f>Results!B397</f>
        <v>NM_012134</v>
      </c>
      <c r="M353" s="83" t="e">
        <f>Results!F397</f>
        <v>#DIV/0!</v>
      </c>
      <c r="N353" s="83" t="e">
        <f>Results!G397</f>
        <v>#DIV/0!</v>
      </c>
    </row>
    <row r="354" customHeight="1" spans="10:14">
      <c r="J354" s="73"/>
      <c r="K354" s="37" t="str">
        <f>Results!C398</f>
        <v>A12</v>
      </c>
      <c r="L354" s="37" t="str">
        <f>Results!B398</f>
        <v>NM_178510</v>
      </c>
      <c r="M354" s="83" t="e">
        <f>Results!F398</f>
        <v>#DIV/0!</v>
      </c>
      <c r="N354" s="83" t="e">
        <f>Results!G398</f>
        <v>#DIV/0!</v>
      </c>
    </row>
    <row r="355" customHeight="1" spans="10:14">
      <c r="J355" s="73"/>
      <c r="K355" s="37" t="str">
        <f>Results!C399</f>
        <v>B01</v>
      </c>
      <c r="L355" s="37" t="str">
        <f>Results!B399</f>
        <v>NM_001469</v>
      </c>
      <c r="M355" s="83" t="e">
        <f>Results!F399</f>
        <v>#DIV/0!</v>
      </c>
      <c r="N355" s="83" t="e">
        <f>Results!G399</f>
        <v>#DIV/0!</v>
      </c>
    </row>
    <row r="356" customHeight="1" spans="10:14">
      <c r="J356" s="73"/>
      <c r="K356" s="37" t="str">
        <f>Results!C400</f>
        <v>B02</v>
      </c>
      <c r="L356" s="37" t="str">
        <f>Results!B400</f>
        <v>NM_004479</v>
      </c>
      <c r="M356" s="83" t="e">
        <f>Results!F400</f>
        <v>#DIV/0!</v>
      </c>
      <c r="N356" s="83" t="e">
        <f>Results!G400</f>
        <v>#DIV/0!</v>
      </c>
    </row>
    <row r="357" customHeight="1" spans="10:14">
      <c r="J357" s="73"/>
      <c r="K357" s="37" t="str">
        <f>Results!C401</f>
        <v>B03</v>
      </c>
      <c r="L357" s="37" t="str">
        <f>Results!B401</f>
        <v>NM_001140</v>
      </c>
      <c r="M357" s="83" t="e">
        <f>Results!F401</f>
        <v>#DIV/0!</v>
      </c>
      <c r="N357" s="83" t="e">
        <f>Results!G401</f>
        <v>#DIV/0!</v>
      </c>
    </row>
    <row r="358" customHeight="1" spans="10:14">
      <c r="J358" s="73"/>
      <c r="K358" s="37" t="str">
        <f>Results!C402</f>
        <v>B04</v>
      </c>
      <c r="L358" s="37" t="str">
        <f>Results!B402</f>
        <v>NM_000698</v>
      </c>
      <c r="M358" s="83" t="e">
        <f>Results!F402</f>
        <v>#DIV/0!</v>
      </c>
      <c r="N358" s="83" t="e">
        <f>Results!G402</f>
        <v>#DIV/0!</v>
      </c>
    </row>
    <row r="359" customHeight="1" spans="10:14">
      <c r="J359" s="73"/>
      <c r="K359" s="37" t="str">
        <f>Results!C403</f>
        <v>B05</v>
      </c>
      <c r="L359" s="37" t="str">
        <f>Results!B403</f>
        <v>NM_000697</v>
      </c>
      <c r="M359" s="83" t="e">
        <f>Results!F403</f>
        <v>#DIV/0!</v>
      </c>
      <c r="N359" s="83" t="e">
        <f>Results!G403</f>
        <v>#DIV/0!</v>
      </c>
    </row>
    <row r="360" customHeight="1" spans="10:14">
      <c r="J360" s="73"/>
      <c r="K360" s="37" t="str">
        <f>Results!C404</f>
        <v>B06</v>
      </c>
      <c r="L360" s="37" t="str">
        <f>Results!B404</f>
        <v>NM_002689</v>
      </c>
      <c r="M360" s="83" t="e">
        <f>Results!F404</f>
        <v>#DIV/0!</v>
      </c>
      <c r="N360" s="83" t="e">
        <f>Results!G404</f>
        <v>#DIV/0!</v>
      </c>
    </row>
    <row r="361" customHeight="1" spans="10:14">
      <c r="J361" s="73"/>
      <c r="K361" s="37" t="str">
        <f>Results!C405</f>
        <v>B07</v>
      </c>
      <c r="L361" s="37" t="str">
        <f>Results!B405</f>
        <v>NM_014324</v>
      </c>
      <c r="M361" s="83" t="e">
        <f>Results!F405</f>
        <v>#DIV/0!</v>
      </c>
      <c r="N361" s="83" t="e">
        <f>Results!G405</f>
        <v>#DIV/0!</v>
      </c>
    </row>
    <row r="362" customHeight="1" spans="10:14">
      <c r="J362" s="73"/>
      <c r="K362" s="37" t="str">
        <f>Results!C406</f>
        <v>B08</v>
      </c>
      <c r="L362" s="37" t="str">
        <f>Results!B406</f>
        <v>NM_012429</v>
      </c>
      <c r="M362" s="83" t="e">
        <f>Results!F406</f>
        <v>#DIV/0!</v>
      </c>
      <c r="N362" s="83" t="e">
        <f>Results!G406</f>
        <v>#DIV/0!</v>
      </c>
    </row>
    <row r="363" customHeight="1" spans="10:14">
      <c r="J363" s="73"/>
      <c r="K363" s="37" t="str">
        <f>Results!C407</f>
        <v>B09</v>
      </c>
      <c r="L363" s="37" t="str">
        <f>Results!B407</f>
        <v>NM_005252</v>
      </c>
      <c r="M363" s="83" t="e">
        <f>Results!F407</f>
        <v>#DIV/0!</v>
      </c>
      <c r="N363" s="83" t="e">
        <f>Results!G407</f>
        <v>#DIV/0!</v>
      </c>
    </row>
    <row r="364" customHeight="1" spans="10:14">
      <c r="J364" s="73"/>
      <c r="K364" s="37" t="str">
        <f>Results!C408</f>
        <v>B10</v>
      </c>
      <c r="L364" s="37" t="str">
        <f>Results!B408</f>
        <v>NM_018672</v>
      </c>
      <c r="M364" s="83" t="e">
        <f>Results!F408</f>
        <v>#DIV/0!</v>
      </c>
      <c r="N364" s="83" t="e">
        <f>Results!G408</f>
        <v>#DIV/0!</v>
      </c>
    </row>
    <row r="365" customHeight="1" spans="10:14">
      <c r="J365" s="73"/>
      <c r="K365" s="37" t="str">
        <f>Results!C409</f>
        <v>B11</v>
      </c>
      <c r="L365" s="37" t="str">
        <f>Results!B409</f>
        <v>NM_080284</v>
      </c>
      <c r="M365" s="83" t="e">
        <f>Results!F409</f>
        <v>#DIV/0!</v>
      </c>
      <c r="N365" s="83" t="e">
        <f>Results!G409</f>
        <v>#DIV/0!</v>
      </c>
    </row>
    <row r="366" customHeight="1" spans="10:14">
      <c r="J366" s="73"/>
      <c r="K366" s="37" t="str">
        <f>Results!C410</f>
        <v>B12</v>
      </c>
      <c r="L366" s="37" t="str">
        <f>Results!B410</f>
        <v>NM_001453</v>
      </c>
      <c r="M366" s="83" t="e">
        <f>Results!F410</f>
        <v>#DIV/0!</v>
      </c>
      <c r="N366" s="83" t="e">
        <f>Results!G410</f>
        <v>#DIV/0!</v>
      </c>
    </row>
    <row r="367" customHeight="1" spans="10:14">
      <c r="J367" s="73"/>
      <c r="K367" s="37" t="str">
        <f>Results!C411</f>
        <v>C01</v>
      </c>
      <c r="L367" s="37" t="str">
        <f>Results!B411</f>
        <v>NM_022963</v>
      </c>
      <c r="M367" s="83" t="e">
        <f>Results!F411</f>
        <v>#DIV/0!</v>
      </c>
      <c r="N367" s="83" t="e">
        <f>Results!G411</f>
        <v>#DIV/0!</v>
      </c>
    </row>
    <row r="368" customHeight="1" spans="10:14">
      <c r="J368" s="73"/>
      <c r="K368" s="37" t="str">
        <f>Results!C412</f>
        <v>C02</v>
      </c>
      <c r="L368" s="37" t="str">
        <f>Results!B412</f>
        <v>NM_021642</v>
      </c>
      <c r="M368" s="83" t="e">
        <f>Results!F412</f>
        <v>#DIV/0!</v>
      </c>
      <c r="N368" s="83" t="e">
        <f>Results!G412</f>
        <v>#DIV/0!</v>
      </c>
    </row>
    <row r="369" customHeight="1" spans="10:14">
      <c r="J369" s="73"/>
      <c r="K369" s="37" t="str">
        <f>Results!C413</f>
        <v>C03</v>
      </c>
      <c r="L369" s="37" t="str">
        <f>Results!B413</f>
        <v>NM_000690</v>
      </c>
      <c r="M369" s="83" t="e">
        <f>Results!F413</f>
        <v>#DIV/0!</v>
      </c>
      <c r="N369" s="83" t="e">
        <f>Results!G413</f>
        <v>#DIV/0!</v>
      </c>
    </row>
    <row r="370" customHeight="1" spans="10:14">
      <c r="J370" s="73"/>
      <c r="K370" s="37" t="str">
        <f>Results!C414</f>
        <v>C04</v>
      </c>
      <c r="L370" s="37" t="str">
        <f>Results!B414</f>
        <v>NM_001018115</v>
      </c>
      <c r="M370" s="83" t="e">
        <f>Results!F414</f>
        <v>#DIV/0!</v>
      </c>
      <c r="N370" s="83" t="e">
        <f>Results!G414</f>
        <v>#DIV/0!</v>
      </c>
    </row>
    <row r="371" customHeight="1" spans="10:14">
      <c r="J371" s="73"/>
      <c r="K371" s="37" t="str">
        <f>Results!C415</f>
        <v>C05</v>
      </c>
      <c r="L371" s="37" t="str">
        <f>Results!B415</f>
        <v>NM_000136</v>
      </c>
      <c r="M371" s="83" t="e">
        <f>Results!F415</f>
        <v>#DIV/0!</v>
      </c>
      <c r="N371" s="83" t="e">
        <f>Results!G415</f>
        <v>#DIV/0!</v>
      </c>
    </row>
    <row r="372" customHeight="1" spans="10:14">
      <c r="J372" s="73"/>
      <c r="K372" s="37" t="str">
        <f>Results!C416</f>
        <v>C06</v>
      </c>
      <c r="L372" s="37" t="str">
        <f>Results!B416</f>
        <v>NM_001437</v>
      </c>
      <c r="M372" s="83" t="e">
        <f>Results!F416</f>
        <v>#DIV/0!</v>
      </c>
      <c r="N372" s="83" t="e">
        <f>Results!G416</f>
        <v>#DIV/0!</v>
      </c>
    </row>
    <row r="373" customHeight="1" spans="10:14">
      <c r="J373" s="73"/>
      <c r="K373" s="37" t="str">
        <f>Results!C417</f>
        <v>C07</v>
      </c>
      <c r="L373" s="37" t="str">
        <f>Results!B417</f>
        <v>NM_000125</v>
      </c>
      <c r="M373" s="83" t="e">
        <f>Results!F417</f>
        <v>#DIV/0!</v>
      </c>
      <c r="N373" s="83" t="e">
        <f>Results!G417</f>
        <v>#DIV/0!</v>
      </c>
    </row>
    <row r="374" customHeight="1" spans="10:14">
      <c r="J374" s="73"/>
      <c r="K374" s="37" t="str">
        <f>Results!C418</f>
        <v>C08</v>
      </c>
      <c r="L374" s="37" t="str">
        <f>Results!B418</f>
        <v>NM_001014431</v>
      </c>
      <c r="M374" s="83" t="e">
        <f>Results!F418</f>
        <v>#DIV/0!</v>
      </c>
      <c r="N374" s="83" t="e">
        <f>Results!G418</f>
        <v>#DIV/0!</v>
      </c>
    </row>
    <row r="375" customHeight="1" spans="10:14">
      <c r="J375" s="73"/>
      <c r="K375" s="37" t="str">
        <f>Results!C419</f>
        <v>C09</v>
      </c>
      <c r="L375" s="37" t="str">
        <f>Results!B419</f>
        <v>NM_152686</v>
      </c>
      <c r="M375" s="83" t="e">
        <f>Results!F419</f>
        <v>#DIV/0!</v>
      </c>
      <c r="N375" s="83" t="e">
        <f>Results!G419</f>
        <v>#DIV/0!</v>
      </c>
    </row>
    <row r="376" customHeight="1" spans="10:14">
      <c r="J376" s="73"/>
      <c r="K376" s="37" t="str">
        <f>Results!C420</f>
        <v>C10</v>
      </c>
      <c r="L376" s="37" t="str">
        <f>Results!B420</f>
        <v>NM_005502</v>
      </c>
      <c r="M376" s="83" t="e">
        <f>Results!F420</f>
        <v>#DIV/0!</v>
      </c>
      <c r="N376" s="83" t="e">
        <f>Results!G420</f>
        <v>#DIV/0!</v>
      </c>
    </row>
    <row r="377" customHeight="1" spans="10:14">
      <c r="J377" s="73"/>
      <c r="K377" s="37" t="str">
        <f>Results!C421</f>
        <v>C11</v>
      </c>
      <c r="L377" s="37" t="str">
        <f>Results!B421</f>
        <v>NM_001406</v>
      </c>
      <c r="M377" s="83" t="e">
        <f>Results!F421</f>
        <v>#DIV/0!</v>
      </c>
      <c r="N377" s="83" t="e">
        <f>Results!G421</f>
        <v>#DIV/0!</v>
      </c>
    </row>
    <row r="378" customHeight="1" spans="10:14">
      <c r="J378" s="73"/>
      <c r="K378" s="37" t="str">
        <f>Results!C422</f>
        <v>C12</v>
      </c>
      <c r="L378" s="37" t="str">
        <f>Results!B422</f>
        <v>NM_001955</v>
      </c>
      <c r="M378" s="83" t="e">
        <f>Results!F422</f>
        <v>#DIV/0!</v>
      </c>
      <c r="N378" s="83" t="e">
        <f>Results!G422</f>
        <v>#DIV/0!</v>
      </c>
    </row>
    <row r="379" customHeight="1" spans="10:14">
      <c r="J379" s="73"/>
      <c r="K379" s="37" t="str">
        <f>Results!C423</f>
        <v>D01</v>
      </c>
      <c r="L379" s="37" t="str">
        <f>Results!B423</f>
        <v>NM_000797</v>
      </c>
      <c r="M379" s="83" t="e">
        <f>Results!F423</f>
        <v>#DIV/0!</v>
      </c>
      <c r="N379" s="83" t="e">
        <f>Results!G423</f>
        <v>#DIV/0!</v>
      </c>
    </row>
    <row r="380" customHeight="1" spans="10:14">
      <c r="J380" s="73"/>
      <c r="K380" s="37" t="str">
        <f>Results!C424</f>
        <v>D02</v>
      </c>
      <c r="L380" s="37" t="str">
        <f>Results!B424</f>
        <v>NM_000794</v>
      </c>
      <c r="M380" s="83" t="e">
        <f>Results!F424</f>
        <v>#DIV/0!</v>
      </c>
      <c r="N380" s="83" t="e">
        <f>Results!G424</f>
        <v>#DIV/0!</v>
      </c>
    </row>
    <row r="381" customHeight="1" spans="10:14">
      <c r="J381" s="73"/>
      <c r="K381" s="37" t="str">
        <f>Results!C425</f>
        <v>D03</v>
      </c>
      <c r="L381" s="37" t="str">
        <f>Results!B425</f>
        <v>NM_000791</v>
      </c>
      <c r="M381" s="83" t="e">
        <f>Results!F425</f>
        <v>#DIV/0!</v>
      </c>
      <c r="N381" s="83" t="e">
        <f>Results!G425</f>
        <v>#DIV/0!</v>
      </c>
    </row>
    <row r="382" customHeight="1" spans="10:14">
      <c r="J382" s="73"/>
      <c r="K382" s="37" t="str">
        <f>Results!C426</f>
        <v>D04</v>
      </c>
      <c r="L382" s="37" t="str">
        <f>Results!B426</f>
        <v>NM_000107</v>
      </c>
      <c r="M382" s="83" t="e">
        <f>Results!F426</f>
        <v>#DIV/0!</v>
      </c>
      <c r="N382" s="83" t="e">
        <f>Results!G426</f>
        <v>#DIV/0!</v>
      </c>
    </row>
    <row r="383" customHeight="1" spans="10:14">
      <c r="J383" s="73"/>
      <c r="K383" s="37" t="str">
        <f>Results!C427</f>
        <v>D05</v>
      </c>
      <c r="L383" s="37" t="str">
        <f>Results!B427</f>
        <v>NM_000789</v>
      </c>
      <c r="M383" s="83" t="e">
        <f>Results!F427</f>
        <v>#DIV/0!</v>
      </c>
      <c r="N383" s="83" t="e">
        <f>Results!G427</f>
        <v>#DIV/0!</v>
      </c>
    </row>
    <row r="384" customHeight="1" spans="10:14">
      <c r="J384" s="73"/>
      <c r="K384" s="37" t="str">
        <f>Results!C428</f>
        <v>D06</v>
      </c>
      <c r="L384" s="37" t="str">
        <f>Results!B428</f>
        <v>NM_152587</v>
      </c>
      <c r="M384" s="83" t="e">
        <f>Results!F428</f>
        <v>#DIV/0!</v>
      </c>
      <c r="N384" s="83" t="e">
        <f>Results!G428</f>
        <v>#DIV/0!</v>
      </c>
    </row>
    <row r="385" customHeight="1" spans="10:14">
      <c r="J385" s="73"/>
      <c r="K385" s="37" t="str">
        <f>Results!C429</f>
        <v>D07</v>
      </c>
      <c r="L385" s="37" t="str">
        <f>Results!B429</f>
        <v>NM_000782</v>
      </c>
      <c r="M385" s="83" t="e">
        <f>Results!F429</f>
        <v>#DIV/0!</v>
      </c>
      <c r="N385" s="83" t="e">
        <f>Results!G429</f>
        <v>#DIV/0!</v>
      </c>
    </row>
    <row r="386" customHeight="1" spans="10:14">
      <c r="J386" s="73"/>
      <c r="K386" s="37" t="str">
        <f>Results!C430</f>
        <v>D08</v>
      </c>
      <c r="L386" s="37" t="str">
        <f>Results!B430</f>
        <v>NM_000103</v>
      </c>
      <c r="M386" s="83" t="e">
        <f>Results!F430</f>
        <v>#DIV/0!</v>
      </c>
      <c r="N386" s="83" t="e">
        <f>Results!G430</f>
        <v>#DIV/0!</v>
      </c>
    </row>
    <row r="387" customHeight="1" spans="10:14">
      <c r="J387" s="73"/>
      <c r="K387" s="37" t="str">
        <f>Results!C431</f>
        <v>D09</v>
      </c>
      <c r="L387" s="37" t="str">
        <f>Results!B431</f>
        <v>NM_000102</v>
      </c>
      <c r="M387" s="83" t="e">
        <f>Results!F431</f>
        <v>#DIV/0!</v>
      </c>
      <c r="N387" s="83" t="e">
        <f>Results!G431</f>
        <v>#DIV/0!</v>
      </c>
    </row>
    <row r="388" customHeight="1" spans="10:14">
      <c r="J388" s="73"/>
      <c r="K388" s="37" t="str">
        <f>Results!C432</f>
        <v>D10</v>
      </c>
      <c r="L388" s="37" t="str">
        <f>Results!B432</f>
        <v>NM_000777</v>
      </c>
      <c r="M388" s="83" t="e">
        <f>Results!F432</f>
        <v>#DIV/0!</v>
      </c>
      <c r="N388" s="83" t="e">
        <f>Results!G432</f>
        <v>#DIV/0!</v>
      </c>
    </row>
    <row r="389" customHeight="1" spans="10:14">
      <c r="J389" s="73"/>
      <c r="K389" s="37" t="str">
        <f>Results!C433</f>
        <v>D11</v>
      </c>
      <c r="L389" s="37" t="str">
        <f>Results!B433</f>
        <v>NM_000766</v>
      </c>
      <c r="M389" s="83" t="e">
        <f>Results!F433</f>
        <v>#DIV/0!</v>
      </c>
      <c r="N389" s="83" t="e">
        <f>Results!G433</f>
        <v>#DIV/0!</v>
      </c>
    </row>
    <row r="390" customHeight="1" spans="10:14">
      <c r="J390" s="73"/>
      <c r="K390" s="37" t="str">
        <f>Results!C434</f>
        <v>D12</v>
      </c>
      <c r="L390" s="37" t="str">
        <f>Results!B434</f>
        <v>NM_000397</v>
      </c>
      <c r="M390" s="83" t="e">
        <f>Results!F434</f>
        <v>#DIV/0!</v>
      </c>
      <c r="N390" s="83" t="e">
        <f>Results!G434</f>
        <v>#DIV/0!</v>
      </c>
    </row>
    <row r="391" customHeight="1" spans="10:14">
      <c r="J391" s="73"/>
      <c r="K391" s="37" t="str">
        <f>Results!C435</f>
        <v>E01</v>
      </c>
      <c r="L391" s="37" t="str">
        <f>Results!B435</f>
        <v>NM_001337</v>
      </c>
      <c r="M391" s="83" t="e">
        <f>Results!F435</f>
        <v>#DIV/0!</v>
      </c>
      <c r="N391" s="83" t="e">
        <f>Results!G435</f>
        <v>#DIV/0!</v>
      </c>
    </row>
    <row r="392" customHeight="1" spans="10:14">
      <c r="J392" s="73"/>
      <c r="K392" s="37" t="str">
        <f>Results!C436</f>
        <v>E02</v>
      </c>
      <c r="L392" s="37" t="str">
        <f>Results!B436</f>
        <v>NM_004390</v>
      </c>
      <c r="M392" s="83" t="e">
        <f>Results!F436</f>
        <v>#DIV/0!</v>
      </c>
      <c r="N392" s="83" t="e">
        <f>Results!G436</f>
        <v>#DIV/0!</v>
      </c>
    </row>
    <row r="393" customHeight="1" spans="10:14">
      <c r="J393" s="73"/>
      <c r="K393" s="37" t="str">
        <f>Results!C437</f>
        <v>E03</v>
      </c>
      <c r="L393" s="37" t="str">
        <f>Results!B437</f>
        <v>NM_001904</v>
      </c>
      <c r="M393" s="83" t="e">
        <f>Results!F437</f>
        <v>#DIV/0!</v>
      </c>
      <c r="N393" s="83" t="e">
        <f>Results!G437</f>
        <v>#DIV/0!</v>
      </c>
    </row>
    <row r="394" customHeight="1" spans="10:14">
      <c r="J394" s="73"/>
      <c r="K394" s="37" t="str">
        <f>Results!C438</f>
        <v>E04</v>
      </c>
      <c r="L394" s="37" t="str">
        <f>Results!B438</f>
        <v>NM_001037631</v>
      </c>
      <c r="M394" s="83" t="e">
        <f>Results!F438</f>
        <v>#DIV/0!</v>
      </c>
      <c r="N394" s="83" t="e">
        <f>Results!G438</f>
        <v>#DIV/0!</v>
      </c>
    </row>
    <row r="395" customHeight="1" spans="10:14">
      <c r="J395" s="73"/>
      <c r="K395" s="37" t="str">
        <f>Results!C439</f>
        <v>E05</v>
      </c>
      <c r="L395" s="37" t="str">
        <f>Results!B439</f>
        <v>NM_001033521</v>
      </c>
      <c r="M395" s="83" t="e">
        <f>Results!F439</f>
        <v>#DIV/0!</v>
      </c>
      <c r="N395" s="83" t="e">
        <f>Results!G439</f>
        <v>#DIV/0!</v>
      </c>
    </row>
    <row r="396" customHeight="1" spans="10:14">
      <c r="J396" s="73"/>
      <c r="K396" s="37" t="str">
        <f>Results!C440</f>
        <v>E06</v>
      </c>
      <c r="L396" s="37" t="str">
        <f>Results!B440</f>
        <v>NM_000759</v>
      </c>
      <c r="M396" s="83" t="e">
        <f>Results!F440</f>
        <v>#DIV/0!</v>
      </c>
      <c r="N396" s="83" t="e">
        <f>Results!G440</f>
        <v>#DIV/0!</v>
      </c>
    </row>
    <row r="397" customHeight="1" spans="10:14">
      <c r="J397" s="73"/>
      <c r="K397" s="37" t="str">
        <f>Results!C441</f>
        <v>E07</v>
      </c>
      <c r="L397" s="37" t="str">
        <f>Results!B441</f>
        <v>NM_000758</v>
      </c>
      <c r="M397" s="83" t="e">
        <f>Results!F441</f>
        <v>#DIV/0!</v>
      </c>
      <c r="N397" s="83" t="e">
        <f>Results!G441</f>
        <v>#DIV/0!</v>
      </c>
    </row>
    <row r="398" customHeight="1" spans="10:14">
      <c r="J398" s="73"/>
      <c r="K398" s="37" t="str">
        <f>Results!C442</f>
        <v>E08</v>
      </c>
      <c r="L398" s="37" t="str">
        <f>Results!B442</f>
        <v>NM_005211</v>
      </c>
      <c r="M398" s="83" t="e">
        <f>Results!F442</f>
        <v>#DIV/0!</v>
      </c>
      <c r="N398" s="83" t="e">
        <f>Results!G442</f>
        <v>#DIV/0!</v>
      </c>
    </row>
    <row r="399" customHeight="1" spans="10:14">
      <c r="J399" s="73"/>
      <c r="K399" s="37" t="str">
        <f>Results!C443</f>
        <v>E09</v>
      </c>
      <c r="L399" s="37" t="str">
        <f>Results!B443</f>
        <v>NM_000651</v>
      </c>
      <c r="M399" s="83" t="e">
        <f>Results!F443</f>
        <v>#DIV/0!</v>
      </c>
      <c r="N399" s="83" t="e">
        <f>Results!G443</f>
        <v>#DIV/0!</v>
      </c>
    </row>
    <row r="400" customHeight="1" spans="10:14">
      <c r="J400" s="73"/>
      <c r="K400" s="37" t="str">
        <f>Results!C444</f>
        <v>E10</v>
      </c>
      <c r="L400" s="37" t="str">
        <f>Results!B444</f>
        <v>NM_000579</v>
      </c>
      <c r="M400" s="83" t="e">
        <f>Results!F444</f>
        <v>#DIV/0!</v>
      </c>
      <c r="N400" s="83" t="e">
        <f>Results!G444</f>
        <v>#DIV/0!</v>
      </c>
    </row>
    <row r="401" customHeight="1" spans="10:14">
      <c r="J401" s="73"/>
      <c r="K401" s="37" t="str">
        <f>Results!C445</f>
        <v>E11</v>
      </c>
      <c r="L401" s="37" t="str">
        <f>Results!B445</f>
        <v>NM_000082</v>
      </c>
      <c r="M401" s="83" t="e">
        <f>Results!F445</f>
        <v>#DIV/0!</v>
      </c>
      <c r="N401" s="83" t="e">
        <f>Results!G445</f>
        <v>#DIV/0!</v>
      </c>
    </row>
    <row r="402" customHeight="1" spans="10:14">
      <c r="J402" s="73"/>
      <c r="K402" s="37" t="str">
        <f>Results!C446</f>
        <v>E12</v>
      </c>
      <c r="L402" s="37" t="str">
        <f>Results!B446</f>
        <v>NM_000743</v>
      </c>
      <c r="M402" s="83" t="e">
        <f>Results!F446</f>
        <v>#DIV/0!</v>
      </c>
      <c r="N402" s="83" t="e">
        <f>Results!G446</f>
        <v>#DIV/0!</v>
      </c>
    </row>
    <row r="403" customHeight="1" spans="10:14">
      <c r="J403" s="73"/>
      <c r="K403" s="37" t="str">
        <f>Results!C447</f>
        <v>F01</v>
      </c>
      <c r="L403" s="37" t="str">
        <f>Results!B447</f>
        <v>NM_133491</v>
      </c>
      <c r="M403" s="83" t="e">
        <f>Results!F447</f>
        <v>#DIV/0!</v>
      </c>
      <c r="N403" s="83" t="e">
        <f>Results!G447</f>
        <v>#DIV/0!</v>
      </c>
    </row>
    <row r="404" customHeight="1" spans="10:14">
      <c r="J404" s="73"/>
      <c r="K404" s="37" t="str">
        <f>Results!C448</f>
        <v>F02</v>
      </c>
      <c r="L404" s="37" t="str">
        <f>Results!B448</f>
        <v>NM_007204</v>
      </c>
      <c r="M404" s="83" t="e">
        <f>Results!F448</f>
        <v>#DIV/0!</v>
      </c>
      <c r="N404" s="83" t="e">
        <f>Results!G448</f>
        <v>#DIV/0!</v>
      </c>
    </row>
    <row r="405" customHeight="1" spans="10:14">
      <c r="J405" s="73"/>
      <c r="K405" s="37" t="str">
        <f>Results!C449</f>
        <v>F03</v>
      </c>
      <c r="L405" s="37" t="str">
        <f>Results!B449</f>
        <v>NM_007195</v>
      </c>
      <c r="M405" s="83" t="e">
        <f>Results!F449</f>
        <v>#DIV/0!</v>
      </c>
      <c r="N405" s="83" t="e">
        <f>Results!G449</f>
        <v>#DIV/0!</v>
      </c>
    </row>
    <row r="406" customHeight="1" spans="10:14">
      <c r="J406" s="73"/>
      <c r="K406" s="37" t="str">
        <f>Results!C450</f>
        <v>F04</v>
      </c>
      <c r="L406" s="37" t="str">
        <f>Results!B450</f>
        <v>NM_001005735</v>
      </c>
      <c r="M406" s="83" t="e">
        <f>Results!F450</f>
        <v>#DIV/0!</v>
      </c>
      <c r="N406" s="83" t="e">
        <f>Results!G450</f>
        <v>#DIV/0!</v>
      </c>
    </row>
    <row r="407" customHeight="1" spans="10:14">
      <c r="J407" s="73"/>
      <c r="K407" s="37" t="str">
        <f>Results!C451</f>
        <v>F05</v>
      </c>
      <c r="L407" s="37" t="str">
        <f>Results!B451</f>
        <v>NM_001274</v>
      </c>
      <c r="M407" s="83" t="e">
        <f>Results!F451</f>
        <v>#DIV/0!</v>
      </c>
      <c r="N407" s="83" t="e">
        <f>Results!G451</f>
        <v>#DIV/0!</v>
      </c>
    </row>
    <row r="408" customHeight="1" spans="10:14">
      <c r="J408" s="73"/>
      <c r="K408" s="37" t="str">
        <f>Results!C452</f>
        <v>F06</v>
      </c>
      <c r="L408" s="37" t="str">
        <f>Results!B452</f>
        <v>NM_001818</v>
      </c>
      <c r="M408" s="83" t="e">
        <f>Results!F452</f>
        <v>#DIV/0!</v>
      </c>
      <c r="N408" s="83" t="e">
        <f>Results!G452</f>
        <v>#DIV/0!</v>
      </c>
    </row>
    <row r="409" customHeight="1" spans="10:14">
      <c r="J409" s="73"/>
      <c r="K409" s="37" t="str">
        <f>Results!C453</f>
        <v>F07</v>
      </c>
      <c r="L409" s="37" t="str">
        <f>Results!B453</f>
        <v>NM_006663</v>
      </c>
      <c r="M409" s="83" t="e">
        <f>Results!F453</f>
        <v>#DIV/0!</v>
      </c>
      <c r="N409" s="83" t="e">
        <f>Results!G453</f>
        <v>#DIV/0!</v>
      </c>
    </row>
    <row r="410" customHeight="1" spans="10:14">
      <c r="J410" s="73"/>
      <c r="K410" s="37" t="str">
        <f>Results!C454</f>
        <v>F08</v>
      </c>
      <c r="L410" s="37" t="str">
        <f>Results!B454</f>
        <v>NM_012190</v>
      </c>
      <c r="M410" s="83" t="e">
        <f>Results!F454</f>
        <v>#DIV/0!</v>
      </c>
      <c r="N410" s="83" t="e">
        <f>Results!G454</f>
        <v>#DIV/0!</v>
      </c>
    </row>
    <row r="411" customHeight="1" spans="10:14">
      <c r="J411" s="73"/>
      <c r="K411" s="37" t="str">
        <f>Results!C455</f>
        <v>F09</v>
      </c>
      <c r="L411" s="37" t="str">
        <f>Results!B455</f>
        <v>NM_000735</v>
      </c>
      <c r="M411" s="83" t="e">
        <f>Results!F455</f>
        <v>#DIV/0!</v>
      </c>
      <c r="N411" s="83" t="e">
        <f>Results!G455</f>
        <v>#DIV/0!</v>
      </c>
    </row>
    <row r="412" customHeight="1" spans="10:14">
      <c r="J412" s="73"/>
      <c r="K412" s="37" t="str">
        <f>Results!C456</f>
        <v>F10</v>
      </c>
      <c r="L412" s="37" t="str">
        <f>Results!B456</f>
        <v>NM_006636</v>
      </c>
      <c r="M412" s="83" t="e">
        <f>Results!F456</f>
        <v>#DIV/0!</v>
      </c>
      <c r="N412" s="83" t="e">
        <f>Results!G456</f>
        <v>#DIV/0!</v>
      </c>
    </row>
    <row r="413" customHeight="1" spans="10:14">
      <c r="J413" s="73"/>
      <c r="K413" s="37" t="str">
        <f>Results!C457</f>
        <v>F11</v>
      </c>
      <c r="L413" s="37" t="str">
        <f>Results!B457</f>
        <v>NM_006591</v>
      </c>
      <c r="M413" s="83" t="e">
        <f>Results!F457</f>
        <v>#DIV/0!</v>
      </c>
      <c r="N413" s="83" t="e">
        <f>Results!G457</f>
        <v>#DIV/0!</v>
      </c>
    </row>
    <row r="414" customHeight="1" spans="10:14">
      <c r="J414" s="73"/>
      <c r="K414" s="37" t="str">
        <f>Results!C458</f>
        <v>F12</v>
      </c>
      <c r="L414" s="37" t="str">
        <f>Results!B458</f>
        <v>NM_006440</v>
      </c>
      <c r="M414" s="83" t="e">
        <f>Results!F458</f>
        <v>#DIV/0!</v>
      </c>
      <c r="N414" s="83" t="e">
        <f>Results!G458</f>
        <v>#DIV/0!</v>
      </c>
    </row>
    <row r="415" customHeight="1" spans="10:14">
      <c r="J415" s="73"/>
      <c r="K415" s="37" t="str">
        <f>Results!C459</f>
        <v>G01</v>
      </c>
      <c r="L415" s="37" t="str">
        <f>Results!B459</f>
        <v>NM_006342</v>
      </c>
      <c r="M415" s="83" t="e">
        <f>Results!F459</f>
        <v>#DIV/0!</v>
      </c>
      <c r="N415" s="83" t="e">
        <f>Results!G459</f>
        <v>#DIV/0!</v>
      </c>
    </row>
    <row r="416" customHeight="1" spans="10:14">
      <c r="J416" s="73"/>
      <c r="K416" s="37" t="str">
        <f>Results!C460</f>
        <v>G02</v>
      </c>
      <c r="L416" s="37" t="str">
        <f>Results!B460</f>
        <v>NM_006066</v>
      </c>
      <c r="M416" s="83" t="e">
        <f>Results!F460</f>
        <v>#DIV/0!</v>
      </c>
      <c r="N416" s="83" t="e">
        <f>Results!G460</f>
        <v>#DIV/0!</v>
      </c>
    </row>
    <row r="417" customHeight="1" spans="10:14">
      <c r="J417" s="73"/>
      <c r="K417" s="37" t="str">
        <f>Results!C461</f>
        <v>G03</v>
      </c>
      <c r="L417" s="37" t="str">
        <f>Results!B461</f>
        <v>NM_000076</v>
      </c>
      <c r="M417" s="83" t="e">
        <f>Results!F461</f>
        <v>#DIV/0!</v>
      </c>
      <c r="N417" s="83" t="e">
        <f>Results!G461</f>
        <v>#DIV/0!</v>
      </c>
    </row>
    <row r="418" customHeight="1" spans="10:14">
      <c r="J418" s="73"/>
      <c r="K418" s="37" t="str">
        <f>Results!C462</f>
        <v>G04</v>
      </c>
      <c r="L418" s="37" t="str">
        <f>Results!B462</f>
        <v>NM_001799</v>
      </c>
      <c r="M418" s="83" t="e">
        <f>Results!F462</f>
        <v>#DIV/0!</v>
      </c>
      <c r="N418" s="83" t="e">
        <f>Results!G462</f>
        <v>#DIV/0!</v>
      </c>
    </row>
    <row r="419" customHeight="1" spans="10:14">
      <c r="J419" s="73"/>
      <c r="K419" s="37" t="str">
        <f>Results!C463</f>
        <v>G05</v>
      </c>
      <c r="L419" s="37" t="str">
        <f>Results!B463</f>
        <v>NM_001259</v>
      </c>
      <c r="M419" s="83" t="e">
        <f>Results!F463</f>
        <v>#DIV/0!</v>
      </c>
      <c r="N419" s="83" t="e">
        <f>Results!G463</f>
        <v>#DIV/0!</v>
      </c>
    </row>
    <row r="420" customHeight="1" spans="10:14">
      <c r="J420" s="73"/>
      <c r="K420" s="37" t="str">
        <f>Results!C464</f>
        <v>G06</v>
      </c>
      <c r="L420" s="37" t="str">
        <f>Results!B464</f>
        <v>NM_004935</v>
      </c>
      <c r="M420" s="83" t="e">
        <f>Results!F464</f>
        <v>#DIV/0!</v>
      </c>
      <c r="N420" s="83" t="e">
        <f>Results!G464</f>
        <v>#DIV/0!</v>
      </c>
    </row>
    <row r="421" customHeight="1" spans="10:14">
      <c r="J421" s="73"/>
      <c r="K421" s="37" t="str">
        <f>Results!C465</f>
        <v>G07</v>
      </c>
      <c r="L421" s="37" t="str">
        <f>Results!B465</f>
        <v>NM_005732</v>
      </c>
      <c r="M421" s="83" t="e">
        <f>Results!F465</f>
        <v>#DIV/0!</v>
      </c>
      <c r="N421" s="83" t="e">
        <f>Results!G465</f>
        <v>#DIV/0!</v>
      </c>
    </row>
    <row r="422" customHeight="1" spans="10:14">
      <c r="J422" s="73"/>
      <c r="K422" s="37" t="str">
        <f>Results!C466</f>
        <v>G08</v>
      </c>
      <c r="L422" s="37" t="str">
        <f>Results!B466</f>
        <v>NM_012225</v>
      </c>
      <c r="M422" s="83" t="e">
        <f>Results!F466</f>
        <v>#DIV/0!</v>
      </c>
      <c r="N422" s="83" t="e">
        <f>Results!G466</f>
        <v>#DIV/0!</v>
      </c>
    </row>
    <row r="423" customHeight="1" spans="10:14">
      <c r="J423" s="73"/>
      <c r="K423" s="37" t="str">
        <f>Results!C467</f>
        <v>G09</v>
      </c>
      <c r="L423" s="37" t="str">
        <f>Results!B467</f>
        <v>NM_005465</v>
      </c>
      <c r="M423" s="83" t="e">
        <f>Results!F467</f>
        <v>#DIV/0!</v>
      </c>
      <c r="N423" s="83" t="e">
        <f>Results!G467</f>
        <v>#DIV/0!</v>
      </c>
    </row>
    <row r="424" customHeight="1" spans="10:14">
      <c r="J424" s="73"/>
      <c r="K424" s="37" t="str">
        <f>Results!C468</f>
        <v>G10</v>
      </c>
      <c r="L424" s="37" t="str">
        <f>Results!B468</f>
        <v>NM_020945</v>
      </c>
      <c r="M424" s="83" t="e">
        <f>Results!F468</f>
        <v>#DIV/0!</v>
      </c>
      <c r="N424" s="83" t="e">
        <f>Results!G468</f>
        <v>#DIV/0!</v>
      </c>
    </row>
    <row r="425" customHeight="1" spans="10:14">
      <c r="J425" s="73"/>
      <c r="K425" s="37" t="str">
        <f>Results!C469</f>
        <v>G11</v>
      </c>
      <c r="L425" s="37" t="str">
        <f>Results!B469</f>
        <v>NM_022171</v>
      </c>
      <c r="M425" s="83" t="e">
        <f>Results!F469</f>
        <v>#DIV/0!</v>
      </c>
      <c r="N425" s="83" t="e">
        <f>Results!G469</f>
        <v>#DIV/0!</v>
      </c>
    </row>
    <row r="426" customHeight="1" spans="10:14">
      <c r="J426" s="73"/>
      <c r="K426" s="37" t="str">
        <f>Results!C470</f>
        <v>G12</v>
      </c>
      <c r="L426" s="37" t="str">
        <f>Results!B470</f>
        <v>NM_003102</v>
      </c>
      <c r="M426" s="83" t="e">
        <f>Results!F470</f>
        <v>#DIV/0!</v>
      </c>
      <c r="N426" s="83" t="e">
        <f>Results!G470</f>
        <v>#DIV/0!</v>
      </c>
    </row>
  </sheetData>
  <mergeCells count="12">
    <mergeCell ref="A2:H2"/>
    <mergeCell ref="A4:H4"/>
    <mergeCell ref="J4:N4"/>
    <mergeCell ref="M5:N5"/>
    <mergeCell ref="J5:J6"/>
    <mergeCell ref="J7:J90"/>
    <mergeCell ref="J91:J174"/>
    <mergeCell ref="J175:J258"/>
    <mergeCell ref="J259:J342"/>
    <mergeCell ref="J343:J426"/>
    <mergeCell ref="K5:K6"/>
    <mergeCell ref="L5:L6"/>
  </mergeCells>
  <pageMargins left="0.75" right="0.75" top="1" bottom="1" header="0.5" footer="0.5"/>
  <pageSetup paperSize="1" orientation="portrait"/>
  <headerFooter alignWithMargins="0"/>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11"/>
  <sheetViews>
    <sheetView workbookViewId="0">
      <selection activeCell="M6" sqref="M6"/>
    </sheetView>
  </sheetViews>
  <sheetFormatPr defaultColWidth="9" defaultRowHeight="12.75"/>
  <cols>
    <col min="1" max="9" width="9.71428571428571" customWidth="1"/>
    <col min="10" max="10" width="4.71428571428571" customWidth="1"/>
    <col min="11" max="11" width="7.42857142857143" customWidth="1"/>
    <col min="12" max="12" width="5.14285714285714" customWidth="1"/>
    <col min="13" max="13" width="16.4285714285714" customWidth="1"/>
    <col min="15" max="15" width="8" customWidth="1"/>
    <col min="16" max="19" width="10.7142857142857" customWidth="1"/>
  </cols>
  <sheetData>
    <row r="1" ht="15" customHeight="1" spans="1:9">
      <c r="A1" s="23" t="s">
        <v>1455</v>
      </c>
      <c r="B1" s="23"/>
      <c r="C1" s="23"/>
      <c r="D1" s="48">
        <v>3</v>
      </c>
      <c r="F1" s="49" t="s">
        <v>1456</v>
      </c>
      <c r="G1" s="49"/>
      <c r="H1" s="49"/>
      <c r="I1" s="48">
        <v>0.001</v>
      </c>
    </row>
    <row r="2" ht="30" customHeight="1" spans="1:9">
      <c r="A2" s="50" t="s">
        <v>1457</v>
      </c>
      <c r="B2" s="51"/>
      <c r="C2" s="51"/>
      <c r="D2" s="51"/>
      <c r="E2" s="51"/>
      <c r="F2" s="51"/>
      <c r="G2" s="51"/>
      <c r="H2" s="51"/>
      <c r="I2" s="62"/>
    </row>
    <row r="3" ht="30" customHeight="1" spans="1:9">
      <c r="A3" s="50" t="s">
        <v>1458</v>
      </c>
      <c r="B3" s="51"/>
      <c r="C3" s="51"/>
      <c r="D3" s="51"/>
      <c r="E3" s="51"/>
      <c r="F3" s="51"/>
      <c r="G3" s="51"/>
      <c r="H3" s="51"/>
      <c r="I3" s="62"/>
    </row>
    <row r="4" ht="30" customHeight="1" spans="1:9">
      <c r="A4" s="50" t="s">
        <v>1452</v>
      </c>
      <c r="B4" s="51"/>
      <c r="C4" s="51"/>
      <c r="D4" s="51"/>
      <c r="E4" s="51"/>
      <c r="F4" s="51"/>
      <c r="G4" s="51"/>
      <c r="H4" s="51"/>
      <c r="I4" s="62"/>
    </row>
    <row r="5" ht="15" customHeight="1" spans="11:19">
      <c r="K5" s="63" t="s">
        <v>1459</v>
      </c>
      <c r="L5" s="64"/>
      <c r="M5" s="64"/>
      <c r="N5" s="64"/>
      <c r="O5" s="65"/>
      <c r="P5" s="66"/>
      <c r="Q5" s="66"/>
      <c r="R5" s="66"/>
      <c r="S5" s="66"/>
    </row>
    <row r="6" ht="15" customHeight="1" spans="11:19">
      <c r="K6" s="67" t="s">
        <v>3</v>
      </c>
      <c r="L6" s="68" t="s">
        <v>1390</v>
      </c>
      <c r="M6" s="69" t="s">
        <v>6</v>
      </c>
      <c r="N6" s="68" t="s">
        <v>1460</v>
      </c>
      <c r="O6" s="68" t="s">
        <v>1461</v>
      </c>
      <c r="P6" s="66"/>
      <c r="Q6" s="66"/>
      <c r="R6" s="66"/>
      <c r="S6" s="66"/>
    </row>
    <row r="7" ht="15" customHeight="1" spans="11:15">
      <c r="K7" s="70" t="str">
        <f>'Gene Table'!A3</f>
        <v>Plate 1</v>
      </c>
      <c r="L7" s="37" t="str">
        <f>Results!C3</f>
        <v>A01</v>
      </c>
      <c r="M7" s="37" t="str">
        <f>Results!B3</f>
        <v>NM_000015</v>
      </c>
      <c r="N7" s="71" t="e">
        <f>LOG(Results!H3,2)</f>
        <v>#DIV/0!</v>
      </c>
      <c r="O7" s="72" t="str">
        <f>Results!I3</f>
        <v>N/A</v>
      </c>
    </row>
    <row r="8" ht="15" customHeight="1" spans="11:15">
      <c r="K8" s="73"/>
      <c r="L8" s="37" t="str">
        <f>Results!C4</f>
        <v>A02</v>
      </c>
      <c r="M8" s="37" t="str">
        <f>Results!B4</f>
        <v>NM_006297</v>
      </c>
      <c r="N8" s="71" t="e">
        <f>LOG(Results!H4,2)</f>
        <v>#DIV/0!</v>
      </c>
      <c r="O8" s="72" t="str">
        <f>Results!I4</f>
        <v>N/A</v>
      </c>
    </row>
    <row r="9" ht="15" customHeight="1" spans="2:15">
      <c r="B9" s="52" t="e">
        <f>ROUNDUP(MIN(N7:N342),0)-10</f>
        <v>#DIV/0!</v>
      </c>
      <c r="C9" s="53">
        <f>'Volcano Plot'!I1</f>
        <v>0.001</v>
      </c>
      <c r="D9" s="53"/>
      <c r="E9" s="54"/>
      <c r="K9" s="73"/>
      <c r="L9" s="37" t="str">
        <f>Results!C5</f>
        <v>A03</v>
      </c>
      <c r="M9" s="37" t="str">
        <f>Results!B5</f>
        <v>NM_000546</v>
      </c>
      <c r="N9" s="71" t="e">
        <f>LOG(Results!H5,2)</f>
        <v>#DIV/0!</v>
      </c>
      <c r="O9" s="72" t="str">
        <f>Results!I5</f>
        <v>N/A</v>
      </c>
    </row>
    <row r="10" ht="15" customHeight="1" spans="2:15">
      <c r="B10" s="55" t="e">
        <f>ROUNDUP(MAX(N7:N342),0)+10</f>
        <v>#DIV/0!</v>
      </c>
      <c r="C10" s="56">
        <f>C9</f>
        <v>0.001</v>
      </c>
      <c r="D10" s="56"/>
      <c r="E10" s="57"/>
      <c r="K10" s="73"/>
      <c r="L10" s="37" t="str">
        <f>Results!C6</f>
        <v>A04</v>
      </c>
      <c r="M10" s="37" t="str">
        <f>Results!B6</f>
        <v>NM_000400</v>
      </c>
      <c r="N10" s="71" t="e">
        <f>LOG(Results!H6,2)</f>
        <v>#DIV/0!</v>
      </c>
      <c r="O10" s="72" t="str">
        <f>Results!I6</f>
        <v>N/A</v>
      </c>
    </row>
    <row r="11" ht="15" customHeight="1" spans="2:15">
      <c r="B11" s="58"/>
      <c r="C11" s="56"/>
      <c r="D11" s="56"/>
      <c r="E11" s="57"/>
      <c r="K11" s="73"/>
      <c r="L11" s="37" t="str">
        <f>Results!C7</f>
        <v>A05</v>
      </c>
      <c r="M11" s="37" t="str">
        <f>Results!B7</f>
        <v>NM_005432</v>
      </c>
      <c r="N11" s="71" t="e">
        <f>LOG(Results!H7,2)</f>
        <v>#DIV/0!</v>
      </c>
      <c r="O11" s="72" t="str">
        <f>Results!I7</f>
        <v>N/A</v>
      </c>
    </row>
    <row r="12" ht="15" customHeight="1" spans="2:19">
      <c r="B12" s="58">
        <v>1</v>
      </c>
      <c r="C12" s="56">
        <f>LOG('Volcano Plot'!D$1,2)</f>
        <v>1.58496250072116</v>
      </c>
      <c r="D12" s="56">
        <f>-1*C12</f>
        <v>-1.58496250072116</v>
      </c>
      <c r="E12" s="57">
        <v>0</v>
      </c>
      <c r="K12" s="73"/>
      <c r="L12" s="37" t="str">
        <f>Results!C8</f>
        <v>A06</v>
      </c>
      <c r="M12" s="37" t="str">
        <f>Results!B8</f>
        <v>NM_000662</v>
      </c>
      <c r="N12" s="71" t="e">
        <f>LOG(Results!H8,2)</f>
        <v>#DIV/0!</v>
      </c>
      <c r="O12" s="72" t="str">
        <f>Results!I8</f>
        <v>N/A</v>
      </c>
      <c r="P12" s="66"/>
      <c r="Q12" s="66"/>
      <c r="R12" s="66"/>
      <c r="S12" s="66"/>
    </row>
    <row r="13" ht="15" customHeight="1" spans="2:19">
      <c r="B13" s="59" t="e">
        <f>10^(ROUND(LOG(MIN(O7:O342)),0)-1)</f>
        <v>#NUM!</v>
      </c>
      <c r="C13" s="60">
        <f>LOG('Volcano Plot'!D$1,2)</f>
        <v>1.58496250072116</v>
      </c>
      <c r="D13" s="60">
        <f>-1*C13</f>
        <v>-1.58496250072116</v>
      </c>
      <c r="E13" s="61">
        <v>0</v>
      </c>
      <c r="K13" s="73"/>
      <c r="L13" s="37" t="str">
        <f>Results!C9</f>
        <v>A07</v>
      </c>
      <c r="M13" s="37" t="str">
        <f>Results!B9</f>
        <v>NM_005957</v>
      </c>
      <c r="N13" s="71" t="e">
        <f>LOG(Results!H9,2)</f>
        <v>#DIV/0!</v>
      </c>
      <c r="O13" s="72" t="str">
        <f>Results!I9</f>
        <v>N/A</v>
      </c>
      <c r="P13" s="66"/>
      <c r="Q13" s="66"/>
      <c r="R13" s="66"/>
      <c r="S13" s="66"/>
    </row>
    <row r="14" ht="15" customHeight="1" spans="11:19">
      <c r="K14" s="73"/>
      <c r="L14" s="37" t="str">
        <f>Results!C10</f>
        <v>A08</v>
      </c>
      <c r="M14" s="37" t="str">
        <f>Results!B10</f>
        <v>NM_000499</v>
      </c>
      <c r="N14" s="71" t="e">
        <f>LOG(Results!H10,2)</f>
        <v>#DIV/0!</v>
      </c>
      <c r="O14" s="72" t="str">
        <f>Results!I10</f>
        <v>N/A</v>
      </c>
      <c r="P14" s="66"/>
      <c r="Q14" s="74"/>
      <c r="R14" s="66"/>
      <c r="S14" s="66"/>
    </row>
    <row r="15" ht="15" customHeight="1" spans="11:19">
      <c r="K15" s="73"/>
      <c r="L15" s="37" t="str">
        <f>Results!C11</f>
        <v>A09</v>
      </c>
      <c r="M15" s="37" t="str">
        <f>Results!B11</f>
        <v>NM_004628</v>
      </c>
      <c r="N15" s="71" t="e">
        <f>LOG(Results!H11,2)</f>
        <v>#DIV/0!</v>
      </c>
      <c r="O15" s="72" t="str">
        <f>Results!I11</f>
        <v>N/A</v>
      </c>
      <c r="P15" s="66"/>
      <c r="Q15" s="66"/>
      <c r="R15" s="66"/>
      <c r="S15" s="66"/>
    </row>
    <row r="16" ht="15" customHeight="1" spans="11:19">
      <c r="K16" s="73"/>
      <c r="L16" s="37" t="str">
        <f>Results!C12</f>
        <v>A10</v>
      </c>
      <c r="M16" s="37" t="str">
        <f>Results!B12</f>
        <v>NM_000142</v>
      </c>
      <c r="N16" s="71" t="e">
        <f>LOG(Results!H12,2)</f>
        <v>#DIV/0!</v>
      </c>
      <c r="O16" s="72" t="str">
        <f>Results!I12</f>
        <v>N/A</v>
      </c>
      <c r="P16" s="66"/>
      <c r="Q16" s="66"/>
      <c r="R16" s="66"/>
      <c r="S16" s="66"/>
    </row>
    <row r="17" ht="15" customHeight="1" spans="11:19">
      <c r="K17" s="73"/>
      <c r="L17" s="37" t="str">
        <f>Results!C13</f>
        <v>A11</v>
      </c>
      <c r="M17" s="37" t="str">
        <f>Results!B13</f>
        <v>NM_002542</v>
      </c>
      <c r="N17" s="71" t="e">
        <f>LOG(Results!H13,2)</f>
        <v>#DIV/0!</v>
      </c>
      <c r="O17" s="72" t="str">
        <f>Results!I13</f>
        <v>N/A</v>
      </c>
      <c r="P17" s="66"/>
      <c r="Q17" s="66"/>
      <c r="R17" s="66"/>
      <c r="S17" s="66"/>
    </row>
    <row r="18" ht="15" customHeight="1" spans="11:19">
      <c r="K18" s="73"/>
      <c r="L18" s="37" t="str">
        <f>Results!C14</f>
        <v>A12</v>
      </c>
      <c r="M18" s="37" t="str">
        <f>Results!B14</f>
        <v>NM_000903</v>
      </c>
      <c r="N18" s="71" t="e">
        <f>LOG(Results!H14,2)</f>
        <v>#DIV/0!</v>
      </c>
      <c r="O18" s="72" t="str">
        <f>Results!I14</f>
        <v>N/A</v>
      </c>
      <c r="P18" s="66"/>
      <c r="Q18" s="66"/>
      <c r="R18" s="66"/>
      <c r="S18" s="66"/>
    </row>
    <row r="19" ht="15" customHeight="1" spans="11:19">
      <c r="K19" s="73"/>
      <c r="L19" s="37" t="str">
        <f>Results!C15</f>
        <v>B01</v>
      </c>
      <c r="M19" s="37" t="str">
        <f>Results!B15</f>
        <v>NM_001641</v>
      </c>
      <c r="N19" s="71" t="e">
        <f>LOG(Results!H15,2)</f>
        <v>#DIV/0!</v>
      </c>
      <c r="O19" s="72" t="str">
        <f>Results!I15</f>
        <v>N/A</v>
      </c>
      <c r="P19" s="66"/>
      <c r="Q19" s="66"/>
      <c r="R19" s="66"/>
      <c r="S19" s="66"/>
    </row>
    <row r="20" ht="15" customHeight="1" spans="11:19">
      <c r="K20" s="73"/>
      <c r="L20" s="37" t="str">
        <f>Results!C16</f>
        <v>B02</v>
      </c>
      <c r="M20" s="37" t="str">
        <f>Results!B16</f>
        <v>NM_000594</v>
      </c>
      <c r="N20" s="71" t="e">
        <f>LOG(Results!H16,2)</f>
        <v>#DIV/0!</v>
      </c>
      <c r="O20" s="72" t="str">
        <f>Results!I16</f>
        <v>N/A</v>
      </c>
      <c r="P20" s="66"/>
      <c r="Q20" s="74"/>
      <c r="R20" s="66"/>
      <c r="S20" s="66"/>
    </row>
    <row r="21" ht="15" customHeight="1" spans="11:19">
      <c r="K21" s="73"/>
      <c r="L21" s="37" t="str">
        <f>Results!C17</f>
        <v>B03</v>
      </c>
      <c r="M21" s="37" t="str">
        <f>Results!B17</f>
        <v>NM_053056</v>
      </c>
      <c r="N21" s="71" t="e">
        <f>LOG(Results!H17,2)</f>
        <v>#DIV/0!</v>
      </c>
      <c r="O21" s="72" t="str">
        <f>Results!I17</f>
        <v>N/A</v>
      </c>
      <c r="P21" s="66"/>
      <c r="Q21" s="74"/>
      <c r="R21" s="66"/>
      <c r="S21" s="66"/>
    </row>
    <row r="22" ht="15" customHeight="1" spans="11:19">
      <c r="K22" s="73"/>
      <c r="L22" s="37" t="str">
        <f>Results!C18</f>
        <v>B04</v>
      </c>
      <c r="M22" s="37" t="str">
        <f>Results!B18</f>
        <v>NM_000123</v>
      </c>
      <c r="N22" s="71" t="e">
        <f>LOG(Results!H18,2)</f>
        <v>#DIV/0!</v>
      </c>
      <c r="O22" s="72" t="str">
        <f>Results!I18</f>
        <v>N/A</v>
      </c>
      <c r="P22" s="66"/>
      <c r="Q22" s="66"/>
      <c r="R22" s="66"/>
      <c r="S22" s="66"/>
    </row>
    <row r="23" ht="15" customHeight="1" spans="11:19">
      <c r="K23" s="73"/>
      <c r="L23" s="37" t="str">
        <f>Results!C19</f>
        <v>B05</v>
      </c>
      <c r="M23" s="37" t="str">
        <f>Results!B19</f>
        <v>NM_177536</v>
      </c>
      <c r="N23" s="71" t="e">
        <f>LOG(Results!H19,2)</f>
        <v>#DIV/0!</v>
      </c>
      <c r="O23" s="72" t="str">
        <f>Results!I19</f>
        <v>N/A</v>
      </c>
      <c r="P23" s="66"/>
      <c r="Q23" s="66"/>
      <c r="R23" s="66"/>
      <c r="S23" s="66"/>
    </row>
    <row r="24" ht="15" customHeight="1" spans="11:19">
      <c r="K24" s="73"/>
      <c r="L24" s="37" t="str">
        <f>Results!C20</f>
        <v>B06</v>
      </c>
      <c r="M24" s="37" t="str">
        <f>Results!B20</f>
        <v>NM_000636</v>
      </c>
      <c r="N24" s="71" t="e">
        <f>LOG(Results!H20,2)</f>
        <v>#DIV/0!</v>
      </c>
      <c r="O24" s="72" t="str">
        <f>Results!I20</f>
        <v>N/A</v>
      </c>
      <c r="P24" s="66"/>
      <c r="Q24" s="66"/>
      <c r="R24" s="66"/>
      <c r="S24" s="66"/>
    </row>
    <row r="25" ht="15" customHeight="1" spans="11:19">
      <c r="K25" s="73"/>
      <c r="L25" s="37" t="str">
        <f>Results!C21</f>
        <v>B07</v>
      </c>
      <c r="M25" s="37" t="str">
        <f>Results!B21</f>
        <v>NM_002485</v>
      </c>
      <c r="N25" s="71" t="e">
        <f>LOG(Results!H21,2)</f>
        <v>#DIV/0!</v>
      </c>
      <c r="O25" s="72" t="str">
        <f>Results!I21</f>
        <v>N/A</v>
      </c>
      <c r="P25" s="66"/>
      <c r="Q25" s="66"/>
      <c r="R25" s="66"/>
      <c r="S25" s="66"/>
    </row>
    <row r="26" ht="15" customHeight="1" spans="11:19">
      <c r="K26" s="73"/>
      <c r="L26" s="37" t="str">
        <f>Results!C22</f>
        <v>B08</v>
      </c>
      <c r="M26" s="37" t="str">
        <f>Results!B22</f>
        <v>NM_000254</v>
      </c>
      <c r="N26" s="71" t="e">
        <f>LOG(Results!H22,2)</f>
        <v>#DIV/0!</v>
      </c>
      <c r="O26" s="72" t="str">
        <f>Results!I22</f>
        <v>N/A</v>
      </c>
      <c r="P26" s="66"/>
      <c r="Q26" s="66"/>
      <c r="R26" s="66"/>
      <c r="S26" s="66"/>
    </row>
    <row r="27" ht="15" customHeight="1" spans="11:19">
      <c r="K27" s="73"/>
      <c r="L27" s="37" t="str">
        <f>Results!C23</f>
        <v>B09</v>
      </c>
      <c r="M27" s="37" t="str">
        <f>Results!B23</f>
        <v>NM_002392</v>
      </c>
      <c r="N27" s="71" t="e">
        <f>LOG(Results!H23,2)</f>
        <v>#DIV/0!</v>
      </c>
      <c r="O27" s="72" t="str">
        <f>Results!I23</f>
        <v>N/A</v>
      </c>
      <c r="P27" s="66"/>
      <c r="Q27" s="66"/>
      <c r="R27" s="66"/>
      <c r="S27" s="66"/>
    </row>
    <row r="28" ht="15" customHeight="1" spans="11:19">
      <c r="K28" s="73"/>
      <c r="L28" s="37" t="str">
        <f>Results!C24</f>
        <v>B10</v>
      </c>
      <c r="M28" s="37" t="str">
        <f>Results!B24</f>
        <v>NM_000124</v>
      </c>
      <c r="N28" s="71" t="e">
        <f>LOG(Results!H24,2)</f>
        <v>#DIV/0!</v>
      </c>
      <c r="O28" s="72" t="str">
        <f>Results!I24</f>
        <v>N/A</v>
      </c>
      <c r="P28" s="66"/>
      <c r="Q28" s="66"/>
      <c r="R28" s="66"/>
      <c r="S28" s="66"/>
    </row>
    <row r="29" ht="15" customHeight="1" spans="11:19">
      <c r="K29" s="73"/>
      <c r="L29" s="37" t="str">
        <f>Results!C25</f>
        <v>B11</v>
      </c>
      <c r="M29" s="37" t="str">
        <f>Results!B25</f>
        <v>NM_202001</v>
      </c>
      <c r="N29" s="71" t="e">
        <f>LOG(Results!H25,2)</f>
        <v>#DIV/0!</v>
      </c>
      <c r="O29" s="72" t="str">
        <f>Results!I25</f>
        <v>N/A</v>
      </c>
      <c r="P29" s="66"/>
      <c r="Q29" s="66"/>
      <c r="R29" s="66"/>
      <c r="S29" s="66"/>
    </row>
    <row r="30" ht="15" customHeight="1" spans="11:19">
      <c r="K30" s="73"/>
      <c r="L30" s="37" t="str">
        <f>Results!C26</f>
        <v>B12</v>
      </c>
      <c r="M30" s="37" t="str">
        <f>Results!B26</f>
        <v>NM_000773</v>
      </c>
      <c r="N30" s="71" t="e">
        <f>LOG(Results!H26,2)</f>
        <v>#DIV/0!</v>
      </c>
      <c r="O30" s="72" t="str">
        <f>Results!I26</f>
        <v>N/A</v>
      </c>
      <c r="P30" s="66"/>
      <c r="Q30" s="66"/>
      <c r="R30" s="66"/>
      <c r="S30" s="66"/>
    </row>
    <row r="31" ht="15" customHeight="1" spans="11:19">
      <c r="K31" s="73"/>
      <c r="L31" s="37" t="str">
        <f>Results!C27</f>
        <v>C01</v>
      </c>
      <c r="M31" s="37" t="str">
        <f>Results!B27</f>
        <v>NM_004360</v>
      </c>
      <c r="N31" s="71" t="e">
        <f>LOG(Results!H27,2)</f>
        <v>#DIV/0!</v>
      </c>
      <c r="O31" s="72" t="str">
        <f>Results!I27</f>
        <v>N/A</v>
      </c>
      <c r="P31" s="66"/>
      <c r="Q31" s="66"/>
      <c r="R31" s="66"/>
      <c r="S31" s="66"/>
    </row>
    <row r="32" ht="15" customHeight="1" spans="11:19">
      <c r="K32" s="73"/>
      <c r="L32" s="37" t="str">
        <f>Results!C28</f>
        <v>C02</v>
      </c>
      <c r="M32" s="37" t="str">
        <f>Results!B28</f>
        <v>NM_003401</v>
      </c>
      <c r="N32" s="71" t="e">
        <f>LOG(Results!H28,2)</f>
        <v>#DIV/0!</v>
      </c>
      <c r="O32" s="72" t="str">
        <f>Results!I28</f>
        <v>N/A</v>
      </c>
      <c r="P32" s="66"/>
      <c r="Q32" s="66"/>
      <c r="R32" s="66"/>
      <c r="S32" s="66"/>
    </row>
    <row r="33" ht="15" customHeight="1" spans="11:19">
      <c r="K33" s="73"/>
      <c r="L33" s="37" t="str">
        <f>Results!C29</f>
        <v>C03</v>
      </c>
      <c r="M33" s="37" t="str">
        <f>Results!B29</f>
        <v>NM_000660</v>
      </c>
      <c r="N33" s="71" t="e">
        <f>LOG(Results!H29,2)</f>
        <v>#DIV/0!</v>
      </c>
      <c r="O33" s="72" t="str">
        <f>Results!I29</f>
        <v>N/A</v>
      </c>
      <c r="P33" s="66"/>
      <c r="Q33" s="66"/>
      <c r="R33" s="66"/>
      <c r="S33" s="66"/>
    </row>
    <row r="34" ht="15" customHeight="1" spans="11:19">
      <c r="K34" s="73"/>
      <c r="L34" s="37" t="str">
        <f>Results!C30</f>
        <v>C04</v>
      </c>
      <c r="M34" s="37" t="str">
        <f>Results!B30</f>
        <v>NM_000250</v>
      </c>
      <c r="N34" s="71" t="e">
        <f>LOG(Results!H30,2)</f>
        <v>#DIV/0!</v>
      </c>
      <c r="O34" s="72" t="str">
        <f>Results!I30</f>
        <v>N/A</v>
      </c>
      <c r="P34" s="66"/>
      <c r="Q34" s="66"/>
      <c r="R34" s="66"/>
      <c r="S34" s="66"/>
    </row>
    <row r="35" ht="15" customHeight="1" spans="11:19">
      <c r="K35" s="73"/>
      <c r="L35" s="37" t="str">
        <f>Results!C31</f>
        <v>C05</v>
      </c>
      <c r="M35" s="37" t="str">
        <f>Results!B31</f>
        <v>NM_002421</v>
      </c>
      <c r="N35" s="71" t="e">
        <f>LOG(Results!H31,2)</f>
        <v>#DIV/0!</v>
      </c>
      <c r="O35" s="72" t="str">
        <f>Results!I31</f>
        <v>N/A</v>
      </c>
      <c r="P35" s="66"/>
      <c r="Q35" s="66"/>
      <c r="R35" s="66"/>
      <c r="S35" s="66"/>
    </row>
    <row r="36" ht="15" customHeight="1" spans="11:19">
      <c r="K36" s="73"/>
      <c r="L36" s="37" t="str">
        <f>Results!C32</f>
        <v>C06</v>
      </c>
      <c r="M36" s="37" t="str">
        <f>Results!B32</f>
        <v>NM_000600</v>
      </c>
      <c r="N36" s="71" t="e">
        <f>LOG(Results!H32,2)</f>
        <v>#DIV/0!</v>
      </c>
      <c r="O36" s="72" t="str">
        <f>Results!I32</f>
        <v>N/A</v>
      </c>
      <c r="P36" s="66"/>
      <c r="Q36" s="66"/>
      <c r="R36" s="66"/>
      <c r="S36" s="66"/>
    </row>
    <row r="37" ht="15" customHeight="1" spans="11:19">
      <c r="K37" s="73"/>
      <c r="L37" s="37" t="str">
        <f>Results!C33</f>
        <v>C07</v>
      </c>
      <c r="M37" s="37" t="str">
        <f>Results!B33</f>
        <v>NM_000577</v>
      </c>
      <c r="N37" s="71" t="e">
        <f>LOG(Results!H33,2)</f>
        <v>#DIV/0!</v>
      </c>
      <c r="O37" s="72" t="str">
        <f>Results!I33</f>
        <v>N/A</v>
      </c>
      <c r="P37" s="66"/>
      <c r="Q37" s="66"/>
      <c r="R37" s="66"/>
      <c r="S37" s="66"/>
    </row>
    <row r="38" ht="15" customHeight="1" spans="11:19">
      <c r="K38" s="73"/>
      <c r="L38" s="37" t="str">
        <f>Results!C34</f>
        <v>C08</v>
      </c>
      <c r="M38" s="37" t="str">
        <f>Results!B34</f>
        <v>NM_000576</v>
      </c>
      <c r="N38" s="71" t="e">
        <f>LOG(Results!H34,2)</f>
        <v>#DIV/0!</v>
      </c>
      <c r="O38" s="72" t="str">
        <f>Results!I34</f>
        <v>N/A</v>
      </c>
      <c r="P38" s="66"/>
      <c r="Q38" s="66"/>
      <c r="R38" s="66"/>
      <c r="S38" s="66"/>
    </row>
    <row r="39" ht="15" customHeight="1" spans="11:19">
      <c r="K39" s="73"/>
      <c r="L39" s="37" t="str">
        <f>Results!C35</f>
        <v>C09</v>
      </c>
      <c r="M39" s="37" t="str">
        <f>Results!B35</f>
        <v>NM_005236</v>
      </c>
      <c r="N39" s="71" t="e">
        <f>LOG(Results!H35,2)</f>
        <v>#DIV/0!</v>
      </c>
      <c r="O39" s="72" t="str">
        <f>Results!I35</f>
        <v>N/A</v>
      </c>
      <c r="P39" s="66"/>
      <c r="Q39" s="66"/>
      <c r="R39" s="66"/>
      <c r="S39" s="66"/>
    </row>
    <row r="40" ht="15" customHeight="1" spans="11:19">
      <c r="K40" s="73"/>
      <c r="L40" s="37" t="str">
        <f>Results!C36</f>
        <v>C10</v>
      </c>
      <c r="M40" s="37" t="str">
        <f>Results!B36</f>
        <v>NM_000106</v>
      </c>
      <c r="N40" s="71" t="e">
        <f>LOG(Results!H36,2)</f>
        <v>#DIV/0!</v>
      </c>
      <c r="O40" s="72" t="str">
        <f>Results!I36</f>
        <v>N/A</v>
      </c>
      <c r="P40" s="66"/>
      <c r="Q40" s="66"/>
      <c r="R40" s="66"/>
      <c r="S40" s="66"/>
    </row>
    <row r="41" ht="15" customHeight="1" spans="11:19">
      <c r="K41" s="73"/>
      <c r="L41" s="37" t="str">
        <f>Results!C37</f>
        <v>C11</v>
      </c>
      <c r="M41" s="37" t="str">
        <f>Results!B37</f>
        <v>NM_000104</v>
      </c>
      <c r="N41" s="71" t="e">
        <f>LOG(Results!H37,2)</f>
        <v>#DIV/0!</v>
      </c>
      <c r="O41" s="72" t="str">
        <f>Results!I37</f>
        <v>N/A</v>
      </c>
      <c r="P41" s="66"/>
      <c r="Q41" s="66"/>
      <c r="R41" s="66"/>
      <c r="S41" s="66"/>
    </row>
    <row r="42" ht="15" customHeight="1" spans="11:19">
      <c r="K42" s="73"/>
      <c r="L42" s="37" t="str">
        <f>Results!C38</f>
        <v>C12</v>
      </c>
      <c r="M42" s="37" t="str">
        <f>Results!B38</f>
        <v>NM_001080124</v>
      </c>
      <c r="N42" s="71" t="e">
        <f>LOG(Results!H38,2)</f>
        <v>#DIV/0!</v>
      </c>
      <c r="O42" s="72" t="str">
        <f>Results!I38</f>
        <v>N/A</v>
      </c>
      <c r="P42" s="66"/>
      <c r="Q42" s="66"/>
      <c r="R42" s="66"/>
      <c r="S42" s="66"/>
    </row>
    <row r="43" ht="15" customHeight="1" spans="11:19">
      <c r="K43" s="73"/>
      <c r="L43" s="37" t="str">
        <f>Results!C39</f>
        <v>D01</v>
      </c>
      <c r="M43" s="37" t="str">
        <f>Results!B39</f>
        <v>NM_021141</v>
      </c>
      <c r="N43" s="71" t="e">
        <f>LOG(Results!H39,2)</f>
        <v>#DIV/0!</v>
      </c>
      <c r="O43" s="72" t="str">
        <f>Results!I39</f>
        <v>N/A</v>
      </c>
      <c r="P43" s="66"/>
      <c r="Q43" s="66"/>
      <c r="R43" s="66"/>
      <c r="S43" s="66"/>
    </row>
    <row r="44" ht="15" customHeight="1" spans="11:19">
      <c r="K44" s="73"/>
      <c r="L44" s="37" t="str">
        <f>Results!C40</f>
        <v>D02</v>
      </c>
      <c r="M44" s="37" t="str">
        <f>Results!B40</f>
        <v>NM_005431</v>
      </c>
      <c r="N44" s="71" t="e">
        <f>LOG(Results!H40,2)</f>
        <v>#DIV/0!</v>
      </c>
      <c r="O44" s="72" t="str">
        <f>Results!I40</f>
        <v>N/A</v>
      </c>
      <c r="P44" s="66"/>
      <c r="Q44" s="66"/>
      <c r="R44" s="66"/>
      <c r="S44" s="66"/>
    </row>
    <row r="45" ht="15" customHeight="1" spans="11:19">
      <c r="K45" s="73"/>
      <c r="L45" s="37" t="str">
        <f>Results!C41</f>
        <v>D03</v>
      </c>
      <c r="M45" s="37" t="str">
        <f>Results!B41</f>
        <v>NM_002874</v>
      </c>
      <c r="N45" s="71" t="e">
        <f>LOG(Results!H41,2)</f>
        <v>#DIV/0!</v>
      </c>
      <c r="O45" s="72" t="str">
        <f>Results!I41</f>
        <v>N/A</v>
      </c>
      <c r="P45" s="66"/>
      <c r="Q45" s="66"/>
      <c r="R45" s="66"/>
      <c r="S45" s="66"/>
    </row>
    <row r="46" ht="15" customHeight="1" spans="11:19">
      <c r="K46" s="73"/>
      <c r="L46" s="37" t="str">
        <f>Results!C42</f>
        <v>D04</v>
      </c>
      <c r="M46" s="37" t="str">
        <f>Results!B42</f>
        <v>NM_000963</v>
      </c>
      <c r="N46" s="71" t="e">
        <f>LOG(Results!H42,2)</f>
        <v>#DIV/0!</v>
      </c>
      <c r="O46" s="72" t="str">
        <f>Results!I42</f>
        <v>N/A</v>
      </c>
      <c r="P46" s="66"/>
      <c r="Q46" s="66"/>
      <c r="R46" s="66"/>
      <c r="S46" s="66"/>
    </row>
    <row r="47" ht="15" customHeight="1" spans="11:19">
      <c r="K47" s="73"/>
      <c r="L47" s="37" t="str">
        <f>Results!C43</f>
        <v>D05</v>
      </c>
      <c r="M47" s="37" t="str">
        <f>Results!B43</f>
        <v>NM_003998</v>
      </c>
      <c r="N47" s="71" t="e">
        <f>LOG(Results!H43,2)</f>
        <v>#DIV/0!</v>
      </c>
      <c r="O47" s="72" t="str">
        <f>Results!I43</f>
        <v>N/A</v>
      </c>
      <c r="P47" s="66"/>
      <c r="Q47" s="66"/>
      <c r="R47" s="66"/>
      <c r="S47" s="66"/>
    </row>
    <row r="48" ht="15" customHeight="1" spans="11:19">
      <c r="K48" s="73"/>
      <c r="L48" s="37" t="str">
        <f>Results!C44</f>
        <v>D06</v>
      </c>
      <c r="M48" s="37" t="str">
        <f>Results!B44</f>
        <v>NM_000251</v>
      </c>
      <c r="N48" s="71" t="e">
        <f>LOG(Results!H44,2)</f>
        <v>#DIV/0!</v>
      </c>
      <c r="O48" s="72" t="str">
        <f>Results!I44</f>
        <v>N/A</v>
      </c>
      <c r="P48" s="66"/>
      <c r="Q48" s="66"/>
      <c r="R48" s="66"/>
      <c r="S48" s="66"/>
    </row>
    <row r="49" ht="15" customHeight="1" spans="11:19">
      <c r="K49" s="73"/>
      <c r="L49" s="37" t="str">
        <f>Results!C45</f>
        <v>D07</v>
      </c>
      <c r="M49" s="37" t="str">
        <f>Results!B45</f>
        <v>NM_004985</v>
      </c>
      <c r="N49" s="71" t="e">
        <f>LOG(Results!H45,2)</f>
        <v>#DIV/0!</v>
      </c>
      <c r="O49" s="72" t="str">
        <f>Results!I45</f>
        <v>N/A</v>
      </c>
      <c r="P49" s="66"/>
      <c r="Q49" s="66"/>
      <c r="R49" s="66"/>
      <c r="S49" s="66"/>
    </row>
    <row r="50" ht="15" customHeight="1" spans="11:19">
      <c r="K50" s="73"/>
      <c r="L50" s="37" t="str">
        <f>Results!C46</f>
        <v>D08</v>
      </c>
      <c r="M50" s="37" t="str">
        <f>Results!B46</f>
        <v>NM_000589</v>
      </c>
      <c r="N50" s="71" t="e">
        <f>LOG(Results!H46,2)</f>
        <v>#DIV/0!</v>
      </c>
      <c r="O50" s="72" t="str">
        <f>Results!I46</f>
        <v>N/A</v>
      </c>
      <c r="P50" s="66"/>
      <c r="Q50" s="66"/>
      <c r="R50" s="66"/>
      <c r="S50" s="66"/>
    </row>
    <row r="51" ht="15" customHeight="1" spans="11:19">
      <c r="K51" s="73"/>
      <c r="L51" s="37" t="str">
        <f>Results!C47</f>
        <v>D09</v>
      </c>
      <c r="M51" s="37" t="str">
        <f>Results!B47</f>
        <v>NM_005343</v>
      </c>
      <c r="N51" s="71" t="e">
        <f>LOG(Results!H47,2)</f>
        <v>#DIV/0!</v>
      </c>
      <c r="O51" s="72" t="str">
        <f>Results!I47</f>
        <v>N/A</v>
      </c>
      <c r="P51" s="66"/>
      <c r="Q51" s="66"/>
      <c r="R51" s="66"/>
      <c r="S51" s="66"/>
    </row>
    <row r="52" ht="15" customHeight="1" spans="11:19">
      <c r="K52" s="73"/>
      <c r="L52" s="37" t="str">
        <f>Results!C48</f>
        <v>D10</v>
      </c>
      <c r="M52" s="37" t="str">
        <f>Results!B48</f>
        <v>NM_000179</v>
      </c>
      <c r="N52" s="71" t="e">
        <f>LOG(Results!H48,2)</f>
        <v>#DIV/0!</v>
      </c>
      <c r="O52" s="72" t="str">
        <f>Results!I48</f>
        <v>N/A</v>
      </c>
      <c r="P52" s="66"/>
      <c r="Q52" s="66"/>
      <c r="R52" s="66"/>
      <c r="S52" s="66"/>
    </row>
    <row r="53" ht="15" customHeight="1" spans="11:19">
      <c r="K53" s="73"/>
      <c r="L53" s="37" t="str">
        <f>Results!C49</f>
        <v>D11</v>
      </c>
      <c r="M53" s="37" t="str">
        <f>Results!B49</f>
        <v>NM_000849</v>
      </c>
      <c r="N53" s="71" t="e">
        <f>LOG(Results!H49,2)</f>
        <v>#DIV/0!</v>
      </c>
      <c r="O53" s="72" t="str">
        <f>Results!I49</f>
        <v>N/A</v>
      </c>
      <c r="P53" s="66"/>
      <c r="Q53" s="66"/>
      <c r="R53" s="66"/>
      <c r="S53" s="66"/>
    </row>
    <row r="54" ht="15" customHeight="1" spans="11:19">
      <c r="K54" s="73"/>
      <c r="L54" s="37" t="str">
        <f>Results!C50</f>
        <v>D12</v>
      </c>
      <c r="M54" s="37" t="str">
        <f>Results!B50</f>
        <v>NM_000754</v>
      </c>
      <c r="N54" s="71" t="e">
        <f>LOG(Results!H50,2)</f>
        <v>#DIV/0!</v>
      </c>
      <c r="O54" s="72" t="str">
        <f>Results!I50</f>
        <v>N/A</v>
      </c>
      <c r="P54" s="66"/>
      <c r="Q54" s="66"/>
      <c r="R54" s="66"/>
      <c r="S54" s="66"/>
    </row>
    <row r="55" ht="15" customHeight="1" spans="11:19">
      <c r="K55" s="73"/>
      <c r="L55" s="37" t="str">
        <f>Results!C51</f>
        <v>E01</v>
      </c>
      <c r="M55" s="37" t="str">
        <f>Results!B51</f>
        <v>NM_001025366</v>
      </c>
      <c r="N55" s="71" t="e">
        <f>LOG(Results!H51,2)</f>
        <v>#DIV/0!</v>
      </c>
      <c r="O55" s="72" t="str">
        <f>Results!I51</f>
        <v>N/A</v>
      </c>
      <c r="P55" s="66"/>
      <c r="Q55" s="66"/>
      <c r="R55" s="66"/>
      <c r="S55" s="66"/>
    </row>
    <row r="56" ht="15" customHeight="1" spans="11:19">
      <c r="K56" s="73"/>
      <c r="L56" s="37" t="str">
        <f>Results!C52</f>
        <v>E02</v>
      </c>
      <c r="M56" s="37" t="str">
        <f>Results!B52</f>
        <v>NM_001074</v>
      </c>
      <c r="N56" s="71" t="e">
        <f>LOG(Results!H52,2)</f>
        <v>#DIV/0!</v>
      </c>
      <c r="O56" s="72" t="str">
        <f>Results!I52</f>
        <v>N/A</v>
      </c>
      <c r="P56" s="66"/>
      <c r="Q56" s="66"/>
      <c r="R56" s="66"/>
      <c r="S56" s="66"/>
    </row>
    <row r="57" ht="15" customHeight="1" spans="11:19">
      <c r="K57" s="73"/>
      <c r="L57" s="37" t="str">
        <f>Results!C53</f>
        <v>E03</v>
      </c>
      <c r="M57" s="37" t="str">
        <f>Results!B53</f>
        <v>NM_001071</v>
      </c>
      <c r="N57" s="71" t="e">
        <f>LOG(Results!H53,2)</f>
        <v>#DIV/0!</v>
      </c>
      <c r="O57" s="72" t="str">
        <f>Results!I53</f>
        <v>N/A</v>
      </c>
      <c r="P57" s="66"/>
      <c r="Q57" s="66"/>
      <c r="R57" s="66"/>
      <c r="S57" s="66"/>
    </row>
    <row r="58" ht="15" customHeight="1" spans="11:19">
      <c r="K58" s="73"/>
      <c r="L58" s="37" t="str">
        <f>Results!C54</f>
        <v>E04</v>
      </c>
      <c r="M58" s="37" t="str">
        <f>Results!B54</f>
        <v>NM_000059</v>
      </c>
      <c r="N58" s="71" t="e">
        <f>LOG(Results!H54,2)</f>
        <v>#DIV/0!</v>
      </c>
      <c r="O58" s="72" t="str">
        <f>Results!I54</f>
        <v>N/A</v>
      </c>
      <c r="P58" s="66"/>
      <c r="Q58" s="66"/>
      <c r="R58" s="66"/>
      <c r="S58" s="66"/>
    </row>
    <row r="59" ht="15" customHeight="1" spans="11:19">
      <c r="K59" s="73"/>
      <c r="L59" s="37" t="str">
        <f>Results!C55</f>
        <v>E05</v>
      </c>
      <c r="M59" s="37" t="str">
        <f>Results!B55</f>
        <v>NM_134424</v>
      </c>
      <c r="N59" s="71" t="e">
        <f>LOG(Results!H55,2)</f>
        <v>#DIV/0!</v>
      </c>
      <c r="O59" s="72" t="str">
        <f>Results!I55</f>
        <v>N/A</v>
      </c>
      <c r="P59" s="66"/>
      <c r="Q59" s="66"/>
      <c r="R59" s="66"/>
      <c r="S59" s="66"/>
    </row>
    <row r="60" ht="15" customHeight="1" spans="11:19">
      <c r="K60" s="73"/>
      <c r="L60" s="37" t="str">
        <f>Results!C56</f>
        <v>E06</v>
      </c>
      <c r="M60" s="37" t="str">
        <f>Results!B56</f>
        <v>NM_002691</v>
      </c>
      <c r="N60" s="71" t="e">
        <f>LOG(Results!H56,2)</f>
        <v>#DIV/0!</v>
      </c>
      <c r="O60" s="72" t="str">
        <f>Results!I56</f>
        <v>N/A</v>
      </c>
      <c r="P60" s="66"/>
      <c r="Q60" s="66"/>
      <c r="R60" s="66"/>
      <c r="S60" s="66"/>
    </row>
    <row r="61" ht="15" customHeight="1" spans="11:19">
      <c r="K61" s="73"/>
      <c r="L61" s="37" t="str">
        <f>Results!C57</f>
        <v>E07</v>
      </c>
      <c r="M61" s="37" t="str">
        <f>Results!B57</f>
        <v>NM_002690</v>
      </c>
      <c r="N61" s="71" t="e">
        <f>LOG(Results!H57,2)</f>
        <v>#DIV/0!</v>
      </c>
      <c r="O61" s="72" t="str">
        <f>Results!I57</f>
        <v>N/A</v>
      </c>
      <c r="P61" s="66"/>
      <c r="Q61" s="66"/>
      <c r="R61" s="66"/>
      <c r="S61" s="66"/>
    </row>
    <row r="62" ht="15" customHeight="1" spans="11:19">
      <c r="K62" s="73"/>
      <c r="L62" s="37" t="str">
        <f>Results!C58</f>
        <v>E08</v>
      </c>
      <c r="M62" s="37" t="str">
        <f>Results!B58</f>
        <v>NM_002592</v>
      </c>
      <c r="N62" s="71" t="e">
        <f>LOG(Results!H58,2)</f>
        <v>#DIV/0!</v>
      </c>
      <c r="O62" s="72" t="str">
        <f>Results!I58</f>
        <v>N/A</v>
      </c>
      <c r="P62" s="66"/>
      <c r="Q62" s="66"/>
      <c r="R62" s="66"/>
      <c r="S62" s="66"/>
    </row>
    <row r="63" ht="15" customHeight="1" spans="11:19">
      <c r="K63" s="73"/>
      <c r="L63" s="37" t="str">
        <f>Results!C59</f>
        <v>E09</v>
      </c>
      <c r="M63" s="37" t="str">
        <f>Results!B59</f>
        <v>NM_000625</v>
      </c>
      <c r="N63" s="71" t="e">
        <f>LOG(Results!H59,2)</f>
        <v>#DIV/0!</v>
      </c>
      <c r="O63" s="72" t="str">
        <f>Results!I59</f>
        <v>N/A</v>
      </c>
      <c r="P63" s="66"/>
      <c r="Q63" s="66"/>
      <c r="R63" s="66"/>
      <c r="S63" s="66"/>
    </row>
    <row r="64" ht="15" customHeight="1" spans="11:19">
      <c r="K64" s="73"/>
      <c r="L64" s="37" t="str">
        <f>Results!C60</f>
        <v>E10</v>
      </c>
      <c r="M64" s="37" t="str">
        <f>Results!B60</f>
        <v>NM_002454</v>
      </c>
      <c r="N64" s="71" t="e">
        <f>LOG(Results!H60,2)</f>
        <v>#DIV/0!</v>
      </c>
      <c r="O64" s="72" t="str">
        <f>Results!I60</f>
        <v>N/A</v>
      </c>
      <c r="P64" s="66"/>
      <c r="Q64" s="66"/>
      <c r="R64" s="66"/>
      <c r="S64" s="66"/>
    </row>
    <row r="65" ht="15" customHeight="1" spans="11:19">
      <c r="K65" s="73"/>
      <c r="L65" s="37" t="str">
        <f>Results!C61</f>
        <v>E11</v>
      </c>
      <c r="M65" s="37" t="str">
        <f>Results!B61</f>
        <v>NM_004994</v>
      </c>
      <c r="N65" s="71" t="e">
        <f>LOG(Results!H61,2)</f>
        <v>#DIV/0!</v>
      </c>
      <c r="O65" s="72" t="str">
        <f>Results!I61</f>
        <v>N/A</v>
      </c>
      <c r="P65" s="66"/>
      <c r="Q65" s="66"/>
      <c r="R65" s="66"/>
      <c r="S65" s="66"/>
    </row>
    <row r="66" ht="15" customHeight="1" spans="11:19">
      <c r="K66" s="73"/>
      <c r="L66" s="37" t="str">
        <f>Results!C62</f>
        <v>E12</v>
      </c>
      <c r="M66" s="37" t="str">
        <f>Results!B62</f>
        <v>NM_002422</v>
      </c>
      <c r="N66" s="71" t="e">
        <f>LOG(Results!H62,2)</f>
        <v>#DIV/0!</v>
      </c>
      <c r="O66" s="72" t="str">
        <f>Results!I62</f>
        <v>N/A</v>
      </c>
      <c r="P66" s="66"/>
      <c r="Q66" s="66"/>
      <c r="R66" s="66"/>
      <c r="S66" s="66"/>
    </row>
    <row r="67" ht="15" customHeight="1" spans="11:19">
      <c r="K67" s="73"/>
      <c r="L67" s="37" t="str">
        <f>Results!C63</f>
        <v>F01</v>
      </c>
      <c r="M67" s="37" t="str">
        <f>Results!B63</f>
        <v>NM_000249</v>
      </c>
      <c r="N67" s="71" t="e">
        <f>LOG(Results!H63,2)</f>
        <v>#DIV/0!</v>
      </c>
      <c r="O67" s="72" t="str">
        <f>Results!I63</f>
        <v>N/A</v>
      </c>
      <c r="P67" s="66"/>
      <c r="Q67" s="66"/>
      <c r="R67" s="66"/>
      <c r="S67" s="66"/>
    </row>
    <row r="68" ht="15" customHeight="1" spans="11:19">
      <c r="K68" s="73"/>
      <c r="L68" s="37" t="str">
        <f>Results!C64</f>
        <v>F02</v>
      </c>
      <c r="M68" s="37" t="str">
        <f>Results!B64</f>
        <v>NM_000234</v>
      </c>
      <c r="N68" s="71" t="e">
        <f>LOG(Results!H64,2)</f>
        <v>#DIV/0!</v>
      </c>
      <c r="O68" s="72" t="str">
        <f>Results!I64</f>
        <v>N/A</v>
      </c>
      <c r="P68" s="66"/>
      <c r="Q68" s="66"/>
      <c r="R68" s="66"/>
      <c r="S68" s="66"/>
    </row>
    <row r="69" ht="15" customHeight="1" spans="11:19">
      <c r="K69" s="73"/>
      <c r="L69" s="37" t="str">
        <f>Results!C65</f>
        <v>F03</v>
      </c>
      <c r="M69" s="37" t="str">
        <f>Results!B65</f>
        <v>NM_000572</v>
      </c>
      <c r="N69" s="71" t="e">
        <f>LOG(Results!H65,2)</f>
        <v>#DIV/0!</v>
      </c>
      <c r="O69" s="72" t="str">
        <f>Results!I65</f>
        <v>N/A</v>
      </c>
      <c r="P69" s="66"/>
      <c r="Q69" s="66"/>
      <c r="R69" s="66"/>
      <c r="S69" s="66"/>
    </row>
    <row r="70" ht="15" customHeight="1" spans="11:19">
      <c r="K70" s="73"/>
      <c r="L70" s="37" t="str">
        <f>Results!C66</f>
        <v>F04</v>
      </c>
      <c r="M70" s="37" t="str">
        <f>Results!B66</f>
        <v>NM_000584</v>
      </c>
      <c r="N70" s="71" t="e">
        <f>LOG(Results!H66,2)</f>
        <v>#DIV/0!</v>
      </c>
      <c r="O70" s="72" t="str">
        <f>Results!I66</f>
        <v>N/A</v>
      </c>
      <c r="P70" s="66"/>
      <c r="Q70" s="66"/>
      <c r="R70" s="66"/>
      <c r="S70" s="66"/>
    </row>
    <row r="71" ht="15" customHeight="1" spans="11:19">
      <c r="K71" s="73"/>
      <c r="L71" s="37" t="str">
        <f>Results!C67</f>
        <v>F05</v>
      </c>
      <c r="M71" s="37" t="str">
        <f>Results!B67</f>
        <v>NM_000384</v>
      </c>
      <c r="N71" s="71" t="e">
        <f>LOG(Results!H67,2)</f>
        <v>#DIV/0!</v>
      </c>
      <c r="O71" s="72" t="str">
        <f>Results!I67</f>
        <v>N/A</v>
      </c>
      <c r="P71" s="66"/>
      <c r="Q71" s="66"/>
      <c r="R71" s="66"/>
      <c r="S71" s="66"/>
    </row>
    <row r="72" ht="15" customHeight="1" spans="11:19">
      <c r="K72" s="73"/>
      <c r="L72" s="37" t="str">
        <f>Results!C68</f>
        <v>F06</v>
      </c>
      <c r="M72" s="37" t="str">
        <f>Results!B68</f>
        <v>NM_000120</v>
      </c>
      <c r="N72" s="71" t="e">
        <f>LOG(Results!H68,2)</f>
        <v>#DIV/0!</v>
      </c>
      <c r="O72" s="72" t="str">
        <f>Results!I68</f>
        <v>N/A</v>
      </c>
      <c r="P72" s="66"/>
      <c r="Q72" s="66"/>
      <c r="R72" s="66"/>
      <c r="S72" s="66"/>
    </row>
    <row r="73" ht="15" customHeight="1" spans="11:19">
      <c r="K73" s="73"/>
      <c r="L73" s="37" t="str">
        <f>Results!C69</f>
        <v>F07</v>
      </c>
      <c r="M73" s="37" t="str">
        <f>Results!B69</f>
        <v>NM_001621</v>
      </c>
      <c r="N73" s="71" t="e">
        <f>LOG(Results!H69,2)</f>
        <v>#DIV/0!</v>
      </c>
      <c r="O73" s="72" t="str">
        <f>Results!I69</f>
        <v>N/A</v>
      </c>
      <c r="P73" s="66"/>
      <c r="Q73" s="66"/>
      <c r="R73" s="66"/>
      <c r="S73" s="66"/>
    </row>
    <row r="74" ht="15" customHeight="1" spans="11:19">
      <c r="K74" s="73"/>
      <c r="L74" s="37" t="str">
        <f>Results!C70</f>
        <v>F08</v>
      </c>
      <c r="M74" s="37" t="str">
        <f>Results!B70</f>
        <v>NM_005228</v>
      </c>
      <c r="N74" s="71" t="e">
        <f>LOG(Results!H70,2)</f>
        <v>#DIV/0!</v>
      </c>
      <c r="O74" s="72" t="str">
        <f>Results!I70</f>
        <v>N/A</v>
      </c>
      <c r="P74" s="66"/>
      <c r="Q74" s="66"/>
      <c r="R74" s="66"/>
      <c r="S74" s="66"/>
    </row>
    <row r="75" ht="15" customHeight="1" spans="11:19">
      <c r="K75" s="73"/>
      <c r="L75" s="37" t="str">
        <f>Results!C71</f>
        <v>F09</v>
      </c>
      <c r="M75" s="37" t="str">
        <f>Results!B71</f>
        <v>NM_001618</v>
      </c>
      <c r="N75" s="71" t="e">
        <f>LOG(Results!H71,2)</f>
        <v>#DIV/0!</v>
      </c>
      <c r="O75" s="72" t="str">
        <f>Results!I71</f>
        <v>N/A</v>
      </c>
      <c r="P75" s="66"/>
      <c r="Q75" s="66"/>
      <c r="R75" s="66"/>
      <c r="S75" s="66"/>
    </row>
    <row r="76" ht="15" customHeight="1" spans="11:19">
      <c r="K76" s="73"/>
      <c r="L76" s="37" t="str">
        <f>Results!C72</f>
        <v>F10</v>
      </c>
      <c r="M76" s="37" t="str">
        <f>Results!B72</f>
        <v>NM_058195</v>
      </c>
      <c r="N76" s="71" t="e">
        <f>LOG(Results!H72,2)</f>
        <v>#DIV/0!</v>
      </c>
      <c r="O76" s="72" t="str">
        <f>Results!I72</f>
        <v>N/A</v>
      </c>
      <c r="P76" s="66"/>
      <c r="Q76" s="66"/>
      <c r="R76" s="66"/>
      <c r="S76" s="66"/>
    </row>
    <row r="77" ht="15" customHeight="1" spans="11:19">
      <c r="K77" s="73"/>
      <c r="L77" s="37" t="str">
        <f>Results!C73</f>
        <v>F11</v>
      </c>
      <c r="M77" s="37" t="str">
        <f>Results!B73</f>
        <v>BC071181</v>
      </c>
      <c r="N77" s="71" t="e">
        <f>LOG(Results!H73,2)</f>
        <v>#DIV/0!</v>
      </c>
      <c r="O77" s="72" t="str">
        <f>Results!I73</f>
        <v>N/A</v>
      </c>
      <c r="P77" s="66"/>
      <c r="Q77" s="66"/>
      <c r="R77" s="66"/>
      <c r="S77" s="66"/>
    </row>
    <row r="78" ht="15" customHeight="1" spans="11:19">
      <c r="K78" s="73"/>
      <c r="L78" s="37" t="str">
        <f>Results!C74</f>
        <v>F12</v>
      </c>
      <c r="M78" s="37" t="str">
        <f>Results!B74</f>
        <v>NM_004296</v>
      </c>
      <c r="N78" s="71" t="e">
        <f>LOG(Results!H74,2)</f>
        <v>#DIV/0!</v>
      </c>
      <c r="O78" s="72" t="str">
        <f>Results!I74</f>
        <v>N/A</v>
      </c>
      <c r="P78" s="66"/>
      <c r="Q78" s="66"/>
      <c r="R78" s="66"/>
      <c r="S78" s="66"/>
    </row>
    <row r="79" ht="15" customHeight="1" spans="11:19">
      <c r="K79" s="73"/>
      <c r="L79" s="37" t="str">
        <f>Results!C75</f>
        <v>G01</v>
      </c>
      <c r="M79" s="37" t="str">
        <f>Results!B75</f>
        <v>NM_001239</v>
      </c>
      <c r="N79" s="71" t="e">
        <f>LOG(Results!H75,2)</f>
        <v>#DIV/0!</v>
      </c>
      <c r="O79" s="72" t="str">
        <f>Results!I75</f>
        <v>N/A</v>
      </c>
      <c r="P79" s="66"/>
      <c r="Q79" s="66"/>
      <c r="R79" s="66"/>
      <c r="S79" s="66"/>
    </row>
    <row r="80" ht="15" customHeight="1" spans="11:19">
      <c r="K80" s="73"/>
      <c r="L80" s="37" t="str">
        <f>Results!C76</f>
        <v>G02</v>
      </c>
      <c r="M80" s="37" t="str">
        <f>Results!B76</f>
        <v>NM_003844</v>
      </c>
      <c r="N80" s="71" t="e">
        <f>LOG(Results!H76,2)</f>
        <v>#DIV/0!</v>
      </c>
      <c r="O80" s="72" t="str">
        <f>Results!I76</f>
        <v>N/A</v>
      </c>
      <c r="P80" s="66"/>
      <c r="Q80" s="66"/>
      <c r="R80" s="66"/>
      <c r="S80" s="66"/>
    </row>
    <row r="81" ht="15" customHeight="1" spans="11:19">
      <c r="K81" s="73"/>
      <c r="L81" s="37" t="str">
        <f>Results!C77</f>
        <v>G03</v>
      </c>
      <c r="M81" s="37" t="str">
        <f>Results!B77</f>
        <v>NM_000071</v>
      </c>
      <c r="N81" s="71" t="e">
        <f>LOG(Results!H77,2)</f>
        <v>#DIV/0!</v>
      </c>
      <c r="O81" s="72" t="str">
        <f>Results!I77</f>
        <v>N/A</v>
      </c>
      <c r="P81" s="66"/>
      <c r="Q81" s="66"/>
      <c r="R81" s="66"/>
      <c r="S81" s="66"/>
    </row>
    <row r="82" ht="15" customHeight="1" spans="11:19">
      <c r="K82" s="73"/>
      <c r="L82" s="37" t="str">
        <f>Results!C78</f>
        <v>G04</v>
      </c>
      <c r="M82" s="37" t="str">
        <f>Results!B78</f>
        <v>NM_003739</v>
      </c>
      <c r="N82" s="71" t="e">
        <f>LOG(Results!H78,2)</f>
        <v>#DIV/0!</v>
      </c>
      <c r="O82" s="72" t="str">
        <f>Results!I78</f>
        <v>N/A</v>
      </c>
      <c r="P82" s="66"/>
      <c r="Q82" s="66"/>
      <c r="R82" s="66"/>
      <c r="S82" s="66"/>
    </row>
    <row r="83" ht="15" customHeight="1" spans="11:19">
      <c r="K83" s="73"/>
      <c r="L83" s="37" t="str">
        <f>Results!C79</f>
        <v>G05</v>
      </c>
      <c r="M83" s="37" t="str">
        <f>Results!B79</f>
        <v>NM_000376</v>
      </c>
      <c r="N83" s="71" t="e">
        <f>LOG(Results!H79,2)</f>
        <v>#DIV/0!</v>
      </c>
      <c r="O83" s="72" t="str">
        <f>Results!I79</f>
        <v>N/A</v>
      </c>
      <c r="P83" s="66"/>
      <c r="Q83" s="66"/>
      <c r="R83" s="66"/>
      <c r="S83" s="66"/>
    </row>
    <row r="84" ht="15" customHeight="1" spans="11:19">
      <c r="K84" s="73"/>
      <c r="L84" s="37" t="str">
        <f>Results!C80</f>
        <v>G06</v>
      </c>
      <c r="M84" s="37" t="str">
        <f>Results!B80</f>
        <v>NM_004333</v>
      </c>
      <c r="N84" s="71" t="e">
        <f>LOG(Results!H80,2)</f>
        <v>#DIV/0!</v>
      </c>
      <c r="O84" s="72" t="str">
        <f>Results!I80</f>
        <v>N/A</v>
      </c>
      <c r="P84" s="66"/>
      <c r="Q84" s="66"/>
      <c r="R84" s="66"/>
      <c r="S84" s="66"/>
    </row>
    <row r="85" ht="15" customHeight="1" spans="11:19">
      <c r="K85" s="73"/>
      <c r="L85" s="37" t="str">
        <f>Results!C81</f>
        <v>G07</v>
      </c>
      <c r="M85" s="37" t="str">
        <f>Results!B81</f>
        <v>NM_194255</v>
      </c>
      <c r="N85" s="71" t="e">
        <f>LOG(Results!H81,2)</f>
        <v>#DIV/0!</v>
      </c>
      <c r="O85" s="72" t="str">
        <f>Results!I81</f>
        <v>N/A</v>
      </c>
      <c r="P85" s="66"/>
      <c r="Q85" s="66"/>
      <c r="R85" s="66"/>
      <c r="S85" s="66"/>
    </row>
    <row r="86" ht="15" customHeight="1" spans="11:19">
      <c r="K86" s="73"/>
      <c r="L86" s="37" t="str">
        <f>Results!C82</f>
        <v>G08</v>
      </c>
      <c r="M86" s="37" t="str">
        <f>Results!B82</f>
        <v>NM_022437</v>
      </c>
      <c r="N86" s="71" t="e">
        <f>LOG(Results!H82,2)</f>
        <v>#DIV/0!</v>
      </c>
      <c r="O86" s="72" t="str">
        <f>Results!I82</f>
        <v>N/A</v>
      </c>
      <c r="P86" s="66"/>
      <c r="Q86" s="66"/>
      <c r="R86" s="66"/>
      <c r="S86" s="66"/>
    </row>
    <row r="87" ht="15" customHeight="1" spans="11:19">
      <c r="K87" s="73"/>
      <c r="L87" s="37" t="str">
        <f>Results!C83</f>
        <v>G09</v>
      </c>
      <c r="M87" s="37" t="str">
        <f>Results!B83</f>
        <v>NM_000057</v>
      </c>
      <c r="N87" s="71" t="e">
        <f>LOG(Results!H83,2)</f>
        <v>#DIV/0!</v>
      </c>
      <c r="O87" s="72" t="str">
        <f>Results!I83</f>
        <v>N/A</v>
      </c>
      <c r="P87" s="66"/>
      <c r="Q87" s="66"/>
      <c r="R87" s="66"/>
      <c r="S87" s="66"/>
    </row>
    <row r="88" ht="15" customHeight="1" spans="11:19">
      <c r="K88" s="73"/>
      <c r="L88" s="37" t="str">
        <f>Results!C84</f>
        <v>G10</v>
      </c>
      <c r="M88" s="37" t="str">
        <f>Results!B84</f>
        <v>NM_002982</v>
      </c>
      <c r="N88" s="71" t="e">
        <f>LOG(Results!H84,2)</f>
        <v>#DIV/0!</v>
      </c>
      <c r="O88" s="72" t="str">
        <f>Results!I84</f>
        <v>N/A</v>
      </c>
      <c r="P88" s="66"/>
      <c r="Q88" s="66"/>
      <c r="R88" s="66"/>
      <c r="S88" s="66"/>
    </row>
    <row r="89" ht="15" customHeight="1" spans="11:19">
      <c r="K89" s="73"/>
      <c r="L89" s="37" t="str">
        <f>Results!C85</f>
        <v>G11</v>
      </c>
      <c r="M89" s="37" t="str">
        <f>Results!B85</f>
        <v>NM_021632</v>
      </c>
      <c r="N89" s="71" t="e">
        <f>LOG(Results!H85,2)</f>
        <v>#DIV/0!</v>
      </c>
      <c r="O89" s="72" t="str">
        <f>Results!I85</f>
        <v>N/A</v>
      </c>
      <c r="P89" s="66"/>
      <c r="Q89" s="66"/>
      <c r="R89" s="66"/>
      <c r="S89" s="66"/>
    </row>
    <row r="90" ht="15" customHeight="1" spans="11:19">
      <c r="K90" s="73"/>
      <c r="L90" s="37" t="str">
        <f>Results!C86</f>
        <v>G12</v>
      </c>
      <c r="M90" s="37" t="str">
        <f>Results!B86</f>
        <v>NM_005037</v>
      </c>
      <c r="N90" s="71" t="e">
        <f>LOG(Results!H86,2)</f>
        <v>#DIV/0!</v>
      </c>
      <c r="O90" s="72" t="str">
        <f>Results!I86</f>
        <v>N/A</v>
      </c>
      <c r="P90" s="66"/>
      <c r="Q90" s="66"/>
      <c r="R90" s="66"/>
      <c r="S90" s="66"/>
    </row>
    <row r="91" spans="11:15">
      <c r="K91" s="70" t="str">
        <f>'Gene Table'!A99</f>
        <v>Plate 2</v>
      </c>
      <c r="L91" s="37" t="str">
        <f>Results!C99</f>
        <v>A01</v>
      </c>
      <c r="M91" s="37" t="str">
        <f>Results!B99</f>
        <v>NM_007120</v>
      </c>
      <c r="N91" s="71" t="e">
        <f>LOG(Results!H99,2)</f>
        <v>#DIV/0!</v>
      </c>
      <c r="O91" s="72" t="str">
        <f>Results!I99</f>
        <v>N/A</v>
      </c>
    </row>
    <row r="92" spans="11:15">
      <c r="K92" s="73"/>
      <c r="L92" s="37" t="str">
        <f>Results!C100</f>
        <v>A02</v>
      </c>
      <c r="M92" s="37" t="str">
        <f>Results!B100</f>
        <v>NM_000535</v>
      </c>
      <c r="N92" s="71" t="e">
        <f>LOG(Results!H100,2)</f>
        <v>#DIV/0!</v>
      </c>
      <c r="O92" s="72" t="str">
        <f>Results!I100</f>
        <v>N/A</v>
      </c>
    </row>
    <row r="93" spans="11:15">
      <c r="K93" s="73"/>
      <c r="L93" s="37" t="str">
        <f>Results!C101</f>
        <v>A03</v>
      </c>
      <c r="M93" s="37" t="str">
        <f>Results!B101</f>
        <v>NM_000534</v>
      </c>
      <c r="N93" s="71" t="e">
        <f>LOG(Results!H101,2)</f>
        <v>#DIV/0!</v>
      </c>
      <c r="O93" s="72" t="str">
        <f>Results!I101</f>
        <v>N/A</v>
      </c>
    </row>
    <row r="94" spans="11:15">
      <c r="K94" s="73"/>
      <c r="L94" s="37" t="str">
        <f>Results!C102</f>
        <v>A04</v>
      </c>
      <c r="M94" s="37" t="str">
        <f>Results!B102</f>
        <v>NM_002467</v>
      </c>
      <c r="N94" s="71" t="e">
        <f>LOG(Results!H102,2)</f>
        <v>#DIV/0!</v>
      </c>
      <c r="O94" s="72" t="str">
        <f>Results!I102</f>
        <v>N/A</v>
      </c>
    </row>
    <row r="95" spans="11:15">
      <c r="K95" s="73"/>
      <c r="L95" s="37" t="str">
        <f>Results!C103</f>
        <v>A05</v>
      </c>
      <c r="M95" s="37" t="str">
        <f>Results!B103</f>
        <v>NM_002439</v>
      </c>
      <c r="N95" s="71" t="e">
        <f>LOG(Results!H103,2)</f>
        <v>#DIV/0!</v>
      </c>
      <c r="O95" s="72" t="str">
        <f>Results!I103</f>
        <v>N/A</v>
      </c>
    </row>
    <row r="96" spans="11:15">
      <c r="K96" s="73"/>
      <c r="L96" s="37" t="str">
        <f>Results!C104</f>
        <v>A06</v>
      </c>
      <c r="M96" s="37" t="str">
        <f>Results!B104</f>
        <v>NM_002426</v>
      </c>
      <c r="N96" s="71" t="e">
        <f>LOG(Results!H104,2)</f>
        <v>#DIV/0!</v>
      </c>
      <c r="O96" s="72" t="str">
        <f>Results!I104</f>
        <v>N/A</v>
      </c>
    </row>
    <row r="97" spans="11:15">
      <c r="K97" s="73"/>
      <c r="L97" s="37" t="str">
        <f>Results!C105</f>
        <v>A07</v>
      </c>
      <c r="M97" s="37" t="str">
        <f>Results!B105</f>
        <v>NM_002424</v>
      </c>
      <c r="N97" s="71" t="e">
        <f>LOG(Results!H105,2)</f>
        <v>#DIV/0!</v>
      </c>
      <c r="O97" s="72" t="str">
        <f>Results!I105</f>
        <v>N/A</v>
      </c>
    </row>
    <row r="98" spans="11:15">
      <c r="K98" s="73"/>
      <c r="L98" s="37" t="str">
        <f>Results!C106</f>
        <v>A08</v>
      </c>
      <c r="M98" s="37" t="str">
        <f>Results!B106</f>
        <v>NM_004530</v>
      </c>
      <c r="N98" s="71" t="e">
        <f>LOG(Results!H106,2)</f>
        <v>#DIV/0!</v>
      </c>
      <c r="O98" s="72" t="str">
        <f>Results!I106</f>
        <v>N/A</v>
      </c>
    </row>
    <row r="99" spans="11:15">
      <c r="K99" s="73"/>
      <c r="L99" s="37" t="str">
        <f>Results!C107</f>
        <v>A09</v>
      </c>
      <c r="M99" s="37" t="str">
        <f>Results!B107</f>
        <v>NM_001668</v>
      </c>
      <c r="N99" s="71" t="e">
        <f>LOG(Results!H107,2)</f>
        <v>#DIV/0!</v>
      </c>
      <c r="O99" s="72" t="str">
        <f>Results!I107</f>
        <v>N/A</v>
      </c>
    </row>
    <row r="100" spans="11:15">
      <c r="K100" s="73"/>
      <c r="L100" s="37" t="str">
        <f>Results!C108</f>
        <v>A10</v>
      </c>
      <c r="M100" s="37" t="str">
        <f>Results!B108</f>
        <v>NM_013975</v>
      </c>
      <c r="N100" s="71" t="e">
        <f>LOG(Results!H108,2)</f>
        <v>#DIV/0!</v>
      </c>
      <c r="O100" s="72" t="str">
        <f>Results!I108</f>
        <v>N/A</v>
      </c>
    </row>
    <row r="101" spans="11:15">
      <c r="K101" s="73"/>
      <c r="L101" s="37" t="str">
        <f>Results!C109</f>
        <v>A11</v>
      </c>
      <c r="M101" s="37" t="str">
        <f>Results!B109</f>
        <v>NM_000044</v>
      </c>
      <c r="N101" s="71" t="e">
        <f>LOG(Results!H109,2)</f>
        <v>#DIV/0!</v>
      </c>
      <c r="O101" s="72" t="str">
        <f>Results!I109</f>
        <v>N/A</v>
      </c>
    </row>
    <row r="102" spans="11:15">
      <c r="K102" s="73"/>
      <c r="L102" s="37" t="str">
        <f>Results!C110</f>
        <v>A12</v>
      </c>
      <c r="M102" s="37" t="str">
        <f>Results!B110</f>
        <v>NM_000882</v>
      </c>
      <c r="N102" s="71" t="e">
        <f>LOG(Results!H110,2)</f>
        <v>#DIV/0!</v>
      </c>
      <c r="O102" s="72" t="str">
        <f>Results!I110</f>
        <v>N/A</v>
      </c>
    </row>
    <row r="103" spans="11:15">
      <c r="K103" s="73"/>
      <c r="L103" s="37" t="str">
        <f>Results!C111</f>
        <v>B01</v>
      </c>
      <c r="M103" s="37" t="str">
        <f>Results!B111</f>
        <v>NM_000639</v>
      </c>
      <c r="N103" s="71" t="e">
        <f>LOG(Results!H111,2)</f>
        <v>#DIV/0!</v>
      </c>
      <c r="O103" s="72" t="str">
        <f>Results!I111</f>
        <v>N/A</v>
      </c>
    </row>
    <row r="104" spans="11:15">
      <c r="K104" s="73"/>
      <c r="L104" s="37" t="str">
        <f>Results!C112</f>
        <v>B02</v>
      </c>
      <c r="M104" s="37" t="str">
        <f>Results!B112</f>
        <v>NM_000418</v>
      </c>
      <c r="N104" s="71" t="e">
        <f>LOG(Results!H112,2)</f>
        <v>#DIV/0!</v>
      </c>
      <c r="O104" s="72" t="str">
        <f>Results!I112</f>
        <v>N/A</v>
      </c>
    </row>
    <row r="105" spans="11:15">
      <c r="K105" s="73"/>
      <c r="L105" s="37" t="str">
        <f>Results!C113</f>
        <v>B03</v>
      </c>
      <c r="M105" s="37" t="str">
        <f>Results!B113</f>
        <v>NM_000586</v>
      </c>
      <c r="N105" s="71" t="e">
        <f>LOG(Results!H113,2)</f>
        <v>#DIV/0!</v>
      </c>
      <c r="O105" s="72" t="str">
        <f>Results!I113</f>
        <v>N/A</v>
      </c>
    </row>
    <row r="106" spans="11:15">
      <c r="K106" s="73"/>
      <c r="L106" s="37" t="str">
        <f>Results!C114</f>
        <v>B04</v>
      </c>
      <c r="M106" s="37" t="str">
        <f>Results!B114</f>
        <v>NM_000575</v>
      </c>
      <c r="N106" s="71" t="e">
        <f>LOG(Results!H114,2)</f>
        <v>#DIV/0!</v>
      </c>
      <c r="O106" s="72" t="str">
        <f>Results!I114</f>
        <v>N/A</v>
      </c>
    </row>
    <row r="107" spans="11:15">
      <c r="K107" s="73"/>
      <c r="L107" s="37" t="str">
        <f>Results!C115</f>
        <v>B05</v>
      </c>
      <c r="M107" s="37" t="str">
        <f>Results!B115</f>
        <v>NM_000038</v>
      </c>
      <c r="N107" s="71" t="e">
        <f>LOG(Results!H115,2)</f>
        <v>#DIV/0!</v>
      </c>
      <c r="O107" s="72" t="str">
        <f>Results!I115</f>
        <v>N/A</v>
      </c>
    </row>
    <row r="108" spans="11:15">
      <c r="K108" s="73"/>
      <c r="L108" s="37" t="str">
        <f>Results!C116</f>
        <v>B06</v>
      </c>
      <c r="M108" s="37" t="str">
        <f>Results!B116</f>
        <v>NM_000135</v>
      </c>
      <c r="N108" s="71" t="e">
        <f>LOG(Results!H116,2)</f>
        <v>#DIV/0!</v>
      </c>
      <c r="O108" s="72" t="str">
        <f>Results!I116</f>
        <v>N/A</v>
      </c>
    </row>
    <row r="109" spans="11:15">
      <c r="K109" s="73"/>
      <c r="L109" s="37" t="str">
        <f>Results!C117</f>
        <v>B07</v>
      </c>
      <c r="M109" s="37" t="str">
        <f>Results!B117</f>
        <v>NM_000122</v>
      </c>
      <c r="N109" s="71" t="e">
        <f>LOG(Results!H117,2)</f>
        <v>#DIV/0!</v>
      </c>
      <c r="O109" s="72" t="str">
        <f>Results!I117</f>
        <v>N/A</v>
      </c>
    </row>
    <row r="110" spans="11:15">
      <c r="K110" s="73"/>
      <c r="L110" s="37" t="str">
        <f>Results!C118</f>
        <v>B08</v>
      </c>
      <c r="M110" s="37" t="str">
        <f>Results!B118</f>
        <v>NM_001979</v>
      </c>
      <c r="N110" s="71" t="e">
        <f>LOG(Results!H118,2)</f>
        <v>#DIV/0!</v>
      </c>
      <c r="O110" s="72" t="str">
        <f>Results!I118</f>
        <v>N/A</v>
      </c>
    </row>
    <row r="111" spans="11:15">
      <c r="K111" s="73"/>
      <c r="L111" s="37" t="str">
        <f>Results!C119</f>
        <v>B09</v>
      </c>
      <c r="M111" s="37" t="str">
        <f>Results!B119</f>
        <v>NM_001963</v>
      </c>
      <c r="N111" s="71" t="e">
        <f>LOG(Results!H119,2)</f>
        <v>#DIV/0!</v>
      </c>
      <c r="O111" s="72" t="str">
        <f>Results!I119</f>
        <v>N/A</v>
      </c>
    </row>
    <row r="112" spans="11:15">
      <c r="K112" s="73"/>
      <c r="L112" s="37" t="str">
        <f>Results!C120</f>
        <v>B10</v>
      </c>
      <c r="M112" s="37" t="str">
        <f>Results!B120</f>
        <v>NM_000795</v>
      </c>
      <c r="N112" s="71" t="e">
        <f>LOG(Results!H120,2)</f>
        <v>#DIV/0!</v>
      </c>
      <c r="O112" s="72" t="str">
        <f>Results!I120</f>
        <v>N/A</v>
      </c>
    </row>
    <row r="113" spans="11:15">
      <c r="K113" s="73"/>
      <c r="L113" s="37" t="str">
        <f>Results!C121</f>
        <v>B11</v>
      </c>
      <c r="M113" s="37" t="str">
        <f>Results!B121</f>
        <v>NM_000771</v>
      </c>
      <c r="N113" s="71" t="e">
        <f>LOG(Results!H121,2)</f>
        <v>#DIV/0!</v>
      </c>
      <c r="O113" s="72" t="str">
        <f>Results!I121</f>
        <v>N/A</v>
      </c>
    </row>
    <row r="114" spans="11:15">
      <c r="K114" s="73"/>
      <c r="L114" s="37" t="str">
        <f>Results!C122</f>
        <v>B12</v>
      </c>
      <c r="M114" s="37" t="str">
        <f>Results!B122</f>
        <v>NM_000769</v>
      </c>
      <c r="N114" s="71" t="e">
        <f>LOG(Results!H122,2)</f>
        <v>#DIV/0!</v>
      </c>
      <c r="O114" s="72" t="str">
        <f>Results!I122</f>
        <v>N/A</v>
      </c>
    </row>
    <row r="115" spans="11:15">
      <c r="K115" s="73"/>
      <c r="L115" s="37" t="str">
        <f>Results!C123</f>
        <v>C01</v>
      </c>
      <c r="M115" s="37" t="str">
        <f>Results!B123</f>
        <v>NM_001902</v>
      </c>
      <c r="N115" s="71" t="e">
        <f>LOG(Results!H123,2)</f>
        <v>#DIV/0!</v>
      </c>
      <c r="O115" s="72" t="str">
        <f>Results!I123</f>
        <v>N/A</v>
      </c>
    </row>
    <row r="116" spans="11:15">
      <c r="K116" s="73"/>
      <c r="L116" s="37" t="str">
        <f>Results!C124</f>
        <v>C02</v>
      </c>
      <c r="M116" s="37" t="str">
        <f>Results!B124</f>
        <v>NM_006437</v>
      </c>
      <c r="N116" s="71" t="e">
        <f>LOG(Results!H124,2)</f>
        <v>#DIV/0!</v>
      </c>
      <c r="O116" s="72" t="str">
        <f>Results!I124</f>
        <v>N/A</v>
      </c>
    </row>
    <row r="117" spans="11:15">
      <c r="K117" s="73"/>
      <c r="L117" s="37" t="str">
        <f>Results!C125</f>
        <v>C03</v>
      </c>
      <c r="M117" s="37" t="str">
        <f>Results!B125</f>
        <v>NM_000669</v>
      </c>
      <c r="N117" s="71" t="e">
        <f>LOG(Results!H125,2)</f>
        <v>#DIV/0!</v>
      </c>
      <c r="O117" s="72" t="str">
        <f>Results!I125</f>
        <v>N/A</v>
      </c>
    </row>
    <row r="118" spans="11:15">
      <c r="K118" s="73"/>
      <c r="L118" s="37" t="str">
        <f>Results!C126</f>
        <v>C04</v>
      </c>
      <c r="M118" s="37" t="str">
        <f>Results!B126</f>
        <v>NM_000078</v>
      </c>
      <c r="N118" s="71" t="e">
        <f>LOG(Results!H126,2)</f>
        <v>#DIV/0!</v>
      </c>
      <c r="O118" s="72" t="str">
        <f>Results!I126</f>
        <v>N/A</v>
      </c>
    </row>
    <row r="119" spans="11:15">
      <c r="K119" s="73"/>
      <c r="L119" s="37" t="str">
        <f>Results!C127</f>
        <v>C05</v>
      </c>
      <c r="M119" s="37" t="str">
        <f>Results!B127</f>
        <v>NM_006407</v>
      </c>
      <c r="N119" s="71" t="e">
        <f>LOG(Results!H127,2)</f>
        <v>#DIV/0!</v>
      </c>
      <c r="O119" s="72" t="str">
        <f>Results!I127</f>
        <v>N/A</v>
      </c>
    </row>
    <row r="120" spans="11:15">
      <c r="K120" s="73"/>
      <c r="L120" s="37" t="str">
        <f>Results!C128</f>
        <v>C06</v>
      </c>
      <c r="M120" s="37" t="str">
        <f>Results!B128</f>
        <v>NM_000075</v>
      </c>
      <c r="N120" s="71" t="e">
        <f>LOG(Results!H128,2)</f>
        <v>#DIV/0!</v>
      </c>
      <c r="O120" s="72" t="str">
        <f>Results!I128</f>
        <v>N/A</v>
      </c>
    </row>
    <row r="121" spans="11:15">
      <c r="K121" s="73"/>
      <c r="L121" s="37" t="str">
        <f>Results!C129</f>
        <v>C07</v>
      </c>
      <c r="M121" s="37" t="str">
        <f>Results!B129</f>
        <v>NM_001003931</v>
      </c>
      <c r="N121" s="71" t="e">
        <f>LOG(Results!H129,2)</f>
        <v>#DIV/0!</v>
      </c>
      <c r="O121" s="72" t="str">
        <f>Results!I129</f>
        <v>N/A</v>
      </c>
    </row>
    <row r="122" spans="11:15">
      <c r="K122" s="73"/>
      <c r="L122" s="37" t="str">
        <f>Results!C130</f>
        <v>C08</v>
      </c>
      <c r="M122" s="37" t="str">
        <f>Results!B130</f>
        <v>NM_000780</v>
      </c>
      <c r="N122" s="71" t="e">
        <f>LOG(Results!H130,2)</f>
        <v>#DIV/0!</v>
      </c>
      <c r="O122" s="72" t="str">
        <f>Results!I130</f>
        <v>N/A</v>
      </c>
    </row>
    <row r="123" spans="11:15">
      <c r="K123" s="73"/>
      <c r="L123" s="37" t="str">
        <f>Results!C131</f>
        <v>C09</v>
      </c>
      <c r="M123" s="37" t="str">
        <f>Results!B131</f>
        <v>NM_001123396</v>
      </c>
      <c r="N123" s="71" t="e">
        <f>LOG(Results!H131,2)</f>
        <v>#DIV/0!</v>
      </c>
      <c r="O123" s="72" t="str">
        <f>Results!I131</f>
        <v>N/A</v>
      </c>
    </row>
    <row r="124" spans="11:15">
      <c r="K124" s="73"/>
      <c r="L124" s="37" t="str">
        <f>Results!C132</f>
        <v>C10</v>
      </c>
      <c r="M124" s="37" t="str">
        <f>Results!B132</f>
        <v>NM_002458</v>
      </c>
      <c r="N124" s="71" t="e">
        <f>LOG(Results!H132,2)</f>
        <v>#DIV/0!</v>
      </c>
      <c r="O124" s="72" t="str">
        <f>Results!I132</f>
        <v>N/A</v>
      </c>
    </row>
    <row r="125" spans="11:15">
      <c r="K125" s="73"/>
      <c r="L125" s="37" t="str">
        <f>Results!C133</f>
        <v>C11</v>
      </c>
      <c r="M125" s="37" t="str">
        <f>Results!B133</f>
        <v>BC004257</v>
      </c>
      <c r="N125" s="71" t="e">
        <f>LOG(Results!H133,2)</f>
        <v>#DIV/0!</v>
      </c>
      <c r="O125" s="72" t="str">
        <f>Results!I133</f>
        <v>N/A</v>
      </c>
    </row>
    <row r="126" spans="11:15">
      <c r="K126" s="73"/>
      <c r="L126" s="37" t="str">
        <f>Results!C134</f>
        <v>C12</v>
      </c>
      <c r="M126" s="37" t="str">
        <f>Results!B134</f>
        <v>NM_130398</v>
      </c>
      <c r="N126" s="71" t="e">
        <f>LOG(Results!H134,2)</f>
        <v>#DIV/0!</v>
      </c>
      <c r="O126" s="72" t="str">
        <f>Results!I134</f>
        <v>N/A</v>
      </c>
    </row>
    <row r="127" spans="11:15">
      <c r="K127" s="73"/>
      <c r="L127" s="37" t="str">
        <f>Results!C135</f>
        <v>D01</v>
      </c>
      <c r="M127" s="37" t="str">
        <f>Results!B135</f>
        <v>NM_001042</v>
      </c>
      <c r="N127" s="71" t="e">
        <f>LOG(Results!H135,2)</f>
        <v>#DIV/0!</v>
      </c>
      <c r="O127" s="72" t="str">
        <f>Results!I135</f>
        <v>N/A</v>
      </c>
    </row>
    <row r="128" spans="11:15">
      <c r="K128" s="73"/>
      <c r="L128" s="37" t="str">
        <f>Results!C136</f>
        <v>D02</v>
      </c>
      <c r="M128" s="37" t="str">
        <f>Results!B136</f>
        <v>NM_001040</v>
      </c>
      <c r="N128" s="71" t="e">
        <f>LOG(Results!H136,2)</f>
        <v>#DIV/0!</v>
      </c>
      <c r="O128" s="72" t="str">
        <f>Results!I136</f>
        <v>N/A</v>
      </c>
    </row>
    <row r="129" spans="11:15">
      <c r="K129" s="73"/>
      <c r="L129" s="37" t="str">
        <f>Results!C137</f>
        <v>D03</v>
      </c>
      <c r="M129" s="37" t="str">
        <f>Results!B137</f>
        <v>NM_005123</v>
      </c>
      <c r="N129" s="71" t="e">
        <f>LOG(Results!H137,2)</f>
        <v>#DIV/0!</v>
      </c>
      <c r="O129" s="72" t="str">
        <f>Results!I137</f>
        <v>N/A</v>
      </c>
    </row>
    <row r="130" spans="11:15">
      <c r="K130" s="73"/>
      <c r="L130" s="37" t="str">
        <f>Results!C138</f>
        <v>D04</v>
      </c>
      <c r="M130" s="37" t="str">
        <f>Results!B138</f>
        <v>NM_005847</v>
      </c>
      <c r="N130" s="71" t="e">
        <f>LOG(Results!H138,2)</f>
        <v>#DIV/0!</v>
      </c>
      <c r="O130" s="72" t="str">
        <f>Results!I138</f>
        <v>N/A</v>
      </c>
    </row>
    <row r="131" spans="11:15">
      <c r="K131" s="73"/>
      <c r="L131" s="37" t="str">
        <f>Results!C139</f>
        <v>D05</v>
      </c>
      <c r="M131" s="37" t="str">
        <f>Results!B139</f>
        <v>NM_001790</v>
      </c>
      <c r="N131" s="71" t="e">
        <f>LOG(Results!H139,2)</f>
        <v>#DIV/0!</v>
      </c>
      <c r="O131" s="72" t="str">
        <f>Results!I139</f>
        <v>N/A</v>
      </c>
    </row>
    <row r="132" spans="11:15">
      <c r="K132" s="73"/>
      <c r="L132" s="37" t="str">
        <f>Results!C140</f>
        <v>D06</v>
      </c>
      <c r="M132" s="37" t="str">
        <f>Results!B140</f>
        <v>NM_004358</v>
      </c>
      <c r="N132" s="71" t="e">
        <f>LOG(Results!H140,2)</f>
        <v>#DIV/0!</v>
      </c>
      <c r="O132" s="72" t="str">
        <f>Results!I140</f>
        <v>N/A</v>
      </c>
    </row>
    <row r="133" spans="11:15">
      <c r="K133" s="73"/>
      <c r="L133" s="37" t="str">
        <f>Results!C141</f>
        <v>D07</v>
      </c>
      <c r="M133" s="37" t="str">
        <f>Results!B141</f>
        <v>NM_001789</v>
      </c>
      <c r="N133" s="71" t="e">
        <f>LOG(Results!H141,2)</f>
        <v>#DIV/0!</v>
      </c>
      <c r="O133" s="72" t="str">
        <f>Results!I141</f>
        <v>N/A</v>
      </c>
    </row>
    <row r="134" spans="11:15">
      <c r="K134" s="73"/>
      <c r="L134" s="37" t="str">
        <f>Results!C142</f>
        <v>D08</v>
      </c>
      <c r="M134" s="37" t="str">
        <f>Results!B142</f>
        <v>NM_014781</v>
      </c>
      <c r="N134" s="71" t="e">
        <f>LOG(Results!H142,2)</f>
        <v>#DIV/0!</v>
      </c>
      <c r="O134" s="72" t="str">
        <f>Results!I142</f>
        <v>N/A</v>
      </c>
    </row>
    <row r="135" spans="11:15">
      <c r="K135" s="73"/>
      <c r="L135" s="37" t="str">
        <f>Results!C143</f>
        <v>D09</v>
      </c>
      <c r="M135" s="37" t="str">
        <f>Results!B143</f>
        <v>NM_018834</v>
      </c>
      <c r="N135" s="71" t="e">
        <f>LOG(Results!H143,2)</f>
        <v>#DIV/0!</v>
      </c>
      <c r="O135" s="72" t="str">
        <f>Results!I143</f>
        <v>N/A</v>
      </c>
    </row>
    <row r="136" spans="11:15">
      <c r="K136" s="73"/>
      <c r="L136" s="37" t="str">
        <f>Results!C144</f>
        <v>D10</v>
      </c>
      <c r="M136" s="37" t="str">
        <f>Results!B144</f>
        <v>NM_004356</v>
      </c>
      <c r="N136" s="71" t="e">
        <f>LOG(Results!H144,2)</f>
        <v>#DIV/0!</v>
      </c>
      <c r="O136" s="72" t="str">
        <f>Results!I144</f>
        <v>N/A</v>
      </c>
    </row>
    <row r="137" spans="11:15">
      <c r="K137" s="73"/>
      <c r="L137" s="37" t="str">
        <f>Results!C145</f>
        <v>D11</v>
      </c>
      <c r="M137" s="37" t="str">
        <f>Results!B145</f>
        <v>NM_001250</v>
      </c>
      <c r="N137" s="71" t="e">
        <f>LOG(Results!H145,2)</f>
        <v>#DIV/0!</v>
      </c>
      <c r="O137" s="72" t="str">
        <f>Results!I145</f>
        <v>N/A</v>
      </c>
    </row>
    <row r="138" spans="11:15">
      <c r="K138" s="73"/>
      <c r="L138" s="37" t="str">
        <f>Results!C146</f>
        <v>D12</v>
      </c>
      <c r="M138" s="37" t="str">
        <f>Results!B146</f>
        <v>NM_001035260</v>
      </c>
      <c r="N138" s="71" t="e">
        <f>LOG(Results!H146,2)</f>
        <v>#DIV/0!</v>
      </c>
      <c r="O138" s="72" t="str">
        <f>Results!I146</f>
        <v>N/A</v>
      </c>
    </row>
    <row r="139" spans="11:15">
      <c r="K139" s="73"/>
      <c r="L139" s="37" t="str">
        <f>Results!C147</f>
        <v>E01</v>
      </c>
      <c r="M139" s="37" t="str">
        <f>Results!B147</f>
        <v>NM_004881</v>
      </c>
      <c r="N139" s="71" t="e">
        <f>LOG(Results!H147,2)</f>
        <v>#DIV/0!</v>
      </c>
      <c r="O139" s="72" t="str">
        <f>Results!I147</f>
        <v>N/A</v>
      </c>
    </row>
    <row r="140" spans="11:15">
      <c r="K140" s="73"/>
      <c r="L140" s="37" t="str">
        <f>Results!C148</f>
        <v>E02</v>
      </c>
      <c r="M140" s="37" t="str">
        <f>Results!B148</f>
        <v>NM_004870</v>
      </c>
      <c r="N140" s="71" t="e">
        <f>LOG(Results!H148,2)</f>
        <v>#DIV/0!</v>
      </c>
      <c r="O140" s="72" t="str">
        <f>Results!I148</f>
        <v>N/A</v>
      </c>
    </row>
    <row r="141" spans="11:15">
      <c r="K141" s="73"/>
      <c r="L141" s="37" t="str">
        <f>Results!C149</f>
        <v>E03</v>
      </c>
      <c r="M141" s="37" t="str">
        <f>Results!B149</f>
        <v>NM_004864</v>
      </c>
      <c r="N141" s="71" t="e">
        <f>LOG(Results!H149,2)</f>
        <v>#DIV/0!</v>
      </c>
      <c r="O141" s="72" t="str">
        <f>Results!I149</f>
        <v>N/A</v>
      </c>
    </row>
    <row r="142" spans="11:15">
      <c r="K142" s="73"/>
      <c r="L142" s="37" t="str">
        <f>Results!C150</f>
        <v>E04</v>
      </c>
      <c r="M142" s="37" t="str">
        <f>Results!B150</f>
        <v>NM_004862</v>
      </c>
      <c r="N142" s="71" t="e">
        <f>LOG(Results!H150,2)</f>
        <v>#DIV/0!</v>
      </c>
      <c r="O142" s="72" t="str">
        <f>Results!I150</f>
        <v>N/A</v>
      </c>
    </row>
    <row r="143" spans="11:15">
      <c r="K143" s="73"/>
      <c r="L143" s="37" t="str">
        <f>Results!C151</f>
        <v>E05</v>
      </c>
      <c r="M143" s="37" t="str">
        <f>Results!B151</f>
        <v>NM_005505</v>
      </c>
      <c r="N143" s="71" t="e">
        <f>LOG(Results!H151,2)</f>
        <v>#DIV/0!</v>
      </c>
      <c r="O143" s="72" t="str">
        <f>Results!I151</f>
        <v>N/A</v>
      </c>
    </row>
    <row r="144" spans="11:15">
      <c r="K144" s="73"/>
      <c r="L144" s="37" t="str">
        <f>Results!C152</f>
        <v>E06</v>
      </c>
      <c r="M144" s="37" t="str">
        <f>Results!B152</f>
        <v>NM_004832</v>
      </c>
      <c r="N144" s="71" t="e">
        <f>LOG(Results!H152,2)</f>
        <v>#DIV/0!</v>
      </c>
      <c r="O144" s="72" t="str">
        <f>Results!I152</f>
        <v>N/A</v>
      </c>
    </row>
    <row r="145" spans="11:15">
      <c r="K145" s="73"/>
      <c r="L145" s="37" t="str">
        <f>Results!C153</f>
        <v>E07</v>
      </c>
      <c r="M145" s="37" t="str">
        <f>Results!B153</f>
        <v>NM_175862</v>
      </c>
      <c r="N145" s="71" t="e">
        <f>LOG(Results!H153,2)</f>
        <v>#DIV/0!</v>
      </c>
      <c r="O145" s="72" t="str">
        <f>Results!I153</f>
        <v>N/A</v>
      </c>
    </row>
    <row r="146" spans="11:15">
      <c r="K146" s="73"/>
      <c r="L146" s="37" t="str">
        <f>Results!C154</f>
        <v>E08</v>
      </c>
      <c r="M146" s="37" t="str">
        <f>Results!B154</f>
        <v>NM_004820</v>
      </c>
      <c r="N146" s="71" t="e">
        <f>LOG(Results!H154,2)</f>
        <v>#DIV/0!</v>
      </c>
      <c r="O146" s="72" t="str">
        <f>Results!I154</f>
        <v>N/A</v>
      </c>
    </row>
    <row r="147" spans="11:15">
      <c r="K147" s="73"/>
      <c r="L147" s="37" t="str">
        <f>Results!C155</f>
        <v>E09</v>
      </c>
      <c r="M147" s="37" t="str">
        <f>Results!B155</f>
        <v>NM_005191</v>
      </c>
      <c r="N147" s="71" t="e">
        <f>LOG(Results!H155,2)</f>
        <v>#DIV/0!</v>
      </c>
      <c r="O147" s="72" t="str">
        <f>Results!I155</f>
        <v>N/A</v>
      </c>
    </row>
    <row r="148" spans="11:15">
      <c r="K148" s="73"/>
      <c r="L148" s="37" t="str">
        <f>Results!C156</f>
        <v>E10</v>
      </c>
      <c r="M148" s="37" t="str">
        <f>Results!B156</f>
        <v>NM_004261</v>
      </c>
      <c r="N148" s="71" t="e">
        <f>LOG(Results!H156,2)</f>
        <v>#DIV/0!</v>
      </c>
      <c r="O148" s="72" t="str">
        <f>Results!I156</f>
        <v>N/A</v>
      </c>
    </row>
    <row r="149" spans="11:15">
      <c r="K149" s="73"/>
      <c r="L149" s="37" t="str">
        <f>Results!C157</f>
        <v>E11</v>
      </c>
      <c r="M149" s="37" t="str">
        <f>Results!B157</f>
        <v>NM_004260</v>
      </c>
      <c r="N149" s="71" t="e">
        <f>LOG(Results!H157,2)</f>
        <v>#DIV/0!</v>
      </c>
      <c r="O149" s="72" t="str">
        <f>Results!I157</f>
        <v>N/A</v>
      </c>
    </row>
    <row r="150" spans="11:15">
      <c r="K150" s="73"/>
      <c r="L150" s="37" t="str">
        <f>Results!C158</f>
        <v>E12</v>
      </c>
      <c r="M150" s="37" t="str">
        <f>Results!B158</f>
        <v>NM_000591</v>
      </c>
      <c r="N150" s="71" t="e">
        <f>LOG(Results!H158,2)</f>
        <v>#DIV/0!</v>
      </c>
      <c r="O150" s="72" t="str">
        <f>Results!I158</f>
        <v>N/A</v>
      </c>
    </row>
    <row r="151" spans="11:15">
      <c r="K151" s="73"/>
      <c r="L151" s="37" t="str">
        <f>Results!C159</f>
        <v>F01</v>
      </c>
      <c r="M151" s="37" t="str">
        <f>Results!B159</f>
        <v>NM_000616</v>
      </c>
      <c r="N151" s="71" t="e">
        <f>LOG(Results!H159,2)</f>
        <v>#DIV/0!</v>
      </c>
      <c r="O151" s="72" t="str">
        <f>Results!I159</f>
        <v>N/A</v>
      </c>
    </row>
    <row r="152" spans="11:15">
      <c r="K152" s="73"/>
      <c r="L152" s="37" t="str">
        <f>Results!C160</f>
        <v>F02</v>
      </c>
      <c r="M152" s="37" t="str">
        <f>Results!B160</f>
        <v>NM_001079691</v>
      </c>
      <c r="N152" s="71" t="e">
        <f>LOG(Results!H160,2)</f>
        <v>#DIV/0!</v>
      </c>
      <c r="O152" s="72" t="str">
        <f>Results!I160</f>
        <v>N/A</v>
      </c>
    </row>
    <row r="153" spans="11:15">
      <c r="K153" s="73"/>
      <c r="L153" s="37" t="str">
        <f>Results!C161</f>
        <v>F03</v>
      </c>
      <c r="M153" s="37" t="str">
        <f>Results!B161</f>
        <v>NM_052848</v>
      </c>
      <c r="N153" s="71" t="e">
        <f>LOG(Results!H161,2)</f>
        <v>#DIV/0!</v>
      </c>
      <c r="O153" s="72" t="str">
        <f>Results!I161</f>
        <v>N/A</v>
      </c>
    </row>
    <row r="154" spans="11:15">
      <c r="K154" s="73"/>
      <c r="L154" s="37" t="str">
        <f>Results!C162</f>
        <v>F04</v>
      </c>
      <c r="M154" s="37" t="str">
        <f>Results!B162</f>
        <v>NM_001238</v>
      </c>
      <c r="N154" s="71" t="e">
        <f>LOG(Results!H162,2)</f>
        <v>#DIV/0!</v>
      </c>
      <c r="O154" s="72" t="str">
        <f>Results!I162</f>
        <v>N/A</v>
      </c>
    </row>
    <row r="155" spans="11:15">
      <c r="K155" s="73"/>
      <c r="L155" s="37" t="str">
        <f>Results!C163</f>
        <v>F05</v>
      </c>
      <c r="M155" s="37" t="str">
        <f>Results!B163</f>
        <v>NM_003927</v>
      </c>
      <c r="N155" s="71" t="e">
        <f>LOG(Results!H163,2)</f>
        <v>#DIV/0!</v>
      </c>
      <c r="O155" s="72" t="str">
        <f>Results!I163</f>
        <v>N/A</v>
      </c>
    </row>
    <row r="156" spans="11:15">
      <c r="K156" s="73"/>
      <c r="L156" s="37" t="str">
        <f>Results!C164</f>
        <v>F06</v>
      </c>
      <c r="M156" s="37" t="str">
        <f>Results!B164</f>
        <v>NM_003925</v>
      </c>
      <c r="N156" s="71" t="e">
        <f>LOG(Results!H164,2)</f>
        <v>#DIV/0!</v>
      </c>
      <c r="O156" s="72" t="str">
        <f>Results!I164</f>
        <v>N/A</v>
      </c>
    </row>
    <row r="157" spans="11:15">
      <c r="K157" s="73"/>
      <c r="L157" s="37" t="str">
        <f>Results!C165</f>
        <v>F07</v>
      </c>
      <c r="M157" s="37" t="str">
        <f>Results!B165</f>
        <v>NM_000730</v>
      </c>
      <c r="N157" s="71" t="e">
        <f>LOG(Results!H165,2)</f>
        <v>#DIV/0!</v>
      </c>
      <c r="O157" s="72" t="str">
        <f>Results!I165</f>
        <v>N/A</v>
      </c>
    </row>
    <row r="158" spans="11:15">
      <c r="K158" s="73"/>
      <c r="L158" s="37" t="str">
        <f>Results!C166</f>
        <v>F08</v>
      </c>
      <c r="M158" s="37" t="str">
        <f>Results!B166</f>
        <v>NM_003878</v>
      </c>
      <c r="N158" s="71" t="e">
        <f>LOG(Results!H166,2)</f>
        <v>#DIV/0!</v>
      </c>
      <c r="O158" s="72" t="str">
        <f>Results!I166</f>
        <v>N/A</v>
      </c>
    </row>
    <row r="159" spans="11:15">
      <c r="K159" s="73"/>
      <c r="L159" s="37" t="str">
        <f>Results!C167</f>
        <v>F09</v>
      </c>
      <c r="M159" s="37" t="str">
        <f>Results!B167</f>
        <v>NM_001236</v>
      </c>
      <c r="N159" s="71" t="e">
        <f>LOG(Results!H167,2)</f>
        <v>#DIV/0!</v>
      </c>
      <c r="O159" s="72" t="str">
        <f>Results!I167</f>
        <v>N/A</v>
      </c>
    </row>
    <row r="160" spans="11:15">
      <c r="K160" s="73"/>
      <c r="L160" s="37" t="str">
        <f>Results!C168</f>
        <v>F10</v>
      </c>
      <c r="M160" s="37" t="str">
        <f>Results!B168</f>
        <v>NM_001757</v>
      </c>
      <c r="N160" s="71" t="e">
        <f>LOG(Results!H168,2)</f>
        <v>#DIV/0!</v>
      </c>
      <c r="O160" s="72" t="str">
        <f>Results!I168</f>
        <v>N/A</v>
      </c>
    </row>
    <row r="161" spans="11:15">
      <c r="K161" s="73"/>
      <c r="L161" s="37" t="str">
        <f>Results!C169</f>
        <v>F11</v>
      </c>
      <c r="M161" s="37" t="str">
        <f>Results!B169</f>
        <v>NM_003747</v>
      </c>
      <c r="N161" s="71" t="e">
        <f>LOG(Results!H169,2)</f>
        <v>#DIV/0!</v>
      </c>
      <c r="O161" s="72" t="str">
        <f>Results!I169</f>
        <v>N/A</v>
      </c>
    </row>
    <row r="162" spans="11:15">
      <c r="K162" s="73"/>
      <c r="L162" s="37" t="str">
        <f>Results!C170</f>
        <v>F12</v>
      </c>
      <c r="M162" s="37" t="str">
        <f>Results!B170</f>
        <v>NM_003742</v>
      </c>
      <c r="N162" s="71" t="e">
        <f>LOG(Results!H170,2)</f>
        <v>#DIV/0!</v>
      </c>
      <c r="O162" s="72" t="str">
        <f>Results!I170</f>
        <v>N/A</v>
      </c>
    </row>
    <row r="163" spans="11:15">
      <c r="K163" s="73"/>
      <c r="L163" s="37" t="str">
        <f>Results!C171</f>
        <v>G01</v>
      </c>
      <c r="M163" s="37" t="str">
        <f>Results!B171</f>
        <v>NM_003738</v>
      </c>
      <c r="N163" s="71" t="e">
        <f>LOG(Results!H171,2)</f>
        <v>#DIV/0!</v>
      </c>
      <c r="O163" s="72" t="str">
        <f>Results!I171</f>
        <v>N/A</v>
      </c>
    </row>
    <row r="164" spans="11:15">
      <c r="K164" s="73"/>
      <c r="L164" s="37" t="str">
        <f>Results!C172</f>
        <v>G02</v>
      </c>
      <c r="M164" s="37" t="str">
        <f>Results!B172</f>
        <v>NM_001753</v>
      </c>
      <c r="N164" s="71" t="e">
        <f>LOG(Results!H172,2)</f>
        <v>#DIV/0!</v>
      </c>
      <c r="O164" s="72" t="str">
        <f>Results!I172</f>
        <v>N/A</v>
      </c>
    </row>
    <row r="165" spans="11:15">
      <c r="K165" s="73"/>
      <c r="L165" s="37" t="str">
        <f>Results!C173</f>
        <v>G03</v>
      </c>
      <c r="M165" s="37" t="str">
        <f>Results!B173</f>
        <v>NM_003617</v>
      </c>
      <c r="N165" s="71" t="e">
        <f>LOG(Results!H173,2)</f>
        <v>#DIV/0!</v>
      </c>
      <c r="O165" s="72" t="str">
        <f>Results!I173</f>
        <v>N/A</v>
      </c>
    </row>
    <row r="166" spans="11:15">
      <c r="K166" s="73"/>
      <c r="L166" s="37" t="str">
        <f>Results!C174</f>
        <v>G04</v>
      </c>
      <c r="M166" s="37" t="str">
        <f>Results!B174</f>
        <v>NM_000388</v>
      </c>
      <c r="N166" s="71" t="e">
        <f>LOG(Results!H174,2)</f>
        <v>#DIV/0!</v>
      </c>
      <c r="O166" s="72" t="str">
        <f>Results!I174</f>
        <v>N/A</v>
      </c>
    </row>
    <row r="167" spans="11:15">
      <c r="K167" s="73"/>
      <c r="L167" s="37" t="str">
        <f>Results!C175</f>
        <v>G05</v>
      </c>
      <c r="M167" s="37" t="str">
        <f>Results!B175</f>
        <v>NM_003579</v>
      </c>
      <c r="N167" s="71" t="e">
        <f>LOG(Results!H175,2)</f>
        <v>#DIV/0!</v>
      </c>
      <c r="O167" s="72" t="str">
        <f>Results!I175</f>
        <v>N/A</v>
      </c>
    </row>
    <row r="168" spans="11:15">
      <c r="K168" s="73"/>
      <c r="L168" s="37" t="str">
        <f>Results!C176</f>
        <v>G06</v>
      </c>
      <c r="M168" s="37" t="str">
        <f>Results!B176</f>
        <v>NM_032316</v>
      </c>
      <c r="N168" s="71" t="e">
        <f>LOG(Results!H176,2)</f>
        <v>#DIV/0!</v>
      </c>
      <c r="O168" s="72" t="str">
        <f>Results!I176</f>
        <v>N/A</v>
      </c>
    </row>
    <row r="169" spans="11:15">
      <c r="K169" s="73"/>
      <c r="L169" s="37" t="str">
        <f>Results!C177</f>
        <v>G07</v>
      </c>
      <c r="M169" s="37" t="str">
        <f>Results!B177</f>
        <v>NM_001004426</v>
      </c>
      <c r="N169" s="71" t="e">
        <f>LOG(Results!H177,2)</f>
        <v>#DIV/0!</v>
      </c>
      <c r="O169" s="72" t="str">
        <f>Results!I177</f>
        <v>N/A</v>
      </c>
    </row>
    <row r="170" spans="11:15">
      <c r="K170" s="73"/>
      <c r="L170" s="37" t="str">
        <f>Results!C178</f>
        <v>G08</v>
      </c>
      <c r="M170" s="37" t="str">
        <f>Results!B178</f>
        <v>NM_004346</v>
      </c>
      <c r="N170" s="71" t="e">
        <f>LOG(Results!H178,2)</f>
        <v>#DIV/0!</v>
      </c>
      <c r="O170" s="72" t="str">
        <f>Results!I178</f>
        <v>N/A</v>
      </c>
    </row>
    <row r="171" spans="11:15">
      <c r="K171" s="73"/>
      <c r="L171" s="37" t="str">
        <f>Results!C179</f>
        <v>G09</v>
      </c>
      <c r="M171" s="37" t="str">
        <f>Results!B179</f>
        <v>NM_003507</v>
      </c>
      <c r="N171" s="71" t="e">
        <f>LOG(Results!H179,2)</f>
        <v>#DIV/0!</v>
      </c>
      <c r="O171" s="72" t="str">
        <f>Results!I179</f>
        <v>N/A</v>
      </c>
    </row>
    <row r="172" spans="11:15">
      <c r="K172" s="73"/>
      <c r="L172" s="37" t="str">
        <f>Results!C180</f>
        <v>G10</v>
      </c>
      <c r="M172" s="37" t="str">
        <f>Results!B180</f>
        <v>NM_004655</v>
      </c>
      <c r="N172" s="71" t="e">
        <f>LOG(Results!H180,2)</f>
        <v>#DIV/0!</v>
      </c>
      <c r="O172" s="72" t="str">
        <f>Results!I180</f>
        <v>N/A</v>
      </c>
    </row>
    <row r="173" spans="11:15">
      <c r="K173" s="73"/>
      <c r="L173" s="37" t="str">
        <f>Results!C181</f>
        <v>G11</v>
      </c>
      <c r="M173" s="37" t="str">
        <f>Results!B181</f>
        <v>NM_006534</v>
      </c>
      <c r="N173" s="71" t="e">
        <f>LOG(Results!H181,2)</f>
        <v>#DIV/0!</v>
      </c>
      <c r="O173" s="72" t="str">
        <f>Results!I181</f>
        <v>N/A</v>
      </c>
    </row>
    <row r="174" spans="11:15">
      <c r="K174" s="73"/>
      <c r="L174" s="37" t="str">
        <f>Results!C182</f>
        <v>G12</v>
      </c>
      <c r="M174" s="37" t="str">
        <f>Results!B182</f>
        <v>NM_030782</v>
      </c>
      <c r="N174" s="71" t="e">
        <f>LOG(Results!H182,2)</f>
        <v>#DIV/0!</v>
      </c>
      <c r="O174" s="72" t="str">
        <f>Results!I182</f>
        <v>N/A</v>
      </c>
    </row>
    <row r="175" spans="11:15">
      <c r="K175" s="70" t="str">
        <f>'Gene Table'!A195</f>
        <v>Plate 3</v>
      </c>
      <c r="L175" s="37" t="str">
        <f>Results!C195</f>
        <v>A01</v>
      </c>
      <c r="M175" s="37" t="str">
        <f>Results!B195</f>
        <v>NM_130445</v>
      </c>
      <c r="N175" s="71" t="e">
        <f>LOG(Results!H195,2)</f>
        <v>#DIV/0!</v>
      </c>
      <c r="O175" s="72" t="str">
        <f>Results!I195</f>
        <v>N/A</v>
      </c>
    </row>
    <row r="176" spans="11:15">
      <c r="K176" s="73"/>
      <c r="L176" s="37" t="str">
        <f>Results!C196</f>
        <v>A02</v>
      </c>
      <c r="M176" s="37" t="str">
        <f>Results!B196</f>
        <v>NM_030578</v>
      </c>
      <c r="N176" s="71" t="e">
        <f>LOG(Results!H196,2)</f>
        <v>#DIV/0!</v>
      </c>
      <c r="O176" s="72" t="str">
        <f>Results!I196</f>
        <v>N/A</v>
      </c>
    </row>
    <row r="177" spans="11:15">
      <c r="K177" s="73"/>
      <c r="L177" s="37" t="str">
        <f>Results!C197</f>
        <v>A03</v>
      </c>
      <c r="M177" s="37" t="str">
        <f>Results!B197</f>
        <v>NM_001042529</v>
      </c>
      <c r="N177" s="71" t="e">
        <f>LOG(Results!H197,2)</f>
        <v>#DIV/0!</v>
      </c>
      <c r="O177" s="72" t="str">
        <f>Results!I197</f>
        <v>N/A</v>
      </c>
    </row>
    <row r="178" spans="11:15">
      <c r="K178" s="73"/>
      <c r="L178" s="37" t="str">
        <f>Results!C198</f>
        <v>A04</v>
      </c>
      <c r="M178" s="37" t="str">
        <f>Results!B198</f>
        <v>NM_001742</v>
      </c>
      <c r="N178" s="71" t="e">
        <f>LOG(Results!H198,2)</f>
        <v>#DIV/0!</v>
      </c>
      <c r="O178" s="72" t="str">
        <f>Results!I198</f>
        <v>N/A</v>
      </c>
    </row>
    <row r="179" spans="11:15">
      <c r="K179" s="73"/>
      <c r="L179" s="37" t="str">
        <f>Results!C199</f>
        <v>A05</v>
      </c>
      <c r="M179" s="37" t="str">
        <f>Results!B199</f>
        <v>NM_013309</v>
      </c>
      <c r="N179" s="71" t="e">
        <f>LOG(Results!H199,2)</f>
        <v>#DIV/0!</v>
      </c>
      <c r="O179" s="72" t="str">
        <f>Results!I199</f>
        <v>N/A</v>
      </c>
    </row>
    <row r="180" spans="11:15">
      <c r="K180" s="73"/>
      <c r="L180" s="37" t="str">
        <f>Results!C200</f>
        <v>A06</v>
      </c>
      <c r="M180" s="37" t="str">
        <f>Results!B200</f>
        <v>NM_006300</v>
      </c>
      <c r="N180" s="71" t="e">
        <f>LOG(Results!H200,2)</f>
        <v>#DIV/0!</v>
      </c>
      <c r="O180" s="72" t="str">
        <f>Results!I200</f>
        <v>N/A</v>
      </c>
    </row>
    <row r="181" spans="11:15">
      <c r="K181" s="73"/>
      <c r="L181" s="37" t="str">
        <f>Results!C201</f>
        <v>A07</v>
      </c>
      <c r="M181" s="37" t="str">
        <f>Results!B201</f>
        <v>NM_001079539</v>
      </c>
      <c r="N181" s="71" t="e">
        <f>LOG(Results!H201,2)</f>
        <v>#DIV/0!</v>
      </c>
      <c r="O181" s="72" t="str">
        <f>Results!I201</f>
        <v>N/A</v>
      </c>
    </row>
    <row r="182" spans="11:15">
      <c r="K182" s="73"/>
      <c r="L182" s="37" t="str">
        <f>Results!C202</f>
        <v>A08</v>
      </c>
      <c r="M182" s="37" t="str">
        <f>Results!B202</f>
        <v>NM_000553</v>
      </c>
      <c r="N182" s="71" t="e">
        <f>LOG(Results!H202,2)</f>
        <v>#DIV/0!</v>
      </c>
      <c r="O182" s="72" t="str">
        <f>Results!I202</f>
        <v>N/A</v>
      </c>
    </row>
    <row r="183" spans="11:15">
      <c r="K183" s="73"/>
      <c r="L183" s="37" t="str">
        <f>Results!C203</f>
        <v>A09</v>
      </c>
      <c r="M183" s="37" t="str">
        <f>Results!B203</f>
        <v>NM_003379</v>
      </c>
      <c r="N183" s="71" t="e">
        <f>LOG(Results!H203,2)</f>
        <v>#DIV/0!</v>
      </c>
      <c r="O183" s="72" t="str">
        <f>Results!I203</f>
        <v>N/A</v>
      </c>
    </row>
    <row r="184" spans="11:15">
      <c r="K184" s="73"/>
      <c r="L184" s="37" t="str">
        <f>Results!C204</f>
        <v>A10</v>
      </c>
      <c r="M184" s="37" t="str">
        <f>Results!B204</f>
        <v>NM_080682</v>
      </c>
      <c r="N184" s="71" t="e">
        <f>LOG(Results!H204,2)</f>
        <v>#DIV/0!</v>
      </c>
      <c r="O184" s="72" t="str">
        <f>Results!I204</f>
        <v>N/A</v>
      </c>
    </row>
    <row r="185" spans="11:15">
      <c r="K185" s="73"/>
      <c r="L185" s="37" t="str">
        <f>Results!C205</f>
        <v>A11</v>
      </c>
      <c r="M185" s="37" t="str">
        <f>Results!B205</f>
        <v>NM_003356</v>
      </c>
      <c r="N185" s="71" t="e">
        <f>LOG(Results!H205,2)</f>
        <v>#DIV/0!</v>
      </c>
      <c r="O185" s="72" t="str">
        <f>Results!I205</f>
        <v>N/A</v>
      </c>
    </row>
    <row r="186" spans="11:15">
      <c r="K186" s="73"/>
      <c r="L186" s="37" t="str">
        <f>Results!C206</f>
        <v>A12</v>
      </c>
      <c r="M186" s="37" t="str">
        <f>Results!B206</f>
        <v>NM_000372</v>
      </c>
      <c r="N186" s="71" t="e">
        <f>LOG(Results!H206,2)</f>
        <v>#DIV/0!</v>
      </c>
      <c r="O186" s="72" t="str">
        <f>Results!I206</f>
        <v>N/A</v>
      </c>
    </row>
    <row r="187" spans="11:15">
      <c r="K187" s="73"/>
      <c r="L187" s="37" t="str">
        <f>Results!C207</f>
        <v>B01</v>
      </c>
      <c r="M187" s="37" t="str">
        <f>Results!B207</f>
        <v>NM_006292</v>
      </c>
      <c r="N187" s="71" t="e">
        <f>LOG(Results!H207,2)</f>
        <v>#DIV/0!</v>
      </c>
      <c r="O187" s="72" t="str">
        <f>Results!I207</f>
        <v>N/A</v>
      </c>
    </row>
    <row r="188" spans="11:15">
      <c r="K188" s="73"/>
      <c r="L188" s="37" t="str">
        <f>Results!C208</f>
        <v>B02</v>
      </c>
      <c r="M188" s="37" t="str">
        <f>Results!B208</f>
        <v>NM_000548</v>
      </c>
      <c r="N188" s="71" t="e">
        <f>LOG(Results!H208,2)</f>
        <v>#DIV/0!</v>
      </c>
      <c r="O188" s="72" t="str">
        <f>Results!I208</f>
        <v>N/A</v>
      </c>
    </row>
    <row r="189" spans="11:15">
      <c r="K189" s="73"/>
      <c r="L189" s="37" t="str">
        <f>Results!C209</f>
        <v>B03</v>
      </c>
      <c r="M189" s="37" t="str">
        <f>Results!B209</f>
        <v>NM_000359</v>
      </c>
      <c r="N189" s="71" t="e">
        <f>LOG(Results!H209,2)</f>
        <v>#DIV/0!</v>
      </c>
      <c r="O189" s="72" t="str">
        <f>Results!I209</f>
        <v>N/A</v>
      </c>
    </row>
    <row r="190" spans="11:15">
      <c r="K190" s="73"/>
      <c r="L190" s="37" t="str">
        <f>Results!C210</f>
        <v>B04</v>
      </c>
      <c r="M190" s="37" t="str">
        <f>Results!B210</f>
        <v>NM_003225</v>
      </c>
      <c r="N190" s="71" t="e">
        <f>LOG(Results!H210,2)</f>
        <v>#DIV/0!</v>
      </c>
      <c r="O190" s="72" t="str">
        <f>Results!I210</f>
        <v>N/A</v>
      </c>
    </row>
    <row r="191" spans="11:15">
      <c r="K191" s="73"/>
      <c r="L191" s="37" t="str">
        <f>Results!C211</f>
        <v>B05</v>
      </c>
      <c r="M191" s="37" t="str">
        <f>Results!B211</f>
        <v>NM_005652</v>
      </c>
      <c r="N191" s="71" t="e">
        <f>LOG(Results!H211,2)</f>
        <v>#DIV/0!</v>
      </c>
      <c r="O191" s="72" t="str">
        <f>Results!I211</f>
        <v>N/A</v>
      </c>
    </row>
    <row r="192" spans="11:15">
      <c r="K192" s="73"/>
      <c r="L192" s="37" t="str">
        <f>Results!C212</f>
        <v>B06</v>
      </c>
      <c r="M192" s="37" t="str">
        <f>Results!B212</f>
        <v>NM_003218</v>
      </c>
      <c r="N192" s="71" t="e">
        <f>LOG(Results!H212,2)</f>
        <v>#DIV/0!</v>
      </c>
      <c r="O192" s="72" t="str">
        <f>Results!I212</f>
        <v>N/A</v>
      </c>
    </row>
    <row r="193" spans="11:15">
      <c r="K193" s="73"/>
      <c r="L193" s="37" t="str">
        <f>Results!C213</f>
        <v>B07</v>
      </c>
      <c r="M193" s="37" t="str">
        <f>Results!B213</f>
        <v>NM_007110</v>
      </c>
      <c r="N193" s="71" t="e">
        <f>LOG(Results!H213,2)</f>
        <v>#DIV/0!</v>
      </c>
      <c r="O193" s="72" t="str">
        <f>Results!I213</f>
        <v>N/A</v>
      </c>
    </row>
    <row r="194" spans="11:15">
      <c r="K194" s="73"/>
      <c r="L194" s="37" t="str">
        <f>Results!C214</f>
        <v>B08</v>
      </c>
      <c r="M194" s="37" t="str">
        <f>Results!B214</f>
        <v>NM_003211</v>
      </c>
      <c r="N194" s="71" t="e">
        <f>LOG(Results!H214,2)</f>
        <v>#DIV/0!</v>
      </c>
      <c r="O194" s="72" t="str">
        <f>Results!I214</f>
        <v>N/A</v>
      </c>
    </row>
    <row r="195" spans="11:15">
      <c r="K195" s="73"/>
      <c r="L195" s="37" t="str">
        <f>Results!C215</f>
        <v>B09</v>
      </c>
      <c r="M195" s="37" t="str">
        <f>Results!B215</f>
        <v>NM_000455</v>
      </c>
      <c r="N195" s="71" t="e">
        <f>LOG(Results!H215,2)</f>
        <v>#DIV/0!</v>
      </c>
      <c r="O195" s="72" t="str">
        <f>Results!I215</f>
        <v>N/A</v>
      </c>
    </row>
    <row r="196" spans="11:15">
      <c r="K196" s="73"/>
      <c r="L196" s="37" t="str">
        <f>Results!C216</f>
        <v>B10</v>
      </c>
      <c r="M196" s="37" t="str">
        <f>Results!B216</f>
        <v>NM_007315</v>
      </c>
      <c r="N196" s="71" t="e">
        <f>LOG(Results!H216,2)</f>
        <v>#DIV/0!</v>
      </c>
      <c r="O196" s="72" t="str">
        <f>Results!I216</f>
        <v>N/A</v>
      </c>
    </row>
    <row r="197" spans="11:15">
      <c r="K197" s="73"/>
      <c r="L197" s="37" t="str">
        <f>Results!C217</f>
        <v>B11</v>
      </c>
      <c r="M197" s="37" t="str">
        <f>Results!B217</f>
        <v>NM_001051</v>
      </c>
      <c r="N197" s="71" t="e">
        <f>LOG(Results!H217,2)</f>
        <v>#DIV/0!</v>
      </c>
      <c r="O197" s="72" t="str">
        <f>Results!I217</f>
        <v>N/A</v>
      </c>
    </row>
    <row r="198" spans="11:15">
      <c r="K198" s="73"/>
      <c r="L198" s="37" t="str">
        <f>Results!C218</f>
        <v>B12</v>
      </c>
      <c r="M198" s="37" t="str">
        <f>Results!B218</f>
        <v>NM_001725</v>
      </c>
      <c r="N198" s="71" t="e">
        <f>LOG(Results!H218,2)</f>
        <v>#DIV/0!</v>
      </c>
      <c r="O198" s="72" t="str">
        <f>Results!I218</f>
        <v>N/A</v>
      </c>
    </row>
    <row r="199" spans="11:15">
      <c r="K199" s="73"/>
      <c r="L199" s="37" t="str">
        <f>Results!C219</f>
        <v>C01</v>
      </c>
      <c r="M199" s="37" t="str">
        <f>Results!B219</f>
        <v>NM_000454</v>
      </c>
      <c r="N199" s="71" t="e">
        <f>LOG(Results!H219,2)</f>
        <v>#DIV/0!</v>
      </c>
      <c r="O199" s="72" t="str">
        <f>Results!I219</f>
        <v>N/A</v>
      </c>
    </row>
    <row r="200" spans="11:15">
      <c r="K200" s="73"/>
      <c r="L200" s="37" t="str">
        <f>Results!C220</f>
        <v>C02</v>
      </c>
      <c r="M200" s="37" t="str">
        <f>Results!B220</f>
        <v>NM_005631</v>
      </c>
      <c r="N200" s="71" t="e">
        <f>LOG(Results!H220,2)</f>
        <v>#DIV/0!</v>
      </c>
      <c r="O200" s="72" t="str">
        <f>Results!I220</f>
        <v>N/A</v>
      </c>
    </row>
    <row r="201" spans="11:15">
      <c r="K201" s="73"/>
      <c r="L201" s="37" t="str">
        <f>Results!C221</f>
        <v>C03</v>
      </c>
      <c r="M201" s="37" t="str">
        <f>Results!B221</f>
        <v>NM_003040</v>
      </c>
      <c r="N201" s="71" t="e">
        <f>LOG(Results!H221,2)</f>
        <v>#DIV/0!</v>
      </c>
      <c r="O201" s="72" t="str">
        <f>Results!I221</f>
        <v>N/A</v>
      </c>
    </row>
    <row r="202" spans="11:15">
      <c r="K202" s="73"/>
      <c r="L202" s="37" t="str">
        <f>Results!C222</f>
        <v>C04</v>
      </c>
      <c r="M202" s="37" t="str">
        <f>Results!B222</f>
        <v>NM_003037</v>
      </c>
      <c r="N202" s="71" t="e">
        <f>LOG(Results!H222,2)</f>
        <v>#DIV/0!</v>
      </c>
      <c r="O202" s="72" t="str">
        <f>Results!I222</f>
        <v>N/A</v>
      </c>
    </row>
    <row r="203" spans="11:15">
      <c r="K203" s="73"/>
      <c r="L203" s="37" t="str">
        <f>Results!C223</f>
        <v>C05</v>
      </c>
      <c r="M203" s="37" t="str">
        <f>Results!B223</f>
        <v>NM_003019</v>
      </c>
      <c r="N203" s="71" t="e">
        <f>LOG(Results!H223,2)</f>
        <v>#DIV/0!</v>
      </c>
      <c r="O203" s="72" t="str">
        <f>Results!I223</f>
        <v>N/A</v>
      </c>
    </row>
    <row r="204" spans="11:15">
      <c r="K204" s="73"/>
      <c r="L204" s="37" t="str">
        <f>Results!C224</f>
        <v>C06</v>
      </c>
      <c r="M204" s="37" t="str">
        <f>Results!B224</f>
        <v>NM_005410</v>
      </c>
      <c r="N204" s="71" t="e">
        <f>LOG(Results!H224,2)</f>
        <v>#DIV/0!</v>
      </c>
      <c r="O204" s="72" t="str">
        <f>Results!I224</f>
        <v>N/A</v>
      </c>
    </row>
    <row r="205" spans="11:15">
      <c r="K205" s="73"/>
      <c r="L205" s="37" t="str">
        <f>Results!C225</f>
        <v>C07</v>
      </c>
      <c r="M205" s="37" t="str">
        <f>Results!B225</f>
        <v>NM_022162</v>
      </c>
      <c r="N205" s="71" t="e">
        <f>LOG(Results!H225,2)</f>
        <v>#DIV/0!</v>
      </c>
      <c r="O205" s="72" t="str">
        <f>Results!I225</f>
        <v>N/A</v>
      </c>
    </row>
    <row r="206" spans="11:15">
      <c r="K206" s="73"/>
      <c r="L206" s="37" t="str">
        <f>Results!C226</f>
        <v>C08</v>
      </c>
      <c r="M206" s="37" t="str">
        <f>Results!B226</f>
        <v>NM_000450</v>
      </c>
      <c r="N206" s="71" t="e">
        <f>LOG(Results!H226,2)</f>
        <v>#DIV/0!</v>
      </c>
      <c r="O206" s="72" t="str">
        <f>Results!I226</f>
        <v>N/A</v>
      </c>
    </row>
    <row r="207" spans="11:15">
      <c r="K207" s="73"/>
      <c r="L207" s="37" t="str">
        <f>Results!C227</f>
        <v>C09</v>
      </c>
      <c r="M207" s="37" t="str">
        <f>Results!B227</f>
        <v>NM_001033886</v>
      </c>
      <c r="N207" s="71" t="e">
        <f>LOG(Results!H227,2)</f>
        <v>#DIV/0!</v>
      </c>
      <c r="O207" s="72" t="str">
        <f>Results!I227</f>
        <v>N/A</v>
      </c>
    </row>
    <row r="208" spans="11:15">
      <c r="K208" s="73"/>
      <c r="L208" s="37" t="str">
        <f>Results!C228</f>
        <v>C10</v>
      </c>
      <c r="M208" s="37" t="str">
        <f>Results!B228</f>
        <v>NM_001713</v>
      </c>
      <c r="N208" s="71" t="e">
        <f>LOG(Results!H228,2)</f>
        <v>#DIV/0!</v>
      </c>
      <c r="O208" s="72" t="str">
        <f>Results!I228</f>
        <v>N/A</v>
      </c>
    </row>
    <row r="209" spans="11:15">
      <c r="K209" s="73"/>
      <c r="L209" s="37" t="str">
        <f>Results!C229</f>
        <v>C11</v>
      </c>
      <c r="M209" s="37" t="str">
        <f>Results!B229</f>
        <v>NM_002985</v>
      </c>
      <c r="N209" s="71" t="e">
        <f>LOG(Results!H229,2)</f>
        <v>#DIV/0!</v>
      </c>
      <c r="O209" s="72" t="str">
        <f>Results!I229</f>
        <v>N/A</v>
      </c>
    </row>
    <row r="210" spans="11:15">
      <c r="K210" s="73"/>
      <c r="L210" s="37" t="str">
        <f>Results!C230</f>
        <v>C12</v>
      </c>
      <c r="M210" s="37" t="str">
        <f>Results!B230</f>
        <v>NM_021976</v>
      </c>
      <c r="N210" s="71" t="e">
        <f>LOG(Results!H230,2)</f>
        <v>#DIV/0!</v>
      </c>
      <c r="O210" s="72" t="str">
        <f>Results!I230</f>
        <v>N/A</v>
      </c>
    </row>
    <row r="211" spans="11:15">
      <c r="K211" s="73"/>
      <c r="L211" s="37" t="str">
        <f>Results!C231</f>
        <v>D01</v>
      </c>
      <c r="M211" s="37" t="str">
        <f>Results!B231</f>
        <v>NM_002957</v>
      </c>
      <c r="N211" s="71" t="e">
        <f>LOG(Results!H231,2)</f>
        <v>#DIV/0!</v>
      </c>
      <c r="O211" s="72" t="str">
        <f>Results!I231</f>
        <v>N/A</v>
      </c>
    </row>
    <row r="212" spans="11:15">
      <c r="K212" s="73"/>
      <c r="L212" s="37" t="str">
        <f>Results!C232</f>
        <v>D02</v>
      </c>
      <c r="M212" s="37" t="str">
        <f>Results!B232</f>
        <v>NM_004327</v>
      </c>
      <c r="N212" s="71" t="e">
        <f>LOG(Results!H232,2)</f>
        <v>#DIV/0!</v>
      </c>
      <c r="O212" s="72" t="str">
        <f>Results!I232</f>
        <v>N/A</v>
      </c>
    </row>
    <row r="213" spans="11:15">
      <c r="K213" s="73"/>
      <c r="L213" s="37" t="str">
        <f>Results!C233</f>
        <v>D03</v>
      </c>
      <c r="M213" s="37" t="str">
        <f>Results!B233</f>
        <v>NM_002947</v>
      </c>
      <c r="N213" s="71" t="e">
        <f>LOG(Results!H233,2)</f>
        <v>#DIV/0!</v>
      </c>
      <c r="O213" s="72" t="str">
        <f>Results!I233</f>
        <v>N/A</v>
      </c>
    </row>
    <row r="214" spans="11:15">
      <c r="K214" s="73"/>
      <c r="L214" s="37" t="str">
        <f>Results!C234</f>
        <v>D04</v>
      </c>
      <c r="M214" s="37" t="str">
        <f>Results!B234</f>
        <v>NM_002946</v>
      </c>
      <c r="N214" s="71" t="e">
        <f>LOG(Results!H234,2)</f>
        <v>#DIV/0!</v>
      </c>
      <c r="O214" s="72" t="str">
        <f>Results!I234</f>
        <v>N/A</v>
      </c>
    </row>
    <row r="215" spans="11:15">
      <c r="K215" s="73"/>
      <c r="L215" s="37" t="str">
        <f>Results!C235</f>
        <v>D05</v>
      </c>
      <c r="M215" s="37" t="str">
        <f>Results!B235</f>
        <v>NM_002945</v>
      </c>
      <c r="N215" s="71" t="e">
        <f>LOG(Results!H235,2)</f>
        <v>#DIV/0!</v>
      </c>
      <c r="O215" s="72" t="str">
        <f>Results!I235</f>
        <v>N/A</v>
      </c>
    </row>
    <row r="216" spans="11:15">
      <c r="K216" s="73"/>
      <c r="L216" s="37" t="str">
        <f>Results!C236</f>
        <v>D06</v>
      </c>
      <c r="M216" s="37" t="str">
        <f>Results!B236</f>
        <v>NM_002944</v>
      </c>
      <c r="N216" s="71" t="e">
        <f>LOG(Results!H236,2)</f>
        <v>#DIV/0!</v>
      </c>
      <c r="O216" s="72" t="str">
        <f>Results!I236</f>
        <v>N/A</v>
      </c>
    </row>
    <row r="217" spans="11:15">
      <c r="K217" s="73"/>
      <c r="L217" s="37" t="str">
        <f>Results!C237</f>
        <v>D07</v>
      </c>
      <c r="M217" s="37" t="str">
        <f>Results!B237</f>
        <v>NM_021133</v>
      </c>
      <c r="N217" s="71" t="e">
        <f>LOG(Results!H237,2)</f>
        <v>#DIV/0!</v>
      </c>
      <c r="O217" s="72" t="str">
        <f>Results!I237</f>
        <v>N/A</v>
      </c>
    </row>
    <row r="218" spans="11:15">
      <c r="K218" s="73"/>
      <c r="L218" s="37" t="str">
        <f>Results!C238</f>
        <v>D08</v>
      </c>
      <c r="M218" s="37" t="str">
        <f>Results!B238</f>
        <v>NM_005614</v>
      </c>
      <c r="N218" s="71" t="e">
        <f>LOG(Results!H238,2)</f>
        <v>#DIV/0!</v>
      </c>
      <c r="O218" s="72" t="str">
        <f>Results!I238</f>
        <v>N/A</v>
      </c>
    </row>
    <row r="219" spans="11:15">
      <c r="K219" s="73"/>
      <c r="L219" s="37" t="str">
        <f>Results!C239</f>
        <v>D09</v>
      </c>
      <c r="M219" s="37" t="str">
        <f>Results!B239</f>
        <v>NM_002923</v>
      </c>
      <c r="N219" s="71" t="e">
        <f>LOG(Results!H239,2)</f>
        <v>#DIV/0!</v>
      </c>
      <c r="O219" s="72" t="str">
        <f>Results!I239</f>
        <v>N/A</v>
      </c>
    </row>
    <row r="220" spans="11:15">
      <c r="K220" s="73"/>
      <c r="L220" s="37" t="str">
        <f>Results!C240</f>
        <v>D10</v>
      </c>
      <c r="M220" s="37" t="str">
        <f>Results!B240</f>
        <v>NM_181578</v>
      </c>
      <c r="N220" s="71" t="e">
        <f>LOG(Results!H240,2)</f>
        <v>#DIV/0!</v>
      </c>
      <c r="O220" s="72" t="str">
        <f>Results!I240</f>
        <v>N/A</v>
      </c>
    </row>
    <row r="221" spans="11:15">
      <c r="K221" s="73"/>
      <c r="L221" s="37" t="str">
        <f>Results!C241</f>
        <v>D11</v>
      </c>
      <c r="M221" s="37" t="str">
        <f>Results!B241</f>
        <v>NM_002915</v>
      </c>
      <c r="N221" s="71" t="e">
        <f>LOG(Results!H241,2)</f>
        <v>#DIV/0!</v>
      </c>
      <c r="O221" s="72" t="str">
        <f>Results!I241</f>
        <v>N/A</v>
      </c>
    </row>
    <row r="222" spans="11:15">
      <c r="K222" s="73"/>
      <c r="L222" s="37" t="str">
        <f>Results!C242</f>
        <v>D12</v>
      </c>
      <c r="M222" s="37" t="str">
        <f>Results!B242</f>
        <v>NM_002914</v>
      </c>
      <c r="N222" s="71" t="e">
        <f>LOG(Results!H242,2)</f>
        <v>#DIV/0!</v>
      </c>
      <c r="O222" s="72" t="str">
        <f>Results!I242</f>
        <v>N/A</v>
      </c>
    </row>
    <row r="223" spans="11:15">
      <c r="K223" s="73"/>
      <c r="L223" s="37" t="str">
        <f>Results!C243</f>
        <v>E01</v>
      </c>
      <c r="M223" s="37" t="str">
        <f>Results!B243</f>
        <v>NM_002913</v>
      </c>
      <c r="N223" s="71" t="e">
        <f>LOG(Results!H243,2)</f>
        <v>#DIV/0!</v>
      </c>
      <c r="O223" s="72" t="str">
        <f>Results!I243</f>
        <v>N/A</v>
      </c>
    </row>
    <row r="224" spans="11:15">
      <c r="K224" s="73"/>
      <c r="L224" s="37" t="str">
        <f>Results!C244</f>
        <v>E02</v>
      </c>
      <c r="M224" s="37" t="str">
        <f>Results!B244</f>
        <v>NM_002912</v>
      </c>
      <c r="N224" s="71" t="e">
        <f>LOG(Results!H244,2)</f>
        <v>#DIV/0!</v>
      </c>
      <c r="O224" s="72" t="str">
        <f>Results!I244</f>
        <v>N/A</v>
      </c>
    </row>
    <row r="225" spans="11:15">
      <c r="K225" s="73"/>
      <c r="L225" s="37" t="str">
        <f>Results!C245</f>
        <v>E03</v>
      </c>
      <c r="M225" s="37" t="str">
        <f>Results!B245</f>
        <v>NM_021629</v>
      </c>
      <c r="N225" s="71" t="e">
        <f>LOG(Results!H245,2)</f>
        <v>#DIV/0!</v>
      </c>
      <c r="O225" s="72" t="str">
        <f>Results!I245</f>
        <v>N/A</v>
      </c>
    </row>
    <row r="226" spans="11:15">
      <c r="K226" s="73"/>
      <c r="L226" s="37" t="str">
        <f>Results!C246</f>
        <v>E04</v>
      </c>
      <c r="M226" s="37" t="str">
        <f>Results!B246</f>
        <v>NM_002876</v>
      </c>
      <c r="N226" s="71" t="e">
        <f>LOG(Results!H246,2)</f>
        <v>#DIV/0!</v>
      </c>
      <c r="O226" s="72" t="str">
        <f>Results!I246</f>
        <v>N/A</v>
      </c>
    </row>
    <row r="227" spans="11:15">
      <c r="K227" s="73"/>
      <c r="L227" s="37" t="str">
        <f>Results!C247</f>
        <v>E05</v>
      </c>
      <c r="M227" s="37" t="str">
        <f>Results!B247</f>
        <v>NM_018890</v>
      </c>
      <c r="N227" s="71" t="e">
        <f>LOG(Results!H247,2)</f>
        <v>#DIV/0!</v>
      </c>
      <c r="O227" s="72" t="str">
        <f>Results!I247</f>
        <v>N/A</v>
      </c>
    </row>
    <row r="228" spans="11:15">
      <c r="K228" s="73"/>
      <c r="L228" s="37" t="str">
        <f>Results!C248</f>
        <v>E06</v>
      </c>
      <c r="M228" s="37" t="str">
        <f>Results!B248</f>
        <v>NM_021213</v>
      </c>
      <c r="N228" s="71" t="e">
        <f>LOG(Results!H248,2)</f>
        <v>#DIV/0!</v>
      </c>
      <c r="O228" s="72" t="str">
        <f>Results!I248</f>
        <v>N/A</v>
      </c>
    </row>
    <row r="229" spans="11:15">
      <c r="K229" s="73"/>
      <c r="L229" s="37" t="str">
        <f>Results!C249</f>
        <v>E07</v>
      </c>
      <c r="M229" s="37" t="str">
        <f>Results!B249</f>
        <v>NM_000465</v>
      </c>
      <c r="N229" s="71" t="e">
        <f>LOG(Results!H249,2)</f>
        <v>#DIV/0!</v>
      </c>
      <c r="O229" s="72" t="str">
        <f>Results!I249</f>
        <v>N/A</v>
      </c>
    </row>
    <row r="230" spans="11:15">
      <c r="K230" s="73"/>
      <c r="L230" s="37" t="str">
        <f>Results!C250</f>
        <v>E08</v>
      </c>
      <c r="M230" s="37" t="str">
        <f>Results!B250</f>
        <v>NM_001188</v>
      </c>
      <c r="N230" s="71" t="e">
        <f>LOG(Results!H250,2)</f>
        <v>#DIV/0!</v>
      </c>
      <c r="O230" s="72" t="str">
        <f>Results!I250</f>
        <v>N/A</v>
      </c>
    </row>
    <row r="231" spans="11:15">
      <c r="K231" s="73"/>
      <c r="L231" s="37" t="str">
        <f>Results!C251</f>
        <v>E09</v>
      </c>
      <c r="M231" s="37" t="str">
        <f>Results!B251</f>
        <v>NM_020884</v>
      </c>
      <c r="N231" s="71" t="e">
        <f>LOG(Results!H251,2)</f>
        <v>#DIV/0!</v>
      </c>
      <c r="O231" s="72" t="str">
        <f>Results!I251</f>
        <v>N/A</v>
      </c>
    </row>
    <row r="232" spans="11:15">
      <c r="K232" s="73"/>
      <c r="L232" s="37" t="str">
        <f>Results!C252</f>
        <v>E10</v>
      </c>
      <c r="M232" s="37" t="str">
        <f>Results!B252</f>
        <v>NM_000962</v>
      </c>
      <c r="N232" s="71" t="e">
        <f>LOG(Results!H252,2)</f>
        <v>#DIV/0!</v>
      </c>
      <c r="O232" s="72" t="str">
        <f>Results!I252</f>
        <v>N/A</v>
      </c>
    </row>
    <row r="233" spans="11:15">
      <c r="K233" s="73"/>
      <c r="L233" s="37" t="str">
        <f>Results!C253</f>
        <v>E11</v>
      </c>
      <c r="M233" s="37" t="str">
        <f>Results!B253</f>
        <v>NM_000314</v>
      </c>
      <c r="N233" s="71" t="e">
        <f>LOG(Results!H253,2)</f>
        <v>#DIV/0!</v>
      </c>
      <c r="O233" s="72" t="str">
        <f>Results!I253</f>
        <v>N/A</v>
      </c>
    </row>
    <row r="234" spans="11:15">
      <c r="K234" s="73"/>
      <c r="L234" s="37" t="str">
        <f>Results!C254</f>
        <v>E12</v>
      </c>
      <c r="M234" s="37" t="str">
        <f>Results!B254</f>
        <v>NM_018657</v>
      </c>
      <c r="N234" s="71" t="e">
        <f>LOG(Results!H254,2)</f>
        <v>#DIV/0!</v>
      </c>
      <c r="O234" s="72" t="str">
        <f>Results!I254</f>
        <v>N/A</v>
      </c>
    </row>
    <row r="235" spans="11:15">
      <c r="K235" s="73"/>
      <c r="L235" s="37" t="str">
        <f>Results!C255</f>
        <v>F01</v>
      </c>
      <c r="M235" s="37" t="str">
        <f>Results!B255</f>
        <v>NM_017902</v>
      </c>
      <c r="N235" s="71" t="e">
        <f>LOG(Results!H255,2)</f>
        <v>#DIV/0!</v>
      </c>
      <c r="O235" s="72" t="str">
        <f>Results!I255</f>
        <v>N/A</v>
      </c>
    </row>
    <row r="236" spans="11:15">
      <c r="K236" s="73"/>
      <c r="L236" s="37" t="str">
        <f>Results!C256</f>
        <v>F02</v>
      </c>
      <c r="M236" s="37" t="str">
        <f>Results!B256</f>
        <v>NM_018315</v>
      </c>
      <c r="N236" s="71" t="e">
        <f>LOG(Results!H256,2)</f>
        <v>#DIV/0!</v>
      </c>
      <c r="O236" s="72" t="str">
        <f>Results!I256</f>
        <v>N/A</v>
      </c>
    </row>
    <row r="237" spans="11:15">
      <c r="K237" s="73"/>
      <c r="L237" s="37" t="str">
        <f>Results!C257</f>
        <v>F03</v>
      </c>
      <c r="M237" s="37" t="str">
        <f>Results!B257</f>
        <v>NM_018081</v>
      </c>
      <c r="N237" s="71" t="e">
        <f>LOG(Results!H257,2)</f>
        <v>#DIV/0!</v>
      </c>
      <c r="O237" s="72" t="str">
        <f>Results!I257</f>
        <v>N/A</v>
      </c>
    </row>
    <row r="238" spans="11:15">
      <c r="K238" s="73"/>
      <c r="L238" s="37" t="str">
        <f>Results!C258</f>
        <v>F04</v>
      </c>
      <c r="M238" s="37" t="str">
        <f>Results!B258</f>
        <v>NM_019077</v>
      </c>
      <c r="N238" s="71" t="e">
        <f>LOG(Results!H258,2)</f>
        <v>#DIV/0!</v>
      </c>
      <c r="O238" s="72" t="str">
        <f>Results!I258</f>
        <v>N/A</v>
      </c>
    </row>
    <row r="239" spans="11:15">
      <c r="K239" s="73"/>
      <c r="L239" s="37" t="str">
        <f>Results!C259</f>
        <v>F05</v>
      </c>
      <c r="M239" s="37" t="str">
        <f>Results!B259</f>
        <v>NM_000446</v>
      </c>
      <c r="N239" s="71" t="e">
        <f>LOG(Results!H259,2)</f>
        <v>#DIV/0!</v>
      </c>
      <c r="O239" s="72" t="str">
        <f>Results!I259</f>
        <v>N/A</v>
      </c>
    </row>
    <row r="240" spans="11:15">
      <c r="K240" s="73"/>
      <c r="L240" s="37" t="str">
        <f>Results!C260</f>
        <v>F06</v>
      </c>
      <c r="M240" s="37" t="str">
        <f>Results!B260</f>
        <v>NM_005035</v>
      </c>
      <c r="N240" s="71" t="e">
        <f>LOG(Results!H260,2)</f>
        <v>#DIV/0!</v>
      </c>
      <c r="O240" s="72" t="str">
        <f>Results!I260</f>
        <v>N/A</v>
      </c>
    </row>
    <row r="241" spans="11:15">
      <c r="K241" s="73"/>
      <c r="L241" s="37" t="str">
        <f>Results!C261</f>
        <v>F07</v>
      </c>
      <c r="M241" s="37" t="str">
        <f>Results!B261</f>
        <v>NM_005034</v>
      </c>
      <c r="N241" s="71" t="e">
        <f>LOG(Results!H261,2)</f>
        <v>#DIV/0!</v>
      </c>
      <c r="O241" s="72" t="str">
        <f>Results!I261</f>
        <v>N/A</v>
      </c>
    </row>
    <row r="242" spans="11:15">
      <c r="K242" s="73"/>
      <c r="L242" s="37" t="str">
        <f>Results!C262</f>
        <v>F08</v>
      </c>
      <c r="M242" s="37" t="str">
        <f>Results!B262</f>
        <v>NM_006234</v>
      </c>
      <c r="N242" s="71" t="e">
        <f>LOG(Results!H262,2)</f>
        <v>#DIV/0!</v>
      </c>
      <c r="O242" s="72" t="str">
        <f>Results!I262</f>
        <v>N/A</v>
      </c>
    </row>
    <row r="243" spans="11:15">
      <c r="K243" s="73"/>
      <c r="L243" s="37" t="str">
        <f>Results!C263</f>
        <v>F09</v>
      </c>
      <c r="M243" s="37" t="str">
        <f>Results!B263</f>
        <v>NM_021974</v>
      </c>
      <c r="N243" s="71" t="e">
        <f>LOG(Results!H263,2)</f>
        <v>#DIV/0!</v>
      </c>
      <c r="O243" s="72" t="str">
        <f>Results!I263</f>
        <v>N/A</v>
      </c>
    </row>
    <row r="244" spans="11:15">
      <c r="K244" s="73"/>
      <c r="L244" s="37" t="str">
        <f>Results!C264</f>
        <v>F10</v>
      </c>
      <c r="M244" s="37" t="str">
        <f>Results!B264</f>
        <v>NM_002695</v>
      </c>
      <c r="N244" s="71" t="e">
        <f>LOG(Results!H264,2)</f>
        <v>#DIV/0!</v>
      </c>
      <c r="O244" s="72" t="str">
        <f>Results!I264</f>
        <v>N/A</v>
      </c>
    </row>
    <row r="245" spans="11:15">
      <c r="K245" s="73"/>
      <c r="L245" s="37" t="str">
        <f>Results!C265</f>
        <v>F11</v>
      </c>
      <c r="M245" s="37" t="str">
        <f>Results!B265</f>
        <v>NM_004805</v>
      </c>
      <c r="N245" s="71" t="e">
        <f>LOG(Results!H265,2)</f>
        <v>#DIV/0!</v>
      </c>
      <c r="O245" s="72" t="str">
        <f>Results!I265</f>
        <v>N/A</v>
      </c>
    </row>
    <row r="246" spans="11:15">
      <c r="K246" s="73"/>
      <c r="L246" s="37" t="str">
        <f>Results!C266</f>
        <v>F12</v>
      </c>
      <c r="M246" s="37" t="str">
        <f>Results!B266</f>
        <v>NM_032940</v>
      </c>
      <c r="N246" s="71" t="e">
        <f>LOG(Results!H266,2)</f>
        <v>#DIV/0!</v>
      </c>
      <c r="O246" s="72" t="str">
        <f>Results!I266</f>
        <v>N/A</v>
      </c>
    </row>
    <row r="247" spans="11:15">
      <c r="K247" s="73"/>
      <c r="L247" s="37" t="str">
        <f>Results!C267</f>
        <v>G01</v>
      </c>
      <c r="M247" s="37" t="str">
        <f>Results!B267</f>
        <v>NM_000938</v>
      </c>
      <c r="N247" s="71" t="e">
        <f>LOG(Results!H267,2)</f>
        <v>#DIV/0!</v>
      </c>
      <c r="O247" s="72" t="str">
        <f>Results!I267</f>
        <v>N/A</v>
      </c>
    </row>
    <row r="248" spans="11:15">
      <c r="K248" s="73"/>
      <c r="L248" s="37" t="str">
        <f>Results!C268</f>
        <v>G02</v>
      </c>
      <c r="M248" s="37" t="str">
        <f>Results!B268</f>
        <v>NM_002693</v>
      </c>
      <c r="N248" s="71" t="e">
        <f>LOG(Results!H268,2)</f>
        <v>#DIV/0!</v>
      </c>
      <c r="O248" s="72" t="str">
        <f>Results!I268</f>
        <v>N/A</v>
      </c>
    </row>
    <row r="249" spans="11:15">
      <c r="K249" s="73"/>
      <c r="L249" s="37" t="str">
        <f>Results!C269</f>
        <v>G03</v>
      </c>
      <c r="M249" s="37" t="str">
        <f>Results!B269</f>
        <v>NM_002692</v>
      </c>
      <c r="N249" s="71" t="e">
        <f>LOG(Results!H269,2)</f>
        <v>#DIV/0!</v>
      </c>
      <c r="O249" s="72" t="str">
        <f>Results!I269</f>
        <v>N/A</v>
      </c>
    </row>
    <row r="250" spans="11:15">
      <c r="K250" s="73"/>
      <c r="L250" s="37" t="str">
        <f>Results!C270</f>
        <v>G04</v>
      </c>
      <c r="M250" s="37" t="str">
        <f>Results!B270</f>
        <v>NM_006231</v>
      </c>
      <c r="N250" s="71" t="e">
        <f>LOG(Results!H270,2)</f>
        <v>#DIV/0!</v>
      </c>
      <c r="O250" s="72" t="str">
        <f>Results!I270</f>
        <v>N/A</v>
      </c>
    </row>
    <row r="251" spans="11:15">
      <c r="K251" s="73"/>
      <c r="L251" s="37" t="str">
        <f>Results!C271</f>
        <v>G05</v>
      </c>
      <c r="M251" s="37" t="str">
        <f>Results!B271</f>
        <v>NM_006230</v>
      </c>
      <c r="N251" s="71" t="e">
        <f>LOG(Results!H271,2)</f>
        <v>#DIV/0!</v>
      </c>
      <c r="O251" s="72" t="str">
        <f>Results!I271</f>
        <v>N/A</v>
      </c>
    </row>
    <row r="252" spans="11:15">
      <c r="K252" s="73"/>
      <c r="L252" s="37" t="str">
        <f>Results!C272</f>
        <v>G06</v>
      </c>
      <c r="M252" s="37" t="str">
        <f>Results!B272</f>
        <v>NM_005030</v>
      </c>
      <c r="N252" s="71" t="e">
        <f>LOG(Results!H272,2)</f>
        <v>#DIV/0!</v>
      </c>
      <c r="O252" s="72" t="str">
        <f>Results!I272</f>
        <v>N/A</v>
      </c>
    </row>
    <row r="253" spans="11:15">
      <c r="K253" s="73"/>
      <c r="L253" s="37" t="str">
        <f>Results!C273</f>
        <v>G07</v>
      </c>
      <c r="M253" s="37" t="str">
        <f>Results!B273</f>
        <v>NM_002658</v>
      </c>
      <c r="N253" s="71" t="e">
        <f>LOG(Results!H273,2)</f>
        <v>#DIV/0!</v>
      </c>
      <c r="O253" s="72" t="str">
        <f>Results!I273</f>
        <v>N/A</v>
      </c>
    </row>
    <row r="254" spans="11:15">
      <c r="K254" s="73"/>
      <c r="L254" s="37" t="str">
        <f>Results!C274</f>
        <v>G08</v>
      </c>
      <c r="M254" s="37" t="str">
        <f>Results!B274</f>
        <v>NM_000300</v>
      </c>
      <c r="N254" s="71" t="e">
        <f>LOG(Results!H274,2)</f>
        <v>#DIV/0!</v>
      </c>
      <c r="O254" s="72" t="str">
        <f>Results!I274</f>
        <v>N/A</v>
      </c>
    </row>
    <row r="255" spans="11:15">
      <c r="K255" s="73"/>
      <c r="L255" s="37" t="str">
        <f>Results!C275</f>
        <v>G09</v>
      </c>
      <c r="M255" s="37" t="str">
        <f>Results!B275</f>
        <v>NM_002648</v>
      </c>
      <c r="N255" s="71" t="e">
        <f>LOG(Results!H275,2)</f>
        <v>#DIV/0!</v>
      </c>
      <c r="O255" s="72" t="str">
        <f>Results!I275</f>
        <v>N/A</v>
      </c>
    </row>
    <row r="256" spans="11:15">
      <c r="K256" s="73"/>
      <c r="L256" s="37" t="str">
        <f>Results!C276</f>
        <v>G10</v>
      </c>
      <c r="M256" s="37" t="str">
        <f>Results!B276</f>
        <v>NM_002634</v>
      </c>
      <c r="N256" s="71" t="e">
        <f>LOG(Results!H276,2)</f>
        <v>#DIV/0!</v>
      </c>
      <c r="O256" s="72" t="str">
        <f>Results!I276</f>
        <v>N/A</v>
      </c>
    </row>
    <row r="257" spans="11:15">
      <c r="K257" s="73"/>
      <c r="L257" s="37" t="str">
        <f>Results!C277</f>
        <v>G11</v>
      </c>
      <c r="M257" s="37" t="str">
        <f>Results!B277</f>
        <v>NM_000927</v>
      </c>
      <c r="N257" s="71" t="e">
        <f>LOG(Results!H277,2)</f>
        <v>#DIV/0!</v>
      </c>
      <c r="O257" s="72" t="str">
        <f>Results!I277</f>
        <v>N/A</v>
      </c>
    </row>
    <row r="258" spans="11:15">
      <c r="K258" s="73"/>
      <c r="L258" s="37" t="str">
        <f>Results!C278</f>
        <v>G12</v>
      </c>
      <c r="M258" s="37" t="str">
        <f>Results!B278</f>
        <v>NM_000926</v>
      </c>
      <c r="N258" s="71" t="e">
        <f>LOG(Results!H278,2)</f>
        <v>#DIV/0!</v>
      </c>
      <c r="O258" s="72" t="str">
        <f>Results!I278</f>
        <v>N/A</v>
      </c>
    </row>
    <row r="259" spans="11:15">
      <c r="K259" s="70" t="str">
        <f>'Gene Table'!A291</f>
        <v>Plate 4</v>
      </c>
      <c r="L259" s="37" t="str">
        <f>Results!C291</f>
        <v>A01</v>
      </c>
      <c r="M259" s="37" t="str">
        <f>Results!B291</f>
        <v>NM_006208</v>
      </c>
      <c r="N259" s="71" t="e">
        <f>LOG(Results!H291,2)</f>
        <v>#DIV/0!</v>
      </c>
      <c r="O259" s="72" t="str">
        <f>Results!I291</f>
        <v>N/A</v>
      </c>
    </row>
    <row r="260" spans="11:15">
      <c r="K260" s="73"/>
      <c r="L260" s="37" t="str">
        <f>Results!C292</f>
        <v>A02</v>
      </c>
      <c r="M260" s="37" t="str">
        <f>Results!B292</f>
        <v>NM_016218</v>
      </c>
      <c r="N260" s="71" t="e">
        <f>LOG(Results!H292,2)</f>
        <v>#DIV/0!</v>
      </c>
      <c r="O260" s="72" t="str">
        <f>Results!I292</f>
        <v>N/A</v>
      </c>
    </row>
    <row r="261" spans="11:15">
      <c r="K261" s="73"/>
      <c r="L261" s="37" t="str">
        <f>Results!C293</f>
        <v>A03</v>
      </c>
      <c r="M261" s="37" t="str">
        <f>Results!B293</f>
        <v>NM_001005783</v>
      </c>
      <c r="N261" s="71" t="e">
        <f>LOG(Results!H293,2)</f>
        <v>#DIV/0!</v>
      </c>
      <c r="O261" s="72" t="str">
        <f>Results!I293</f>
        <v>N/A</v>
      </c>
    </row>
    <row r="262" spans="11:15">
      <c r="K262" s="73"/>
      <c r="L262" s="37" t="str">
        <f>Results!C294</f>
        <v>A04</v>
      </c>
      <c r="M262" s="37" t="str">
        <f>Results!B294</f>
        <v>NM_002562</v>
      </c>
      <c r="N262" s="71" t="e">
        <f>LOG(Results!H294,2)</f>
        <v>#DIV/0!</v>
      </c>
      <c r="O262" s="72" t="str">
        <f>Results!I294</f>
        <v>N/A</v>
      </c>
    </row>
    <row r="263" spans="11:15">
      <c r="K263" s="73"/>
      <c r="L263" s="37" t="str">
        <f>Results!C295</f>
        <v>A05</v>
      </c>
      <c r="M263" s="37" t="str">
        <f>Results!B295</f>
        <v>NM_001008505</v>
      </c>
      <c r="N263" s="71" t="e">
        <f>LOG(Results!H295,2)</f>
        <v>#DIV/0!</v>
      </c>
      <c r="O263" s="72" t="str">
        <f>Results!I295</f>
        <v>N/A</v>
      </c>
    </row>
    <row r="264" spans="11:15">
      <c r="K264" s="73"/>
      <c r="L264" s="37" t="str">
        <f>Results!C296</f>
        <v>A06</v>
      </c>
      <c r="M264" s="37" t="str">
        <f>Results!B296</f>
        <v>NM_000275</v>
      </c>
      <c r="N264" s="71" t="e">
        <f>LOG(Results!H296,2)</f>
        <v>#DIV/0!</v>
      </c>
      <c r="O264" s="72" t="str">
        <f>Results!I296</f>
        <v>N/A</v>
      </c>
    </row>
    <row r="265" spans="11:15">
      <c r="K265" s="73"/>
      <c r="L265" s="37" t="str">
        <f>Results!C297</f>
        <v>A07</v>
      </c>
      <c r="M265" s="37" t="str">
        <f>Results!B297</f>
        <v>NM_002524</v>
      </c>
      <c r="N265" s="71" t="e">
        <f>LOG(Results!H297,2)</f>
        <v>#DIV/0!</v>
      </c>
      <c r="O265" s="72" t="str">
        <f>Results!I297</f>
        <v>N/A</v>
      </c>
    </row>
    <row r="266" spans="11:15">
      <c r="K266" s="73"/>
      <c r="L266" s="37" t="str">
        <f>Results!C298</f>
        <v>A08</v>
      </c>
      <c r="M266" s="37" t="str">
        <f>Results!B298</f>
        <v>NM_000603</v>
      </c>
      <c r="N266" s="71" t="e">
        <f>LOG(Results!H298,2)</f>
        <v>#DIV/0!</v>
      </c>
      <c r="O266" s="72" t="str">
        <f>Results!I298</f>
        <v>N/A</v>
      </c>
    </row>
    <row r="267" spans="11:15">
      <c r="K267" s="73"/>
      <c r="L267" s="37" t="str">
        <f>Results!C299</f>
        <v>A09</v>
      </c>
      <c r="M267" s="37" t="str">
        <f>Results!B299</f>
        <v>NM_000904</v>
      </c>
      <c r="N267" s="71" t="e">
        <f>LOG(Results!H299,2)</f>
        <v>#DIV/0!</v>
      </c>
      <c r="O267" s="72" t="str">
        <f>Results!I299</f>
        <v>N/A</v>
      </c>
    </row>
    <row r="268" spans="11:15">
      <c r="K268" s="73"/>
      <c r="L268" s="37" t="str">
        <f>Results!C300</f>
        <v>A10</v>
      </c>
      <c r="M268" s="37" t="str">
        <f>Results!B300</f>
        <v>NM_001678</v>
      </c>
      <c r="N268" s="71" t="e">
        <f>LOG(Results!H300,2)</f>
        <v>#DIV/0!</v>
      </c>
      <c r="O268" s="72" t="str">
        <f>Results!I300</f>
        <v>N/A</v>
      </c>
    </row>
    <row r="269" spans="11:15">
      <c r="K269" s="73"/>
      <c r="L269" s="37" t="str">
        <f>Results!C301</f>
        <v>A11</v>
      </c>
      <c r="M269" s="37" t="str">
        <f>Results!B301</f>
        <v>NM_004148</v>
      </c>
      <c r="N269" s="71" t="e">
        <f>LOG(Results!H301,2)</f>
        <v>#DIV/0!</v>
      </c>
      <c r="O269" s="72" t="str">
        <f>Results!I301</f>
        <v>N/A</v>
      </c>
    </row>
    <row r="270" spans="11:15">
      <c r="K270" s="73"/>
      <c r="L270" s="37" t="str">
        <f>Results!C302</f>
        <v>A12</v>
      </c>
      <c r="M270" s="37" t="str">
        <f>Results!B302</f>
        <v>NM_004556</v>
      </c>
      <c r="N270" s="71" t="e">
        <f>LOG(Results!H302,2)</f>
        <v>#DIV/0!</v>
      </c>
      <c r="O270" s="72" t="str">
        <f>Results!I302</f>
        <v>N/A</v>
      </c>
    </row>
    <row r="271" spans="11:15">
      <c r="K271" s="73"/>
      <c r="L271" s="37" t="str">
        <f>Results!C303</f>
        <v>B01</v>
      </c>
      <c r="M271" s="37" t="str">
        <f>Results!B303</f>
        <v>NM_000433</v>
      </c>
      <c r="N271" s="71" t="e">
        <f>LOG(Results!H303,2)</f>
        <v>#DIV/0!</v>
      </c>
      <c r="O271" s="72" t="str">
        <f>Results!I303</f>
        <v>N/A</v>
      </c>
    </row>
    <row r="272" spans="11:15">
      <c r="K272" s="73"/>
      <c r="L272" s="37" t="str">
        <f>Results!C304</f>
        <v>B02</v>
      </c>
      <c r="M272" s="37" t="str">
        <f>Results!B304</f>
        <v>NM_002462</v>
      </c>
      <c r="N272" s="71" t="e">
        <f>LOG(Results!H304,2)</f>
        <v>#DIV/0!</v>
      </c>
      <c r="O272" s="72" t="str">
        <f>Results!I304</f>
        <v>N/A</v>
      </c>
    </row>
    <row r="273" spans="11:15">
      <c r="K273" s="73"/>
      <c r="L273" s="37" t="str">
        <f>Results!C305</f>
        <v>B03</v>
      </c>
      <c r="M273" s="37" t="str">
        <f>Results!B305</f>
        <v>NM_005590</v>
      </c>
      <c r="N273" s="71" t="e">
        <f>LOG(Results!H305,2)</f>
        <v>#DIV/0!</v>
      </c>
      <c r="O273" s="72" t="str">
        <f>Results!I305</f>
        <v>N/A</v>
      </c>
    </row>
    <row r="274" spans="11:15">
      <c r="K274" s="73"/>
      <c r="L274" s="37" t="str">
        <f>Results!C306</f>
        <v>B04</v>
      </c>
      <c r="M274" s="37" t="str">
        <f>Results!B306</f>
        <v>NM_001015052</v>
      </c>
      <c r="N274" s="71" t="e">
        <f>LOG(Results!H306,2)</f>
        <v>#DIV/0!</v>
      </c>
      <c r="O274" s="72" t="str">
        <f>Results!I306</f>
        <v>N/A</v>
      </c>
    </row>
    <row r="275" spans="11:15">
      <c r="K275" s="73"/>
      <c r="L275" s="37" t="str">
        <f>Results!C307</f>
        <v>B05</v>
      </c>
      <c r="M275" s="37" t="str">
        <f>Results!B307</f>
        <v>NM_005371</v>
      </c>
      <c r="N275" s="71" t="e">
        <f>LOG(Results!H307,2)</f>
        <v>#DIV/0!</v>
      </c>
      <c r="O275" s="72" t="str">
        <f>Results!I307</f>
        <v>N/A</v>
      </c>
    </row>
    <row r="276" spans="11:15">
      <c r="K276" s="73"/>
      <c r="L276" s="37" t="str">
        <f>Results!C308</f>
        <v>B06</v>
      </c>
      <c r="M276" s="37" t="str">
        <f>Results!B308</f>
        <v>NM_000245</v>
      </c>
      <c r="N276" s="71" t="e">
        <f>LOG(Results!H308,2)</f>
        <v>#DIV/0!</v>
      </c>
      <c r="O276" s="72" t="str">
        <f>Results!I308</f>
        <v>N/A</v>
      </c>
    </row>
    <row r="277" spans="11:15">
      <c r="K277" s="73"/>
      <c r="L277" s="37" t="str">
        <f>Results!C309</f>
        <v>B07</v>
      </c>
      <c r="M277" s="37" t="str">
        <f>Results!B309</f>
        <v>NM_002402</v>
      </c>
      <c r="N277" s="71" t="e">
        <f>LOG(Results!H309,2)</f>
        <v>#DIV/0!</v>
      </c>
      <c r="O277" s="72" t="str">
        <f>Results!I309</f>
        <v>N/A</v>
      </c>
    </row>
    <row r="278" spans="11:15">
      <c r="K278" s="73"/>
      <c r="L278" s="37" t="str">
        <f>Results!C310</f>
        <v>B08</v>
      </c>
      <c r="M278" s="37" t="str">
        <f>Results!B310</f>
        <v>NM_000240</v>
      </c>
      <c r="N278" s="71" t="e">
        <f>LOG(Results!H310,2)</f>
        <v>#DIV/0!</v>
      </c>
      <c r="O278" s="72" t="str">
        <f>Results!I310</f>
        <v>N/A</v>
      </c>
    </row>
    <row r="279" spans="11:15">
      <c r="K279" s="73"/>
      <c r="L279" s="37" t="str">
        <f>Results!C311</f>
        <v>B09</v>
      </c>
      <c r="M279" s="37" t="str">
        <f>Results!B311</f>
        <v>NM_002337</v>
      </c>
      <c r="N279" s="71" t="e">
        <f>LOG(Results!H311,2)</f>
        <v>#DIV/0!</v>
      </c>
      <c r="O279" s="72" t="str">
        <f>Results!I311</f>
        <v>N/A</v>
      </c>
    </row>
    <row r="280" spans="11:15">
      <c r="K280" s="73"/>
      <c r="L280" s="37" t="str">
        <f>Results!C312</f>
        <v>B10</v>
      </c>
      <c r="M280" s="37" t="str">
        <f>Results!B312</f>
        <v>NM_002335</v>
      </c>
      <c r="N280" s="71" t="e">
        <f>LOG(Results!H312,2)</f>
        <v>#DIV/0!</v>
      </c>
      <c r="O280" s="72" t="str">
        <f>Results!I312</f>
        <v>N/A</v>
      </c>
    </row>
    <row r="281" spans="11:15">
      <c r="K281" s="73"/>
      <c r="L281" s="37" t="str">
        <f>Results!C313</f>
        <v>B11</v>
      </c>
      <c r="M281" s="37" t="str">
        <f>Results!B313</f>
        <v>NM_002336</v>
      </c>
      <c r="N281" s="71" t="e">
        <f>LOG(Results!H313,2)</f>
        <v>#DIV/0!</v>
      </c>
      <c r="O281" s="72" t="str">
        <f>Results!I313</f>
        <v>N/A</v>
      </c>
    </row>
    <row r="282" spans="11:15">
      <c r="K282" s="73"/>
      <c r="L282" s="37" t="str">
        <f>Results!C314</f>
        <v>B12</v>
      </c>
      <c r="M282" s="37" t="str">
        <f>Results!B314</f>
        <v>NM_000237</v>
      </c>
      <c r="N282" s="71" t="e">
        <f>LOG(Results!H314,2)</f>
        <v>#DIV/0!</v>
      </c>
      <c r="O282" s="72" t="str">
        <f>Results!I314</f>
        <v>N/A</v>
      </c>
    </row>
    <row r="283" spans="11:15">
      <c r="K283" s="73"/>
      <c r="L283" s="37" t="str">
        <f>Results!C315</f>
        <v>C01</v>
      </c>
      <c r="M283" s="37" t="str">
        <f>Results!B315</f>
        <v>NM_000236</v>
      </c>
      <c r="N283" s="71" t="e">
        <f>LOG(Results!H315,2)</f>
        <v>#DIV/0!</v>
      </c>
      <c r="O283" s="72" t="str">
        <f>Results!I315</f>
        <v>N/A</v>
      </c>
    </row>
    <row r="284" spans="11:15">
      <c r="K284" s="73"/>
      <c r="L284" s="37" t="str">
        <f>Results!C316</f>
        <v>C02</v>
      </c>
      <c r="M284" s="37" t="str">
        <f>Results!B316</f>
        <v>NM_002312</v>
      </c>
      <c r="N284" s="71" t="e">
        <f>LOG(Results!H316,2)</f>
        <v>#DIV/0!</v>
      </c>
      <c r="O284" s="72" t="str">
        <f>Results!I316</f>
        <v>N/A</v>
      </c>
    </row>
    <row r="285" spans="11:15">
      <c r="K285" s="73"/>
      <c r="L285" s="37" t="str">
        <f>Results!C317</f>
        <v>C03</v>
      </c>
      <c r="M285" s="37" t="str">
        <f>Results!B317</f>
        <v>NM_001175</v>
      </c>
      <c r="N285" s="71" t="e">
        <f>LOG(Results!H317,2)</f>
        <v>#DIV/0!</v>
      </c>
      <c r="O285" s="72" t="str">
        <f>Results!I317</f>
        <v>N/A</v>
      </c>
    </row>
    <row r="286" spans="11:15">
      <c r="K286" s="73"/>
      <c r="L286" s="37" t="str">
        <f>Results!C318</f>
        <v>C04</v>
      </c>
      <c r="M286" s="37" t="str">
        <f>Results!B318</f>
        <v>NM_002303</v>
      </c>
      <c r="N286" s="71" t="e">
        <f>LOG(Results!H318,2)</f>
        <v>#DIV/0!</v>
      </c>
      <c r="O286" s="72" t="str">
        <f>Results!I318</f>
        <v>N/A</v>
      </c>
    </row>
    <row r="287" spans="11:15">
      <c r="K287" s="73"/>
      <c r="L287" s="37" t="str">
        <f>Results!C319</f>
        <v>C05</v>
      </c>
      <c r="M287" s="37" t="str">
        <f>Results!B319</f>
        <v>NM_000230</v>
      </c>
      <c r="N287" s="71" t="e">
        <f>LOG(Results!H319,2)</f>
        <v>#DIV/0!</v>
      </c>
      <c r="O287" s="72" t="str">
        <f>Results!I319</f>
        <v>N/A</v>
      </c>
    </row>
    <row r="288" spans="11:15">
      <c r="K288" s="73"/>
      <c r="L288" s="37" t="str">
        <f>Results!C320</f>
        <v>C06</v>
      </c>
      <c r="M288" s="37" t="str">
        <f>Results!B320</f>
        <v>NM_000527</v>
      </c>
      <c r="N288" s="71" t="e">
        <f>LOG(Results!H320,2)</f>
        <v>#DIV/0!</v>
      </c>
      <c r="O288" s="72" t="str">
        <f>Results!I320</f>
        <v>N/A</v>
      </c>
    </row>
    <row r="289" spans="11:15">
      <c r="K289" s="73"/>
      <c r="L289" s="37" t="str">
        <f>Results!C321</f>
        <v>C07</v>
      </c>
      <c r="M289" s="37" t="str">
        <f>Results!B321</f>
        <v>NM_000229</v>
      </c>
      <c r="N289" s="71" t="e">
        <f>LOG(Results!H321,2)</f>
        <v>#DIV/0!</v>
      </c>
      <c r="O289" s="72" t="str">
        <f>Results!I321</f>
        <v>N/A</v>
      </c>
    </row>
    <row r="290" spans="11:15">
      <c r="K290" s="73"/>
      <c r="L290" s="37" t="str">
        <f>Results!C322</f>
        <v>C08</v>
      </c>
      <c r="M290" s="37" t="str">
        <f>Results!B322</f>
        <v>NM_013289</v>
      </c>
      <c r="N290" s="71" t="e">
        <f>LOG(Results!H322,2)</f>
        <v>#DIV/0!</v>
      </c>
      <c r="O290" s="72" t="str">
        <f>Results!I322</f>
        <v>N/A</v>
      </c>
    </row>
    <row r="291" spans="11:15">
      <c r="K291" s="73"/>
      <c r="L291" s="37" t="str">
        <f>Results!C323</f>
        <v>C09</v>
      </c>
      <c r="M291" s="37" t="str">
        <f>Results!B323</f>
        <v>NM_198686</v>
      </c>
      <c r="N291" s="71" t="e">
        <f>LOG(Results!H323,2)</f>
        <v>#DIV/0!</v>
      </c>
      <c r="O291" s="72" t="str">
        <f>Results!I323</f>
        <v>N/A</v>
      </c>
    </row>
    <row r="292" spans="11:15">
      <c r="K292" s="73"/>
      <c r="L292" s="37" t="str">
        <f>Results!C324</f>
        <v>C10</v>
      </c>
      <c r="M292" s="37" t="str">
        <f>Results!B324</f>
        <v>NM_000215</v>
      </c>
      <c r="N292" s="71" t="e">
        <f>LOG(Results!H324,2)</f>
        <v>#DIV/0!</v>
      </c>
      <c r="O292" s="72" t="str">
        <f>Results!I324</f>
        <v>N/A</v>
      </c>
    </row>
    <row r="293" spans="11:15">
      <c r="K293" s="73"/>
      <c r="L293" s="37" t="str">
        <f>Results!C325</f>
        <v>C11</v>
      </c>
      <c r="M293" s="37" t="str">
        <f>Results!B325</f>
        <v>NM_005544</v>
      </c>
      <c r="N293" s="71" t="e">
        <f>LOG(Results!H325,2)</f>
        <v>#DIV/0!</v>
      </c>
      <c r="O293" s="72" t="str">
        <f>Results!I325</f>
        <v>N/A</v>
      </c>
    </row>
    <row r="294" spans="11:15">
      <c r="K294" s="73"/>
      <c r="L294" s="37" t="str">
        <f>Results!C326</f>
        <v>C12</v>
      </c>
      <c r="M294" s="37" t="str">
        <f>Results!B326</f>
        <v>NM_001571</v>
      </c>
      <c r="N294" s="71" t="e">
        <f>LOG(Results!H326,2)</f>
        <v>#DIV/0!</v>
      </c>
      <c r="O294" s="72" t="str">
        <f>Results!I326</f>
        <v>N/A</v>
      </c>
    </row>
    <row r="295" spans="11:15">
      <c r="K295" s="73"/>
      <c r="L295" s="37" t="str">
        <f>Results!C327</f>
        <v>D01</v>
      </c>
      <c r="M295" s="37" t="str">
        <f>Results!B327</f>
        <v>NM_002198</v>
      </c>
      <c r="N295" s="71" t="e">
        <f>LOG(Results!H327,2)</f>
        <v>#DIV/0!</v>
      </c>
      <c r="O295" s="72" t="str">
        <f>Results!I327</f>
        <v>N/A</v>
      </c>
    </row>
    <row r="296" spans="11:15">
      <c r="K296" s="73"/>
      <c r="L296" s="37" t="str">
        <f>Results!C328</f>
        <v>D02</v>
      </c>
      <c r="M296" s="37" t="str">
        <f>Results!B328</f>
        <v>NM_000208</v>
      </c>
      <c r="N296" s="71" t="e">
        <f>LOG(Results!H328,2)</f>
        <v>#DIV/0!</v>
      </c>
      <c r="O296" s="72" t="str">
        <f>Results!I328</f>
        <v>N/A</v>
      </c>
    </row>
    <row r="297" spans="11:15">
      <c r="K297" s="73"/>
      <c r="L297" s="37" t="str">
        <f>Results!C329</f>
        <v>D03</v>
      </c>
      <c r="M297" s="37" t="str">
        <f>Results!B329</f>
        <v>NM_002189</v>
      </c>
      <c r="N297" s="71" t="e">
        <f>LOG(Results!H329,2)</f>
        <v>#DIV/0!</v>
      </c>
      <c r="O297" s="72" t="str">
        <f>Results!I329</f>
        <v>N/A</v>
      </c>
    </row>
    <row r="298" spans="11:15">
      <c r="K298" s="73"/>
      <c r="L298" s="37" t="str">
        <f>Results!C330</f>
        <v>D04</v>
      </c>
      <c r="M298" s="37" t="str">
        <f>Results!B330</f>
        <v>NM_000585</v>
      </c>
      <c r="N298" s="71" t="e">
        <f>LOG(Results!H330,2)</f>
        <v>#DIV/0!</v>
      </c>
      <c r="O298" s="72" t="str">
        <f>Results!I330</f>
        <v>N/A</v>
      </c>
    </row>
    <row r="299" spans="11:15">
      <c r="K299" s="73"/>
      <c r="L299" s="37" t="str">
        <f>Results!C331</f>
        <v>D05</v>
      </c>
      <c r="M299" s="37" t="str">
        <f>Results!B331</f>
        <v>NM_002188</v>
      </c>
      <c r="N299" s="71" t="e">
        <f>LOG(Results!H331,2)</f>
        <v>#DIV/0!</v>
      </c>
      <c r="O299" s="72" t="str">
        <f>Results!I331</f>
        <v>N/A</v>
      </c>
    </row>
    <row r="300" spans="11:15">
      <c r="K300" s="73"/>
      <c r="L300" s="37" t="str">
        <f>Results!C332</f>
        <v>D06</v>
      </c>
      <c r="M300" s="37" t="str">
        <f>Results!B332</f>
        <v>NM_002187</v>
      </c>
      <c r="N300" s="71" t="e">
        <f>LOG(Results!H332,2)</f>
        <v>#DIV/0!</v>
      </c>
      <c r="O300" s="72" t="str">
        <f>Results!I332</f>
        <v>N/A</v>
      </c>
    </row>
    <row r="301" spans="11:15">
      <c r="K301" s="73"/>
      <c r="L301" s="37" t="str">
        <f>Results!C333</f>
        <v>D07</v>
      </c>
      <c r="M301" s="37" t="str">
        <f>Results!B333</f>
        <v>NM_000634</v>
      </c>
      <c r="N301" s="71" t="e">
        <f>LOG(Results!H333,2)</f>
        <v>#DIV/0!</v>
      </c>
      <c r="O301" s="72" t="str">
        <f>Results!I333</f>
        <v>N/A</v>
      </c>
    </row>
    <row r="302" spans="11:15">
      <c r="K302" s="73"/>
      <c r="L302" s="37" t="str">
        <f>Results!C334</f>
        <v>D08</v>
      </c>
      <c r="M302" s="37" t="str">
        <f>Results!B334</f>
        <v>NM_002185</v>
      </c>
      <c r="N302" s="71" t="e">
        <f>LOG(Results!H334,2)</f>
        <v>#DIV/0!</v>
      </c>
      <c r="O302" s="72" t="str">
        <f>Results!I334</f>
        <v>N/A</v>
      </c>
    </row>
    <row r="303" spans="11:15">
      <c r="K303" s="73"/>
      <c r="L303" s="37" t="str">
        <f>Results!C335</f>
        <v>D09</v>
      </c>
      <c r="M303" s="37" t="str">
        <f>Results!B335</f>
        <v>NM_000565</v>
      </c>
      <c r="N303" s="71" t="e">
        <f>LOG(Results!H335,2)</f>
        <v>#DIV/0!</v>
      </c>
      <c r="O303" s="72" t="str">
        <f>Results!I335</f>
        <v>N/A</v>
      </c>
    </row>
    <row r="304" spans="11:15">
      <c r="K304" s="73"/>
      <c r="L304" s="37" t="str">
        <f>Results!C336</f>
        <v>D10</v>
      </c>
      <c r="M304" s="37" t="str">
        <f>Results!B336</f>
        <v>NM_000877</v>
      </c>
      <c r="N304" s="71" t="e">
        <f>LOG(Results!H336,2)</f>
        <v>#DIV/0!</v>
      </c>
      <c r="O304" s="72" t="str">
        <f>Results!I336</f>
        <v>N/A</v>
      </c>
    </row>
    <row r="305" spans="11:15">
      <c r="K305" s="73"/>
      <c r="L305" s="37" t="str">
        <f>Results!C337</f>
        <v>D11</v>
      </c>
      <c r="M305" s="37" t="str">
        <f>Results!B337</f>
        <v>NM_000041</v>
      </c>
      <c r="N305" s="71" t="e">
        <f>LOG(Results!H337,2)</f>
        <v>#DIV/0!</v>
      </c>
      <c r="O305" s="72" t="str">
        <f>Results!I337</f>
        <v>N/A</v>
      </c>
    </row>
    <row r="306" spans="11:15">
      <c r="K306" s="73"/>
      <c r="L306" s="37" t="str">
        <f>Results!C338</f>
        <v>D12</v>
      </c>
      <c r="M306" s="37" t="str">
        <f>Results!B338</f>
        <v>NM_002178</v>
      </c>
      <c r="N306" s="71" t="e">
        <f>LOG(Results!H338,2)</f>
        <v>#DIV/0!</v>
      </c>
      <c r="O306" s="72" t="str">
        <f>Results!I338</f>
        <v>N/A</v>
      </c>
    </row>
    <row r="307" spans="11:15">
      <c r="K307" s="73"/>
      <c r="L307" s="37" t="str">
        <f>Results!C339</f>
        <v>E01</v>
      </c>
      <c r="M307" s="37" t="str">
        <f>Results!B339</f>
        <v>NM_182632</v>
      </c>
      <c r="N307" s="71" t="e">
        <f>LOG(Results!H339,2)</f>
        <v>#DIV/0!</v>
      </c>
      <c r="O307" s="72" t="str">
        <f>Results!I339</f>
        <v>N/A</v>
      </c>
    </row>
    <row r="308" spans="11:15">
      <c r="K308" s="73"/>
      <c r="L308" s="37" t="str">
        <f>Results!C340</f>
        <v>E02</v>
      </c>
      <c r="M308" s="37" t="str">
        <f>Results!B340</f>
        <v>NM_000599</v>
      </c>
      <c r="N308" s="71" t="e">
        <f>LOG(Results!H340,2)</f>
        <v>#DIV/0!</v>
      </c>
      <c r="O308" s="72" t="str">
        <f>Results!I340</f>
        <v>N/A</v>
      </c>
    </row>
    <row r="309" spans="11:15">
      <c r="K309" s="73"/>
      <c r="L309" s="37" t="str">
        <f>Results!C341</f>
        <v>E03</v>
      </c>
      <c r="M309" s="37" t="str">
        <f>Results!B341</f>
        <v>NM_000598</v>
      </c>
      <c r="N309" s="71" t="e">
        <f>LOG(Results!H341,2)</f>
        <v>#DIV/0!</v>
      </c>
      <c r="O309" s="72" t="str">
        <f>Results!I341</f>
        <v>N/A</v>
      </c>
    </row>
    <row r="310" spans="11:15">
      <c r="K310" s="73"/>
      <c r="L310" s="37" t="str">
        <f>Results!C342</f>
        <v>E04</v>
      </c>
      <c r="M310" s="37" t="str">
        <f>Results!B342</f>
        <v>NM_000597</v>
      </c>
      <c r="N310" s="71" t="e">
        <f>LOG(Results!H342,2)</f>
        <v>#DIV/0!</v>
      </c>
      <c r="O310" s="72" t="str">
        <f>Results!I342</f>
        <v>N/A</v>
      </c>
    </row>
    <row r="311" spans="11:15">
      <c r="K311" s="73"/>
      <c r="L311" s="37" t="str">
        <f>Results!C343</f>
        <v>E05</v>
      </c>
      <c r="M311" s="37" t="str">
        <f>Results!B343</f>
        <v>NM_000596</v>
      </c>
      <c r="N311" s="71" t="e">
        <f>LOG(Results!H343,2)</f>
        <v>#DIV/0!</v>
      </c>
      <c r="O311" s="72" t="str">
        <f>Results!I343</f>
        <v>N/A</v>
      </c>
    </row>
    <row r="312" spans="11:15">
      <c r="K312" s="73"/>
      <c r="L312" s="37" t="str">
        <f>Results!C344</f>
        <v>E06</v>
      </c>
      <c r="M312" s="37" t="str">
        <f>Results!B344</f>
        <v>NM_000612</v>
      </c>
      <c r="N312" s="71" t="e">
        <f>LOG(Results!H344,2)</f>
        <v>#DIV/0!</v>
      </c>
      <c r="O312" s="72" t="str">
        <f>Results!I344</f>
        <v>N/A</v>
      </c>
    </row>
    <row r="313" spans="11:15">
      <c r="K313" s="73"/>
      <c r="L313" s="37" t="str">
        <f>Results!C345</f>
        <v>E07</v>
      </c>
      <c r="M313" s="37" t="str">
        <f>Results!B345</f>
        <v>NM_000875</v>
      </c>
      <c r="N313" s="71" t="e">
        <f>LOG(Results!H345,2)</f>
        <v>#DIV/0!</v>
      </c>
      <c r="O313" s="72" t="str">
        <f>Results!I345</f>
        <v>N/A</v>
      </c>
    </row>
    <row r="314" spans="11:15">
      <c r="K314" s="73"/>
      <c r="L314" s="37" t="str">
        <f>Results!C346</f>
        <v>E08</v>
      </c>
      <c r="M314" s="37" t="str">
        <f>Results!B346</f>
        <v>NM_000618</v>
      </c>
      <c r="N314" s="71" t="e">
        <f>LOG(Results!H346,2)</f>
        <v>#DIV/0!</v>
      </c>
      <c r="O314" s="72" t="str">
        <f>Results!I346</f>
        <v>N/A</v>
      </c>
    </row>
    <row r="315" spans="11:15">
      <c r="K315" s="73"/>
      <c r="L315" s="37" t="str">
        <f>Results!C347</f>
        <v>E09</v>
      </c>
      <c r="M315" s="37" t="str">
        <f>Results!B347</f>
        <v>NM_005534</v>
      </c>
      <c r="N315" s="71" t="e">
        <f>LOG(Results!H347,2)</f>
        <v>#DIV/0!</v>
      </c>
      <c r="O315" s="72" t="str">
        <f>Results!I347</f>
        <v>N/A</v>
      </c>
    </row>
    <row r="316" spans="11:15">
      <c r="K316" s="73"/>
      <c r="L316" s="37" t="str">
        <f>Results!C348</f>
        <v>E10</v>
      </c>
      <c r="M316" s="37" t="str">
        <f>Results!B348</f>
        <v>NM_000416</v>
      </c>
      <c r="N316" s="71" t="e">
        <f>LOG(Results!H348,2)</f>
        <v>#DIV/0!</v>
      </c>
      <c r="O316" s="72" t="str">
        <f>Results!I348</f>
        <v>N/A</v>
      </c>
    </row>
    <row r="317" spans="11:15">
      <c r="K317" s="73"/>
      <c r="L317" s="37" t="str">
        <f>Results!C349</f>
        <v>E11</v>
      </c>
      <c r="M317" s="37" t="str">
        <f>Results!B349</f>
        <v>NM_000874</v>
      </c>
      <c r="N317" s="71" t="e">
        <f>LOG(Results!H349,2)</f>
        <v>#DIV/0!</v>
      </c>
      <c r="O317" s="72" t="str">
        <f>Results!I349</f>
        <v>N/A</v>
      </c>
    </row>
    <row r="318" spans="11:15">
      <c r="K318" s="73"/>
      <c r="L318" s="37" t="str">
        <f>Results!C350</f>
        <v>E12</v>
      </c>
      <c r="M318" s="37" t="str">
        <f>Results!B350</f>
        <v>NM_005532</v>
      </c>
      <c r="N318" s="71" t="e">
        <f>LOG(Results!H350,2)</f>
        <v>#DIV/0!</v>
      </c>
      <c r="O318" s="72" t="str">
        <f>Results!I350</f>
        <v>N/A</v>
      </c>
    </row>
    <row r="319" spans="11:15">
      <c r="K319" s="73"/>
      <c r="L319" s="37" t="str">
        <f>Results!C351</f>
        <v>F01</v>
      </c>
      <c r="M319" s="37" t="str">
        <f>Results!B351</f>
        <v>NM_000482</v>
      </c>
      <c r="N319" s="71" t="e">
        <f>LOG(Results!H351,2)</f>
        <v>#DIV/0!</v>
      </c>
      <c r="O319" s="72" t="str">
        <f>Results!I351</f>
        <v>N/A</v>
      </c>
    </row>
    <row r="320" spans="11:15">
      <c r="K320" s="73"/>
      <c r="L320" s="37" t="str">
        <f>Results!C352</f>
        <v>F02</v>
      </c>
      <c r="M320" s="37" t="str">
        <f>Results!B352</f>
        <v>NM_001643</v>
      </c>
      <c r="N320" s="71" t="e">
        <f>LOG(Results!H352,2)</f>
        <v>#DIV/0!</v>
      </c>
      <c r="O320" s="72" t="str">
        <f>Results!I352</f>
        <v>N/A</v>
      </c>
    </row>
    <row r="321" spans="11:15">
      <c r="K321" s="73"/>
      <c r="L321" s="37" t="str">
        <f>Results!C353</f>
        <v>F03</v>
      </c>
      <c r="M321" s="37" t="str">
        <f>Results!B353</f>
        <v>NM_004507</v>
      </c>
      <c r="N321" s="71" t="e">
        <f>LOG(Results!H353,2)</f>
        <v>#DIV/0!</v>
      </c>
      <c r="O321" s="72" t="str">
        <f>Results!I353</f>
        <v>N/A</v>
      </c>
    </row>
    <row r="322" spans="11:15">
      <c r="K322" s="73"/>
      <c r="L322" s="37" t="str">
        <f>Results!C354</f>
        <v>F04</v>
      </c>
      <c r="M322" s="37" t="str">
        <f>Results!B354</f>
        <v>NM_000864</v>
      </c>
      <c r="N322" s="71" t="e">
        <f>LOG(Results!H354,2)</f>
        <v>#DIV/0!</v>
      </c>
      <c r="O322" s="72" t="str">
        <f>Results!I354</f>
        <v>N/A</v>
      </c>
    </row>
    <row r="323" spans="11:15">
      <c r="K323" s="73"/>
      <c r="L323" s="37" t="str">
        <f>Results!C355</f>
        <v>F05</v>
      </c>
      <c r="M323" s="37" t="str">
        <f>Results!B355</f>
        <v>NM_000863</v>
      </c>
      <c r="N323" s="71" t="e">
        <f>LOG(Results!H355,2)</f>
        <v>#DIV/0!</v>
      </c>
      <c r="O323" s="72" t="str">
        <f>Results!I355</f>
        <v>N/A</v>
      </c>
    </row>
    <row r="324" spans="11:15">
      <c r="K324" s="73"/>
      <c r="L324" s="37" t="str">
        <f>Results!C356</f>
        <v>F06</v>
      </c>
      <c r="M324" s="37" t="str">
        <f>Results!B356</f>
        <v>NM_001166</v>
      </c>
      <c r="N324" s="71" t="e">
        <f>LOG(Results!H356,2)</f>
        <v>#DIV/0!</v>
      </c>
      <c r="O324" s="72" t="str">
        <f>Results!I356</f>
        <v>N/A</v>
      </c>
    </row>
    <row r="325" spans="11:15">
      <c r="K325" s="73"/>
      <c r="L325" s="37" t="str">
        <f>Results!C357</f>
        <v>F07</v>
      </c>
      <c r="M325" s="37" t="str">
        <f>Results!B357</f>
        <v>NM_000414</v>
      </c>
      <c r="N325" s="71" t="e">
        <f>LOG(Results!H357,2)</f>
        <v>#DIV/0!</v>
      </c>
      <c r="O325" s="72" t="str">
        <f>Results!I357</f>
        <v>N/A</v>
      </c>
    </row>
    <row r="326" spans="11:15">
      <c r="K326" s="73"/>
      <c r="L326" s="37" t="str">
        <f>Results!C358</f>
        <v>F08</v>
      </c>
      <c r="M326" s="37" t="str">
        <f>Results!B358</f>
        <v>NM_002153</v>
      </c>
      <c r="N326" s="71" t="e">
        <f>LOG(Results!H358,2)</f>
        <v>#DIV/0!</v>
      </c>
      <c r="O326" s="72" t="str">
        <f>Results!I358</f>
        <v>N/A</v>
      </c>
    </row>
    <row r="327" spans="11:15">
      <c r="K327" s="73"/>
      <c r="L327" s="37" t="str">
        <f>Results!C359</f>
        <v>F09</v>
      </c>
      <c r="M327" s="37" t="str">
        <f>Results!B359</f>
        <v>NM_000413</v>
      </c>
      <c r="N327" s="71" t="e">
        <f>LOG(Results!H359,2)</f>
        <v>#DIV/0!</v>
      </c>
      <c r="O327" s="72" t="str">
        <f>Results!I359</f>
        <v>N/A</v>
      </c>
    </row>
    <row r="328" spans="11:15">
      <c r="K328" s="73"/>
      <c r="L328" s="37" t="str">
        <f>Results!C360</f>
        <v>F10</v>
      </c>
      <c r="M328" s="37" t="str">
        <f>Results!B360</f>
        <v>NM_000198</v>
      </c>
      <c r="N328" s="71" t="e">
        <f>LOG(Results!H360,2)</f>
        <v>#DIV/0!</v>
      </c>
      <c r="O328" s="72" t="str">
        <f>Results!I360</f>
        <v>N/A</v>
      </c>
    </row>
    <row r="329" spans="11:15">
      <c r="K329" s="73"/>
      <c r="L329" s="37" t="str">
        <f>Results!C361</f>
        <v>F11</v>
      </c>
      <c r="M329" s="37" t="str">
        <f>Results!B361</f>
        <v>NM_000862</v>
      </c>
      <c r="N329" s="71" t="e">
        <f>LOG(Results!H361,2)</f>
        <v>#DIV/0!</v>
      </c>
      <c r="O329" s="72" t="str">
        <f>Results!I361</f>
        <v>N/A</v>
      </c>
    </row>
    <row r="330" spans="11:15">
      <c r="K330" s="73"/>
      <c r="L330" s="37" t="str">
        <f>Results!C362</f>
        <v>F12</v>
      </c>
      <c r="M330" s="37" t="str">
        <f>Results!B362</f>
        <v>NM_001160</v>
      </c>
      <c r="N330" s="71" t="e">
        <f>LOG(Results!H362,2)</f>
        <v>#DIV/0!</v>
      </c>
      <c r="O330" s="72" t="str">
        <f>Results!I362</f>
        <v>N/A</v>
      </c>
    </row>
    <row r="331" spans="11:15">
      <c r="K331" s="73"/>
      <c r="L331" s="37" t="str">
        <f>Results!C363</f>
        <v>G01</v>
      </c>
      <c r="M331" s="37" t="str">
        <f>Results!B363</f>
        <v>NM_000859</v>
      </c>
      <c r="N331" s="71" t="e">
        <f>LOG(Results!H363,2)</f>
        <v>#DIV/0!</v>
      </c>
      <c r="O331" s="72" t="str">
        <f>Results!I363</f>
        <v>N/A</v>
      </c>
    </row>
    <row r="332" spans="11:15">
      <c r="K332" s="73"/>
      <c r="L332" s="37" t="str">
        <f>Results!C364</f>
        <v>G02</v>
      </c>
      <c r="M332" s="37" t="str">
        <f>Results!B364</f>
        <v>NM_181054</v>
      </c>
      <c r="N332" s="71" t="e">
        <f>LOG(Results!H364,2)</f>
        <v>#DIV/0!</v>
      </c>
      <c r="O332" s="72" t="str">
        <f>Results!I364</f>
        <v>N/A</v>
      </c>
    </row>
    <row r="333" spans="11:15">
      <c r="K333" s="73"/>
      <c r="L333" s="37" t="str">
        <f>Results!C365</f>
        <v>G03</v>
      </c>
      <c r="M333" s="37" t="str">
        <f>Results!B365</f>
        <v>NM_000410</v>
      </c>
      <c r="N333" s="71" t="e">
        <f>LOG(Results!H365,2)</f>
        <v>#DIV/0!</v>
      </c>
      <c r="O333" s="72" t="str">
        <f>Results!I365</f>
        <v>N/A</v>
      </c>
    </row>
    <row r="334" spans="11:15">
      <c r="K334" s="73"/>
      <c r="L334" s="37" t="str">
        <f>Results!C366</f>
        <v>G04</v>
      </c>
      <c r="M334" s="37" t="str">
        <f>Results!B366</f>
        <v>NM_000182</v>
      </c>
      <c r="N334" s="71" t="e">
        <f>LOG(Results!H366,2)</f>
        <v>#DIV/0!</v>
      </c>
      <c r="O334" s="72" t="str">
        <f>Results!I366</f>
        <v>N/A</v>
      </c>
    </row>
    <row r="335" spans="11:15">
      <c r="K335" s="73"/>
      <c r="L335" s="37" t="str">
        <f>Results!C367</f>
        <v>G05</v>
      </c>
      <c r="M335" s="37" t="str">
        <f>Results!B367</f>
        <v>NM_014579</v>
      </c>
      <c r="N335" s="71" t="e">
        <f>LOG(Results!H367,2)</f>
        <v>#DIV/0!</v>
      </c>
      <c r="O335" s="72" t="str">
        <f>Results!I367</f>
        <v>N/A</v>
      </c>
    </row>
    <row r="336" spans="11:15">
      <c r="K336" s="73"/>
      <c r="L336" s="37" t="str">
        <f>Results!C368</f>
        <v>G06</v>
      </c>
      <c r="M336" s="37" t="str">
        <f>Results!B368</f>
        <v>NM_013347</v>
      </c>
      <c r="N336" s="71" t="e">
        <f>LOG(Results!H368,2)</f>
        <v>#DIV/0!</v>
      </c>
      <c r="O336" s="72" t="str">
        <f>Results!I368</f>
        <v>N/A</v>
      </c>
    </row>
    <row r="337" spans="11:15">
      <c r="K337" s="73"/>
      <c r="L337" s="37" t="str">
        <f>Results!C369</f>
        <v>G07</v>
      </c>
      <c r="M337" s="37" t="str">
        <f>Results!B369</f>
        <v>NM_001513</v>
      </c>
      <c r="N337" s="71" t="e">
        <f>LOG(Results!H369,2)</f>
        <v>#DIV/0!</v>
      </c>
      <c r="O337" s="72" t="str">
        <f>Results!I369</f>
        <v>N/A</v>
      </c>
    </row>
    <row r="338" spans="11:15">
      <c r="K338" s="73"/>
      <c r="L338" s="37" t="str">
        <f>Results!C370</f>
        <v>G08</v>
      </c>
      <c r="M338" s="37" t="str">
        <f>Results!B370</f>
        <v>NM_001512</v>
      </c>
      <c r="N338" s="71" t="e">
        <f>LOG(Results!H370,2)</f>
        <v>#DIV/0!</v>
      </c>
      <c r="O338" s="72" t="str">
        <f>Results!I370</f>
        <v>N/A</v>
      </c>
    </row>
    <row r="339" spans="11:15">
      <c r="K339" s="73"/>
      <c r="L339" s="37" t="str">
        <f>Results!C371</f>
        <v>G09</v>
      </c>
      <c r="M339" s="37" t="str">
        <f>Results!B371</f>
        <v>NM_002093</v>
      </c>
      <c r="N339" s="71" t="e">
        <f>LOG(Results!H371,2)</f>
        <v>#DIV/0!</v>
      </c>
      <c r="O339" s="72" t="str">
        <f>Results!I371</f>
        <v>N/A</v>
      </c>
    </row>
    <row r="340" spans="11:15">
      <c r="K340" s="73"/>
      <c r="L340" s="37" t="str">
        <f>Results!C372</f>
        <v>G10</v>
      </c>
      <c r="M340" s="37" t="str">
        <f>Results!B372</f>
        <v>NM_005314</v>
      </c>
      <c r="N340" s="71" t="e">
        <f>LOG(Results!H372,2)</f>
        <v>#DIV/0!</v>
      </c>
      <c r="O340" s="72" t="str">
        <f>Results!I372</f>
        <v>N/A</v>
      </c>
    </row>
    <row r="341" spans="11:15">
      <c r="K341" s="73"/>
      <c r="L341" s="37" t="str">
        <f>Results!C373</f>
        <v>G11</v>
      </c>
      <c r="M341" s="37" t="str">
        <f>Results!B373</f>
        <v>NM_002085</v>
      </c>
      <c r="N341" s="71" t="e">
        <f>LOG(Results!H373,2)</f>
        <v>#DIV/0!</v>
      </c>
      <c r="O341" s="72" t="str">
        <f>Results!I373</f>
        <v>N/A</v>
      </c>
    </row>
    <row r="342" spans="11:15">
      <c r="K342" s="73"/>
      <c r="L342" s="37" t="str">
        <f>Results!C374</f>
        <v>G12</v>
      </c>
      <c r="M342" s="37" t="str">
        <f>Results!B374</f>
        <v>NM_002084</v>
      </c>
      <c r="N342" s="71" t="e">
        <f>LOG(Results!H374,2)</f>
        <v>#DIV/0!</v>
      </c>
      <c r="O342" s="72" t="str">
        <f>Results!I374</f>
        <v>N/A</v>
      </c>
    </row>
    <row r="343" spans="11:15">
      <c r="K343" s="70" t="str">
        <f>'Gene Table'!A387</f>
        <v>Plate 5</v>
      </c>
      <c r="L343" s="37" t="str">
        <f>Results!C387</f>
        <v>A01</v>
      </c>
      <c r="M343" s="37" t="str">
        <f>Results!B387</f>
        <v>NM_002083</v>
      </c>
      <c r="N343" s="71" t="e">
        <f>LOG(Results!H387,2)</f>
        <v>#DIV/0!</v>
      </c>
      <c r="O343" s="72" t="str">
        <f>Results!I387</f>
        <v>N/A</v>
      </c>
    </row>
    <row r="344" spans="11:15">
      <c r="K344" s="73"/>
      <c r="L344" s="37" t="str">
        <f>Results!C388</f>
        <v>A02</v>
      </c>
      <c r="M344" s="37" t="str">
        <f>Results!B388</f>
        <v>NM_002075</v>
      </c>
      <c r="N344" s="71" t="e">
        <f>LOG(Results!H388,2)</f>
        <v>#DIV/0!</v>
      </c>
      <c r="O344" s="72" t="str">
        <f>Results!I388</f>
        <v>N/A</v>
      </c>
    </row>
    <row r="345" spans="11:15">
      <c r="K345" s="73"/>
      <c r="L345" s="37" t="str">
        <f>Results!C389</f>
        <v>A03</v>
      </c>
      <c r="M345" s="37" t="str">
        <f>Results!B389</f>
        <v>NM_000516</v>
      </c>
      <c r="N345" s="71" t="e">
        <f>LOG(Results!H389,2)</f>
        <v>#DIV/0!</v>
      </c>
      <c r="O345" s="72" t="str">
        <f>Results!I389</f>
        <v>N/A</v>
      </c>
    </row>
    <row r="346" spans="11:15">
      <c r="K346" s="73"/>
      <c r="L346" s="37" t="str">
        <f>Results!C390</f>
        <v>A04</v>
      </c>
      <c r="M346" s="37" t="str">
        <f>Results!B390</f>
        <v>NM_013274</v>
      </c>
      <c r="N346" s="71" t="e">
        <f>LOG(Results!H390,2)</f>
        <v>#DIV/0!</v>
      </c>
      <c r="O346" s="72" t="str">
        <f>Results!I390</f>
        <v>N/A</v>
      </c>
    </row>
    <row r="347" spans="11:15">
      <c r="K347" s="73"/>
      <c r="L347" s="37" t="str">
        <f>Results!C391</f>
        <v>A05</v>
      </c>
      <c r="M347" s="37" t="str">
        <f>Results!B391</f>
        <v>NM_014475</v>
      </c>
      <c r="N347" s="71" t="e">
        <f>LOG(Results!H391,2)</f>
        <v>#DIV/0!</v>
      </c>
      <c r="O347" s="72" t="str">
        <f>Results!I391</f>
        <v>N/A</v>
      </c>
    </row>
    <row r="348" spans="11:15">
      <c r="K348" s="73"/>
      <c r="L348" s="37" t="str">
        <f>Results!C392</f>
        <v>A06</v>
      </c>
      <c r="M348" s="37" t="str">
        <f>Results!B392</f>
        <v>NM_012419</v>
      </c>
      <c r="N348" s="71" t="e">
        <f>LOG(Results!H392,2)</f>
        <v>#DIV/0!</v>
      </c>
      <c r="O348" s="72" t="str">
        <f>Results!I392</f>
        <v>N/A</v>
      </c>
    </row>
    <row r="349" spans="11:15">
      <c r="K349" s="73"/>
      <c r="L349" s="37" t="str">
        <f>Results!C393</f>
        <v>A07</v>
      </c>
      <c r="M349" s="37" t="str">
        <f>Results!B393</f>
        <v>NM_000583</v>
      </c>
      <c r="N349" s="71" t="e">
        <f>LOG(Results!H393,2)</f>
        <v>#DIV/0!</v>
      </c>
      <c r="O349" s="72" t="str">
        <f>Results!I393</f>
        <v>N/A</v>
      </c>
    </row>
    <row r="350" spans="11:15">
      <c r="K350" s="73"/>
      <c r="L350" s="37" t="str">
        <f>Results!C394</f>
        <v>A08</v>
      </c>
      <c r="M350" s="37" t="str">
        <f>Results!B394</f>
        <v>NM_014365</v>
      </c>
      <c r="N350" s="71" t="e">
        <f>LOG(Results!H394,2)</f>
        <v>#DIV/0!</v>
      </c>
      <c r="O350" s="72" t="str">
        <f>Results!I394</f>
        <v>N/A</v>
      </c>
    </row>
    <row r="351" spans="11:15">
      <c r="K351" s="73"/>
      <c r="L351" s="37" t="str">
        <f>Results!C395</f>
        <v>A09</v>
      </c>
      <c r="M351" s="37" t="str">
        <f>Results!B395</f>
        <v>NM_015515</v>
      </c>
      <c r="N351" s="71" t="e">
        <f>LOG(Results!H395,2)</f>
        <v>#DIV/0!</v>
      </c>
      <c r="O351" s="72" t="str">
        <f>Results!I395</f>
        <v>N/A</v>
      </c>
    </row>
    <row r="352" spans="11:15">
      <c r="K352" s="73"/>
      <c r="L352" s="37" t="str">
        <f>Results!C396</f>
        <v>A10</v>
      </c>
      <c r="M352" s="37" t="str">
        <f>Results!B396</f>
        <v>NM_001042594</v>
      </c>
      <c r="N352" s="71" t="e">
        <f>LOG(Results!H396,2)</f>
        <v>#DIV/0!</v>
      </c>
      <c r="O352" s="72" t="str">
        <f>Results!I396</f>
        <v>N/A</v>
      </c>
    </row>
    <row r="353" spans="11:15">
      <c r="K353" s="73"/>
      <c r="L353" s="37" t="str">
        <f>Results!C397</f>
        <v>A11</v>
      </c>
      <c r="M353" s="37" t="str">
        <f>Results!B397</f>
        <v>NM_012134</v>
      </c>
      <c r="N353" s="71" t="e">
        <f>LOG(Results!H397,2)</f>
        <v>#DIV/0!</v>
      </c>
      <c r="O353" s="72" t="str">
        <f>Results!I397</f>
        <v>N/A</v>
      </c>
    </row>
    <row r="354" spans="11:15">
      <c r="K354" s="73"/>
      <c r="L354" s="37" t="str">
        <f>Results!C398</f>
        <v>A12</v>
      </c>
      <c r="M354" s="37" t="str">
        <f>Results!B398</f>
        <v>NM_178510</v>
      </c>
      <c r="N354" s="71" t="e">
        <f>LOG(Results!H398,2)</f>
        <v>#DIV/0!</v>
      </c>
      <c r="O354" s="72" t="str">
        <f>Results!I398</f>
        <v>N/A</v>
      </c>
    </row>
    <row r="355" spans="11:15">
      <c r="K355" s="73"/>
      <c r="L355" s="37" t="str">
        <f>Results!C399</f>
        <v>B01</v>
      </c>
      <c r="M355" s="37" t="str">
        <f>Results!B399</f>
        <v>NM_001469</v>
      </c>
      <c r="N355" s="71" t="e">
        <f>LOG(Results!H399,2)</f>
        <v>#DIV/0!</v>
      </c>
      <c r="O355" s="72" t="str">
        <f>Results!I399</f>
        <v>N/A</v>
      </c>
    </row>
    <row r="356" spans="11:15">
      <c r="K356" s="73"/>
      <c r="L356" s="37" t="str">
        <f>Results!C400</f>
        <v>B02</v>
      </c>
      <c r="M356" s="37" t="str">
        <f>Results!B400</f>
        <v>NM_004479</v>
      </c>
      <c r="N356" s="71" t="e">
        <f>LOG(Results!H400,2)</f>
        <v>#DIV/0!</v>
      </c>
      <c r="O356" s="72" t="str">
        <f>Results!I400</f>
        <v>N/A</v>
      </c>
    </row>
    <row r="357" spans="11:15">
      <c r="K357" s="73"/>
      <c r="L357" s="37" t="str">
        <f>Results!C401</f>
        <v>B03</v>
      </c>
      <c r="M357" s="37" t="str">
        <f>Results!B401</f>
        <v>NM_001140</v>
      </c>
      <c r="N357" s="71" t="e">
        <f>LOG(Results!H401,2)</f>
        <v>#DIV/0!</v>
      </c>
      <c r="O357" s="72" t="str">
        <f>Results!I401</f>
        <v>N/A</v>
      </c>
    </row>
    <row r="358" spans="11:15">
      <c r="K358" s="73"/>
      <c r="L358" s="37" t="str">
        <f>Results!C402</f>
        <v>B04</v>
      </c>
      <c r="M358" s="37" t="str">
        <f>Results!B402</f>
        <v>NM_000698</v>
      </c>
      <c r="N358" s="71" t="e">
        <f>LOG(Results!H402,2)</f>
        <v>#DIV/0!</v>
      </c>
      <c r="O358" s="72" t="str">
        <f>Results!I402</f>
        <v>N/A</v>
      </c>
    </row>
    <row r="359" spans="11:15">
      <c r="K359" s="73"/>
      <c r="L359" s="37" t="str">
        <f>Results!C403</f>
        <v>B05</v>
      </c>
      <c r="M359" s="37" t="str">
        <f>Results!B403</f>
        <v>NM_000697</v>
      </c>
      <c r="N359" s="71" t="e">
        <f>LOG(Results!H403,2)</f>
        <v>#DIV/0!</v>
      </c>
      <c r="O359" s="72" t="str">
        <f>Results!I403</f>
        <v>N/A</v>
      </c>
    </row>
    <row r="360" spans="11:15">
      <c r="K360" s="73"/>
      <c r="L360" s="37" t="str">
        <f>Results!C404</f>
        <v>B06</v>
      </c>
      <c r="M360" s="37" t="str">
        <f>Results!B404</f>
        <v>NM_002689</v>
      </c>
      <c r="N360" s="71" t="e">
        <f>LOG(Results!H404,2)</f>
        <v>#DIV/0!</v>
      </c>
      <c r="O360" s="72" t="str">
        <f>Results!I404</f>
        <v>N/A</v>
      </c>
    </row>
    <row r="361" spans="11:15">
      <c r="K361" s="73"/>
      <c r="L361" s="37" t="str">
        <f>Results!C405</f>
        <v>B07</v>
      </c>
      <c r="M361" s="37" t="str">
        <f>Results!B405</f>
        <v>NM_014324</v>
      </c>
      <c r="N361" s="71" t="e">
        <f>LOG(Results!H405,2)</f>
        <v>#DIV/0!</v>
      </c>
      <c r="O361" s="72" t="str">
        <f>Results!I405</f>
        <v>N/A</v>
      </c>
    </row>
    <row r="362" spans="11:15">
      <c r="K362" s="73"/>
      <c r="L362" s="37" t="str">
        <f>Results!C406</f>
        <v>B08</v>
      </c>
      <c r="M362" s="37" t="str">
        <f>Results!B406</f>
        <v>NM_012429</v>
      </c>
      <c r="N362" s="71" t="e">
        <f>LOG(Results!H406,2)</f>
        <v>#DIV/0!</v>
      </c>
      <c r="O362" s="72" t="str">
        <f>Results!I406</f>
        <v>N/A</v>
      </c>
    </row>
    <row r="363" spans="11:15">
      <c r="K363" s="73"/>
      <c r="L363" s="37" t="str">
        <f>Results!C407</f>
        <v>B09</v>
      </c>
      <c r="M363" s="37" t="str">
        <f>Results!B407</f>
        <v>NM_005252</v>
      </c>
      <c r="N363" s="71" t="e">
        <f>LOG(Results!H407,2)</f>
        <v>#DIV/0!</v>
      </c>
      <c r="O363" s="72" t="str">
        <f>Results!I407</f>
        <v>N/A</v>
      </c>
    </row>
    <row r="364" spans="11:15">
      <c r="K364" s="73"/>
      <c r="L364" s="37" t="str">
        <f>Results!C408</f>
        <v>B10</v>
      </c>
      <c r="M364" s="37" t="str">
        <f>Results!B408</f>
        <v>NM_018672</v>
      </c>
      <c r="N364" s="71" t="e">
        <f>LOG(Results!H408,2)</f>
        <v>#DIV/0!</v>
      </c>
      <c r="O364" s="72" t="str">
        <f>Results!I408</f>
        <v>N/A</v>
      </c>
    </row>
    <row r="365" spans="11:15">
      <c r="K365" s="73"/>
      <c r="L365" s="37" t="str">
        <f>Results!C409</f>
        <v>B11</v>
      </c>
      <c r="M365" s="37" t="str">
        <f>Results!B409</f>
        <v>NM_080284</v>
      </c>
      <c r="N365" s="71" t="e">
        <f>LOG(Results!H409,2)</f>
        <v>#DIV/0!</v>
      </c>
      <c r="O365" s="72" t="str">
        <f>Results!I409</f>
        <v>N/A</v>
      </c>
    </row>
    <row r="366" spans="11:15">
      <c r="K366" s="73"/>
      <c r="L366" s="37" t="str">
        <f>Results!C410</f>
        <v>B12</v>
      </c>
      <c r="M366" s="37" t="str">
        <f>Results!B410</f>
        <v>NM_001453</v>
      </c>
      <c r="N366" s="71" t="e">
        <f>LOG(Results!H410,2)</f>
        <v>#DIV/0!</v>
      </c>
      <c r="O366" s="72" t="str">
        <f>Results!I410</f>
        <v>N/A</v>
      </c>
    </row>
    <row r="367" spans="11:15">
      <c r="K367" s="73"/>
      <c r="L367" s="37" t="str">
        <f>Results!C411</f>
        <v>C01</v>
      </c>
      <c r="M367" s="37" t="str">
        <f>Results!B411</f>
        <v>NM_022963</v>
      </c>
      <c r="N367" s="71" t="e">
        <f>LOG(Results!H411,2)</f>
        <v>#DIV/0!</v>
      </c>
      <c r="O367" s="72" t="str">
        <f>Results!I411</f>
        <v>N/A</v>
      </c>
    </row>
    <row r="368" spans="11:15">
      <c r="K368" s="73"/>
      <c r="L368" s="37" t="str">
        <f>Results!C412</f>
        <v>C02</v>
      </c>
      <c r="M368" s="37" t="str">
        <f>Results!B412</f>
        <v>NM_021642</v>
      </c>
      <c r="N368" s="71" t="e">
        <f>LOG(Results!H412,2)</f>
        <v>#DIV/0!</v>
      </c>
      <c r="O368" s="72" t="str">
        <f>Results!I412</f>
        <v>N/A</v>
      </c>
    </row>
    <row r="369" spans="11:15">
      <c r="K369" s="73"/>
      <c r="L369" s="37" t="str">
        <f>Results!C413</f>
        <v>C03</v>
      </c>
      <c r="M369" s="37" t="str">
        <f>Results!B413</f>
        <v>NM_000690</v>
      </c>
      <c r="N369" s="71" t="e">
        <f>LOG(Results!H413,2)</f>
        <v>#DIV/0!</v>
      </c>
      <c r="O369" s="72" t="str">
        <f>Results!I413</f>
        <v>N/A</v>
      </c>
    </row>
    <row r="370" spans="11:15">
      <c r="K370" s="73"/>
      <c r="L370" s="37" t="str">
        <f>Results!C414</f>
        <v>C04</v>
      </c>
      <c r="M370" s="37" t="str">
        <f>Results!B414</f>
        <v>NM_001018115</v>
      </c>
      <c r="N370" s="71" t="e">
        <f>LOG(Results!H414,2)</f>
        <v>#DIV/0!</v>
      </c>
      <c r="O370" s="72" t="str">
        <f>Results!I414</f>
        <v>N/A</v>
      </c>
    </row>
    <row r="371" spans="11:15">
      <c r="K371" s="73"/>
      <c r="L371" s="37" t="str">
        <f>Results!C415</f>
        <v>C05</v>
      </c>
      <c r="M371" s="37" t="str">
        <f>Results!B415</f>
        <v>NM_000136</v>
      </c>
      <c r="N371" s="71" t="e">
        <f>LOG(Results!H415,2)</f>
        <v>#DIV/0!</v>
      </c>
      <c r="O371" s="72" t="str">
        <f>Results!I415</f>
        <v>N/A</v>
      </c>
    </row>
    <row r="372" spans="11:15">
      <c r="K372" s="73"/>
      <c r="L372" s="37" t="str">
        <f>Results!C416</f>
        <v>C06</v>
      </c>
      <c r="M372" s="37" t="str">
        <f>Results!B416</f>
        <v>NM_001437</v>
      </c>
      <c r="N372" s="71" t="e">
        <f>LOG(Results!H416,2)</f>
        <v>#DIV/0!</v>
      </c>
      <c r="O372" s="72" t="str">
        <f>Results!I416</f>
        <v>N/A</v>
      </c>
    </row>
    <row r="373" spans="11:15">
      <c r="K373" s="73"/>
      <c r="L373" s="37" t="str">
        <f>Results!C417</f>
        <v>C07</v>
      </c>
      <c r="M373" s="37" t="str">
        <f>Results!B417</f>
        <v>NM_000125</v>
      </c>
      <c r="N373" s="71" t="e">
        <f>LOG(Results!H417,2)</f>
        <v>#DIV/0!</v>
      </c>
      <c r="O373" s="72" t="str">
        <f>Results!I417</f>
        <v>N/A</v>
      </c>
    </row>
    <row r="374" spans="11:15">
      <c r="K374" s="73"/>
      <c r="L374" s="37" t="str">
        <f>Results!C418</f>
        <v>C08</v>
      </c>
      <c r="M374" s="37" t="str">
        <f>Results!B418</f>
        <v>NM_001014431</v>
      </c>
      <c r="N374" s="71" t="e">
        <f>LOG(Results!H418,2)</f>
        <v>#DIV/0!</v>
      </c>
      <c r="O374" s="72" t="str">
        <f>Results!I418</f>
        <v>N/A</v>
      </c>
    </row>
    <row r="375" spans="11:15">
      <c r="K375" s="73"/>
      <c r="L375" s="37" t="str">
        <f>Results!C419</f>
        <v>C09</v>
      </c>
      <c r="M375" s="37" t="str">
        <f>Results!B419</f>
        <v>NM_152686</v>
      </c>
      <c r="N375" s="71" t="e">
        <f>LOG(Results!H419,2)</f>
        <v>#DIV/0!</v>
      </c>
      <c r="O375" s="72" t="str">
        <f>Results!I419</f>
        <v>N/A</v>
      </c>
    </row>
    <row r="376" spans="11:15">
      <c r="K376" s="73"/>
      <c r="L376" s="37" t="str">
        <f>Results!C420</f>
        <v>C10</v>
      </c>
      <c r="M376" s="37" t="str">
        <f>Results!B420</f>
        <v>NM_005502</v>
      </c>
      <c r="N376" s="71" t="e">
        <f>LOG(Results!H420,2)</f>
        <v>#DIV/0!</v>
      </c>
      <c r="O376" s="72" t="str">
        <f>Results!I420</f>
        <v>N/A</v>
      </c>
    </row>
    <row r="377" spans="11:15">
      <c r="K377" s="73"/>
      <c r="L377" s="37" t="str">
        <f>Results!C421</f>
        <v>C11</v>
      </c>
      <c r="M377" s="37" t="str">
        <f>Results!B421</f>
        <v>NM_001406</v>
      </c>
      <c r="N377" s="71" t="e">
        <f>LOG(Results!H421,2)</f>
        <v>#DIV/0!</v>
      </c>
      <c r="O377" s="72" t="str">
        <f>Results!I421</f>
        <v>N/A</v>
      </c>
    </row>
    <row r="378" spans="11:15">
      <c r="K378" s="73"/>
      <c r="L378" s="37" t="str">
        <f>Results!C422</f>
        <v>C12</v>
      </c>
      <c r="M378" s="37" t="str">
        <f>Results!B422</f>
        <v>NM_001955</v>
      </c>
      <c r="N378" s="71" t="e">
        <f>LOG(Results!H422,2)</f>
        <v>#DIV/0!</v>
      </c>
      <c r="O378" s="72" t="str">
        <f>Results!I422</f>
        <v>N/A</v>
      </c>
    </row>
    <row r="379" spans="11:15">
      <c r="K379" s="73"/>
      <c r="L379" s="37" t="str">
        <f>Results!C423</f>
        <v>D01</v>
      </c>
      <c r="M379" s="37" t="str">
        <f>Results!B423</f>
        <v>NM_000797</v>
      </c>
      <c r="N379" s="71" t="e">
        <f>LOG(Results!H423,2)</f>
        <v>#DIV/0!</v>
      </c>
      <c r="O379" s="72" t="str">
        <f>Results!I423</f>
        <v>N/A</v>
      </c>
    </row>
    <row r="380" spans="11:15">
      <c r="K380" s="73"/>
      <c r="L380" s="37" t="str">
        <f>Results!C424</f>
        <v>D02</v>
      </c>
      <c r="M380" s="37" t="str">
        <f>Results!B424</f>
        <v>NM_000794</v>
      </c>
      <c r="N380" s="71" t="e">
        <f>LOG(Results!H424,2)</f>
        <v>#DIV/0!</v>
      </c>
      <c r="O380" s="72" t="str">
        <f>Results!I424</f>
        <v>N/A</v>
      </c>
    </row>
    <row r="381" spans="11:15">
      <c r="K381" s="73"/>
      <c r="L381" s="37" t="str">
        <f>Results!C425</f>
        <v>D03</v>
      </c>
      <c r="M381" s="37" t="str">
        <f>Results!B425</f>
        <v>NM_000791</v>
      </c>
      <c r="N381" s="71" t="e">
        <f>LOG(Results!H425,2)</f>
        <v>#DIV/0!</v>
      </c>
      <c r="O381" s="72" t="str">
        <f>Results!I425</f>
        <v>N/A</v>
      </c>
    </row>
    <row r="382" spans="11:15">
      <c r="K382" s="73"/>
      <c r="L382" s="37" t="str">
        <f>Results!C426</f>
        <v>D04</v>
      </c>
      <c r="M382" s="37" t="str">
        <f>Results!B426</f>
        <v>NM_000107</v>
      </c>
      <c r="N382" s="71" t="e">
        <f>LOG(Results!H426,2)</f>
        <v>#DIV/0!</v>
      </c>
      <c r="O382" s="72" t="str">
        <f>Results!I426</f>
        <v>N/A</v>
      </c>
    </row>
    <row r="383" spans="11:15">
      <c r="K383" s="73"/>
      <c r="L383" s="37" t="str">
        <f>Results!C427</f>
        <v>D05</v>
      </c>
      <c r="M383" s="37" t="str">
        <f>Results!B427</f>
        <v>NM_000789</v>
      </c>
      <c r="N383" s="71" t="e">
        <f>LOG(Results!H427,2)</f>
        <v>#DIV/0!</v>
      </c>
      <c r="O383" s="72" t="str">
        <f>Results!I427</f>
        <v>N/A</v>
      </c>
    </row>
    <row r="384" spans="11:15">
      <c r="K384" s="73"/>
      <c r="L384" s="37" t="str">
        <f>Results!C428</f>
        <v>D06</v>
      </c>
      <c r="M384" s="37" t="str">
        <f>Results!B428</f>
        <v>NM_152587</v>
      </c>
      <c r="N384" s="71" t="e">
        <f>LOG(Results!H428,2)</f>
        <v>#DIV/0!</v>
      </c>
      <c r="O384" s="72" t="str">
        <f>Results!I428</f>
        <v>N/A</v>
      </c>
    </row>
    <row r="385" spans="11:15">
      <c r="K385" s="73"/>
      <c r="L385" s="37" t="str">
        <f>Results!C429</f>
        <v>D07</v>
      </c>
      <c r="M385" s="37" t="str">
        <f>Results!B429</f>
        <v>NM_000782</v>
      </c>
      <c r="N385" s="71" t="e">
        <f>LOG(Results!H429,2)</f>
        <v>#DIV/0!</v>
      </c>
      <c r="O385" s="72" t="str">
        <f>Results!I429</f>
        <v>N/A</v>
      </c>
    </row>
    <row r="386" spans="11:15">
      <c r="K386" s="73"/>
      <c r="L386" s="37" t="str">
        <f>Results!C430</f>
        <v>D08</v>
      </c>
      <c r="M386" s="37" t="str">
        <f>Results!B430</f>
        <v>NM_000103</v>
      </c>
      <c r="N386" s="71" t="e">
        <f>LOG(Results!H430,2)</f>
        <v>#DIV/0!</v>
      </c>
      <c r="O386" s="72" t="str">
        <f>Results!I430</f>
        <v>N/A</v>
      </c>
    </row>
    <row r="387" spans="11:15">
      <c r="K387" s="73"/>
      <c r="L387" s="37" t="str">
        <f>Results!C431</f>
        <v>D09</v>
      </c>
      <c r="M387" s="37" t="str">
        <f>Results!B431</f>
        <v>NM_000102</v>
      </c>
      <c r="N387" s="71" t="e">
        <f>LOG(Results!H431,2)</f>
        <v>#DIV/0!</v>
      </c>
      <c r="O387" s="72" t="str">
        <f>Results!I431</f>
        <v>N/A</v>
      </c>
    </row>
    <row r="388" spans="11:15">
      <c r="K388" s="73"/>
      <c r="L388" s="37" t="str">
        <f>Results!C432</f>
        <v>D10</v>
      </c>
      <c r="M388" s="37" t="str">
        <f>Results!B432</f>
        <v>NM_000777</v>
      </c>
      <c r="N388" s="71" t="e">
        <f>LOG(Results!H432,2)</f>
        <v>#DIV/0!</v>
      </c>
      <c r="O388" s="72" t="str">
        <f>Results!I432</f>
        <v>N/A</v>
      </c>
    </row>
    <row r="389" spans="11:15">
      <c r="K389" s="73"/>
      <c r="L389" s="37" t="str">
        <f>Results!C433</f>
        <v>D11</v>
      </c>
      <c r="M389" s="37" t="str">
        <f>Results!B433</f>
        <v>NM_000766</v>
      </c>
      <c r="N389" s="71" t="e">
        <f>LOG(Results!H433,2)</f>
        <v>#DIV/0!</v>
      </c>
      <c r="O389" s="72" t="str">
        <f>Results!I433</f>
        <v>N/A</v>
      </c>
    </row>
    <row r="390" spans="11:15">
      <c r="K390" s="73"/>
      <c r="L390" s="37" t="str">
        <f>Results!C434</f>
        <v>D12</v>
      </c>
      <c r="M390" s="37" t="str">
        <f>Results!B434</f>
        <v>NM_000397</v>
      </c>
      <c r="N390" s="71" t="e">
        <f>LOG(Results!H434,2)</f>
        <v>#DIV/0!</v>
      </c>
      <c r="O390" s="72" t="str">
        <f>Results!I434</f>
        <v>N/A</v>
      </c>
    </row>
    <row r="391" spans="11:15">
      <c r="K391" s="73"/>
      <c r="L391" s="37" t="str">
        <f>Results!C435</f>
        <v>E01</v>
      </c>
      <c r="M391" s="37" t="str">
        <f>Results!B435</f>
        <v>NM_001337</v>
      </c>
      <c r="N391" s="71" t="e">
        <f>LOG(Results!H435,2)</f>
        <v>#DIV/0!</v>
      </c>
      <c r="O391" s="72" t="str">
        <f>Results!I435</f>
        <v>N/A</v>
      </c>
    </row>
    <row r="392" spans="11:15">
      <c r="K392" s="73"/>
      <c r="L392" s="37" t="str">
        <f>Results!C436</f>
        <v>E02</v>
      </c>
      <c r="M392" s="37" t="str">
        <f>Results!B436</f>
        <v>NM_004390</v>
      </c>
      <c r="N392" s="71" t="e">
        <f>LOG(Results!H436,2)</f>
        <v>#DIV/0!</v>
      </c>
      <c r="O392" s="72" t="str">
        <f>Results!I436</f>
        <v>N/A</v>
      </c>
    </row>
    <row r="393" spans="11:15">
      <c r="K393" s="73"/>
      <c r="L393" s="37" t="str">
        <f>Results!C437</f>
        <v>E03</v>
      </c>
      <c r="M393" s="37" t="str">
        <f>Results!B437</f>
        <v>NM_001904</v>
      </c>
      <c r="N393" s="71" t="e">
        <f>LOG(Results!H437,2)</f>
        <v>#DIV/0!</v>
      </c>
      <c r="O393" s="72" t="str">
        <f>Results!I437</f>
        <v>N/A</v>
      </c>
    </row>
    <row r="394" spans="11:15">
      <c r="K394" s="73"/>
      <c r="L394" s="37" t="str">
        <f>Results!C438</f>
        <v>E04</v>
      </c>
      <c r="M394" s="37" t="str">
        <f>Results!B438</f>
        <v>NM_001037631</v>
      </c>
      <c r="N394" s="71" t="e">
        <f>LOG(Results!H438,2)</f>
        <v>#DIV/0!</v>
      </c>
      <c r="O394" s="72" t="str">
        <f>Results!I438</f>
        <v>N/A</v>
      </c>
    </row>
    <row r="395" spans="11:15">
      <c r="K395" s="73"/>
      <c r="L395" s="37" t="str">
        <f>Results!C439</f>
        <v>E05</v>
      </c>
      <c r="M395" s="37" t="str">
        <f>Results!B439</f>
        <v>NM_001033521</v>
      </c>
      <c r="N395" s="71" t="e">
        <f>LOG(Results!H439,2)</f>
        <v>#DIV/0!</v>
      </c>
      <c r="O395" s="72" t="str">
        <f>Results!I439</f>
        <v>N/A</v>
      </c>
    </row>
    <row r="396" spans="11:15">
      <c r="K396" s="73"/>
      <c r="L396" s="37" t="str">
        <f>Results!C440</f>
        <v>E06</v>
      </c>
      <c r="M396" s="37" t="str">
        <f>Results!B440</f>
        <v>NM_000759</v>
      </c>
      <c r="N396" s="71" t="e">
        <f>LOG(Results!H440,2)</f>
        <v>#DIV/0!</v>
      </c>
      <c r="O396" s="72" t="str">
        <f>Results!I440</f>
        <v>N/A</v>
      </c>
    </row>
    <row r="397" spans="11:15">
      <c r="K397" s="73"/>
      <c r="L397" s="37" t="str">
        <f>Results!C441</f>
        <v>E07</v>
      </c>
      <c r="M397" s="37" t="str">
        <f>Results!B441</f>
        <v>NM_000758</v>
      </c>
      <c r="N397" s="71" t="e">
        <f>LOG(Results!H441,2)</f>
        <v>#DIV/0!</v>
      </c>
      <c r="O397" s="72" t="str">
        <f>Results!I441</f>
        <v>N/A</v>
      </c>
    </row>
    <row r="398" spans="11:15">
      <c r="K398" s="73"/>
      <c r="L398" s="37" t="str">
        <f>Results!C442</f>
        <v>E08</v>
      </c>
      <c r="M398" s="37" t="str">
        <f>Results!B442</f>
        <v>NM_005211</v>
      </c>
      <c r="N398" s="71" t="e">
        <f>LOG(Results!H442,2)</f>
        <v>#DIV/0!</v>
      </c>
      <c r="O398" s="72" t="str">
        <f>Results!I442</f>
        <v>N/A</v>
      </c>
    </row>
    <row r="399" spans="11:15">
      <c r="K399" s="73"/>
      <c r="L399" s="37" t="str">
        <f>Results!C443</f>
        <v>E09</v>
      </c>
      <c r="M399" s="37" t="str">
        <f>Results!B443</f>
        <v>NM_000651</v>
      </c>
      <c r="N399" s="71" t="e">
        <f>LOG(Results!H443,2)</f>
        <v>#DIV/0!</v>
      </c>
      <c r="O399" s="72" t="str">
        <f>Results!I443</f>
        <v>N/A</v>
      </c>
    </row>
    <row r="400" spans="11:15">
      <c r="K400" s="73"/>
      <c r="L400" s="37" t="str">
        <f>Results!C444</f>
        <v>E10</v>
      </c>
      <c r="M400" s="37" t="str">
        <f>Results!B444</f>
        <v>NM_000579</v>
      </c>
      <c r="N400" s="71" t="e">
        <f>LOG(Results!H444,2)</f>
        <v>#DIV/0!</v>
      </c>
      <c r="O400" s="72" t="str">
        <f>Results!I444</f>
        <v>N/A</v>
      </c>
    </row>
    <row r="401" spans="11:15">
      <c r="K401" s="73"/>
      <c r="L401" s="37" t="str">
        <f>Results!C445</f>
        <v>E11</v>
      </c>
      <c r="M401" s="37" t="str">
        <f>Results!B445</f>
        <v>NM_000082</v>
      </c>
      <c r="N401" s="71" t="e">
        <f>LOG(Results!H445,2)</f>
        <v>#DIV/0!</v>
      </c>
      <c r="O401" s="72" t="str">
        <f>Results!I445</f>
        <v>N/A</v>
      </c>
    </row>
    <row r="402" spans="11:15">
      <c r="K402" s="73"/>
      <c r="L402" s="37" t="str">
        <f>Results!C446</f>
        <v>E12</v>
      </c>
      <c r="M402" s="37" t="str">
        <f>Results!B446</f>
        <v>NM_000743</v>
      </c>
      <c r="N402" s="71" t="e">
        <f>LOG(Results!H446,2)</f>
        <v>#DIV/0!</v>
      </c>
      <c r="O402" s="72" t="str">
        <f>Results!I446</f>
        <v>N/A</v>
      </c>
    </row>
    <row r="403" spans="11:15">
      <c r="K403" s="73"/>
      <c r="L403" s="37" t="str">
        <f>Results!C447</f>
        <v>F01</v>
      </c>
      <c r="M403" s="37" t="str">
        <f>Results!B447</f>
        <v>NM_133491</v>
      </c>
      <c r="N403" s="71" t="e">
        <f>LOG(Results!H447,2)</f>
        <v>#DIV/0!</v>
      </c>
      <c r="O403" s="72" t="str">
        <f>Results!I447</f>
        <v>N/A</v>
      </c>
    </row>
    <row r="404" spans="11:15">
      <c r="K404" s="73"/>
      <c r="L404" s="37" t="str">
        <f>Results!C448</f>
        <v>F02</v>
      </c>
      <c r="M404" s="37" t="str">
        <f>Results!B448</f>
        <v>NM_007204</v>
      </c>
      <c r="N404" s="71" t="e">
        <f>LOG(Results!H448,2)</f>
        <v>#DIV/0!</v>
      </c>
      <c r="O404" s="72" t="str">
        <f>Results!I448</f>
        <v>N/A</v>
      </c>
    </row>
    <row r="405" spans="11:15">
      <c r="K405" s="73"/>
      <c r="L405" s="37" t="str">
        <f>Results!C449</f>
        <v>F03</v>
      </c>
      <c r="M405" s="37" t="str">
        <f>Results!B449</f>
        <v>NM_007195</v>
      </c>
      <c r="N405" s="71" t="e">
        <f>LOG(Results!H449,2)</f>
        <v>#DIV/0!</v>
      </c>
      <c r="O405" s="72" t="str">
        <f>Results!I449</f>
        <v>N/A</v>
      </c>
    </row>
    <row r="406" spans="11:15">
      <c r="K406" s="73"/>
      <c r="L406" s="37" t="str">
        <f>Results!C450</f>
        <v>F04</v>
      </c>
      <c r="M406" s="37" t="str">
        <f>Results!B450</f>
        <v>NM_001005735</v>
      </c>
      <c r="N406" s="71" t="e">
        <f>LOG(Results!H450,2)</f>
        <v>#DIV/0!</v>
      </c>
      <c r="O406" s="72" t="str">
        <f>Results!I450</f>
        <v>N/A</v>
      </c>
    </row>
    <row r="407" spans="11:15">
      <c r="K407" s="73"/>
      <c r="L407" s="37" t="str">
        <f>Results!C451</f>
        <v>F05</v>
      </c>
      <c r="M407" s="37" t="str">
        <f>Results!B451</f>
        <v>NM_001274</v>
      </c>
      <c r="N407" s="71" t="e">
        <f>LOG(Results!H451,2)</f>
        <v>#DIV/0!</v>
      </c>
      <c r="O407" s="72" t="str">
        <f>Results!I451</f>
        <v>N/A</v>
      </c>
    </row>
    <row r="408" spans="11:15">
      <c r="K408" s="73"/>
      <c r="L408" s="37" t="str">
        <f>Results!C452</f>
        <v>F06</v>
      </c>
      <c r="M408" s="37" t="str">
        <f>Results!B452</f>
        <v>NM_001818</v>
      </c>
      <c r="N408" s="71" t="e">
        <f>LOG(Results!H452,2)</f>
        <v>#DIV/0!</v>
      </c>
      <c r="O408" s="72" t="str">
        <f>Results!I452</f>
        <v>N/A</v>
      </c>
    </row>
    <row r="409" spans="11:15">
      <c r="K409" s="73"/>
      <c r="L409" s="37" t="str">
        <f>Results!C453</f>
        <v>F07</v>
      </c>
      <c r="M409" s="37" t="str">
        <f>Results!B453</f>
        <v>NM_006663</v>
      </c>
      <c r="N409" s="71" t="e">
        <f>LOG(Results!H453,2)</f>
        <v>#DIV/0!</v>
      </c>
      <c r="O409" s="72" t="str">
        <f>Results!I453</f>
        <v>N/A</v>
      </c>
    </row>
    <row r="410" spans="11:15">
      <c r="K410" s="73"/>
      <c r="L410" s="37" t="str">
        <f>Results!C454</f>
        <v>F08</v>
      </c>
      <c r="M410" s="37" t="str">
        <f>Results!B454</f>
        <v>NM_012190</v>
      </c>
      <c r="N410" s="71" t="e">
        <f>LOG(Results!H454,2)</f>
        <v>#DIV/0!</v>
      </c>
      <c r="O410" s="72" t="str">
        <f>Results!I454</f>
        <v>N/A</v>
      </c>
    </row>
    <row r="411" spans="11:15">
      <c r="K411" s="73"/>
      <c r="L411" s="37" t="str">
        <f>Results!C455</f>
        <v>F09</v>
      </c>
      <c r="M411" s="37" t="str">
        <f>Results!B455</f>
        <v>NM_000735</v>
      </c>
      <c r="N411" s="71" t="e">
        <f>LOG(Results!H455,2)</f>
        <v>#DIV/0!</v>
      </c>
      <c r="O411" s="72" t="str">
        <f>Results!I455</f>
        <v>N/A</v>
      </c>
    </row>
    <row r="412" spans="11:15">
      <c r="K412" s="73"/>
      <c r="L412" s="37" t="str">
        <f>Results!C456</f>
        <v>F10</v>
      </c>
      <c r="M412" s="37" t="str">
        <f>Results!B456</f>
        <v>NM_006636</v>
      </c>
      <c r="N412" s="71" t="e">
        <f>LOG(Results!H456,2)</f>
        <v>#DIV/0!</v>
      </c>
      <c r="O412" s="72" t="str">
        <f>Results!I456</f>
        <v>N/A</v>
      </c>
    </row>
    <row r="413" spans="11:15">
      <c r="K413" s="73"/>
      <c r="L413" s="37" t="str">
        <f>Results!C457</f>
        <v>F11</v>
      </c>
      <c r="M413" s="37" t="str">
        <f>Results!B457</f>
        <v>NM_006591</v>
      </c>
      <c r="N413" s="71" t="e">
        <f>LOG(Results!H457,2)</f>
        <v>#DIV/0!</v>
      </c>
      <c r="O413" s="72" t="str">
        <f>Results!I457</f>
        <v>N/A</v>
      </c>
    </row>
    <row r="414" spans="11:15">
      <c r="K414" s="73"/>
      <c r="L414" s="37" t="str">
        <f>Results!C458</f>
        <v>F12</v>
      </c>
      <c r="M414" s="37" t="str">
        <f>Results!B458</f>
        <v>NM_006440</v>
      </c>
      <c r="N414" s="71" t="e">
        <f>LOG(Results!H458,2)</f>
        <v>#DIV/0!</v>
      </c>
      <c r="O414" s="72" t="str">
        <f>Results!I458</f>
        <v>N/A</v>
      </c>
    </row>
    <row r="415" spans="11:15">
      <c r="K415" s="73"/>
      <c r="L415" s="37" t="str">
        <f>Results!C459</f>
        <v>G01</v>
      </c>
      <c r="M415" s="37" t="str">
        <f>Results!B459</f>
        <v>NM_006342</v>
      </c>
      <c r="N415" s="71" t="e">
        <f>LOG(Results!H459,2)</f>
        <v>#DIV/0!</v>
      </c>
      <c r="O415" s="72" t="str">
        <f>Results!I459</f>
        <v>N/A</v>
      </c>
    </row>
    <row r="416" spans="11:15">
      <c r="K416" s="73"/>
      <c r="L416" s="37" t="str">
        <f>Results!C460</f>
        <v>G02</v>
      </c>
      <c r="M416" s="37" t="str">
        <f>Results!B460</f>
        <v>NM_006066</v>
      </c>
      <c r="N416" s="71" t="e">
        <f>LOG(Results!H460,2)</f>
        <v>#DIV/0!</v>
      </c>
      <c r="O416" s="72" t="str">
        <f>Results!I460</f>
        <v>N/A</v>
      </c>
    </row>
    <row r="417" spans="11:15">
      <c r="K417" s="73"/>
      <c r="L417" s="37" t="str">
        <f>Results!C461</f>
        <v>G03</v>
      </c>
      <c r="M417" s="37" t="str">
        <f>Results!B461</f>
        <v>NM_000076</v>
      </c>
      <c r="N417" s="71" t="e">
        <f>LOG(Results!H461,2)</f>
        <v>#DIV/0!</v>
      </c>
      <c r="O417" s="72" t="str">
        <f>Results!I461</f>
        <v>N/A</v>
      </c>
    </row>
    <row r="418" spans="11:15">
      <c r="K418" s="73"/>
      <c r="L418" s="37" t="str">
        <f>Results!C462</f>
        <v>G04</v>
      </c>
      <c r="M418" s="37" t="str">
        <f>Results!B462</f>
        <v>NM_001799</v>
      </c>
      <c r="N418" s="71" t="e">
        <f>LOG(Results!H462,2)</f>
        <v>#DIV/0!</v>
      </c>
      <c r="O418" s="72" t="str">
        <f>Results!I462</f>
        <v>N/A</v>
      </c>
    </row>
    <row r="419" spans="11:15">
      <c r="K419" s="73"/>
      <c r="L419" s="37" t="str">
        <f>Results!C463</f>
        <v>G05</v>
      </c>
      <c r="M419" s="37" t="str">
        <f>Results!B463</f>
        <v>NM_001259</v>
      </c>
      <c r="N419" s="71" t="e">
        <f>LOG(Results!H463,2)</f>
        <v>#DIV/0!</v>
      </c>
      <c r="O419" s="72" t="str">
        <f>Results!I463</f>
        <v>N/A</v>
      </c>
    </row>
    <row r="420" spans="11:15">
      <c r="K420" s="73"/>
      <c r="L420" s="37" t="str">
        <f>Results!C464</f>
        <v>G06</v>
      </c>
      <c r="M420" s="37" t="str">
        <f>Results!B464</f>
        <v>NM_004935</v>
      </c>
      <c r="N420" s="71" t="e">
        <f>LOG(Results!H464,2)</f>
        <v>#DIV/0!</v>
      </c>
      <c r="O420" s="72" t="str">
        <f>Results!I464</f>
        <v>N/A</v>
      </c>
    </row>
    <row r="421" spans="11:15">
      <c r="K421" s="73"/>
      <c r="L421" s="37" t="str">
        <f>Results!C465</f>
        <v>G07</v>
      </c>
      <c r="M421" s="37" t="str">
        <f>Results!B465</f>
        <v>NM_005732</v>
      </c>
      <c r="N421" s="71" t="e">
        <f>LOG(Results!H465,2)</f>
        <v>#DIV/0!</v>
      </c>
      <c r="O421" s="72" t="str">
        <f>Results!I465</f>
        <v>N/A</v>
      </c>
    </row>
    <row r="422" spans="11:15">
      <c r="K422" s="73"/>
      <c r="L422" s="37" t="str">
        <f>Results!C466</f>
        <v>G08</v>
      </c>
      <c r="M422" s="37" t="str">
        <f>Results!B466</f>
        <v>NM_012225</v>
      </c>
      <c r="N422" s="71" t="e">
        <f>LOG(Results!H466,2)</f>
        <v>#DIV/0!</v>
      </c>
      <c r="O422" s="72" t="str">
        <f>Results!I466</f>
        <v>N/A</v>
      </c>
    </row>
    <row r="423" spans="11:15">
      <c r="K423" s="73"/>
      <c r="L423" s="37" t="str">
        <f>Results!C467</f>
        <v>G09</v>
      </c>
      <c r="M423" s="37" t="str">
        <f>Results!B467</f>
        <v>NM_005465</v>
      </c>
      <c r="N423" s="71" t="e">
        <f>LOG(Results!H467,2)</f>
        <v>#DIV/0!</v>
      </c>
      <c r="O423" s="72" t="str">
        <f>Results!I467</f>
        <v>N/A</v>
      </c>
    </row>
    <row r="424" spans="11:15">
      <c r="K424" s="73"/>
      <c r="L424" s="37" t="str">
        <f>Results!C468</f>
        <v>G10</v>
      </c>
      <c r="M424" s="37" t="str">
        <f>Results!B468</f>
        <v>NM_020945</v>
      </c>
      <c r="N424" s="71" t="e">
        <f>LOG(Results!H468,2)</f>
        <v>#DIV/0!</v>
      </c>
      <c r="O424" s="72" t="str">
        <f>Results!I468</f>
        <v>N/A</v>
      </c>
    </row>
    <row r="425" spans="11:15">
      <c r="K425" s="73"/>
      <c r="L425" s="37" t="str">
        <f>Results!C469</f>
        <v>G11</v>
      </c>
      <c r="M425" s="37" t="str">
        <f>Results!B469</f>
        <v>NM_022171</v>
      </c>
      <c r="N425" s="71" t="e">
        <f>LOG(Results!H469,2)</f>
        <v>#DIV/0!</v>
      </c>
      <c r="O425" s="72" t="str">
        <f>Results!I469</f>
        <v>N/A</v>
      </c>
    </row>
    <row r="426" spans="11:15">
      <c r="K426" s="73"/>
      <c r="L426" s="37" t="str">
        <f>Results!C470</f>
        <v>G12</v>
      </c>
      <c r="M426" s="37" t="str">
        <f>Results!B470</f>
        <v>NM_003102</v>
      </c>
      <c r="N426" s="71" t="e">
        <f>LOG(Results!H470,2)</f>
        <v>#DIV/0!</v>
      </c>
      <c r="O426" s="72" t="str">
        <f>Results!I470</f>
        <v>N/A</v>
      </c>
    </row>
    <row r="427" customHeight="1"/>
    <row r="519" customHeight="1"/>
    <row r="611" customHeight="1"/>
  </sheetData>
  <mergeCells count="11">
    <mergeCell ref="A1:C1"/>
    <mergeCell ref="F1:H1"/>
    <mergeCell ref="A2:I2"/>
    <mergeCell ref="A3:I3"/>
    <mergeCell ref="A4:I4"/>
    <mergeCell ref="K5:O5"/>
    <mergeCell ref="K7:K90"/>
    <mergeCell ref="K91:K174"/>
    <mergeCell ref="K175:K258"/>
    <mergeCell ref="K259:K342"/>
    <mergeCell ref="K343:K426"/>
  </mergeCells>
  <pageMargins left="0.75" right="0.75" top="1" bottom="1" header="0.5" footer="0.5"/>
  <pageSetup paperSize="1" orientation="portrait"/>
  <headerFooter alignWithMargins="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Q781"/>
  <sheetViews>
    <sheetView workbookViewId="0">
      <pane xSplit="3" ySplit="3" topLeftCell="D4" activePane="bottomRight" state="frozen"/>
      <selection/>
      <selection pane="topRight"/>
      <selection pane="bottomLeft"/>
      <selection pane="bottomRight" activeCell="A1" sqref="A1"/>
    </sheetView>
  </sheetViews>
  <sheetFormatPr defaultColWidth="9" defaultRowHeight="12.75"/>
  <cols>
    <col min="2" max="2" width="21" style="4" customWidth="1"/>
    <col min="3" max="3" width="6.71428571428571" style="5" customWidth="1"/>
    <col min="4" max="13" width="6.71428571428571" style="4" customWidth="1"/>
    <col min="14" max="14" width="22.2857142857143" style="4" customWidth="1"/>
    <col min="15" max="65" width="6.71428571428571" style="4" customWidth="1"/>
    <col min="66" max="66" width="12.2857142857143" style="4" customWidth="1"/>
    <col min="67" max="67" width="15.1428571428571" style="4" customWidth="1"/>
  </cols>
  <sheetData>
    <row r="1" customHeight="1" spans="1:87">
      <c r="A1" s="6" t="s">
        <v>1462</v>
      </c>
      <c r="B1" s="6">
        <v>35</v>
      </c>
      <c r="C1" s="7"/>
      <c r="D1" s="8" t="str">
        <f>CONCATENATE("&gt;",B1," and (N/A or blank) to ",B1)</f>
        <v>&gt;35 and (N/A or blank) to 35</v>
      </c>
      <c r="E1" s="9"/>
      <c r="F1" s="9"/>
      <c r="G1" s="9"/>
      <c r="H1" s="9"/>
      <c r="I1" s="9"/>
      <c r="J1" s="9"/>
      <c r="K1" s="9"/>
      <c r="L1" s="9"/>
      <c r="M1" s="9"/>
      <c r="N1" s="17"/>
      <c r="O1" s="17"/>
      <c r="P1" s="8" t="str">
        <f>CONCATENATE("&gt;",B1," and (N/A or blank) to ",B1)</f>
        <v>&gt;35 and (N/A or blank) to 35</v>
      </c>
      <c r="Q1" s="18"/>
      <c r="R1" s="18"/>
      <c r="S1" s="18"/>
      <c r="T1" s="18"/>
      <c r="U1" s="18"/>
      <c r="V1" s="18"/>
      <c r="W1" s="18"/>
      <c r="X1" s="18"/>
      <c r="Y1" s="18"/>
      <c r="Z1" s="11" t="s">
        <v>1463</v>
      </c>
      <c r="AA1" s="19"/>
      <c r="AB1" s="19"/>
      <c r="AC1" s="19"/>
      <c r="AD1" s="19"/>
      <c r="AE1" s="19"/>
      <c r="AF1" s="19"/>
      <c r="AG1" s="19"/>
      <c r="AH1" s="19"/>
      <c r="AI1" s="19"/>
      <c r="AJ1" s="11" t="s">
        <v>1463</v>
      </c>
      <c r="AK1" s="19"/>
      <c r="AL1" s="19"/>
      <c r="AM1" s="19"/>
      <c r="AN1" s="19"/>
      <c r="AO1" s="19"/>
      <c r="AP1" s="19"/>
      <c r="AQ1" s="19"/>
      <c r="AR1" s="19"/>
      <c r="AS1" s="28"/>
      <c r="AT1" s="29" t="s">
        <v>1464</v>
      </c>
      <c r="AU1" s="30"/>
      <c r="AV1" s="30"/>
      <c r="AW1" s="30"/>
      <c r="AX1" s="30"/>
      <c r="AY1" s="30"/>
      <c r="AZ1" s="30"/>
      <c r="BA1" s="30"/>
      <c r="BB1" s="30"/>
      <c r="BC1" s="30"/>
      <c r="BD1" s="29" t="s">
        <v>1464</v>
      </c>
      <c r="BE1" s="30"/>
      <c r="BF1" s="30"/>
      <c r="BG1" s="30"/>
      <c r="BH1" s="30"/>
      <c r="BI1" s="30"/>
      <c r="BJ1" s="30"/>
      <c r="BK1" s="30"/>
      <c r="BL1" s="30"/>
      <c r="BM1" s="30"/>
      <c r="BN1" s="35"/>
      <c r="BO1" s="35"/>
      <c r="BP1" s="29" t="s">
        <v>1465</v>
      </c>
      <c r="BQ1" s="30"/>
      <c r="BR1" s="30"/>
      <c r="BS1" s="30"/>
      <c r="BT1" s="30"/>
      <c r="BU1" s="30"/>
      <c r="BV1" s="30"/>
      <c r="BW1" s="30"/>
      <c r="BX1" s="30"/>
      <c r="BY1" s="30"/>
      <c r="BZ1" s="29" t="s">
        <v>1465</v>
      </c>
      <c r="CA1" s="30"/>
      <c r="CB1" s="30"/>
      <c r="CC1" s="30"/>
      <c r="CD1" s="30"/>
      <c r="CE1" s="30"/>
      <c r="CF1" s="30"/>
      <c r="CG1" s="30"/>
      <c r="CH1" s="30"/>
      <c r="CI1" s="30"/>
    </row>
    <row r="2" customHeight="1" spans="1:87">
      <c r="A2" s="10" t="s">
        <v>3</v>
      </c>
      <c r="B2" s="10" t="s">
        <v>6</v>
      </c>
      <c r="C2" s="11" t="s">
        <v>1390</v>
      </c>
      <c r="D2" s="8" t="str">
        <f>BN3</f>
        <v>Test Sample</v>
      </c>
      <c r="E2" s="8"/>
      <c r="F2" s="8"/>
      <c r="G2" s="8"/>
      <c r="H2" s="8"/>
      <c r="I2" s="8"/>
      <c r="J2" s="8"/>
      <c r="K2" s="8"/>
      <c r="L2" s="8"/>
      <c r="M2" s="8"/>
      <c r="N2" s="11" t="s">
        <v>6</v>
      </c>
      <c r="O2" s="11" t="s">
        <v>1390</v>
      </c>
      <c r="P2" s="8" t="str">
        <f>BO3</f>
        <v>Control Sample</v>
      </c>
      <c r="Q2" s="8"/>
      <c r="R2" s="8"/>
      <c r="S2" s="8"/>
      <c r="T2" s="8"/>
      <c r="U2" s="8"/>
      <c r="V2" s="8"/>
      <c r="W2" s="8"/>
      <c r="X2" s="8"/>
      <c r="Y2" s="8"/>
      <c r="Z2" s="8" t="str">
        <f>BN3</f>
        <v>Test Sample</v>
      </c>
      <c r="AA2" s="8"/>
      <c r="AB2" s="8"/>
      <c r="AC2" s="8"/>
      <c r="AD2" s="8"/>
      <c r="AE2" s="8"/>
      <c r="AF2" s="8"/>
      <c r="AG2" s="8"/>
      <c r="AH2" s="8"/>
      <c r="AI2" s="8"/>
      <c r="AJ2" s="8" t="str">
        <f>BO3</f>
        <v>Control Sample</v>
      </c>
      <c r="AK2" s="8"/>
      <c r="AL2" s="8"/>
      <c r="AM2" s="8"/>
      <c r="AN2" s="8"/>
      <c r="AO2" s="8"/>
      <c r="AP2" s="8"/>
      <c r="AQ2" s="8"/>
      <c r="AR2" s="8"/>
      <c r="AS2" s="31"/>
      <c r="AT2" s="29" t="str">
        <f>D2</f>
        <v>Test Sample</v>
      </c>
      <c r="AU2" s="29"/>
      <c r="AV2" s="29"/>
      <c r="AW2" s="29"/>
      <c r="AX2" s="29"/>
      <c r="AY2" s="29"/>
      <c r="AZ2" s="29"/>
      <c r="BA2" s="29"/>
      <c r="BB2" s="29"/>
      <c r="BC2" s="29"/>
      <c r="BD2" s="29" t="str">
        <f>P2</f>
        <v>Control Sample</v>
      </c>
      <c r="BE2" s="29"/>
      <c r="BF2" s="29"/>
      <c r="BG2" s="29"/>
      <c r="BH2" s="29"/>
      <c r="BI2" s="29"/>
      <c r="BJ2" s="29"/>
      <c r="BK2" s="29"/>
      <c r="BL2" s="29"/>
      <c r="BM2" s="29"/>
      <c r="BN2" s="29" t="s">
        <v>1466</v>
      </c>
      <c r="BO2" s="23"/>
      <c r="BP2" s="29" t="str">
        <f>Z2</f>
        <v>Test Sample</v>
      </c>
      <c r="BQ2" s="29"/>
      <c r="BR2" s="29"/>
      <c r="BS2" s="29"/>
      <c r="BT2" s="29"/>
      <c r="BU2" s="29"/>
      <c r="BV2" s="29"/>
      <c r="BW2" s="29"/>
      <c r="BX2" s="29"/>
      <c r="BY2" s="29"/>
      <c r="BZ2" s="29" t="str">
        <f>P2</f>
        <v>Control Sample</v>
      </c>
      <c r="CA2" s="29"/>
      <c r="CB2" s="29"/>
      <c r="CC2" s="29"/>
      <c r="CD2" s="29"/>
      <c r="CE2" s="29"/>
      <c r="CF2" s="29"/>
      <c r="CG2" s="29"/>
      <c r="CH2" s="29"/>
      <c r="CI2" s="29"/>
    </row>
    <row r="3" spans="1:87">
      <c r="A3" s="11"/>
      <c r="B3" s="11"/>
      <c r="C3" s="11"/>
      <c r="D3" s="12" t="s">
        <v>1395</v>
      </c>
      <c r="E3" s="12" t="s">
        <v>1396</v>
      </c>
      <c r="F3" s="12" t="s">
        <v>1397</v>
      </c>
      <c r="G3" s="12" t="s">
        <v>1398</v>
      </c>
      <c r="H3" s="12" t="s">
        <v>1399</v>
      </c>
      <c r="I3" s="12" t="s">
        <v>1400</v>
      </c>
      <c r="J3" s="12" t="s">
        <v>1401</v>
      </c>
      <c r="K3" s="12" t="s">
        <v>1402</v>
      </c>
      <c r="L3" s="12" t="s">
        <v>1403</v>
      </c>
      <c r="M3" s="12" t="s">
        <v>1404</v>
      </c>
      <c r="N3" s="11"/>
      <c r="O3" s="11"/>
      <c r="P3" s="12" t="s">
        <v>1395</v>
      </c>
      <c r="Q3" s="12" t="s">
        <v>1396</v>
      </c>
      <c r="R3" s="12" t="s">
        <v>1397</v>
      </c>
      <c r="S3" s="12" t="s">
        <v>1398</v>
      </c>
      <c r="T3" s="12" t="s">
        <v>1399</v>
      </c>
      <c r="U3" s="12" t="s">
        <v>1400</v>
      </c>
      <c r="V3" s="12" t="s">
        <v>1401</v>
      </c>
      <c r="W3" s="12" t="s">
        <v>1402</v>
      </c>
      <c r="X3" s="12" t="s">
        <v>1403</v>
      </c>
      <c r="Y3" s="12" t="s">
        <v>1404</v>
      </c>
      <c r="Z3" s="12" t="s">
        <v>1395</v>
      </c>
      <c r="AA3" s="12" t="s">
        <v>1396</v>
      </c>
      <c r="AB3" s="12" t="s">
        <v>1397</v>
      </c>
      <c r="AC3" s="12" t="s">
        <v>1398</v>
      </c>
      <c r="AD3" s="12" t="s">
        <v>1399</v>
      </c>
      <c r="AE3" s="12" t="s">
        <v>1400</v>
      </c>
      <c r="AF3" s="12" t="s">
        <v>1401</v>
      </c>
      <c r="AG3" s="12" t="s">
        <v>1402</v>
      </c>
      <c r="AH3" s="12" t="s">
        <v>1403</v>
      </c>
      <c r="AI3" s="12" t="s">
        <v>1404</v>
      </c>
      <c r="AJ3" s="12" t="s">
        <v>1395</v>
      </c>
      <c r="AK3" s="12" t="s">
        <v>1396</v>
      </c>
      <c r="AL3" s="12" t="s">
        <v>1397</v>
      </c>
      <c r="AM3" s="12" t="s">
        <v>1398</v>
      </c>
      <c r="AN3" s="12" t="s">
        <v>1399</v>
      </c>
      <c r="AO3" s="12" t="s">
        <v>1400</v>
      </c>
      <c r="AP3" s="12" t="s">
        <v>1401</v>
      </c>
      <c r="AQ3" s="12" t="s">
        <v>1402</v>
      </c>
      <c r="AR3" s="12" t="s">
        <v>1403</v>
      </c>
      <c r="AS3" s="32" t="s">
        <v>1404</v>
      </c>
      <c r="AT3" s="33" t="s">
        <v>1395</v>
      </c>
      <c r="AU3" s="33" t="s">
        <v>1396</v>
      </c>
      <c r="AV3" s="33" t="s">
        <v>1397</v>
      </c>
      <c r="AW3" s="33" t="s">
        <v>1398</v>
      </c>
      <c r="AX3" s="33" t="s">
        <v>1399</v>
      </c>
      <c r="AY3" s="33" t="s">
        <v>1400</v>
      </c>
      <c r="AZ3" s="33" t="s">
        <v>1401</v>
      </c>
      <c r="BA3" s="33" t="s">
        <v>1402</v>
      </c>
      <c r="BB3" s="33" t="s">
        <v>1403</v>
      </c>
      <c r="BC3" s="33" t="s">
        <v>1404</v>
      </c>
      <c r="BD3" s="33" t="s">
        <v>1395</v>
      </c>
      <c r="BE3" s="33" t="s">
        <v>1396</v>
      </c>
      <c r="BF3" s="33" t="s">
        <v>1397</v>
      </c>
      <c r="BG3" s="33" t="s">
        <v>1398</v>
      </c>
      <c r="BH3" s="33" t="s">
        <v>1399</v>
      </c>
      <c r="BI3" s="33" t="s">
        <v>1400</v>
      </c>
      <c r="BJ3" s="33" t="s">
        <v>1401</v>
      </c>
      <c r="BK3" s="33" t="s">
        <v>1402</v>
      </c>
      <c r="BL3" s="33" t="s">
        <v>1403</v>
      </c>
      <c r="BM3" s="33" t="s">
        <v>1404</v>
      </c>
      <c r="BN3" s="29" t="str">
        <f>Results!D2</f>
        <v>Test Sample</v>
      </c>
      <c r="BO3" s="29" t="str">
        <f>Results!E2</f>
        <v>Control Sample</v>
      </c>
      <c r="BP3" s="33" t="s">
        <v>1395</v>
      </c>
      <c r="BQ3" s="33" t="s">
        <v>1396</v>
      </c>
      <c r="BR3" s="33" t="s">
        <v>1397</v>
      </c>
      <c r="BS3" s="33" t="s">
        <v>1398</v>
      </c>
      <c r="BT3" s="33" t="s">
        <v>1399</v>
      </c>
      <c r="BU3" s="33" t="s">
        <v>1400</v>
      </c>
      <c r="BV3" s="33" t="s">
        <v>1401</v>
      </c>
      <c r="BW3" s="33" t="s">
        <v>1402</v>
      </c>
      <c r="BX3" s="33" t="s">
        <v>1403</v>
      </c>
      <c r="BY3" s="33" t="s">
        <v>1404</v>
      </c>
      <c r="BZ3" s="33" t="s">
        <v>1395</v>
      </c>
      <c r="CA3" s="33" t="s">
        <v>1396</v>
      </c>
      <c r="CB3" s="33" t="s">
        <v>1397</v>
      </c>
      <c r="CC3" s="33" t="s">
        <v>1398</v>
      </c>
      <c r="CD3" s="33" t="s">
        <v>1399</v>
      </c>
      <c r="CE3" s="33" t="s">
        <v>1400</v>
      </c>
      <c r="CF3" s="33" t="s">
        <v>1401</v>
      </c>
      <c r="CG3" s="33" t="s">
        <v>1402</v>
      </c>
      <c r="CH3" s="33" t="s">
        <v>1403</v>
      </c>
      <c r="CI3" s="33" t="s">
        <v>1404</v>
      </c>
    </row>
    <row r="4" spans="1:87">
      <c r="A4" s="13" t="s">
        <v>8</v>
      </c>
      <c r="B4" s="14" t="str">
        <f>'Gene Table'!D3</f>
        <v>NM_000015</v>
      </c>
      <c r="C4" s="14" t="s">
        <v>9</v>
      </c>
      <c r="D4" s="15" t="str">
        <f>IF(SUM('Test Sample Data'!D$3:D$98)&gt;10,IF(AND(ISNUMBER('Test Sample Data'!D3),'Test Sample Data'!D3&lt;$B$1,'Test Sample Data'!D3&gt;0),'Test Sample Data'!D3,$B$1),"")</f>
        <v/>
      </c>
      <c r="E4" s="15" t="str">
        <f>IF(SUM('Test Sample Data'!E$3:E$98)&gt;10,IF(AND(ISNUMBER('Test Sample Data'!E3),'Test Sample Data'!E3&lt;$B$1,'Test Sample Data'!E3&gt;0),'Test Sample Data'!E3,$B$1),"")</f>
        <v/>
      </c>
      <c r="F4" s="15" t="str">
        <f>IF(SUM('Test Sample Data'!F$3:F$98)&gt;10,IF(AND(ISNUMBER('Test Sample Data'!F3),'Test Sample Data'!F3&lt;$B$1,'Test Sample Data'!F3&gt;0),'Test Sample Data'!F3,$B$1),"")</f>
        <v/>
      </c>
      <c r="G4" s="15" t="str">
        <f>IF(SUM('Test Sample Data'!G$3:G$98)&gt;10,IF(AND(ISNUMBER('Test Sample Data'!G3),'Test Sample Data'!G3&lt;$B$1,'Test Sample Data'!G3&gt;0),'Test Sample Data'!G3,$B$1),"")</f>
        <v/>
      </c>
      <c r="H4" s="15" t="str">
        <f>IF(SUM('Test Sample Data'!H$3:H$98)&gt;10,IF(AND(ISNUMBER('Test Sample Data'!H3),'Test Sample Data'!H3&lt;$B$1,'Test Sample Data'!H3&gt;0),'Test Sample Data'!H3,$B$1),"")</f>
        <v/>
      </c>
      <c r="I4" s="15" t="str">
        <f>IF(SUM('Test Sample Data'!I$3:I$98)&gt;10,IF(AND(ISNUMBER('Test Sample Data'!I3),'Test Sample Data'!I3&lt;$B$1,'Test Sample Data'!I3&gt;0),'Test Sample Data'!I3,$B$1),"")</f>
        <v/>
      </c>
      <c r="J4" s="15" t="str">
        <f>IF(SUM('Test Sample Data'!J$3:J$98)&gt;10,IF(AND(ISNUMBER('Test Sample Data'!J3),'Test Sample Data'!J3&lt;$B$1,'Test Sample Data'!J3&gt;0),'Test Sample Data'!J3,$B$1),"")</f>
        <v/>
      </c>
      <c r="K4" s="15" t="str">
        <f>IF(SUM('Test Sample Data'!K$3:K$98)&gt;10,IF(AND(ISNUMBER('Test Sample Data'!K3),'Test Sample Data'!K3&lt;$B$1,'Test Sample Data'!K3&gt;0),'Test Sample Data'!K3,$B$1),"")</f>
        <v/>
      </c>
      <c r="L4" s="15" t="str">
        <f>IF(SUM('Test Sample Data'!L$3:L$98)&gt;10,IF(AND(ISNUMBER('Test Sample Data'!L3),'Test Sample Data'!L3&lt;$B$1,'Test Sample Data'!L3&gt;0),'Test Sample Data'!L3,$B$1),"")</f>
        <v/>
      </c>
      <c r="M4" s="15" t="str">
        <f>IF(SUM('Test Sample Data'!M$3:M$98)&gt;10,IF(AND(ISNUMBER('Test Sample Data'!M3),'Test Sample Data'!M3&lt;$B$1,'Test Sample Data'!M3&gt;0),'Test Sample Data'!M3,$B$1),"")</f>
        <v/>
      </c>
      <c r="N4" s="15" t="str">
        <f>'Gene Table'!D3</f>
        <v>NM_000015</v>
      </c>
      <c r="O4" s="14" t="s">
        <v>9</v>
      </c>
      <c r="P4" s="15" t="str">
        <f>IF(SUM('Control Sample Data'!D$3:D$98)&gt;10,IF(AND(ISNUMBER('Control Sample Data'!D3),'Control Sample Data'!D3&lt;$B$1,'Control Sample Data'!D3&gt;0),'Control Sample Data'!D3,$B$1),"")</f>
        <v/>
      </c>
      <c r="Q4" s="15" t="str">
        <f>IF(SUM('Control Sample Data'!E$3:E$98)&gt;10,IF(AND(ISNUMBER('Control Sample Data'!E3),'Control Sample Data'!E3&lt;$B$1,'Control Sample Data'!E3&gt;0),'Control Sample Data'!E3,$B$1),"")</f>
        <v/>
      </c>
      <c r="R4" s="15" t="str">
        <f>IF(SUM('Control Sample Data'!F$3:F$98)&gt;10,IF(AND(ISNUMBER('Control Sample Data'!F3),'Control Sample Data'!F3&lt;$B$1,'Control Sample Data'!F3&gt;0),'Control Sample Data'!F3,$B$1),"")</f>
        <v/>
      </c>
      <c r="S4" s="15" t="str">
        <f>IF(SUM('Control Sample Data'!G$3:G$98)&gt;10,IF(AND(ISNUMBER('Control Sample Data'!G3),'Control Sample Data'!G3&lt;$B$1,'Control Sample Data'!G3&gt;0),'Control Sample Data'!G3,$B$1),"")</f>
        <v/>
      </c>
      <c r="T4" s="15" t="str">
        <f>IF(SUM('Control Sample Data'!H$3:H$98)&gt;10,IF(AND(ISNUMBER('Control Sample Data'!H3),'Control Sample Data'!H3&lt;$B$1,'Control Sample Data'!H3&gt;0),'Control Sample Data'!H3,$B$1),"")</f>
        <v/>
      </c>
      <c r="U4" s="15" t="str">
        <f>IF(SUM('Control Sample Data'!I$3:I$98)&gt;10,IF(AND(ISNUMBER('Control Sample Data'!I3),'Control Sample Data'!I3&lt;$B$1,'Control Sample Data'!I3&gt;0),'Control Sample Data'!I3,$B$1),"")</f>
        <v/>
      </c>
      <c r="V4" s="15" t="str">
        <f>IF(SUM('Control Sample Data'!J$3:J$98)&gt;10,IF(AND(ISNUMBER('Control Sample Data'!J3),'Control Sample Data'!J3&lt;$B$1,'Control Sample Data'!J3&gt;0),'Control Sample Data'!J3,$B$1),"")</f>
        <v/>
      </c>
      <c r="W4" s="15" t="str">
        <f>IF(SUM('Control Sample Data'!K$3:K$98)&gt;10,IF(AND(ISNUMBER('Control Sample Data'!K3),'Control Sample Data'!K3&lt;$B$1,'Control Sample Data'!K3&gt;0),'Control Sample Data'!K3,$B$1),"")</f>
        <v/>
      </c>
      <c r="X4" s="15" t="str">
        <f>IF(SUM('Control Sample Data'!L$3:L$98)&gt;10,IF(AND(ISNUMBER('Control Sample Data'!L3),'Control Sample Data'!L3&lt;$B$1,'Control Sample Data'!L3&gt;0),'Control Sample Data'!L3,$B$1),"")</f>
        <v/>
      </c>
      <c r="Y4" s="15" t="str">
        <f>IF(SUM('Control Sample Data'!M$3:M$98)&gt;10,IF(AND(ISNUMBER('Control Sample Data'!M3),'Control Sample Data'!M3&lt;$B$1,'Control Sample Data'!M3&gt;0),'Control Sample Data'!M3,$B$1),"")</f>
        <v/>
      </c>
      <c r="Z4" s="20" t="str">
        <f>IF(ISERROR(VLOOKUP('Choose Housekeeping Genes'!$C3,Calculations!$C$4:$M$99,2,0)),"",VLOOKUP('Choose Housekeeping Genes'!$C3,Calculations!$C$4:$M$99,2,0))</f>
        <v/>
      </c>
      <c r="AA4" s="20" t="str">
        <f>IF(ISERROR(VLOOKUP('Choose Housekeeping Genes'!$C3,Calculations!$C$4:$M$99,3,0)),"",VLOOKUP('Choose Housekeeping Genes'!$C3,Calculations!$C$4:$M$99,3,0))</f>
        <v/>
      </c>
      <c r="AB4" s="20" t="str">
        <f>IF(ISERROR(VLOOKUP('Choose Housekeeping Genes'!$C3,Calculations!$C$4:$M$99,4,0)),"",VLOOKUP('Choose Housekeeping Genes'!$C3,Calculations!$C$4:$M$99,4,0))</f>
        <v/>
      </c>
      <c r="AC4" s="20" t="str">
        <f>IF(ISERROR(VLOOKUP('Choose Housekeeping Genes'!$C3,Calculations!$C$4:$M$99,5,0)),"",VLOOKUP('Choose Housekeeping Genes'!$C3,Calculations!$C$4:$M$99,5,0))</f>
        <v/>
      </c>
      <c r="AD4" s="20" t="str">
        <f>IF(ISERROR(VLOOKUP('Choose Housekeeping Genes'!$C3,Calculations!$C$4:$M$99,6,0)),"",VLOOKUP('Choose Housekeeping Genes'!$C3,Calculations!$C$4:$M$99,6,0))</f>
        <v/>
      </c>
      <c r="AE4" s="20" t="str">
        <f>IF(ISERROR(VLOOKUP('Choose Housekeeping Genes'!$C3,Calculations!$C$4:$M$99,7,0)),"",VLOOKUP('Choose Housekeeping Genes'!$C3,Calculations!$C$4:$M$99,7,0))</f>
        <v/>
      </c>
      <c r="AF4" s="20" t="str">
        <f>IF(ISERROR(VLOOKUP('Choose Housekeeping Genes'!$C3,Calculations!$C$4:$M$99,8,0)),"",VLOOKUP('Choose Housekeeping Genes'!$C3,Calculations!$C$4:$M$99,8,0))</f>
        <v/>
      </c>
      <c r="AG4" s="20" t="str">
        <f>IF(ISERROR(VLOOKUP('Choose Housekeeping Genes'!$C3,Calculations!$C$4:$M$99,9,0)),"",VLOOKUP('Choose Housekeeping Genes'!$C3,Calculations!$C$4:$M$99,9,0))</f>
        <v/>
      </c>
      <c r="AH4" s="20" t="str">
        <f>IF(ISERROR(VLOOKUP('Choose Housekeeping Genes'!$C3,Calculations!$C$4:$M$99,10,0)),"",VLOOKUP('Choose Housekeeping Genes'!$C3,Calculations!$C$4:$M$99,10,0))</f>
        <v/>
      </c>
      <c r="AI4" s="20" t="str">
        <f>IF(ISERROR(VLOOKUP('Choose Housekeeping Genes'!$C3,Calculations!$C$4:$M$99,11,0)),"",VLOOKUP('Choose Housekeeping Genes'!$C3,Calculations!$C$4:$M$99,11,0))</f>
        <v/>
      </c>
      <c r="AJ4" s="20" t="str">
        <f>IF(ISERROR(VLOOKUP('Choose Housekeeping Genes'!$C3,Calculations!$C$4:$Y$99,14,0)),"",VLOOKUP('Choose Housekeeping Genes'!$C3,Calculations!$C$4:$Y$99,14,0))</f>
        <v/>
      </c>
      <c r="AK4" s="20" t="str">
        <f>IF(ISERROR(VLOOKUP('Choose Housekeeping Genes'!$C3,Calculations!$C$4:$Y$99,15,0)),"",VLOOKUP('Choose Housekeeping Genes'!$C3,Calculations!$C$4:$Y$99,15,0))</f>
        <v/>
      </c>
      <c r="AL4" s="20" t="str">
        <f>IF(ISERROR(VLOOKUP('Choose Housekeeping Genes'!$C3,Calculations!$C$4:$Y$99,16,0)),"",VLOOKUP('Choose Housekeeping Genes'!$C3,Calculations!$C$4:$Y$99,16,0))</f>
        <v/>
      </c>
      <c r="AM4" s="20" t="str">
        <f>IF(ISERROR(VLOOKUP('Choose Housekeeping Genes'!$C3,Calculations!$C$4:$Y$99,17,0)),"",VLOOKUP('Choose Housekeeping Genes'!$C3,Calculations!$C$4:$Y$99,17,0))</f>
        <v/>
      </c>
      <c r="AN4" s="20" t="str">
        <f>IF(ISERROR(VLOOKUP('Choose Housekeeping Genes'!$C3,Calculations!$C$4:$Y$99,18,0)),"",VLOOKUP('Choose Housekeeping Genes'!$C3,Calculations!$C$4:$Y$99,18,0))</f>
        <v/>
      </c>
      <c r="AO4" s="20" t="str">
        <f>IF(ISERROR(VLOOKUP('Choose Housekeeping Genes'!$C3,Calculations!$C$4:$Y$99,19,0)),"",VLOOKUP('Choose Housekeeping Genes'!$C3,Calculations!$C$4:$Y$99,19,0))</f>
        <v/>
      </c>
      <c r="AP4" s="20" t="str">
        <f>IF(ISERROR(VLOOKUP('Choose Housekeeping Genes'!$C3,Calculations!$C$4:$Y$99,20,0)),"",VLOOKUP('Choose Housekeeping Genes'!$C3,Calculations!$C$4:$Y$99,20,0))</f>
        <v/>
      </c>
      <c r="AQ4" s="20" t="str">
        <f>IF(ISERROR(VLOOKUP('Choose Housekeeping Genes'!$C3,Calculations!$C$4:$Y$99,21,0)),"",VLOOKUP('Choose Housekeeping Genes'!$C3,Calculations!$C$4:$Y$99,21,0))</f>
        <v/>
      </c>
      <c r="AR4" s="20" t="str">
        <f>IF(ISERROR(VLOOKUP('Choose Housekeeping Genes'!$C3,Calculations!$C$4:$Y$99,22,0)),"",VLOOKUP('Choose Housekeeping Genes'!$C3,Calculations!$C$4:$Y$99,22,0))</f>
        <v/>
      </c>
      <c r="AS4" s="20" t="str">
        <f>IF(ISERROR(VLOOKUP('Choose Housekeeping Genes'!$C3,Calculations!$C$4:$Y$99,23,0)),"",VLOOKUP('Choose Housekeeping Genes'!$C3,Calculations!$C$4:$Y$99,23,0))</f>
        <v/>
      </c>
      <c r="AT4" s="34" t="str">
        <f t="shared" ref="AT4:AT35" si="0">IF(ISERROR(D4-Z$26),"",D4-Z$26)</f>
        <v/>
      </c>
      <c r="AU4" s="34" t="str">
        <f t="shared" ref="AU4:AU35" si="1">IF(ISERROR(E4-AA$26),"",E4-AA$26)</f>
        <v/>
      </c>
      <c r="AV4" s="34" t="str">
        <f t="shared" ref="AV4:AV35" si="2">IF(ISERROR(F4-AB$26),"",F4-AB$26)</f>
        <v/>
      </c>
      <c r="AW4" s="34" t="str">
        <f t="shared" ref="AW4:AW35" si="3">IF(ISERROR(G4-AC$26),"",G4-AC$26)</f>
        <v/>
      </c>
      <c r="AX4" s="34" t="str">
        <f t="shared" ref="AX4:AX35" si="4">IF(ISERROR(H4-AD$26),"",H4-AD$26)</f>
        <v/>
      </c>
      <c r="AY4" s="34" t="str">
        <f t="shared" ref="AY4:AY35" si="5">IF(ISERROR(I4-AE$26),"",I4-AE$26)</f>
        <v/>
      </c>
      <c r="AZ4" s="34" t="str">
        <f t="shared" ref="AZ4:AZ35" si="6">IF(ISERROR(J4-AF$26),"",J4-AF$26)</f>
        <v/>
      </c>
      <c r="BA4" s="34" t="str">
        <f t="shared" ref="BA4:BA35" si="7">IF(ISERROR(K4-AG$26),"",K4-AG$26)</f>
        <v/>
      </c>
      <c r="BB4" s="34" t="str">
        <f t="shared" ref="BB4:BB35" si="8">IF(ISERROR(L4-AH$26),"",L4-AH$26)</f>
        <v/>
      </c>
      <c r="BC4" s="34" t="str">
        <f t="shared" ref="BC4:BC35" si="9">IF(ISERROR(M4-AI$26),"",M4-AI$26)</f>
        <v/>
      </c>
      <c r="BD4" s="34" t="str">
        <f t="shared" ref="BD4:BD35" si="10">IF(ISERROR(P4-AJ$26),"",P4-AJ$26)</f>
        <v/>
      </c>
      <c r="BE4" s="34" t="str">
        <f t="shared" ref="BE4:BE35" si="11">IF(ISERROR(Q4-AK$26),"",Q4-AK$26)</f>
        <v/>
      </c>
      <c r="BF4" s="34" t="str">
        <f t="shared" ref="BF4:BF35" si="12">IF(ISERROR(R4-AL$26),"",R4-AL$26)</f>
        <v/>
      </c>
      <c r="BG4" s="34" t="str">
        <f t="shared" ref="BG4:BG35" si="13">IF(ISERROR(S4-AM$26),"",S4-AM$26)</f>
        <v/>
      </c>
      <c r="BH4" s="34" t="str">
        <f t="shared" ref="BH4:BH35" si="14">IF(ISERROR(T4-AN$26),"",T4-AN$26)</f>
        <v/>
      </c>
      <c r="BI4" s="34" t="str">
        <f t="shared" ref="BI4:BI35" si="15">IF(ISERROR(U4-AO$26),"",U4-AO$26)</f>
        <v/>
      </c>
      <c r="BJ4" s="34" t="str">
        <f t="shared" ref="BJ4:BJ35" si="16">IF(ISERROR(V4-AP$26),"",V4-AP$26)</f>
        <v/>
      </c>
      <c r="BK4" s="34" t="str">
        <f t="shared" ref="BK4:BK35" si="17">IF(ISERROR(W4-AQ$26),"",W4-AQ$26)</f>
        <v/>
      </c>
      <c r="BL4" s="34" t="str">
        <f t="shared" ref="BL4:BL35" si="18">IF(ISERROR(X4-AR$26),"",X4-AR$26)</f>
        <v/>
      </c>
      <c r="BM4" s="34" t="str">
        <f t="shared" ref="BM4:BM35" si="19">IF(ISERROR(Y4-AS$26),"",Y4-AS$26)</f>
        <v/>
      </c>
      <c r="BN4" s="36" t="e">
        <f>AVERAGE(AT4:BC4)</f>
        <v>#DIV/0!</v>
      </c>
      <c r="BO4" s="36" t="e">
        <f>AVERAGE(BD4:BM4)</f>
        <v>#DIV/0!</v>
      </c>
      <c r="BP4" s="37" t="str">
        <f>IF(ISNUMBER(AT4),POWER(2,-AT4),"")</f>
        <v/>
      </c>
      <c r="BQ4" s="37" t="str">
        <f t="shared" ref="BQ4:CI4" si="20">IF(ISNUMBER(AU4),POWER(2,-AU4),"")</f>
        <v/>
      </c>
      <c r="BR4" s="37" t="str">
        <f t="shared" si="20"/>
        <v/>
      </c>
      <c r="BS4" s="37" t="str">
        <f t="shared" si="20"/>
        <v/>
      </c>
      <c r="BT4" s="37" t="str">
        <f t="shared" si="20"/>
        <v/>
      </c>
      <c r="BU4" s="37" t="str">
        <f t="shared" si="20"/>
        <v/>
      </c>
      <c r="BV4" s="37" t="str">
        <f t="shared" si="20"/>
        <v/>
      </c>
      <c r="BW4" s="37" t="str">
        <f t="shared" si="20"/>
        <v/>
      </c>
      <c r="BX4" s="37" t="str">
        <f t="shared" si="20"/>
        <v/>
      </c>
      <c r="BY4" s="37" t="str">
        <f t="shared" si="20"/>
        <v/>
      </c>
      <c r="BZ4" s="37" t="str">
        <f t="shared" si="20"/>
        <v/>
      </c>
      <c r="CA4" s="37" t="str">
        <f t="shared" si="20"/>
        <v/>
      </c>
      <c r="CB4" s="37" t="str">
        <f t="shared" si="20"/>
        <v/>
      </c>
      <c r="CC4" s="37" t="str">
        <f t="shared" si="20"/>
        <v/>
      </c>
      <c r="CD4" s="37" t="str">
        <f t="shared" si="20"/>
        <v/>
      </c>
      <c r="CE4" s="37" t="str">
        <f t="shared" si="20"/>
        <v/>
      </c>
      <c r="CF4" s="37" t="str">
        <f t="shared" si="20"/>
        <v/>
      </c>
      <c r="CG4" s="37" t="str">
        <f t="shared" si="20"/>
        <v/>
      </c>
      <c r="CH4" s="37" t="str">
        <f t="shared" si="20"/>
        <v/>
      </c>
      <c r="CI4" s="37" t="str">
        <f t="shared" si="20"/>
        <v/>
      </c>
    </row>
    <row r="5" spans="1:87">
      <c r="A5" s="16"/>
      <c r="B5" s="14" t="str">
        <f>'Gene Table'!D4</f>
        <v>NM_006297</v>
      </c>
      <c r="C5" s="14" t="s">
        <v>13</v>
      </c>
      <c r="D5" s="15" t="str">
        <f>IF(SUM('Test Sample Data'!D$3:D$98)&gt;10,IF(AND(ISNUMBER('Test Sample Data'!D4),'Test Sample Data'!D4&lt;$B$1,'Test Sample Data'!D4&gt;0),'Test Sample Data'!D4,$B$1),"")</f>
        <v/>
      </c>
      <c r="E5" s="15" t="str">
        <f>IF(SUM('Test Sample Data'!E$3:E$98)&gt;10,IF(AND(ISNUMBER('Test Sample Data'!E4),'Test Sample Data'!E4&lt;$B$1,'Test Sample Data'!E4&gt;0),'Test Sample Data'!E4,$B$1),"")</f>
        <v/>
      </c>
      <c r="F5" s="15" t="str">
        <f>IF(SUM('Test Sample Data'!F$3:F$98)&gt;10,IF(AND(ISNUMBER('Test Sample Data'!F4),'Test Sample Data'!F4&lt;$B$1,'Test Sample Data'!F4&gt;0),'Test Sample Data'!F4,$B$1),"")</f>
        <v/>
      </c>
      <c r="G5" s="15" t="str">
        <f>IF(SUM('Test Sample Data'!G$3:G$98)&gt;10,IF(AND(ISNUMBER('Test Sample Data'!G4),'Test Sample Data'!G4&lt;$B$1,'Test Sample Data'!G4&gt;0),'Test Sample Data'!G4,$B$1),"")</f>
        <v/>
      </c>
      <c r="H5" s="15" t="str">
        <f>IF(SUM('Test Sample Data'!H$3:H$98)&gt;10,IF(AND(ISNUMBER('Test Sample Data'!H4),'Test Sample Data'!H4&lt;$B$1,'Test Sample Data'!H4&gt;0),'Test Sample Data'!H4,$B$1),"")</f>
        <v/>
      </c>
      <c r="I5" s="15" t="str">
        <f>IF(SUM('Test Sample Data'!I$3:I$98)&gt;10,IF(AND(ISNUMBER('Test Sample Data'!I4),'Test Sample Data'!I4&lt;$B$1,'Test Sample Data'!I4&gt;0),'Test Sample Data'!I4,$B$1),"")</f>
        <v/>
      </c>
      <c r="J5" s="15" t="str">
        <f>IF(SUM('Test Sample Data'!J$3:J$98)&gt;10,IF(AND(ISNUMBER('Test Sample Data'!J4),'Test Sample Data'!J4&lt;$B$1,'Test Sample Data'!J4&gt;0),'Test Sample Data'!J4,$B$1),"")</f>
        <v/>
      </c>
      <c r="K5" s="15" t="str">
        <f>IF(SUM('Test Sample Data'!K$3:K$98)&gt;10,IF(AND(ISNUMBER('Test Sample Data'!K4),'Test Sample Data'!K4&lt;$B$1,'Test Sample Data'!K4&gt;0),'Test Sample Data'!K4,$B$1),"")</f>
        <v/>
      </c>
      <c r="L5" s="15" t="str">
        <f>IF(SUM('Test Sample Data'!L$3:L$98)&gt;10,IF(AND(ISNUMBER('Test Sample Data'!L4),'Test Sample Data'!L4&lt;$B$1,'Test Sample Data'!L4&gt;0),'Test Sample Data'!L4,$B$1),"")</f>
        <v/>
      </c>
      <c r="M5" s="15" t="str">
        <f>IF(SUM('Test Sample Data'!M$3:M$98)&gt;10,IF(AND(ISNUMBER('Test Sample Data'!M4),'Test Sample Data'!M4&lt;$B$1,'Test Sample Data'!M4&gt;0),'Test Sample Data'!M4,$B$1),"")</f>
        <v/>
      </c>
      <c r="N5" s="15" t="str">
        <f>'Gene Table'!D4</f>
        <v>NM_006297</v>
      </c>
      <c r="O5" s="14" t="s">
        <v>13</v>
      </c>
      <c r="P5" s="15" t="str">
        <f>IF(SUM('Control Sample Data'!D$3:D$98)&gt;10,IF(AND(ISNUMBER('Control Sample Data'!D4),'Control Sample Data'!D4&lt;$B$1,'Control Sample Data'!D4&gt;0),'Control Sample Data'!D4,$B$1),"")</f>
        <v/>
      </c>
      <c r="Q5" s="15" t="str">
        <f>IF(SUM('Control Sample Data'!E$3:E$98)&gt;10,IF(AND(ISNUMBER('Control Sample Data'!E4),'Control Sample Data'!E4&lt;$B$1,'Control Sample Data'!E4&gt;0),'Control Sample Data'!E4,$B$1),"")</f>
        <v/>
      </c>
      <c r="R5" s="15" t="str">
        <f>IF(SUM('Control Sample Data'!F$3:F$98)&gt;10,IF(AND(ISNUMBER('Control Sample Data'!F4),'Control Sample Data'!F4&lt;$B$1,'Control Sample Data'!F4&gt;0),'Control Sample Data'!F4,$B$1),"")</f>
        <v/>
      </c>
      <c r="S5" s="15" t="str">
        <f>IF(SUM('Control Sample Data'!G$3:G$98)&gt;10,IF(AND(ISNUMBER('Control Sample Data'!G4),'Control Sample Data'!G4&lt;$B$1,'Control Sample Data'!G4&gt;0),'Control Sample Data'!G4,$B$1),"")</f>
        <v/>
      </c>
      <c r="T5" s="15" t="str">
        <f>IF(SUM('Control Sample Data'!H$3:H$98)&gt;10,IF(AND(ISNUMBER('Control Sample Data'!H4),'Control Sample Data'!H4&lt;$B$1,'Control Sample Data'!H4&gt;0),'Control Sample Data'!H4,$B$1),"")</f>
        <v/>
      </c>
      <c r="U5" s="15" t="str">
        <f>IF(SUM('Control Sample Data'!I$3:I$98)&gt;10,IF(AND(ISNUMBER('Control Sample Data'!I4),'Control Sample Data'!I4&lt;$B$1,'Control Sample Data'!I4&gt;0),'Control Sample Data'!I4,$B$1),"")</f>
        <v/>
      </c>
      <c r="V5" s="15" t="str">
        <f>IF(SUM('Control Sample Data'!J$3:J$98)&gt;10,IF(AND(ISNUMBER('Control Sample Data'!J4),'Control Sample Data'!J4&lt;$B$1,'Control Sample Data'!J4&gt;0),'Control Sample Data'!J4,$B$1),"")</f>
        <v/>
      </c>
      <c r="W5" s="15" t="str">
        <f>IF(SUM('Control Sample Data'!K$3:K$98)&gt;10,IF(AND(ISNUMBER('Control Sample Data'!K4),'Control Sample Data'!K4&lt;$B$1,'Control Sample Data'!K4&gt;0),'Control Sample Data'!K4,$B$1),"")</f>
        <v/>
      </c>
      <c r="X5" s="15" t="str">
        <f>IF(SUM('Control Sample Data'!L$3:L$98)&gt;10,IF(AND(ISNUMBER('Control Sample Data'!L4),'Control Sample Data'!L4&lt;$B$1,'Control Sample Data'!L4&gt;0),'Control Sample Data'!L4,$B$1),"")</f>
        <v/>
      </c>
      <c r="Y5" s="15" t="str">
        <f>IF(SUM('Control Sample Data'!M$3:M$98)&gt;10,IF(AND(ISNUMBER('Control Sample Data'!M4),'Control Sample Data'!M4&lt;$B$1,'Control Sample Data'!M4&gt;0),'Control Sample Data'!M4,$B$1),"")</f>
        <v/>
      </c>
      <c r="Z5" s="20" t="str">
        <f>IF(ISERROR(VLOOKUP('Choose Housekeeping Genes'!$C4,Calculations!$C$4:$M$99,2,0)),"",VLOOKUP('Choose Housekeeping Genes'!$C4,Calculations!$C$4:$M$99,2,0))</f>
        <v/>
      </c>
      <c r="AA5" s="20" t="str">
        <f>IF(ISERROR(VLOOKUP('Choose Housekeeping Genes'!$C4,Calculations!$C$4:$M$99,3,0)),"",VLOOKUP('Choose Housekeeping Genes'!$C4,Calculations!$C$4:$M$99,3,0))</f>
        <v/>
      </c>
      <c r="AB5" s="20" t="str">
        <f>IF(ISERROR(VLOOKUP('Choose Housekeeping Genes'!$C4,Calculations!$C$4:$M$99,4,0)),"",VLOOKUP('Choose Housekeeping Genes'!$C4,Calculations!$C$4:$M$99,4,0))</f>
        <v/>
      </c>
      <c r="AC5" s="20" t="str">
        <f>IF(ISERROR(VLOOKUP('Choose Housekeeping Genes'!$C4,Calculations!$C$4:$M$99,5,0)),"",VLOOKUP('Choose Housekeeping Genes'!$C4,Calculations!$C$4:$M$99,5,0))</f>
        <v/>
      </c>
      <c r="AD5" s="20" t="str">
        <f>IF(ISERROR(VLOOKUP('Choose Housekeeping Genes'!$C4,Calculations!$C$4:$M$99,6,0)),"",VLOOKUP('Choose Housekeeping Genes'!$C4,Calculations!$C$4:$M$99,6,0))</f>
        <v/>
      </c>
      <c r="AE5" s="20" t="str">
        <f>IF(ISERROR(VLOOKUP('Choose Housekeeping Genes'!$C4,Calculations!$C$4:$M$99,7,0)),"",VLOOKUP('Choose Housekeeping Genes'!$C4,Calculations!$C$4:$M$99,7,0))</f>
        <v/>
      </c>
      <c r="AF5" s="20" t="str">
        <f>IF(ISERROR(VLOOKUP('Choose Housekeeping Genes'!$C4,Calculations!$C$4:$M$99,8,0)),"",VLOOKUP('Choose Housekeeping Genes'!$C4,Calculations!$C$4:$M$99,8,0))</f>
        <v/>
      </c>
      <c r="AG5" s="20" t="str">
        <f>IF(ISERROR(VLOOKUP('Choose Housekeeping Genes'!$C4,Calculations!$C$4:$M$99,9,0)),"",VLOOKUP('Choose Housekeeping Genes'!$C4,Calculations!$C$4:$M$99,9,0))</f>
        <v/>
      </c>
      <c r="AH5" s="20" t="str">
        <f>IF(ISERROR(VLOOKUP('Choose Housekeeping Genes'!$C4,Calculations!$C$4:$M$99,10,0)),"",VLOOKUP('Choose Housekeeping Genes'!$C4,Calculations!$C$4:$M$99,10,0))</f>
        <v/>
      </c>
      <c r="AI5" s="20" t="str">
        <f>IF(ISERROR(VLOOKUP('Choose Housekeeping Genes'!$C4,Calculations!$C$4:$M$99,11,0)),"",VLOOKUP('Choose Housekeeping Genes'!$C4,Calculations!$C$4:$M$99,11,0))</f>
        <v/>
      </c>
      <c r="AJ5" s="20" t="str">
        <f>IF(ISERROR(VLOOKUP('Choose Housekeeping Genes'!$C4,Calculations!$C$4:$Y$99,14,0)),"",VLOOKUP('Choose Housekeeping Genes'!$C4,Calculations!$C$4:$Y$99,14,0))</f>
        <v/>
      </c>
      <c r="AK5" s="20" t="str">
        <f>IF(ISERROR(VLOOKUP('Choose Housekeeping Genes'!$C4,Calculations!$C$4:$Y$99,15,0)),"",VLOOKUP('Choose Housekeeping Genes'!$C4,Calculations!$C$4:$Y$99,15,0))</f>
        <v/>
      </c>
      <c r="AL5" s="20" t="str">
        <f>IF(ISERROR(VLOOKUP('Choose Housekeeping Genes'!$C4,Calculations!$C$4:$Y$99,16,0)),"",VLOOKUP('Choose Housekeeping Genes'!$C4,Calculations!$C$4:$Y$99,16,0))</f>
        <v/>
      </c>
      <c r="AM5" s="20" t="str">
        <f>IF(ISERROR(VLOOKUP('Choose Housekeeping Genes'!$C4,Calculations!$C$4:$Y$99,17,0)),"",VLOOKUP('Choose Housekeeping Genes'!$C4,Calculations!$C$4:$Y$99,17,0))</f>
        <v/>
      </c>
      <c r="AN5" s="20" t="str">
        <f>IF(ISERROR(VLOOKUP('Choose Housekeeping Genes'!$C4,Calculations!$C$4:$Y$99,18,0)),"",VLOOKUP('Choose Housekeeping Genes'!$C4,Calculations!$C$4:$Y$99,18,0))</f>
        <v/>
      </c>
      <c r="AO5" s="20" t="str">
        <f>IF(ISERROR(VLOOKUP('Choose Housekeeping Genes'!$C4,Calculations!$C$4:$Y$99,19,0)),"",VLOOKUP('Choose Housekeeping Genes'!$C4,Calculations!$C$4:$Y$99,19,0))</f>
        <v/>
      </c>
      <c r="AP5" s="20" t="str">
        <f>IF(ISERROR(VLOOKUP('Choose Housekeeping Genes'!$C4,Calculations!$C$4:$Y$99,20,0)),"",VLOOKUP('Choose Housekeeping Genes'!$C4,Calculations!$C$4:$Y$99,20,0))</f>
        <v/>
      </c>
      <c r="AQ5" s="20" t="str">
        <f>IF(ISERROR(VLOOKUP('Choose Housekeeping Genes'!$C4,Calculations!$C$4:$Y$99,21,0)),"",VLOOKUP('Choose Housekeeping Genes'!$C4,Calculations!$C$4:$Y$99,21,0))</f>
        <v/>
      </c>
      <c r="AR5" s="20" t="str">
        <f>IF(ISERROR(VLOOKUP('Choose Housekeeping Genes'!$C4,Calculations!$C$4:$Y$99,22,0)),"",VLOOKUP('Choose Housekeeping Genes'!$C4,Calculations!$C$4:$Y$99,22,0))</f>
        <v/>
      </c>
      <c r="AS5" s="20" t="str">
        <f>IF(ISERROR(VLOOKUP('Choose Housekeeping Genes'!$C4,Calculations!$C$4:$Y$99,23,0)),"",VLOOKUP('Choose Housekeeping Genes'!$C4,Calculations!$C$4:$Y$99,23,0))</f>
        <v/>
      </c>
      <c r="AT5" s="34" t="str">
        <f t="shared" si="0"/>
        <v/>
      </c>
      <c r="AU5" s="34" t="str">
        <f t="shared" si="1"/>
        <v/>
      </c>
      <c r="AV5" s="34" t="str">
        <f t="shared" si="2"/>
        <v/>
      </c>
      <c r="AW5" s="34" t="str">
        <f t="shared" si="3"/>
        <v/>
      </c>
      <c r="AX5" s="34" t="str">
        <f t="shared" si="4"/>
        <v/>
      </c>
      <c r="AY5" s="34" t="str">
        <f t="shared" si="5"/>
        <v/>
      </c>
      <c r="AZ5" s="34" t="str">
        <f t="shared" si="6"/>
        <v/>
      </c>
      <c r="BA5" s="34" t="str">
        <f t="shared" si="7"/>
        <v/>
      </c>
      <c r="BB5" s="34" t="str">
        <f t="shared" si="8"/>
        <v/>
      </c>
      <c r="BC5" s="34" t="str">
        <f t="shared" si="9"/>
        <v/>
      </c>
      <c r="BD5" s="34" t="str">
        <f t="shared" si="10"/>
        <v/>
      </c>
      <c r="BE5" s="34" t="str">
        <f t="shared" si="11"/>
        <v/>
      </c>
      <c r="BF5" s="34" t="str">
        <f t="shared" si="12"/>
        <v/>
      </c>
      <c r="BG5" s="34" t="str">
        <f t="shared" si="13"/>
        <v/>
      </c>
      <c r="BH5" s="34" t="str">
        <f t="shared" si="14"/>
        <v/>
      </c>
      <c r="BI5" s="34" t="str">
        <f t="shared" si="15"/>
        <v/>
      </c>
      <c r="BJ5" s="34" t="str">
        <f t="shared" si="16"/>
        <v/>
      </c>
      <c r="BK5" s="34" t="str">
        <f t="shared" si="17"/>
        <v/>
      </c>
      <c r="BL5" s="34" t="str">
        <f t="shared" si="18"/>
        <v/>
      </c>
      <c r="BM5" s="34" t="str">
        <f t="shared" si="19"/>
        <v/>
      </c>
      <c r="BN5" s="36" t="e">
        <f t="shared" ref="BN5:BN68" si="21">AVERAGE(AT5:BC5)</f>
        <v>#DIV/0!</v>
      </c>
      <c r="BO5" s="36" t="e">
        <f t="shared" ref="BO5:BO68" si="22">AVERAGE(BD5:BM5)</f>
        <v>#DIV/0!</v>
      </c>
      <c r="BP5" s="37" t="str">
        <f t="shared" ref="BP5:BP68" si="23">IF(ISNUMBER(AT5),POWER(2,-AT5),"")</f>
        <v/>
      </c>
      <c r="BQ5" s="37" t="str">
        <f t="shared" ref="BQ5:BQ68" si="24">IF(ISNUMBER(AU5),POWER(2,-AU5),"")</f>
        <v/>
      </c>
      <c r="BR5" s="37" t="str">
        <f t="shared" ref="BR5:BR68" si="25">IF(ISNUMBER(AV5),POWER(2,-AV5),"")</f>
        <v/>
      </c>
      <c r="BS5" s="37" t="str">
        <f t="shared" ref="BS5:BS68" si="26">IF(ISNUMBER(AW5),POWER(2,-AW5),"")</f>
        <v/>
      </c>
      <c r="BT5" s="37" t="str">
        <f t="shared" ref="BT5:BT68" si="27">IF(ISNUMBER(AX5),POWER(2,-AX5),"")</f>
        <v/>
      </c>
      <c r="BU5" s="37" t="str">
        <f t="shared" ref="BU5:BU68" si="28">IF(ISNUMBER(AY5),POWER(2,-AY5),"")</f>
        <v/>
      </c>
      <c r="BV5" s="37" t="str">
        <f t="shared" ref="BV5:BV68" si="29">IF(ISNUMBER(AZ5),POWER(2,-AZ5),"")</f>
        <v/>
      </c>
      <c r="BW5" s="37" t="str">
        <f t="shared" ref="BW5:BW68" si="30">IF(ISNUMBER(BA5),POWER(2,-BA5),"")</f>
        <v/>
      </c>
      <c r="BX5" s="37" t="str">
        <f t="shared" ref="BX5:BX68" si="31">IF(ISNUMBER(BB5),POWER(2,-BB5),"")</f>
        <v/>
      </c>
      <c r="BY5" s="37" t="str">
        <f t="shared" ref="BY5:BY68" si="32">IF(ISNUMBER(BC5),POWER(2,-BC5),"")</f>
        <v/>
      </c>
      <c r="BZ5" s="37" t="str">
        <f t="shared" ref="BZ5:BZ68" si="33">IF(ISNUMBER(BD5),POWER(2,-BD5),"")</f>
        <v/>
      </c>
      <c r="CA5" s="37" t="str">
        <f t="shared" ref="CA5:CA68" si="34">IF(ISNUMBER(BE5),POWER(2,-BE5),"")</f>
        <v/>
      </c>
      <c r="CB5" s="37" t="str">
        <f t="shared" ref="CB5:CB68" si="35">IF(ISNUMBER(BF5),POWER(2,-BF5),"")</f>
        <v/>
      </c>
      <c r="CC5" s="37" t="str">
        <f t="shared" ref="CC5:CC68" si="36">IF(ISNUMBER(BG5),POWER(2,-BG5),"")</f>
        <v/>
      </c>
      <c r="CD5" s="37" t="str">
        <f t="shared" ref="CD5:CD68" si="37">IF(ISNUMBER(BH5),POWER(2,-BH5),"")</f>
        <v/>
      </c>
      <c r="CE5" s="37" t="str">
        <f t="shared" ref="CE5:CE68" si="38">IF(ISNUMBER(BI5),POWER(2,-BI5),"")</f>
        <v/>
      </c>
      <c r="CF5" s="37" t="str">
        <f t="shared" ref="CF5:CF68" si="39">IF(ISNUMBER(BJ5),POWER(2,-BJ5),"")</f>
        <v/>
      </c>
      <c r="CG5" s="37" t="str">
        <f t="shared" ref="CG5:CG68" si="40">IF(ISNUMBER(BK5),POWER(2,-BK5),"")</f>
        <v/>
      </c>
      <c r="CH5" s="37" t="str">
        <f t="shared" ref="CH5:CH68" si="41">IF(ISNUMBER(BL5),POWER(2,-BL5),"")</f>
        <v/>
      </c>
      <c r="CI5" s="37" t="str">
        <f t="shared" ref="CI5:CI68" si="42">IF(ISNUMBER(BM5),POWER(2,-BM5),"")</f>
        <v/>
      </c>
    </row>
    <row r="6" spans="1:87">
      <c r="A6" s="16"/>
      <c r="B6" s="14" t="str">
        <f>'Gene Table'!D5</f>
        <v>NM_000546</v>
      </c>
      <c r="C6" s="14" t="s">
        <v>17</v>
      </c>
      <c r="D6" s="15" t="str">
        <f>IF(SUM('Test Sample Data'!D$3:D$98)&gt;10,IF(AND(ISNUMBER('Test Sample Data'!D5),'Test Sample Data'!D5&lt;$B$1,'Test Sample Data'!D5&gt;0),'Test Sample Data'!D5,$B$1),"")</f>
        <v/>
      </c>
      <c r="E6" s="15" t="str">
        <f>IF(SUM('Test Sample Data'!E$3:E$98)&gt;10,IF(AND(ISNUMBER('Test Sample Data'!E5),'Test Sample Data'!E5&lt;$B$1,'Test Sample Data'!E5&gt;0),'Test Sample Data'!E5,$B$1),"")</f>
        <v/>
      </c>
      <c r="F6" s="15" t="str">
        <f>IF(SUM('Test Sample Data'!F$3:F$98)&gt;10,IF(AND(ISNUMBER('Test Sample Data'!F5),'Test Sample Data'!F5&lt;$B$1,'Test Sample Data'!F5&gt;0),'Test Sample Data'!F5,$B$1),"")</f>
        <v/>
      </c>
      <c r="G6" s="15" t="str">
        <f>IF(SUM('Test Sample Data'!G$3:G$98)&gt;10,IF(AND(ISNUMBER('Test Sample Data'!G5),'Test Sample Data'!G5&lt;$B$1,'Test Sample Data'!G5&gt;0),'Test Sample Data'!G5,$B$1),"")</f>
        <v/>
      </c>
      <c r="H6" s="15" t="str">
        <f>IF(SUM('Test Sample Data'!H$3:H$98)&gt;10,IF(AND(ISNUMBER('Test Sample Data'!H5),'Test Sample Data'!H5&lt;$B$1,'Test Sample Data'!H5&gt;0),'Test Sample Data'!H5,$B$1),"")</f>
        <v/>
      </c>
      <c r="I6" s="15" t="str">
        <f>IF(SUM('Test Sample Data'!I$3:I$98)&gt;10,IF(AND(ISNUMBER('Test Sample Data'!I5),'Test Sample Data'!I5&lt;$B$1,'Test Sample Data'!I5&gt;0),'Test Sample Data'!I5,$B$1),"")</f>
        <v/>
      </c>
      <c r="J6" s="15" t="str">
        <f>IF(SUM('Test Sample Data'!J$3:J$98)&gt;10,IF(AND(ISNUMBER('Test Sample Data'!J5),'Test Sample Data'!J5&lt;$B$1,'Test Sample Data'!J5&gt;0),'Test Sample Data'!J5,$B$1),"")</f>
        <v/>
      </c>
      <c r="K6" s="15" t="str">
        <f>IF(SUM('Test Sample Data'!K$3:K$98)&gt;10,IF(AND(ISNUMBER('Test Sample Data'!K5),'Test Sample Data'!K5&lt;$B$1,'Test Sample Data'!K5&gt;0),'Test Sample Data'!K5,$B$1),"")</f>
        <v/>
      </c>
      <c r="L6" s="15" t="str">
        <f>IF(SUM('Test Sample Data'!L$3:L$98)&gt;10,IF(AND(ISNUMBER('Test Sample Data'!L5),'Test Sample Data'!L5&lt;$B$1,'Test Sample Data'!L5&gt;0),'Test Sample Data'!L5,$B$1),"")</f>
        <v/>
      </c>
      <c r="M6" s="15" t="str">
        <f>IF(SUM('Test Sample Data'!M$3:M$98)&gt;10,IF(AND(ISNUMBER('Test Sample Data'!M5),'Test Sample Data'!M5&lt;$B$1,'Test Sample Data'!M5&gt;0),'Test Sample Data'!M5,$B$1),"")</f>
        <v/>
      </c>
      <c r="N6" s="15" t="str">
        <f>'Gene Table'!D5</f>
        <v>NM_000546</v>
      </c>
      <c r="O6" s="14" t="s">
        <v>17</v>
      </c>
      <c r="P6" s="15" t="str">
        <f>IF(SUM('Control Sample Data'!D$3:D$98)&gt;10,IF(AND(ISNUMBER('Control Sample Data'!D5),'Control Sample Data'!D5&lt;$B$1,'Control Sample Data'!D5&gt;0),'Control Sample Data'!D5,$B$1),"")</f>
        <v/>
      </c>
      <c r="Q6" s="15" t="str">
        <f>IF(SUM('Control Sample Data'!E$3:E$98)&gt;10,IF(AND(ISNUMBER('Control Sample Data'!E5),'Control Sample Data'!E5&lt;$B$1,'Control Sample Data'!E5&gt;0),'Control Sample Data'!E5,$B$1),"")</f>
        <v/>
      </c>
      <c r="R6" s="15" t="str">
        <f>IF(SUM('Control Sample Data'!F$3:F$98)&gt;10,IF(AND(ISNUMBER('Control Sample Data'!F5),'Control Sample Data'!F5&lt;$B$1,'Control Sample Data'!F5&gt;0),'Control Sample Data'!F5,$B$1),"")</f>
        <v/>
      </c>
      <c r="S6" s="15" t="str">
        <f>IF(SUM('Control Sample Data'!G$3:G$98)&gt;10,IF(AND(ISNUMBER('Control Sample Data'!G5),'Control Sample Data'!G5&lt;$B$1,'Control Sample Data'!G5&gt;0),'Control Sample Data'!G5,$B$1),"")</f>
        <v/>
      </c>
      <c r="T6" s="15" t="str">
        <f>IF(SUM('Control Sample Data'!H$3:H$98)&gt;10,IF(AND(ISNUMBER('Control Sample Data'!H5),'Control Sample Data'!H5&lt;$B$1,'Control Sample Data'!H5&gt;0),'Control Sample Data'!H5,$B$1),"")</f>
        <v/>
      </c>
      <c r="U6" s="15" t="str">
        <f>IF(SUM('Control Sample Data'!I$3:I$98)&gt;10,IF(AND(ISNUMBER('Control Sample Data'!I5),'Control Sample Data'!I5&lt;$B$1,'Control Sample Data'!I5&gt;0),'Control Sample Data'!I5,$B$1),"")</f>
        <v/>
      </c>
      <c r="V6" s="15" t="str">
        <f>IF(SUM('Control Sample Data'!J$3:J$98)&gt;10,IF(AND(ISNUMBER('Control Sample Data'!J5),'Control Sample Data'!J5&lt;$B$1,'Control Sample Data'!J5&gt;0),'Control Sample Data'!J5,$B$1),"")</f>
        <v/>
      </c>
      <c r="W6" s="15" t="str">
        <f>IF(SUM('Control Sample Data'!K$3:K$98)&gt;10,IF(AND(ISNUMBER('Control Sample Data'!K5),'Control Sample Data'!K5&lt;$B$1,'Control Sample Data'!K5&gt;0),'Control Sample Data'!K5,$B$1),"")</f>
        <v/>
      </c>
      <c r="X6" s="15" t="str">
        <f>IF(SUM('Control Sample Data'!L$3:L$98)&gt;10,IF(AND(ISNUMBER('Control Sample Data'!L5),'Control Sample Data'!L5&lt;$B$1,'Control Sample Data'!L5&gt;0),'Control Sample Data'!L5,$B$1),"")</f>
        <v/>
      </c>
      <c r="Y6" s="15" t="str">
        <f>IF(SUM('Control Sample Data'!M$3:M$98)&gt;10,IF(AND(ISNUMBER('Control Sample Data'!M5),'Control Sample Data'!M5&lt;$B$1,'Control Sample Data'!M5&gt;0),'Control Sample Data'!M5,$B$1),"")</f>
        <v/>
      </c>
      <c r="Z6" s="20" t="str">
        <f>IF(ISERROR(VLOOKUP('Choose Housekeeping Genes'!$C5,Calculations!$C$4:$M$99,2,0)),"",VLOOKUP('Choose Housekeeping Genes'!$C5,Calculations!$C$4:$M$99,2,0))</f>
        <v/>
      </c>
      <c r="AA6" s="20" t="str">
        <f>IF(ISERROR(VLOOKUP('Choose Housekeeping Genes'!$C5,Calculations!$C$4:$M$99,3,0)),"",VLOOKUP('Choose Housekeeping Genes'!$C5,Calculations!$C$4:$M$99,3,0))</f>
        <v/>
      </c>
      <c r="AB6" s="20" t="str">
        <f>IF(ISERROR(VLOOKUP('Choose Housekeeping Genes'!$C5,Calculations!$C$4:$M$99,4,0)),"",VLOOKUP('Choose Housekeeping Genes'!$C5,Calculations!$C$4:$M$99,4,0))</f>
        <v/>
      </c>
      <c r="AC6" s="20" t="str">
        <f>IF(ISERROR(VLOOKUP('Choose Housekeeping Genes'!$C5,Calculations!$C$4:$M$99,5,0)),"",VLOOKUP('Choose Housekeeping Genes'!$C5,Calculations!$C$4:$M$99,5,0))</f>
        <v/>
      </c>
      <c r="AD6" s="20" t="str">
        <f>IF(ISERROR(VLOOKUP('Choose Housekeeping Genes'!$C5,Calculations!$C$4:$M$99,6,0)),"",VLOOKUP('Choose Housekeeping Genes'!$C5,Calculations!$C$4:$M$99,6,0))</f>
        <v/>
      </c>
      <c r="AE6" s="20" t="str">
        <f>IF(ISERROR(VLOOKUP('Choose Housekeeping Genes'!$C5,Calculations!$C$4:$M$99,7,0)),"",VLOOKUP('Choose Housekeeping Genes'!$C5,Calculations!$C$4:$M$99,7,0))</f>
        <v/>
      </c>
      <c r="AF6" s="20" t="str">
        <f>IF(ISERROR(VLOOKUP('Choose Housekeeping Genes'!$C5,Calculations!$C$4:$M$99,8,0)),"",VLOOKUP('Choose Housekeeping Genes'!$C5,Calculations!$C$4:$M$99,8,0))</f>
        <v/>
      </c>
      <c r="AG6" s="20" t="str">
        <f>IF(ISERROR(VLOOKUP('Choose Housekeeping Genes'!$C5,Calculations!$C$4:$M$99,9,0)),"",VLOOKUP('Choose Housekeeping Genes'!$C5,Calculations!$C$4:$M$99,9,0))</f>
        <v/>
      </c>
      <c r="AH6" s="20" t="str">
        <f>IF(ISERROR(VLOOKUP('Choose Housekeeping Genes'!$C5,Calculations!$C$4:$M$99,10,0)),"",VLOOKUP('Choose Housekeeping Genes'!$C5,Calculations!$C$4:$M$99,10,0))</f>
        <v/>
      </c>
      <c r="AI6" s="20" t="str">
        <f>IF(ISERROR(VLOOKUP('Choose Housekeeping Genes'!$C5,Calculations!$C$4:$M$99,11,0)),"",VLOOKUP('Choose Housekeeping Genes'!$C5,Calculations!$C$4:$M$99,11,0))</f>
        <v/>
      </c>
      <c r="AJ6" s="20" t="str">
        <f>IF(ISERROR(VLOOKUP('Choose Housekeeping Genes'!$C5,Calculations!$C$4:$Y$99,14,0)),"",VLOOKUP('Choose Housekeeping Genes'!$C5,Calculations!$C$4:$Y$99,14,0))</f>
        <v/>
      </c>
      <c r="AK6" s="20" t="str">
        <f>IF(ISERROR(VLOOKUP('Choose Housekeeping Genes'!$C5,Calculations!$C$4:$Y$99,15,0)),"",VLOOKUP('Choose Housekeeping Genes'!$C5,Calculations!$C$4:$Y$99,15,0))</f>
        <v/>
      </c>
      <c r="AL6" s="20" t="str">
        <f>IF(ISERROR(VLOOKUP('Choose Housekeeping Genes'!$C5,Calculations!$C$4:$Y$99,16,0)),"",VLOOKUP('Choose Housekeeping Genes'!$C5,Calculations!$C$4:$Y$99,16,0))</f>
        <v/>
      </c>
      <c r="AM6" s="20" t="str">
        <f>IF(ISERROR(VLOOKUP('Choose Housekeeping Genes'!$C5,Calculations!$C$4:$Y$99,17,0)),"",VLOOKUP('Choose Housekeeping Genes'!$C5,Calculations!$C$4:$Y$99,17,0))</f>
        <v/>
      </c>
      <c r="AN6" s="20" t="str">
        <f>IF(ISERROR(VLOOKUP('Choose Housekeeping Genes'!$C5,Calculations!$C$4:$Y$99,18,0)),"",VLOOKUP('Choose Housekeeping Genes'!$C5,Calculations!$C$4:$Y$99,18,0))</f>
        <v/>
      </c>
      <c r="AO6" s="20" t="str">
        <f>IF(ISERROR(VLOOKUP('Choose Housekeeping Genes'!$C5,Calculations!$C$4:$Y$99,19,0)),"",VLOOKUP('Choose Housekeeping Genes'!$C5,Calculations!$C$4:$Y$99,19,0))</f>
        <v/>
      </c>
      <c r="AP6" s="20" t="str">
        <f>IF(ISERROR(VLOOKUP('Choose Housekeeping Genes'!$C5,Calculations!$C$4:$Y$99,20,0)),"",VLOOKUP('Choose Housekeeping Genes'!$C5,Calculations!$C$4:$Y$99,20,0))</f>
        <v/>
      </c>
      <c r="AQ6" s="20" t="str">
        <f>IF(ISERROR(VLOOKUP('Choose Housekeeping Genes'!$C5,Calculations!$C$4:$Y$99,21,0)),"",VLOOKUP('Choose Housekeeping Genes'!$C5,Calculations!$C$4:$Y$99,21,0))</f>
        <v/>
      </c>
      <c r="AR6" s="20" t="str">
        <f>IF(ISERROR(VLOOKUP('Choose Housekeeping Genes'!$C5,Calculations!$C$4:$Y$99,22,0)),"",VLOOKUP('Choose Housekeeping Genes'!$C5,Calculations!$C$4:$Y$99,22,0))</f>
        <v/>
      </c>
      <c r="AS6" s="20" t="str">
        <f>IF(ISERROR(VLOOKUP('Choose Housekeeping Genes'!$C5,Calculations!$C$4:$Y$99,23,0)),"",VLOOKUP('Choose Housekeeping Genes'!$C5,Calculations!$C$4:$Y$99,23,0))</f>
        <v/>
      </c>
      <c r="AT6" s="34" t="str">
        <f t="shared" si="0"/>
        <v/>
      </c>
      <c r="AU6" s="34" t="str">
        <f t="shared" si="1"/>
        <v/>
      </c>
      <c r="AV6" s="34" t="str">
        <f t="shared" si="2"/>
        <v/>
      </c>
      <c r="AW6" s="34" t="str">
        <f t="shared" si="3"/>
        <v/>
      </c>
      <c r="AX6" s="34" t="str">
        <f t="shared" si="4"/>
        <v/>
      </c>
      <c r="AY6" s="34" t="str">
        <f t="shared" si="5"/>
        <v/>
      </c>
      <c r="AZ6" s="34" t="str">
        <f t="shared" si="6"/>
        <v/>
      </c>
      <c r="BA6" s="34" t="str">
        <f t="shared" si="7"/>
        <v/>
      </c>
      <c r="BB6" s="34" t="str">
        <f t="shared" si="8"/>
        <v/>
      </c>
      <c r="BC6" s="34" t="str">
        <f t="shared" si="9"/>
        <v/>
      </c>
      <c r="BD6" s="34" t="str">
        <f t="shared" si="10"/>
        <v/>
      </c>
      <c r="BE6" s="34" t="str">
        <f t="shared" si="11"/>
        <v/>
      </c>
      <c r="BF6" s="34" t="str">
        <f t="shared" si="12"/>
        <v/>
      </c>
      <c r="BG6" s="34" t="str">
        <f t="shared" si="13"/>
        <v/>
      </c>
      <c r="BH6" s="34" t="str">
        <f t="shared" si="14"/>
        <v/>
      </c>
      <c r="BI6" s="34" t="str">
        <f t="shared" si="15"/>
        <v/>
      </c>
      <c r="BJ6" s="34" t="str">
        <f t="shared" si="16"/>
        <v/>
      </c>
      <c r="BK6" s="34" t="str">
        <f t="shared" si="17"/>
        <v/>
      </c>
      <c r="BL6" s="34" t="str">
        <f t="shared" si="18"/>
        <v/>
      </c>
      <c r="BM6" s="34" t="str">
        <f t="shared" si="19"/>
        <v/>
      </c>
      <c r="BN6" s="36" t="e">
        <f t="shared" si="21"/>
        <v>#DIV/0!</v>
      </c>
      <c r="BO6" s="36" t="e">
        <f t="shared" si="22"/>
        <v>#DIV/0!</v>
      </c>
      <c r="BP6" s="37" t="str">
        <f t="shared" si="23"/>
        <v/>
      </c>
      <c r="BQ6" s="37" t="str">
        <f t="shared" si="24"/>
        <v/>
      </c>
      <c r="BR6" s="37" t="str">
        <f t="shared" si="25"/>
        <v/>
      </c>
      <c r="BS6" s="37" t="str">
        <f t="shared" si="26"/>
        <v/>
      </c>
      <c r="BT6" s="37" t="str">
        <f t="shared" si="27"/>
        <v/>
      </c>
      <c r="BU6" s="37" t="str">
        <f t="shared" si="28"/>
        <v/>
      </c>
      <c r="BV6" s="37" t="str">
        <f t="shared" si="29"/>
        <v/>
      </c>
      <c r="BW6" s="37" t="str">
        <f t="shared" si="30"/>
        <v/>
      </c>
      <c r="BX6" s="37" t="str">
        <f t="shared" si="31"/>
        <v/>
      </c>
      <c r="BY6" s="37" t="str">
        <f t="shared" si="32"/>
        <v/>
      </c>
      <c r="BZ6" s="37" t="str">
        <f t="shared" si="33"/>
        <v/>
      </c>
      <c r="CA6" s="37" t="str">
        <f t="shared" si="34"/>
        <v/>
      </c>
      <c r="CB6" s="37" t="str">
        <f t="shared" si="35"/>
        <v/>
      </c>
      <c r="CC6" s="37" t="str">
        <f t="shared" si="36"/>
        <v/>
      </c>
      <c r="CD6" s="37" t="str">
        <f t="shared" si="37"/>
        <v/>
      </c>
      <c r="CE6" s="37" t="str">
        <f t="shared" si="38"/>
        <v/>
      </c>
      <c r="CF6" s="37" t="str">
        <f t="shared" si="39"/>
        <v/>
      </c>
      <c r="CG6" s="37" t="str">
        <f t="shared" si="40"/>
        <v/>
      </c>
      <c r="CH6" s="37" t="str">
        <f t="shared" si="41"/>
        <v/>
      </c>
      <c r="CI6" s="37" t="str">
        <f t="shared" si="42"/>
        <v/>
      </c>
    </row>
    <row r="7" spans="1:87">
      <c r="A7" s="16"/>
      <c r="B7" s="14" t="str">
        <f>'Gene Table'!D6</f>
        <v>NM_000400</v>
      </c>
      <c r="C7" s="14" t="s">
        <v>21</v>
      </c>
      <c r="D7" s="15" t="str">
        <f>IF(SUM('Test Sample Data'!D$3:D$98)&gt;10,IF(AND(ISNUMBER('Test Sample Data'!D6),'Test Sample Data'!D6&lt;$B$1,'Test Sample Data'!D6&gt;0),'Test Sample Data'!D6,$B$1),"")</f>
        <v/>
      </c>
      <c r="E7" s="15" t="str">
        <f>IF(SUM('Test Sample Data'!E$3:E$98)&gt;10,IF(AND(ISNUMBER('Test Sample Data'!E6),'Test Sample Data'!E6&lt;$B$1,'Test Sample Data'!E6&gt;0),'Test Sample Data'!E6,$B$1),"")</f>
        <v/>
      </c>
      <c r="F7" s="15" t="str">
        <f>IF(SUM('Test Sample Data'!F$3:F$98)&gt;10,IF(AND(ISNUMBER('Test Sample Data'!F6),'Test Sample Data'!F6&lt;$B$1,'Test Sample Data'!F6&gt;0),'Test Sample Data'!F6,$B$1),"")</f>
        <v/>
      </c>
      <c r="G7" s="15" t="str">
        <f>IF(SUM('Test Sample Data'!G$3:G$98)&gt;10,IF(AND(ISNUMBER('Test Sample Data'!G6),'Test Sample Data'!G6&lt;$B$1,'Test Sample Data'!G6&gt;0),'Test Sample Data'!G6,$B$1),"")</f>
        <v/>
      </c>
      <c r="H7" s="15" t="str">
        <f>IF(SUM('Test Sample Data'!H$3:H$98)&gt;10,IF(AND(ISNUMBER('Test Sample Data'!H6),'Test Sample Data'!H6&lt;$B$1,'Test Sample Data'!H6&gt;0),'Test Sample Data'!H6,$B$1),"")</f>
        <v/>
      </c>
      <c r="I7" s="15" t="str">
        <f>IF(SUM('Test Sample Data'!I$3:I$98)&gt;10,IF(AND(ISNUMBER('Test Sample Data'!I6),'Test Sample Data'!I6&lt;$B$1,'Test Sample Data'!I6&gt;0),'Test Sample Data'!I6,$B$1),"")</f>
        <v/>
      </c>
      <c r="J7" s="15" t="str">
        <f>IF(SUM('Test Sample Data'!J$3:J$98)&gt;10,IF(AND(ISNUMBER('Test Sample Data'!J6),'Test Sample Data'!J6&lt;$B$1,'Test Sample Data'!J6&gt;0),'Test Sample Data'!J6,$B$1),"")</f>
        <v/>
      </c>
      <c r="K7" s="15" t="str">
        <f>IF(SUM('Test Sample Data'!K$3:K$98)&gt;10,IF(AND(ISNUMBER('Test Sample Data'!K6),'Test Sample Data'!K6&lt;$B$1,'Test Sample Data'!K6&gt;0),'Test Sample Data'!K6,$B$1),"")</f>
        <v/>
      </c>
      <c r="L7" s="15" t="str">
        <f>IF(SUM('Test Sample Data'!L$3:L$98)&gt;10,IF(AND(ISNUMBER('Test Sample Data'!L6),'Test Sample Data'!L6&lt;$B$1,'Test Sample Data'!L6&gt;0),'Test Sample Data'!L6,$B$1),"")</f>
        <v/>
      </c>
      <c r="M7" s="15" t="str">
        <f>IF(SUM('Test Sample Data'!M$3:M$98)&gt;10,IF(AND(ISNUMBER('Test Sample Data'!M6),'Test Sample Data'!M6&lt;$B$1,'Test Sample Data'!M6&gt;0),'Test Sample Data'!M6,$B$1),"")</f>
        <v/>
      </c>
      <c r="N7" s="15" t="str">
        <f>'Gene Table'!D6</f>
        <v>NM_000400</v>
      </c>
      <c r="O7" s="14" t="s">
        <v>21</v>
      </c>
      <c r="P7" s="15" t="str">
        <f>IF(SUM('Control Sample Data'!D$3:D$98)&gt;10,IF(AND(ISNUMBER('Control Sample Data'!D6),'Control Sample Data'!D6&lt;$B$1,'Control Sample Data'!D6&gt;0),'Control Sample Data'!D6,$B$1),"")</f>
        <v/>
      </c>
      <c r="Q7" s="15" t="str">
        <f>IF(SUM('Control Sample Data'!E$3:E$98)&gt;10,IF(AND(ISNUMBER('Control Sample Data'!E6),'Control Sample Data'!E6&lt;$B$1,'Control Sample Data'!E6&gt;0),'Control Sample Data'!E6,$B$1),"")</f>
        <v/>
      </c>
      <c r="R7" s="15" t="str">
        <f>IF(SUM('Control Sample Data'!F$3:F$98)&gt;10,IF(AND(ISNUMBER('Control Sample Data'!F6),'Control Sample Data'!F6&lt;$B$1,'Control Sample Data'!F6&gt;0),'Control Sample Data'!F6,$B$1),"")</f>
        <v/>
      </c>
      <c r="S7" s="15" t="str">
        <f>IF(SUM('Control Sample Data'!G$3:G$98)&gt;10,IF(AND(ISNUMBER('Control Sample Data'!G6),'Control Sample Data'!G6&lt;$B$1,'Control Sample Data'!G6&gt;0),'Control Sample Data'!G6,$B$1),"")</f>
        <v/>
      </c>
      <c r="T7" s="15" t="str">
        <f>IF(SUM('Control Sample Data'!H$3:H$98)&gt;10,IF(AND(ISNUMBER('Control Sample Data'!H6),'Control Sample Data'!H6&lt;$B$1,'Control Sample Data'!H6&gt;0),'Control Sample Data'!H6,$B$1),"")</f>
        <v/>
      </c>
      <c r="U7" s="15" t="str">
        <f>IF(SUM('Control Sample Data'!I$3:I$98)&gt;10,IF(AND(ISNUMBER('Control Sample Data'!I6),'Control Sample Data'!I6&lt;$B$1,'Control Sample Data'!I6&gt;0),'Control Sample Data'!I6,$B$1),"")</f>
        <v/>
      </c>
      <c r="V7" s="15" t="str">
        <f>IF(SUM('Control Sample Data'!J$3:J$98)&gt;10,IF(AND(ISNUMBER('Control Sample Data'!J6),'Control Sample Data'!J6&lt;$B$1,'Control Sample Data'!J6&gt;0),'Control Sample Data'!J6,$B$1),"")</f>
        <v/>
      </c>
      <c r="W7" s="15" t="str">
        <f>IF(SUM('Control Sample Data'!K$3:K$98)&gt;10,IF(AND(ISNUMBER('Control Sample Data'!K6),'Control Sample Data'!K6&lt;$B$1,'Control Sample Data'!K6&gt;0),'Control Sample Data'!K6,$B$1),"")</f>
        <v/>
      </c>
      <c r="X7" s="15" t="str">
        <f>IF(SUM('Control Sample Data'!L$3:L$98)&gt;10,IF(AND(ISNUMBER('Control Sample Data'!L6),'Control Sample Data'!L6&lt;$B$1,'Control Sample Data'!L6&gt;0),'Control Sample Data'!L6,$B$1),"")</f>
        <v/>
      </c>
      <c r="Y7" s="15" t="str">
        <f>IF(SUM('Control Sample Data'!M$3:M$98)&gt;10,IF(AND(ISNUMBER('Control Sample Data'!M6),'Control Sample Data'!M6&lt;$B$1,'Control Sample Data'!M6&gt;0),'Control Sample Data'!M6,$B$1),"")</f>
        <v/>
      </c>
      <c r="Z7" s="20" t="str">
        <f>IF(ISERROR(VLOOKUP('Choose Housekeeping Genes'!$C6,Calculations!$C$4:$M$99,2,0)),"",VLOOKUP('Choose Housekeeping Genes'!$C6,Calculations!$C$4:$M$99,2,0))</f>
        <v/>
      </c>
      <c r="AA7" s="20" t="str">
        <f>IF(ISERROR(VLOOKUP('Choose Housekeeping Genes'!$C6,Calculations!$C$4:$M$99,3,0)),"",VLOOKUP('Choose Housekeeping Genes'!$C6,Calculations!$C$4:$M$99,3,0))</f>
        <v/>
      </c>
      <c r="AB7" s="20" t="str">
        <f>IF(ISERROR(VLOOKUP('Choose Housekeeping Genes'!$C6,Calculations!$C$4:$M$99,4,0)),"",VLOOKUP('Choose Housekeeping Genes'!$C6,Calculations!$C$4:$M$99,4,0))</f>
        <v/>
      </c>
      <c r="AC7" s="20" t="str">
        <f>IF(ISERROR(VLOOKUP('Choose Housekeeping Genes'!$C6,Calculations!$C$4:$M$99,5,0)),"",VLOOKUP('Choose Housekeeping Genes'!$C6,Calculations!$C$4:$M$99,5,0))</f>
        <v/>
      </c>
      <c r="AD7" s="20" t="str">
        <f>IF(ISERROR(VLOOKUP('Choose Housekeeping Genes'!$C6,Calculations!$C$4:$M$99,6,0)),"",VLOOKUP('Choose Housekeeping Genes'!$C6,Calculations!$C$4:$M$99,6,0))</f>
        <v/>
      </c>
      <c r="AE7" s="20" t="str">
        <f>IF(ISERROR(VLOOKUP('Choose Housekeeping Genes'!$C6,Calculations!$C$4:$M$99,7,0)),"",VLOOKUP('Choose Housekeeping Genes'!$C6,Calculations!$C$4:$M$99,7,0))</f>
        <v/>
      </c>
      <c r="AF7" s="20" t="str">
        <f>IF(ISERROR(VLOOKUP('Choose Housekeeping Genes'!$C6,Calculations!$C$4:$M$99,8,0)),"",VLOOKUP('Choose Housekeeping Genes'!$C6,Calculations!$C$4:$M$99,8,0))</f>
        <v/>
      </c>
      <c r="AG7" s="20" t="str">
        <f>IF(ISERROR(VLOOKUP('Choose Housekeeping Genes'!$C6,Calculations!$C$4:$M$99,9,0)),"",VLOOKUP('Choose Housekeeping Genes'!$C6,Calculations!$C$4:$M$99,9,0))</f>
        <v/>
      </c>
      <c r="AH7" s="20" t="str">
        <f>IF(ISERROR(VLOOKUP('Choose Housekeeping Genes'!$C6,Calculations!$C$4:$M$99,10,0)),"",VLOOKUP('Choose Housekeeping Genes'!$C6,Calculations!$C$4:$M$99,10,0))</f>
        <v/>
      </c>
      <c r="AI7" s="20" t="str">
        <f>IF(ISERROR(VLOOKUP('Choose Housekeeping Genes'!$C6,Calculations!$C$4:$M$99,11,0)),"",VLOOKUP('Choose Housekeeping Genes'!$C6,Calculations!$C$4:$M$99,11,0))</f>
        <v/>
      </c>
      <c r="AJ7" s="20" t="str">
        <f>IF(ISERROR(VLOOKUP('Choose Housekeeping Genes'!$C6,Calculations!$C$4:$Y$99,14,0)),"",VLOOKUP('Choose Housekeeping Genes'!$C6,Calculations!$C$4:$Y$99,14,0))</f>
        <v/>
      </c>
      <c r="AK7" s="20" t="str">
        <f>IF(ISERROR(VLOOKUP('Choose Housekeeping Genes'!$C6,Calculations!$C$4:$Y$99,15,0)),"",VLOOKUP('Choose Housekeeping Genes'!$C6,Calculations!$C$4:$Y$99,15,0))</f>
        <v/>
      </c>
      <c r="AL7" s="20" t="str">
        <f>IF(ISERROR(VLOOKUP('Choose Housekeeping Genes'!$C6,Calculations!$C$4:$Y$99,16,0)),"",VLOOKUP('Choose Housekeeping Genes'!$C6,Calculations!$C$4:$Y$99,16,0))</f>
        <v/>
      </c>
      <c r="AM7" s="20" t="str">
        <f>IF(ISERROR(VLOOKUP('Choose Housekeeping Genes'!$C6,Calculations!$C$4:$Y$99,17,0)),"",VLOOKUP('Choose Housekeeping Genes'!$C6,Calculations!$C$4:$Y$99,17,0))</f>
        <v/>
      </c>
      <c r="AN7" s="20" t="str">
        <f>IF(ISERROR(VLOOKUP('Choose Housekeeping Genes'!$C6,Calculations!$C$4:$Y$99,18,0)),"",VLOOKUP('Choose Housekeeping Genes'!$C6,Calculations!$C$4:$Y$99,18,0))</f>
        <v/>
      </c>
      <c r="AO7" s="20" t="str">
        <f>IF(ISERROR(VLOOKUP('Choose Housekeeping Genes'!$C6,Calculations!$C$4:$Y$99,19,0)),"",VLOOKUP('Choose Housekeeping Genes'!$C6,Calculations!$C$4:$Y$99,19,0))</f>
        <v/>
      </c>
      <c r="AP7" s="20" t="str">
        <f>IF(ISERROR(VLOOKUP('Choose Housekeeping Genes'!$C6,Calculations!$C$4:$Y$99,20,0)),"",VLOOKUP('Choose Housekeeping Genes'!$C6,Calculations!$C$4:$Y$99,20,0))</f>
        <v/>
      </c>
      <c r="AQ7" s="20" t="str">
        <f>IF(ISERROR(VLOOKUP('Choose Housekeeping Genes'!$C6,Calculations!$C$4:$Y$99,21,0)),"",VLOOKUP('Choose Housekeeping Genes'!$C6,Calculations!$C$4:$Y$99,21,0))</f>
        <v/>
      </c>
      <c r="AR7" s="20" t="str">
        <f>IF(ISERROR(VLOOKUP('Choose Housekeeping Genes'!$C6,Calculations!$C$4:$Y$99,22,0)),"",VLOOKUP('Choose Housekeeping Genes'!$C6,Calculations!$C$4:$Y$99,22,0))</f>
        <v/>
      </c>
      <c r="AS7" s="20" t="str">
        <f>IF(ISERROR(VLOOKUP('Choose Housekeeping Genes'!$C6,Calculations!$C$4:$Y$99,23,0)),"",VLOOKUP('Choose Housekeeping Genes'!$C6,Calculations!$C$4:$Y$99,23,0))</f>
        <v/>
      </c>
      <c r="AT7" s="34" t="str">
        <f t="shared" si="0"/>
        <v/>
      </c>
      <c r="AU7" s="34" t="str">
        <f t="shared" si="1"/>
        <v/>
      </c>
      <c r="AV7" s="34" t="str">
        <f t="shared" si="2"/>
        <v/>
      </c>
      <c r="AW7" s="34" t="str">
        <f t="shared" si="3"/>
        <v/>
      </c>
      <c r="AX7" s="34" t="str">
        <f t="shared" si="4"/>
        <v/>
      </c>
      <c r="AY7" s="34" t="str">
        <f t="shared" si="5"/>
        <v/>
      </c>
      <c r="AZ7" s="34" t="str">
        <f t="shared" si="6"/>
        <v/>
      </c>
      <c r="BA7" s="34" t="str">
        <f t="shared" si="7"/>
        <v/>
      </c>
      <c r="BB7" s="34" t="str">
        <f t="shared" si="8"/>
        <v/>
      </c>
      <c r="BC7" s="34" t="str">
        <f t="shared" si="9"/>
        <v/>
      </c>
      <c r="BD7" s="34" t="str">
        <f t="shared" si="10"/>
        <v/>
      </c>
      <c r="BE7" s="34" t="str">
        <f t="shared" si="11"/>
        <v/>
      </c>
      <c r="BF7" s="34" t="str">
        <f t="shared" si="12"/>
        <v/>
      </c>
      <c r="BG7" s="34" t="str">
        <f t="shared" si="13"/>
        <v/>
      </c>
      <c r="BH7" s="34" t="str">
        <f t="shared" si="14"/>
        <v/>
      </c>
      <c r="BI7" s="34" t="str">
        <f t="shared" si="15"/>
        <v/>
      </c>
      <c r="BJ7" s="34" t="str">
        <f t="shared" si="16"/>
        <v/>
      </c>
      <c r="BK7" s="34" t="str">
        <f t="shared" si="17"/>
        <v/>
      </c>
      <c r="BL7" s="34" t="str">
        <f t="shared" si="18"/>
        <v/>
      </c>
      <c r="BM7" s="34" t="str">
        <f t="shared" si="19"/>
        <v/>
      </c>
      <c r="BN7" s="36" t="e">
        <f t="shared" si="21"/>
        <v>#DIV/0!</v>
      </c>
      <c r="BO7" s="36" t="e">
        <f t="shared" si="22"/>
        <v>#DIV/0!</v>
      </c>
      <c r="BP7" s="37" t="str">
        <f t="shared" si="23"/>
        <v/>
      </c>
      <c r="BQ7" s="37" t="str">
        <f t="shared" si="24"/>
        <v/>
      </c>
      <c r="BR7" s="37" t="str">
        <f t="shared" si="25"/>
        <v/>
      </c>
      <c r="BS7" s="37" t="str">
        <f t="shared" si="26"/>
        <v/>
      </c>
      <c r="BT7" s="37" t="str">
        <f t="shared" si="27"/>
        <v/>
      </c>
      <c r="BU7" s="37" t="str">
        <f t="shared" si="28"/>
        <v/>
      </c>
      <c r="BV7" s="37" t="str">
        <f t="shared" si="29"/>
        <v/>
      </c>
      <c r="BW7" s="37" t="str">
        <f t="shared" si="30"/>
        <v/>
      </c>
      <c r="BX7" s="37" t="str">
        <f t="shared" si="31"/>
        <v/>
      </c>
      <c r="BY7" s="37" t="str">
        <f t="shared" si="32"/>
        <v/>
      </c>
      <c r="BZ7" s="37" t="str">
        <f t="shared" si="33"/>
        <v/>
      </c>
      <c r="CA7" s="37" t="str">
        <f t="shared" si="34"/>
        <v/>
      </c>
      <c r="CB7" s="37" t="str">
        <f t="shared" si="35"/>
        <v/>
      </c>
      <c r="CC7" s="37" t="str">
        <f t="shared" si="36"/>
        <v/>
      </c>
      <c r="CD7" s="37" t="str">
        <f t="shared" si="37"/>
        <v/>
      </c>
      <c r="CE7" s="37" t="str">
        <f t="shared" si="38"/>
        <v/>
      </c>
      <c r="CF7" s="37" t="str">
        <f t="shared" si="39"/>
        <v/>
      </c>
      <c r="CG7" s="37" t="str">
        <f t="shared" si="40"/>
        <v/>
      </c>
      <c r="CH7" s="37" t="str">
        <f t="shared" si="41"/>
        <v/>
      </c>
      <c r="CI7" s="37" t="str">
        <f t="shared" si="42"/>
        <v/>
      </c>
    </row>
    <row r="8" spans="1:87">
      <c r="A8" s="16"/>
      <c r="B8" s="14" t="str">
        <f>'Gene Table'!D7</f>
        <v>NM_005432</v>
      </c>
      <c r="C8" s="14" t="s">
        <v>25</v>
      </c>
      <c r="D8" s="15" t="str">
        <f>IF(SUM('Test Sample Data'!D$3:D$98)&gt;10,IF(AND(ISNUMBER('Test Sample Data'!D7),'Test Sample Data'!D7&lt;$B$1,'Test Sample Data'!D7&gt;0),'Test Sample Data'!D7,$B$1),"")</f>
        <v/>
      </c>
      <c r="E8" s="15" t="str">
        <f>IF(SUM('Test Sample Data'!E$3:E$98)&gt;10,IF(AND(ISNUMBER('Test Sample Data'!E7),'Test Sample Data'!E7&lt;$B$1,'Test Sample Data'!E7&gt;0),'Test Sample Data'!E7,$B$1),"")</f>
        <v/>
      </c>
      <c r="F8" s="15" t="str">
        <f>IF(SUM('Test Sample Data'!F$3:F$98)&gt;10,IF(AND(ISNUMBER('Test Sample Data'!F7),'Test Sample Data'!F7&lt;$B$1,'Test Sample Data'!F7&gt;0),'Test Sample Data'!F7,$B$1),"")</f>
        <v/>
      </c>
      <c r="G8" s="15" t="str">
        <f>IF(SUM('Test Sample Data'!G$3:G$98)&gt;10,IF(AND(ISNUMBER('Test Sample Data'!G7),'Test Sample Data'!G7&lt;$B$1,'Test Sample Data'!G7&gt;0),'Test Sample Data'!G7,$B$1),"")</f>
        <v/>
      </c>
      <c r="H8" s="15" t="str">
        <f>IF(SUM('Test Sample Data'!H$3:H$98)&gt;10,IF(AND(ISNUMBER('Test Sample Data'!H7),'Test Sample Data'!H7&lt;$B$1,'Test Sample Data'!H7&gt;0),'Test Sample Data'!H7,$B$1),"")</f>
        <v/>
      </c>
      <c r="I8" s="15" t="str">
        <f>IF(SUM('Test Sample Data'!I$3:I$98)&gt;10,IF(AND(ISNUMBER('Test Sample Data'!I7),'Test Sample Data'!I7&lt;$B$1,'Test Sample Data'!I7&gt;0),'Test Sample Data'!I7,$B$1),"")</f>
        <v/>
      </c>
      <c r="J8" s="15" t="str">
        <f>IF(SUM('Test Sample Data'!J$3:J$98)&gt;10,IF(AND(ISNUMBER('Test Sample Data'!J7),'Test Sample Data'!J7&lt;$B$1,'Test Sample Data'!J7&gt;0),'Test Sample Data'!J7,$B$1),"")</f>
        <v/>
      </c>
      <c r="K8" s="15" t="str">
        <f>IF(SUM('Test Sample Data'!K$3:K$98)&gt;10,IF(AND(ISNUMBER('Test Sample Data'!K7),'Test Sample Data'!K7&lt;$B$1,'Test Sample Data'!K7&gt;0),'Test Sample Data'!K7,$B$1),"")</f>
        <v/>
      </c>
      <c r="L8" s="15" t="str">
        <f>IF(SUM('Test Sample Data'!L$3:L$98)&gt;10,IF(AND(ISNUMBER('Test Sample Data'!L7),'Test Sample Data'!L7&lt;$B$1,'Test Sample Data'!L7&gt;0),'Test Sample Data'!L7,$B$1),"")</f>
        <v/>
      </c>
      <c r="M8" s="15" t="str">
        <f>IF(SUM('Test Sample Data'!M$3:M$98)&gt;10,IF(AND(ISNUMBER('Test Sample Data'!M7),'Test Sample Data'!M7&lt;$B$1,'Test Sample Data'!M7&gt;0),'Test Sample Data'!M7,$B$1),"")</f>
        <v/>
      </c>
      <c r="N8" s="15" t="str">
        <f>'Gene Table'!D7</f>
        <v>NM_005432</v>
      </c>
      <c r="O8" s="14" t="s">
        <v>25</v>
      </c>
      <c r="P8" s="15" t="str">
        <f>IF(SUM('Control Sample Data'!D$3:D$98)&gt;10,IF(AND(ISNUMBER('Control Sample Data'!D7),'Control Sample Data'!D7&lt;$B$1,'Control Sample Data'!D7&gt;0),'Control Sample Data'!D7,$B$1),"")</f>
        <v/>
      </c>
      <c r="Q8" s="15" t="str">
        <f>IF(SUM('Control Sample Data'!E$3:E$98)&gt;10,IF(AND(ISNUMBER('Control Sample Data'!E7),'Control Sample Data'!E7&lt;$B$1,'Control Sample Data'!E7&gt;0),'Control Sample Data'!E7,$B$1),"")</f>
        <v/>
      </c>
      <c r="R8" s="15" t="str">
        <f>IF(SUM('Control Sample Data'!F$3:F$98)&gt;10,IF(AND(ISNUMBER('Control Sample Data'!F7),'Control Sample Data'!F7&lt;$B$1,'Control Sample Data'!F7&gt;0),'Control Sample Data'!F7,$B$1),"")</f>
        <v/>
      </c>
      <c r="S8" s="15" t="str">
        <f>IF(SUM('Control Sample Data'!G$3:G$98)&gt;10,IF(AND(ISNUMBER('Control Sample Data'!G7),'Control Sample Data'!G7&lt;$B$1,'Control Sample Data'!G7&gt;0),'Control Sample Data'!G7,$B$1),"")</f>
        <v/>
      </c>
      <c r="T8" s="15" t="str">
        <f>IF(SUM('Control Sample Data'!H$3:H$98)&gt;10,IF(AND(ISNUMBER('Control Sample Data'!H7),'Control Sample Data'!H7&lt;$B$1,'Control Sample Data'!H7&gt;0),'Control Sample Data'!H7,$B$1),"")</f>
        <v/>
      </c>
      <c r="U8" s="15" t="str">
        <f>IF(SUM('Control Sample Data'!I$3:I$98)&gt;10,IF(AND(ISNUMBER('Control Sample Data'!I7),'Control Sample Data'!I7&lt;$B$1,'Control Sample Data'!I7&gt;0),'Control Sample Data'!I7,$B$1),"")</f>
        <v/>
      </c>
      <c r="V8" s="15" t="str">
        <f>IF(SUM('Control Sample Data'!J$3:J$98)&gt;10,IF(AND(ISNUMBER('Control Sample Data'!J7),'Control Sample Data'!J7&lt;$B$1,'Control Sample Data'!J7&gt;0),'Control Sample Data'!J7,$B$1),"")</f>
        <v/>
      </c>
      <c r="W8" s="15" t="str">
        <f>IF(SUM('Control Sample Data'!K$3:K$98)&gt;10,IF(AND(ISNUMBER('Control Sample Data'!K7),'Control Sample Data'!K7&lt;$B$1,'Control Sample Data'!K7&gt;0),'Control Sample Data'!K7,$B$1),"")</f>
        <v/>
      </c>
      <c r="X8" s="15" t="str">
        <f>IF(SUM('Control Sample Data'!L$3:L$98)&gt;10,IF(AND(ISNUMBER('Control Sample Data'!L7),'Control Sample Data'!L7&lt;$B$1,'Control Sample Data'!L7&gt;0),'Control Sample Data'!L7,$B$1),"")</f>
        <v/>
      </c>
      <c r="Y8" s="15" t="str">
        <f>IF(SUM('Control Sample Data'!M$3:M$98)&gt;10,IF(AND(ISNUMBER('Control Sample Data'!M7),'Control Sample Data'!M7&lt;$B$1,'Control Sample Data'!M7&gt;0),'Control Sample Data'!M7,$B$1),"")</f>
        <v/>
      </c>
      <c r="Z8" s="20" t="str">
        <f>IF(ISERROR(VLOOKUP('Choose Housekeeping Genes'!$C7,Calculations!$C$4:$M$99,2,0)),"",VLOOKUP('Choose Housekeeping Genes'!$C7,Calculations!$C$4:$M$99,2,0))</f>
        <v/>
      </c>
      <c r="AA8" s="20" t="str">
        <f>IF(ISERROR(VLOOKUP('Choose Housekeeping Genes'!$C7,Calculations!$C$4:$M$99,3,0)),"",VLOOKUP('Choose Housekeeping Genes'!$C7,Calculations!$C$4:$M$99,3,0))</f>
        <v/>
      </c>
      <c r="AB8" s="20" t="str">
        <f>IF(ISERROR(VLOOKUP('Choose Housekeeping Genes'!$C7,Calculations!$C$4:$M$99,4,0)),"",VLOOKUP('Choose Housekeeping Genes'!$C7,Calculations!$C$4:$M$99,4,0))</f>
        <v/>
      </c>
      <c r="AC8" s="20" t="str">
        <f>IF(ISERROR(VLOOKUP('Choose Housekeeping Genes'!$C7,Calculations!$C$4:$M$99,5,0)),"",VLOOKUP('Choose Housekeeping Genes'!$C7,Calculations!$C$4:$M$99,5,0))</f>
        <v/>
      </c>
      <c r="AD8" s="20" t="str">
        <f>IF(ISERROR(VLOOKUP('Choose Housekeeping Genes'!$C7,Calculations!$C$4:$M$99,6,0)),"",VLOOKUP('Choose Housekeeping Genes'!$C7,Calculations!$C$4:$M$99,6,0))</f>
        <v/>
      </c>
      <c r="AE8" s="20" t="str">
        <f>IF(ISERROR(VLOOKUP('Choose Housekeeping Genes'!$C7,Calculations!$C$4:$M$99,7,0)),"",VLOOKUP('Choose Housekeeping Genes'!$C7,Calculations!$C$4:$M$99,7,0))</f>
        <v/>
      </c>
      <c r="AF8" s="20" t="str">
        <f>IF(ISERROR(VLOOKUP('Choose Housekeeping Genes'!$C7,Calculations!$C$4:$M$99,8,0)),"",VLOOKUP('Choose Housekeeping Genes'!$C7,Calculations!$C$4:$M$99,8,0))</f>
        <v/>
      </c>
      <c r="AG8" s="20" t="str">
        <f>IF(ISERROR(VLOOKUP('Choose Housekeeping Genes'!$C7,Calculations!$C$4:$M$99,9,0)),"",VLOOKUP('Choose Housekeeping Genes'!$C7,Calculations!$C$4:$M$99,9,0))</f>
        <v/>
      </c>
      <c r="AH8" s="20" t="str">
        <f>IF(ISERROR(VLOOKUP('Choose Housekeeping Genes'!$C7,Calculations!$C$4:$M$99,10,0)),"",VLOOKUP('Choose Housekeeping Genes'!$C7,Calculations!$C$4:$M$99,10,0))</f>
        <v/>
      </c>
      <c r="AI8" s="20" t="str">
        <f>IF(ISERROR(VLOOKUP('Choose Housekeeping Genes'!$C7,Calculations!$C$4:$M$99,11,0)),"",VLOOKUP('Choose Housekeeping Genes'!$C7,Calculations!$C$4:$M$99,11,0))</f>
        <v/>
      </c>
      <c r="AJ8" s="20" t="str">
        <f>IF(ISERROR(VLOOKUP('Choose Housekeeping Genes'!$C7,Calculations!$C$4:$Y$99,14,0)),"",VLOOKUP('Choose Housekeeping Genes'!$C7,Calculations!$C$4:$Y$99,14,0))</f>
        <v/>
      </c>
      <c r="AK8" s="20" t="str">
        <f>IF(ISERROR(VLOOKUP('Choose Housekeeping Genes'!$C7,Calculations!$C$4:$Y$99,15,0)),"",VLOOKUP('Choose Housekeeping Genes'!$C7,Calculations!$C$4:$Y$99,15,0))</f>
        <v/>
      </c>
      <c r="AL8" s="20" t="str">
        <f>IF(ISERROR(VLOOKUP('Choose Housekeeping Genes'!$C7,Calculations!$C$4:$Y$99,16,0)),"",VLOOKUP('Choose Housekeeping Genes'!$C7,Calculations!$C$4:$Y$99,16,0))</f>
        <v/>
      </c>
      <c r="AM8" s="20" t="str">
        <f>IF(ISERROR(VLOOKUP('Choose Housekeeping Genes'!$C7,Calculations!$C$4:$Y$99,17,0)),"",VLOOKUP('Choose Housekeeping Genes'!$C7,Calculations!$C$4:$Y$99,17,0))</f>
        <v/>
      </c>
      <c r="AN8" s="20" t="str">
        <f>IF(ISERROR(VLOOKUP('Choose Housekeeping Genes'!$C7,Calculations!$C$4:$Y$99,18,0)),"",VLOOKUP('Choose Housekeeping Genes'!$C7,Calculations!$C$4:$Y$99,18,0))</f>
        <v/>
      </c>
      <c r="AO8" s="20" t="str">
        <f>IF(ISERROR(VLOOKUP('Choose Housekeeping Genes'!$C7,Calculations!$C$4:$Y$99,19,0)),"",VLOOKUP('Choose Housekeeping Genes'!$C7,Calculations!$C$4:$Y$99,19,0))</f>
        <v/>
      </c>
      <c r="AP8" s="20" t="str">
        <f>IF(ISERROR(VLOOKUP('Choose Housekeeping Genes'!$C7,Calculations!$C$4:$Y$99,20,0)),"",VLOOKUP('Choose Housekeeping Genes'!$C7,Calculations!$C$4:$Y$99,20,0))</f>
        <v/>
      </c>
      <c r="AQ8" s="20" t="str">
        <f>IF(ISERROR(VLOOKUP('Choose Housekeeping Genes'!$C7,Calculations!$C$4:$Y$99,21,0)),"",VLOOKUP('Choose Housekeeping Genes'!$C7,Calculations!$C$4:$Y$99,21,0))</f>
        <v/>
      </c>
      <c r="AR8" s="20" t="str">
        <f>IF(ISERROR(VLOOKUP('Choose Housekeeping Genes'!$C7,Calculations!$C$4:$Y$99,22,0)),"",VLOOKUP('Choose Housekeeping Genes'!$C7,Calculations!$C$4:$Y$99,22,0))</f>
        <v/>
      </c>
      <c r="AS8" s="20" t="str">
        <f>IF(ISERROR(VLOOKUP('Choose Housekeeping Genes'!$C7,Calculations!$C$4:$Y$99,23,0)),"",VLOOKUP('Choose Housekeeping Genes'!$C7,Calculations!$C$4:$Y$99,23,0))</f>
        <v/>
      </c>
      <c r="AT8" s="34" t="str">
        <f t="shared" si="0"/>
        <v/>
      </c>
      <c r="AU8" s="34" t="str">
        <f t="shared" si="1"/>
        <v/>
      </c>
      <c r="AV8" s="34" t="str">
        <f t="shared" si="2"/>
        <v/>
      </c>
      <c r="AW8" s="34" t="str">
        <f t="shared" si="3"/>
        <v/>
      </c>
      <c r="AX8" s="34" t="str">
        <f t="shared" si="4"/>
        <v/>
      </c>
      <c r="AY8" s="34" t="str">
        <f t="shared" si="5"/>
        <v/>
      </c>
      <c r="AZ8" s="34" t="str">
        <f t="shared" si="6"/>
        <v/>
      </c>
      <c r="BA8" s="34" t="str">
        <f t="shared" si="7"/>
        <v/>
      </c>
      <c r="BB8" s="34" t="str">
        <f t="shared" si="8"/>
        <v/>
      </c>
      <c r="BC8" s="34" t="str">
        <f t="shared" si="9"/>
        <v/>
      </c>
      <c r="BD8" s="34" t="str">
        <f t="shared" si="10"/>
        <v/>
      </c>
      <c r="BE8" s="34" t="str">
        <f t="shared" si="11"/>
        <v/>
      </c>
      <c r="BF8" s="34" t="str">
        <f t="shared" si="12"/>
        <v/>
      </c>
      <c r="BG8" s="34" t="str">
        <f t="shared" si="13"/>
        <v/>
      </c>
      <c r="BH8" s="34" t="str">
        <f t="shared" si="14"/>
        <v/>
      </c>
      <c r="BI8" s="34" t="str">
        <f t="shared" si="15"/>
        <v/>
      </c>
      <c r="BJ8" s="34" t="str">
        <f t="shared" si="16"/>
        <v/>
      </c>
      <c r="BK8" s="34" t="str">
        <f t="shared" si="17"/>
        <v/>
      </c>
      <c r="BL8" s="34" t="str">
        <f t="shared" si="18"/>
        <v/>
      </c>
      <c r="BM8" s="34" t="str">
        <f t="shared" si="19"/>
        <v/>
      </c>
      <c r="BN8" s="36" t="e">
        <f t="shared" si="21"/>
        <v>#DIV/0!</v>
      </c>
      <c r="BO8" s="36" t="e">
        <f t="shared" si="22"/>
        <v>#DIV/0!</v>
      </c>
      <c r="BP8" s="37" t="str">
        <f t="shared" si="23"/>
        <v/>
      </c>
      <c r="BQ8" s="37" t="str">
        <f t="shared" si="24"/>
        <v/>
      </c>
      <c r="BR8" s="37" t="str">
        <f t="shared" si="25"/>
        <v/>
      </c>
      <c r="BS8" s="37" t="str">
        <f t="shared" si="26"/>
        <v/>
      </c>
      <c r="BT8" s="37" t="str">
        <f t="shared" si="27"/>
        <v/>
      </c>
      <c r="BU8" s="37" t="str">
        <f t="shared" si="28"/>
        <v/>
      </c>
      <c r="BV8" s="37" t="str">
        <f t="shared" si="29"/>
        <v/>
      </c>
      <c r="BW8" s="37" t="str">
        <f t="shared" si="30"/>
        <v/>
      </c>
      <c r="BX8" s="37" t="str">
        <f t="shared" si="31"/>
        <v/>
      </c>
      <c r="BY8" s="37" t="str">
        <f t="shared" si="32"/>
        <v/>
      </c>
      <c r="BZ8" s="37" t="str">
        <f t="shared" si="33"/>
        <v/>
      </c>
      <c r="CA8" s="37" t="str">
        <f t="shared" si="34"/>
        <v/>
      </c>
      <c r="CB8" s="37" t="str">
        <f t="shared" si="35"/>
        <v/>
      </c>
      <c r="CC8" s="37" t="str">
        <f t="shared" si="36"/>
        <v/>
      </c>
      <c r="CD8" s="37" t="str">
        <f t="shared" si="37"/>
        <v/>
      </c>
      <c r="CE8" s="37" t="str">
        <f t="shared" si="38"/>
        <v/>
      </c>
      <c r="CF8" s="37" t="str">
        <f t="shared" si="39"/>
        <v/>
      </c>
      <c r="CG8" s="37" t="str">
        <f t="shared" si="40"/>
        <v/>
      </c>
      <c r="CH8" s="37" t="str">
        <f t="shared" si="41"/>
        <v/>
      </c>
      <c r="CI8" s="37" t="str">
        <f t="shared" si="42"/>
        <v/>
      </c>
    </row>
    <row r="9" spans="1:87">
      <c r="A9" s="16"/>
      <c r="B9" s="14" t="str">
        <f>'Gene Table'!D8</f>
        <v>NM_000662</v>
      </c>
      <c r="C9" s="14" t="s">
        <v>29</v>
      </c>
      <c r="D9" s="15" t="str">
        <f>IF(SUM('Test Sample Data'!D$3:D$98)&gt;10,IF(AND(ISNUMBER('Test Sample Data'!D8),'Test Sample Data'!D8&lt;$B$1,'Test Sample Data'!D8&gt;0),'Test Sample Data'!D8,$B$1),"")</f>
        <v/>
      </c>
      <c r="E9" s="15" t="str">
        <f>IF(SUM('Test Sample Data'!E$3:E$98)&gt;10,IF(AND(ISNUMBER('Test Sample Data'!E8),'Test Sample Data'!E8&lt;$B$1,'Test Sample Data'!E8&gt;0),'Test Sample Data'!E8,$B$1),"")</f>
        <v/>
      </c>
      <c r="F9" s="15" t="str">
        <f>IF(SUM('Test Sample Data'!F$3:F$98)&gt;10,IF(AND(ISNUMBER('Test Sample Data'!F8),'Test Sample Data'!F8&lt;$B$1,'Test Sample Data'!F8&gt;0),'Test Sample Data'!F8,$B$1),"")</f>
        <v/>
      </c>
      <c r="G9" s="15" t="str">
        <f>IF(SUM('Test Sample Data'!G$3:G$98)&gt;10,IF(AND(ISNUMBER('Test Sample Data'!G8),'Test Sample Data'!G8&lt;$B$1,'Test Sample Data'!G8&gt;0),'Test Sample Data'!G8,$B$1),"")</f>
        <v/>
      </c>
      <c r="H9" s="15" t="str">
        <f>IF(SUM('Test Sample Data'!H$3:H$98)&gt;10,IF(AND(ISNUMBER('Test Sample Data'!H8),'Test Sample Data'!H8&lt;$B$1,'Test Sample Data'!H8&gt;0),'Test Sample Data'!H8,$B$1),"")</f>
        <v/>
      </c>
      <c r="I9" s="15" t="str">
        <f>IF(SUM('Test Sample Data'!I$3:I$98)&gt;10,IF(AND(ISNUMBER('Test Sample Data'!I8),'Test Sample Data'!I8&lt;$B$1,'Test Sample Data'!I8&gt;0),'Test Sample Data'!I8,$B$1),"")</f>
        <v/>
      </c>
      <c r="J9" s="15" t="str">
        <f>IF(SUM('Test Sample Data'!J$3:J$98)&gt;10,IF(AND(ISNUMBER('Test Sample Data'!J8),'Test Sample Data'!J8&lt;$B$1,'Test Sample Data'!J8&gt;0),'Test Sample Data'!J8,$B$1),"")</f>
        <v/>
      </c>
      <c r="K9" s="15" t="str">
        <f>IF(SUM('Test Sample Data'!K$3:K$98)&gt;10,IF(AND(ISNUMBER('Test Sample Data'!K8),'Test Sample Data'!K8&lt;$B$1,'Test Sample Data'!K8&gt;0),'Test Sample Data'!K8,$B$1),"")</f>
        <v/>
      </c>
      <c r="L9" s="15" t="str">
        <f>IF(SUM('Test Sample Data'!L$3:L$98)&gt;10,IF(AND(ISNUMBER('Test Sample Data'!L8),'Test Sample Data'!L8&lt;$B$1,'Test Sample Data'!L8&gt;0),'Test Sample Data'!L8,$B$1),"")</f>
        <v/>
      </c>
      <c r="M9" s="15" t="str">
        <f>IF(SUM('Test Sample Data'!M$3:M$98)&gt;10,IF(AND(ISNUMBER('Test Sample Data'!M8),'Test Sample Data'!M8&lt;$B$1,'Test Sample Data'!M8&gt;0),'Test Sample Data'!M8,$B$1),"")</f>
        <v/>
      </c>
      <c r="N9" s="15" t="str">
        <f>'Gene Table'!D8</f>
        <v>NM_000662</v>
      </c>
      <c r="O9" s="14" t="s">
        <v>29</v>
      </c>
      <c r="P9" s="15" t="str">
        <f>IF(SUM('Control Sample Data'!D$3:D$98)&gt;10,IF(AND(ISNUMBER('Control Sample Data'!D8),'Control Sample Data'!D8&lt;$B$1,'Control Sample Data'!D8&gt;0),'Control Sample Data'!D8,$B$1),"")</f>
        <v/>
      </c>
      <c r="Q9" s="15" t="str">
        <f>IF(SUM('Control Sample Data'!E$3:E$98)&gt;10,IF(AND(ISNUMBER('Control Sample Data'!E8),'Control Sample Data'!E8&lt;$B$1,'Control Sample Data'!E8&gt;0),'Control Sample Data'!E8,$B$1),"")</f>
        <v/>
      </c>
      <c r="R9" s="15" t="str">
        <f>IF(SUM('Control Sample Data'!F$3:F$98)&gt;10,IF(AND(ISNUMBER('Control Sample Data'!F8),'Control Sample Data'!F8&lt;$B$1,'Control Sample Data'!F8&gt;0),'Control Sample Data'!F8,$B$1),"")</f>
        <v/>
      </c>
      <c r="S9" s="15" t="str">
        <f>IF(SUM('Control Sample Data'!G$3:G$98)&gt;10,IF(AND(ISNUMBER('Control Sample Data'!G8),'Control Sample Data'!G8&lt;$B$1,'Control Sample Data'!G8&gt;0),'Control Sample Data'!G8,$B$1),"")</f>
        <v/>
      </c>
      <c r="T9" s="15" t="str">
        <f>IF(SUM('Control Sample Data'!H$3:H$98)&gt;10,IF(AND(ISNUMBER('Control Sample Data'!H8),'Control Sample Data'!H8&lt;$B$1,'Control Sample Data'!H8&gt;0),'Control Sample Data'!H8,$B$1),"")</f>
        <v/>
      </c>
      <c r="U9" s="15" t="str">
        <f>IF(SUM('Control Sample Data'!I$3:I$98)&gt;10,IF(AND(ISNUMBER('Control Sample Data'!I8),'Control Sample Data'!I8&lt;$B$1,'Control Sample Data'!I8&gt;0),'Control Sample Data'!I8,$B$1),"")</f>
        <v/>
      </c>
      <c r="V9" s="15" t="str">
        <f>IF(SUM('Control Sample Data'!J$3:J$98)&gt;10,IF(AND(ISNUMBER('Control Sample Data'!J8),'Control Sample Data'!J8&lt;$B$1,'Control Sample Data'!J8&gt;0),'Control Sample Data'!J8,$B$1),"")</f>
        <v/>
      </c>
      <c r="W9" s="15" t="str">
        <f>IF(SUM('Control Sample Data'!K$3:K$98)&gt;10,IF(AND(ISNUMBER('Control Sample Data'!K8),'Control Sample Data'!K8&lt;$B$1,'Control Sample Data'!K8&gt;0),'Control Sample Data'!K8,$B$1),"")</f>
        <v/>
      </c>
      <c r="X9" s="15" t="str">
        <f>IF(SUM('Control Sample Data'!L$3:L$98)&gt;10,IF(AND(ISNUMBER('Control Sample Data'!L8),'Control Sample Data'!L8&lt;$B$1,'Control Sample Data'!L8&gt;0),'Control Sample Data'!L8,$B$1),"")</f>
        <v/>
      </c>
      <c r="Y9" s="15" t="str">
        <f>IF(SUM('Control Sample Data'!M$3:M$98)&gt;10,IF(AND(ISNUMBER('Control Sample Data'!M8),'Control Sample Data'!M8&lt;$B$1,'Control Sample Data'!M8&gt;0),'Control Sample Data'!M8,$B$1),"")</f>
        <v/>
      </c>
      <c r="Z9" s="20" t="str">
        <f>IF(ISERROR(VLOOKUP('Choose Housekeeping Genes'!$C8,Calculations!$C$4:$M$99,2,0)),"",VLOOKUP('Choose Housekeeping Genes'!$C8,Calculations!$C$4:$M$99,2,0))</f>
        <v/>
      </c>
      <c r="AA9" s="20" t="str">
        <f>IF(ISERROR(VLOOKUP('Choose Housekeeping Genes'!$C8,Calculations!$C$4:$M$99,3,0)),"",VLOOKUP('Choose Housekeeping Genes'!$C8,Calculations!$C$4:$M$99,3,0))</f>
        <v/>
      </c>
      <c r="AB9" s="20" t="str">
        <f>IF(ISERROR(VLOOKUP('Choose Housekeeping Genes'!$C8,Calculations!$C$4:$M$99,4,0)),"",VLOOKUP('Choose Housekeeping Genes'!$C8,Calculations!$C$4:$M$99,4,0))</f>
        <v/>
      </c>
      <c r="AC9" s="20" t="str">
        <f>IF(ISERROR(VLOOKUP('Choose Housekeeping Genes'!$C8,Calculations!$C$4:$M$99,5,0)),"",VLOOKUP('Choose Housekeeping Genes'!$C8,Calculations!$C$4:$M$99,5,0))</f>
        <v/>
      </c>
      <c r="AD9" s="20" t="str">
        <f>IF(ISERROR(VLOOKUP('Choose Housekeeping Genes'!$C8,Calculations!$C$4:$M$99,6,0)),"",VLOOKUP('Choose Housekeeping Genes'!$C8,Calculations!$C$4:$M$99,6,0))</f>
        <v/>
      </c>
      <c r="AE9" s="20" t="str">
        <f>IF(ISERROR(VLOOKUP('Choose Housekeeping Genes'!$C8,Calculations!$C$4:$M$99,7,0)),"",VLOOKUP('Choose Housekeeping Genes'!$C8,Calculations!$C$4:$M$99,7,0))</f>
        <v/>
      </c>
      <c r="AF9" s="20" t="str">
        <f>IF(ISERROR(VLOOKUP('Choose Housekeeping Genes'!$C8,Calculations!$C$4:$M$99,8,0)),"",VLOOKUP('Choose Housekeeping Genes'!$C8,Calculations!$C$4:$M$99,8,0))</f>
        <v/>
      </c>
      <c r="AG9" s="20" t="str">
        <f>IF(ISERROR(VLOOKUP('Choose Housekeeping Genes'!$C8,Calculations!$C$4:$M$99,9,0)),"",VLOOKUP('Choose Housekeeping Genes'!$C8,Calculations!$C$4:$M$99,9,0))</f>
        <v/>
      </c>
      <c r="AH9" s="20" t="str">
        <f>IF(ISERROR(VLOOKUP('Choose Housekeeping Genes'!$C8,Calculations!$C$4:$M$99,10,0)),"",VLOOKUP('Choose Housekeeping Genes'!$C8,Calculations!$C$4:$M$99,10,0))</f>
        <v/>
      </c>
      <c r="AI9" s="20" t="str">
        <f>IF(ISERROR(VLOOKUP('Choose Housekeeping Genes'!$C8,Calculations!$C$4:$M$99,11,0)),"",VLOOKUP('Choose Housekeeping Genes'!$C8,Calculations!$C$4:$M$99,11,0))</f>
        <v/>
      </c>
      <c r="AJ9" s="20" t="str">
        <f>IF(ISERROR(VLOOKUP('Choose Housekeeping Genes'!$C8,Calculations!$C$4:$Y$99,14,0)),"",VLOOKUP('Choose Housekeeping Genes'!$C8,Calculations!$C$4:$Y$99,14,0))</f>
        <v/>
      </c>
      <c r="AK9" s="20" t="str">
        <f>IF(ISERROR(VLOOKUP('Choose Housekeeping Genes'!$C8,Calculations!$C$4:$Y$99,15,0)),"",VLOOKUP('Choose Housekeeping Genes'!$C8,Calculations!$C$4:$Y$99,15,0))</f>
        <v/>
      </c>
      <c r="AL9" s="20" t="str">
        <f>IF(ISERROR(VLOOKUP('Choose Housekeeping Genes'!$C8,Calculations!$C$4:$Y$99,16,0)),"",VLOOKUP('Choose Housekeeping Genes'!$C8,Calculations!$C$4:$Y$99,16,0))</f>
        <v/>
      </c>
      <c r="AM9" s="20" t="str">
        <f>IF(ISERROR(VLOOKUP('Choose Housekeeping Genes'!$C8,Calculations!$C$4:$Y$99,17,0)),"",VLOOKUP('Choose Housekeeping Genes'!$C8,Calculations!$C$4:$Y$99,17,0))</f>
        <v/>
      </c>
      <c r="AN9" s="20" t="str">
        <f>IF(ISERROR(VLOOKUP('Choose Housekeeping Genes'!$C8,Calculations!$C$4:$Y$99,18,0)),"",VLOOKUP('Choose Housekeeping Genes'!$C8,Calculations!$C$4:$Y$99,18,0))</f>
        <v/>
      </c>
      <c r="AO9" s="20" t="str">
        <f>IF(ISERROR(VLOOKUP('Choose Housekeeping Genes'!$C8,Calculations!$C$4:$Y$99,19,0)),"",VLOOKUP('Choose Housekeeping Genes'!$C8,Calculations!$C$4:$Y$99,19,0))</f>
        <v/>
      </c>
      <c r="AP9" s="20" t="str">
        <f>IF(ISERROR(VLOOKUP('Choose Housekeeping Genes'!$C8,Calculations!$C$4:$Y$99,20,0)),"",VLOOKUP('Choose Housekeeping Genes'!$C8,Calculations!$C$4:$Y$99,20,0))</f>
        <v/>
      </c>
      <c r="AQ9" s="20" t="str">
        <f>IF(ISERROR(VLOOKUP('Choose Housekeeping Genes'!$C8,Calculations!$C$4:$Y$99,21,0)),"",VLOOKUP('Choose Housekeeping Genes'!$C8,Calculations!$C$4:$Y$99,21,0))</f>
        <v/>
      </c>
      <c r="AR9" s="20" t="str">
        <f>IF(ISERROR(VLOOKUP('Choose Housekeeping Genes'!$C8,Calculations!$C$4:$Y$99,22,0)),"",VLOOKUP('Choose Housekeeping Genes'!$C8,Calculations!$C$4:$Y$99,22,0))</f>
        <v/>
      </c>
      <c r="AS9" s="20" t="str">
        <f>IF(ISERROR(VLOOKUP('Choose Housekeeping Genes'!$C8,Calculations!$C$4:$Y$99,23,0)),"",VLOOKUP('Choose Housekeeping Genes'!$C8,Calculations!$C$4:$Y$99,23,0))</f>
        <v/>
      </c>
      <c r="AT9" s="34" t="str">
        <f t="shared" si="0"/>
        <v/>
      </c>
      <c r="AU9" s="34" t="str">
        <f t="shared" si="1"/>
        <v/>
      </c>
      <c r="AV9" s="34" t="str">
        <f t="shared" si="2"/>
        <v/>
      </c>
      <c r="AW9" s="34" t="str">
        <f t="shared" si="3"/>
        <v/>
      </c>
      <c r="AX9" s="34" t="str">
        <f t="shared" si="4"/>
        <v/>
      </c>
      <c r="AY9" s="34" t="str">
        <f t="shared" si="5"/>
        <v/>
      </c>
      <c r="AZ9" s="34" t="str">
        <f t="shared" si="6"/>
        <v/>
      </c>
      <c r="BA9" s="34" t="str">
        <f t="shared" si="7"/>
        <v/>
      </c>
      <c r="BB9" s="34" t="str">
        <f t="shared" si="8"/>
        <v/>
      </c>
      <c r="BC9" s="34" t="str">
        <f t="shared" si="9"/>
        <v/>
      </c>
      <c r="BD9" s="34" t="str">
        <f t="shared" si="10"/>
        <v/>
      </c>
      <c r="BE9" s="34" t="str">
        <f t="shared" si="11"/>
        <v/>
      </c>
      <c r="BF9" s="34" t="str">
        <f t="shared" si="12"/>
        <v/>
      </c>
      <c r="BG9" s="34" t="str">
        <f t="shared" si="13"/>
        <v/>
      </c>
      <c r="BH9" s="34" t="str">
        <f t="shared" si="14"/>
        <v/>
      </c>
      <c r="BI9" s="34" t="str">
        <f t="shared" si="15"/>
        <v/>
      </c>
      <c r="BJ9" s="34" t="str">
        <f t="shared" si="16"/>
        <v/>
      </c>
      <c r="BK9" s="34" t="str">
        <f t="shared" si="17"/>
        <v/>
      </c>
      <c r="BL9" s="34" t="str">
        <f t="shared" si="18"/>
        <v/>
      </c>
      <c r="BM9" s="34" t="str">
        <f t="shared" si="19"/>
        <v/>
      </c>
      <c r="BN9" s="36" t="e">
        <f t="shared" si="21"/>
        <v>#DIV/0!</v>
      </c>
      <c r="BO9" s="36" t="e">
        <f t="shared" si="22"/>
        <v>#DIV/0!</v>
      </c>
      <c r="BP9" s="37" t="str">
        <f t="shared" si="23"/>
        <v/>
      </c>
      <c r="BQ9" s="37" t="str">
        <f t="shared" si="24"/>
        <v/>
      </c>
      <c r="BR9" s="37" t="str">
        <f t="shared" si="25"/>
        <v/>
      </c>
      <c r="BS9" s="37" t="str">
        <f t="shared" si="26"/>
        <v/>
      </c>
      <c r="BT9" s="37" t="str">
        <f t="shared" si="27"/>
        <v/>
      </c>
      <c r="BU9" s="37" t="str">
        <f t="shared" si="28"/>
        <v/>
      </c>
      <c r="BV9" s="37" t="str">
        <f t="shared" si="29"/>
        <v/>
      </c>
      <c r="BW9" s="37" t="str">
        <f t="shared" si="30"/>
        <v/>
      </c>
      <c r="BX9" s="37" t="str">
        <f t="shared" si="31"/>
        <v/>
      </c>
      <c r="BY9" s="37" t="str">
        <f t="shared" si="32"/>
        <v/>
      </c>
      <c r="BZ9" s="37" t="str">
        <f t="shared" si="33"/>
        <v/>
      </c>
      <c r="CA9" s="37" t="str">
        <f t="shared" si="34"/>
        <v/>
      </c>
      <c r="CB9" s="37" t="str">
        <f t="shared" si="35"/>
        <v/>
      </c>
      <c r="CC9" s="37" t="str">
        <f t="shared" si="36"/>
        <v/>
      </c>
      <c r="CD9" s="37" t="str">
        <f t="shared" si="37"/>
        <v/>
      </c>
      <c r="CE9" s="37" t="str">
        <f t="shared" si="38"/>
        <v/>
      </c>
      <c r="CF9" s="37" t="str">
        <f t="shared" si="39"/>
        <v/>
      </c>
      <c r="CG9" s="37" t="str">
        <f t="shared" si="40"/>
        <v/>
      </c>
      <c r="CH9" s="37" t="str">
        <f t="shared" si="41"/>
        <v/>
      </c>
      <c r="CI9" s="37" t="str">
        <f t="shared" si="42"/>
        <v/>
      </c>
    </row>
    <row r="10" customHeight="1" spans="1:87">
      <c r="A10" s="16"/>
      <c r="B10" s="14" t="str">
        <f>'Gene Table'!D9</f>
        <v>NM_005957</v>
      </c>
      <c r="C10" s="14" t="s">
        <v>33</v>
      </c>
      <c r="D10" s="15" t="str">
        <f>IF(SUM('Test Sample Data'!D$3:D$98)&gt;10,IF(AND(ISNUMBER('Test Sample Data'!D9),'Test Sample Data'!D9&lt;$B$1,'Test Sample Data'!D9&gt;0),'Test Sample Data'!D9,$B$1),"")</f>
        <v/>
      </c>
      <c r="E10" s="15" t="str">
        <f>IF(SUM('Test Sample Data'!E$3:E$98)&gt;10,IF(AND(ISNUMBER('Test Sample Data'!E9),'Test Sample Data'!E9&lt;$B$1,'Test Sample Data'!E9&gt;0),'Test Sample Data'!E9,$B$1),"")</f>
        <v/>
      </c>
      <c r="F10" s="15" t="str">
        <f>IF(SUM('Test Sample Data'!F$3:F$98)&gt;10,IF(AND(ISNUMBER('Test Sample Data'!F9),'Test Sample Data'!F9&lt;$B$1,'Test Sample Data'!F9&gt;0),'Test Sample Data'!F9,$B$1),"")</f>
        <v/>
      </c>
      <c r="G10" s="15" t="str">
        <f>IF(SUM('Test Sample Data'!G$3:G$98)&gt;10,IF(AND(ISNUMBER('Test Sample Data'!G9),'Test Sample Data'!G9&lt;$B$1,'Test Sample Data'!G9&gt;0),'Test Sample Data'!G9,$B$1),"")</f>
        <v/>
      </c>
      <c r="H10" s="15" t="str">
        <f>IF(SUM('Test Sample Data'!H$3:H$98)&gt;10,IF(AND(ISNUMBER('Test Sample Data'!H9),'Test Sample Data'!H9&lt;$B$1,'Test Sample Data'!H9&gt;0),'Test Sample Data'!H9,$B$1),"")</f>
        <v/>
      </c>
      <c r="I10" s="15" t="str">
        <f>IF(SUM('Test Sample Data'!I$3:I$98)&gt;10,IF(AND(ISNUMBER('Test Sample Data'!I9),'Test Sample Data'!I9&lt;$B$1,'Test Sample Data'!I9&gt;0),'Test Sample Data'!I9,$B$1),"")</f>
        <v/>
      </c>
      <c r="J10" s="15" t="str">
        <f>IF(SUM('Test Sample Data'!J$3:J$98)&gt;10,IF(AND(ISNUMBER('Test Sample Data'!J9),'Test Sample Data'!J9&lt;$B$1,'Test Sample Data'!J9&gt;0),'Test Sample Data'!J9,$B$1),"")</f>
        <v/>
      </c>
      <c r="K10" s="15" t="str">
        <f>IF(SUM('Test Sample Data'!K$3:K$98)&gt;10,IF(AND(ISNUMBER('Test Sample Data'!K9),'Test Sample Data'!K9&lt;$B$1,'Test Sample Data'!K9&gt;0),'Test Sample Data'!K9,$B$1),"")</f>
        <v/>
      </c>
      <c r="L10" s="15" t="str">
        <f>IF(SUM('Test Sample Data'!L$3:L$98)&gt;10,IF(AND(ISNUMBER('Test Sample Data'!L9),'Test Sample Data'!L9&lt;$B$1,'Test Sample Data'!L9&gt;0),'Test Sample Data'!L9,$B$1),"")</f>
        <v/>
      </c>
      <c r="M10" s="15" t="str">
        <f>IF(SUM('Test Sample Data'!M$3:M$98)&gt;10,IF(AND(ISNUMBER('Test Sample Data'!M9),'Test Sample Data'!M9&lt;$B$1,'Test Sample Data'!M9&gt;0),'Test Sample Data'!M9,$B$1),"")</f>
        <v/>
      </c>
      <c r="N10" s="15" t="str">
        <f>'Gene Table'!D9</f>
        <v>NM_005957</v>
      </c>
      <c r="O10" s="14" t="s">
        <v>33</v>
      </c>
      <c r="P10" s="15" t="str">
        <f>IF(SUM('Control Sample Data'!D$3:D$98)&gt;10,IF(AND(ISNUMBER('Control Sample Data'!D9),'Control Sample Data'!D9&lt;$B$1,'Control Sample Data'!D9&gt;0),'Control Sample Data'!D9,$B$1),"")</f>
        <v/>
      </c>
      <c r="Q10" s="15" t="str">
        <f>IF(SUM('Control Sample Data'!E$3:E$98)&gt;10,IF(AND(ISNUMBER('Control Sample Data'!E9),'Control Sample Data'!E9&lt;$B$1,'Control Sample Data'!E9&gt;0),'Control Sample Data'!E9,$B$1),"")</f>
        <v/>
      </c>
      <c r="R10" s="15" t="str">
        <f>IF(SUM('Control Sample Data'!F$3:F$98)&gt;10,IF(AND(ISNUMBER('Control Sample Data'!F9),'Control Sample Data'!F9&lt;$B$1,'Control Sample Data'!F9&gt;0),'Control Sample Data'!F9,$B$1),"")</f>
        <v/>
      </c>
      <c r="S10" s="15" t="str">
        <f>IF(SUM('Control Sample Data'!G$3:G$98)&gt;10,IF(AND(ISNUMBER('Control Sample Data'!G9),'Control Sample Data'!G9&lt;$B$1,'Control Sample Data'!G9&gt;0),'Control Sample Data'!G9,$B$1),"")</f>
        <v/>
      </c>
      <c r="T10" s="15" t="str">
        <f>IF(SUM('Control Sample Data'!H$3:H$98)&gt;10,IF(AND(ISNUMBER('Control Sample Data'!H9),'Control Sample Data'!H9&lt;$B$1,'Control Sample Data'!H9&gt;0),'Control Sample Data'!H9,$B$1),"")</f>
        <v/>
      </c>
      <c r="U10" s="15" t="str">
        <f>IF(SUM('Control Sample Data'!I$3:I$98)&gt;10,IF(AND(ISNUMBER('Control Sample Data'!I9),'Control Sample Data'!I9&lt;$B$1,'Control Sample Data'!I9&gt;0),'Control Sample Data'!I9,$B$1),"")</f>
        <v/>
      </c>
      <c r="V10" s="15" t="str">
        <f>IF(SUM('Control Sample Data'!J$3:J$98)&gt;10,IF(AND(ISNUMBER('Control Sample Data'!J9),'Control Sample Data'!J9&lt;$B$1,'Control Sample Data'!J9&gt;0),'Control Sample Data'!J9,$B$1),"")</f>
        <v/>
      </c>
      <c r="W10" s="15" t="str">
        <f>IF(SUM('Control Sample Data'!K$3:K$98)&gt;10,IF(AND(ISNUMBER('Control Sample Data'!K9),'Control Sample Data'!K9&lt;$B$1,'Control Sample Data'!K9&gt;0),'Control Sample Data'!K9,$B$1),"")</f>
        <v/>
      </c>
      <c r="X10" s="15" t="str">
        <f>IF(SUM('Control Sample Data'!L$3:L$98)&gt;10,IF(AND(ISNUMBER('Control Sample Data'!L9),'Control Sample Data'!L9&lt;$B$1,'Control Sample Data'!L9&gt;0),'Control Sample Data'!L9,$B$1),"")</f>
        <v/>
      </c>
      <c r="Y10" s="15" t="str">
        <f>IF(SUM('Control Sample Data'!M$3:M$98)&gt;10,IF(AND(ISNUMBER('Control Sample Data'!M9),'Control Sample Data'!M9&lt;$B$1,'Control Sample Data'!M9&gt;0),'Control Sample Data'!M9,$B$1),"")</f>
        <v/>
      </c>
      <c r="Z10" s="20" t="str">
        <f>IF(ISERROR(VLOOKUP('Choose Housekeeping Genes'!$C9,Calculations!$C$4:$M$99,2,0)),"",VLOOKUP('Choose Housekeeping Genes'!$C9,Calculations!$C$4:$M$99,2,0))</f>
        <v/>
      </c>
      <c r="AA10" s="20" t="str">
        <f>IF(ISERROR(VLOOKUP('Choose Housekeeping Genes'!$C9,Calculations!$C$4:$M$99,3,0)),"",VLOOKUP('Choose Housekeeping Genes'!$C9,Calculations!$C$4:$M$99,3,0))</f>
        <v/>
      </c>
      <c r="AB10" s="20" t="str">
        <f>IF(ISERROR(VLOOKUP('Choose Housekeeping Genes'!$C9,Calculations!$C$4:$M$99,4,0)),"",VLOOKUP('Choose Housekeeping Genes'!$C9,Calculations!$C$4:$M$99,4,0))</f>
        <v/>
      </c>
      <c r="AC10" s="20" t="str">
        <f>IF(ISERROR(VLOOKUP('Choose Housekeeping Genes'!$C9,Calculations!$C$4:$M$99,5,0)),"",VLOOKUP('Choose Housekeeping Genes'!$C9,Calculations!$C$4:$M$99,5,0))</f>
        <v/>
      </c>
      <c r="AD10" s="20" t="str">
        <f>IF(ISERROR(VLOOKUP('Choose Housekeeping Genes'!$C9,Calculations!$C$4:$M$99,6,0)),"",VLOOKUP('Choose Housekeeping Genes'!$C9,Calculations!$C$4:$M$99,6,0))</f>
        <v/>
      </c>
      <c r="AE10" s="20" t="str">
        <f>IF(ISERROR(VLOOKUP('Choose Housekeeping Genes'!$C9,Calculations!$C$4:$M$99,7,0)),"",VLOOKUP('Choose Housekeeping Genes'!$C9,Calculations!$C$4:$M$99,7,0))</f>
        <v/>
      </c>
      <c r="AF10" s="20" t="str">
        <f>IF(ISERROR(VLOOKUP('Choose Housekeeping Genes'!$C9,Calculations!$C$4:$M$99,8,0)),"",VLOOKUP('Choose Housekeeping Genes'!$C9,Calculations!$C$4:$M$99,8,0))</f>
        <v/>
      </c>
      <c r="AG10" s="20" t="str">
        <f>IF(ISERROR(VLOOKUP('Choose Housekeeping Genes'!$C9,Calculations!$C$4:$M$99,9,0)),"",VLOOKUP('Choose Housekeeping Genes'!$C9,Calculations!$C$4:$M$99,9,0))</f>
        <v/>
      </c>
      <c r="AH10" s="20" t="str">
        <f>IF(ISERROR(VLOOKUP('Choose Housekeeping Genes'!$C9,Calculations!$C$4:$M$99,10,0)),"",VLOOKUP('Choose Housekeeping Genes'!$C9,Calculations!$C$4:$M$99,10,0))</f>
        <v/>
      </c>
      <c r="AI10" s="20" t="str">
        <f>IF(ISERROR(VLOOKUP('Choose Housekeeping Genes'!$C9,Calculations!$C$4:$M$99,11,0)),"",VLOOKUP('Choose Housekeeping Genes'!$C9,Calculations!$C$4:$M$99,11,0))</f>
        <v/>
      </c>
      <c r="AJ10" s="20" t="str">
        <f>IF(ISERROR(VLOOKUP('Choose Housekeeping Genes'!$C9,Calculations!$C$4:$Y$99,14,0)),"",VLOOKUP('Choose Housekeeping Genes'!$C9,Calculations!$C$4:$Y$99,14,0))</f>
        <v/>
      </c>
      <c r="AK10" s="20" t="str">
        <f>IF(ISERROR(VLOOKUP('Choose Housekeeping Genes'!$C9,Calculations!$C$4:$Y$99,15,0)),"",VLOOKUP('Choose Housekeeping Genes'!$C9,Calculations!$C$4:$Y$99,15,0))</f>
        <v/>
      </c>
      <c r="AL10" s="20" t="str">
        <f>IF(ISERROR(VLOOKUP('Choose Housekeeping Genes'!$C9,Calculations!$C$4:$Y$99,16,0)),"",VLOOKUP('Choose Housekeeping Genes'!$C9,Calculations!$C$4:$Y$99,16,0))</f>
        <v/>
      </c>
      <c r="AM10" s="20" t="str">
        <f>IF(ISERROR(VLOOKUP('Choose Housekeeping Genes'!$C9,Calculations!$C$4:$Y$99,17,0)),"",VLOOKUP('Choose Housekeeping Genes'!$C9,Calculations!$C$4:$Y$99,17,0))</f>
        <v/>
      </c>
      <c r="AN10" s="20" t="str">
        <f>IF(ISERROR(VLOOKUP('Choose Housekeeping Genes'!$C9,Calculations!$C$4:$Y$99,18,0)),"",VLOOKUP('Choose Housekeeping Genes'!$C9,Calculations!$C$4:$Y$99,18,0))</f>
        <v/>
      </c>
      <c r="AO10" s="20" t="str">
        <f>IF(ISERROR(VLOOKUP('Choose Housekeeping Genes'!$C9,Calculations!$C$4:$Y$99,19,0)),"",VLOOKUP('Choose Housekeeping Genes'!$C9,Calculations!$C$4:$Y$99,19,0))</f>
        <v/>
      </c>
      <c r="AP10" s="20" t="str">
        <f>IF(ISERROR(VLOOKUP('Choose Housekeeping Genes'!$C9,Calculations!$C$4:$Y$99,20,0)),"",VLOOKUP('Choose Housekeeping Genes'!$C9,Calculations!$C$4:$Y$99,20,0))</f>
        <v/>
      </c>
      <c r="AQ10" s="20" t="str">
        <f>IF(ISERROR(VLOOKUP('Choose Housekeeping Genes'!$C9,Calculations!$C$4:$Y$99,21,0)),"",VLOOKUP('Choose Housekeeping Genes'!$C9,Calculations!$C$4:$Y$99,21,0))</f>
        <v/>
      </c>
      <c r="AR10" s="20" t="str">
        <f>IF(ISERROR(VLOOKUP('Choose Housekeeping Genes'!$C9,Calculations!$C$4:$Y$99,22,0)),"",VLOOKUP('Choose Housekeeping Genes'!$C9,Calculations!$C$4:$Y$99,22,0))</f>
        <v/>
      </c>
      <c r="AS10" s="20" t="str">
        <f>IF(ISERROR(VLOOKUP('Choose Housekeeping Genes'!$C9,Calculations!$C$4:$Y$99,23,0)),"",VLOOKUP('Choose Housekeeping Genes'!$C9,Calculations!$C$4:$Y$99,23,0))</f>
        <v/>
      </c>
      <c r="AT10" s="34" t="str">
        <f t="shared" si="0"/>
        <v/>
      </c>
      <c r="AU10" s="34" t="str">
        <f t="shared" si="1"/>
        <v/>
      </c>
      <c r="AV10" s="34" t="str">
        <f t="shared" si="2"/>
        <v/>
      </c>
      <c r="AW10" s="34" t="str">
        <f t="shared" si="3"/>
        <v/>
      </c>
      <c r="AX10" s="34" t="str">
        <f t="shared" si="4"/>
        <v/>
      </c>
      <c r="AY10" s="34" t="str">
        <f t="shared" si="5"/>
        <v/>
      </c>
      <c r="AZ10" s="34" t="str">
        <f t="shared" si="6"/>
        <v/>
      </c>
      <c r="BA10" s="34" t="str">
        <f t="shared" si="7"/>
        <v/>
      </c>
      <c r="BB10" s="34" t="str">
        <f t="shared" si="8"/>
        <v/>
      </c>
      <c r="BC10" s="34" t="str">
        <f t="shared" si="9"/>
        <v/>
      </c>
      <c r="BD10" s="34" t="str">
        <f t="shared" si="10"/>
        <v/>
      </c>
      <c r="BE10" s="34" t="str">
        <f t="shared" si="11"/>
        <v/>
      </c>
      <c r="BF10" s="34" t="str">
        <f t="shared" si="12"/>
        <v/>
      </c>
      <c r="BG10" s="34" t="str">
        <f t="shared" si="13"/>
        <v/>
      </c>
      <c r="BH10" s="34" t="str">
        <f t="shared" si="14"/>
        <v/>
      </c>
      <c r="BI10" s="34" t="str">
        <f t="shared" si="15"/>
        <v/>
      </c>
      <c r="BJ10" s="34" t="str">
        <f t="shared" si="16"/>
        <v/>
      </c>
      <c r="BK10" s="34" t="str">
        <f t="shared" si="17"/>
        <v/>
      </c>
      <c r="BL10" s="34" t="str">
        <f t="shared" si="18"/>
        <v/>
      </c>
      <c r="BM10" s="34" t="str">
        <f t="shared" si="19"/>
        <v/>
      </c>
      <c r="BN10" s="36" t="e">
        <f t="shared" si="21"/>
        <v>#DIV/0!</v>
      </c>
      <c r="BO10" s="36" t="e">
        <f t="shared" si="22"/>
        <v>#DIV/0!</v>
      </c>
      <c r="BP10" s="37" t="str">
        <f t="shared" si="23"/>
        <v/>
      </c>
      <c r="BQ10" s="37" t="str">
        <f t="shared" si="24"/>
        <v/>
      </c>
      <c r="BR10" s="37" t="str">
        <f t="shared" si="25"/>
        <v/>
      </c>
      <c r="BS10" s="37" t="str">
        <f t="shared" si="26"/>
        <v/>
      </c>
      <c r="BT10" s="37" t="str">
        <f t="shared" si="27"/>
        <v/>
      </c>
      <c r="BU10" s="37" t="str">
        <f t="shared" si="28"/>
        <v/>
      </c>
      <c r="BV10" s="37" t="str">
        <f t="shared" si="29"/>
        <v/>
      </c>
      <c r="BW10" s="37" t="str">
        <f t="shared" si="30"/>
        <v/>
      </c>
      <c r="BX10" s="37" t="str">
        <f t="shared" si="31"/>
        <v/>
      </c>
      <c r="BY10" s="37" t="str">
        <f t="shared" si="32"/>
        <v/>
      </c>
      <c r="BZ10" s="37" t="str">
        <f t="shared" si="33"/>
        <v/>
      </c>
      <c r="CA10" s="37" t="str">
        <f t="shared" si="34"/>
        <v/>
      </c>
      <c r="CB10" s="37" t="str">
        <f t="shared" si="35"/>
        <v/>
      </c>
      <c r="CC10" s="37" t="str">
        <f t="shared" si="36"/>
        <v/>
      </c>
      <c r="CD10" s="37" t="str">
        <f t="shared" si="37"/>
        <v/>
      </c>
      <c r="CE10" s="37" t="str">
        <f t="shared" si="38"/>
        <v/>
      </c>
      <c r="CF10" s="37" t="str">
        <f t="shared" si="39"/>
        <v/>
      </c>
      <c r="CG10" s="37" t="str">
        <f t="shared" si="40"/>
        <v/>
      </c>
      <c r="CH10" s="37" t="str">
        <f t="shared" si="41"/>
        <v/>
      </c>
      <c r="CI10" s="37" t="str">
        <f t="shared" si="42"/>
        <v/>
      </c>
    </row>
    <row r="11" customHeight="1" spans="1:87">
      <c r="A11" s="16"/>
      <c r="B11" s="14" t="str">
        <f>'Gene Table'!D10</f>
        <v>NM_000499</v>
      </c>
      <c r="C11" s="14" t="s">
        <v>37</v>
      </c>
      <c r="D11" s="15" t="str">
        <f>IF(SUM('Test Sample Data'!D$3:D$98)&gt;10,IF(AND(ISNUMBER('Test Sample Data'!D10),'Test Sample Data'!D10&lt;$B$1,'Test Sample Data'!D10&gt;0),'Test Sample Data'!D10,$B$1),"")</f>
        <v/>
      </c>
      <c r="E11" s="15" t="str">
        <f>IF(SUM('Test Sample Data'!E$3:E$98)&gt;10,IF(AND(ISNUMBER('Test Sample Data'!E10),'Test Sample Data'!E10&lt;$B$1,'Test Sample Data'!E10&gt;0),'Test Sample Data'!E10,$B$1),"")</f>
        <v/>
      </c>
      <c r="F11" s="15" t="str">
        <f>IF(SUM('Test Sample Data'!F$3:F$98)&gt;10,IF(AND(ISNUMBER('Test Sample Data'!F10),'Test Sample Data'!F10&lt;$B$1,'Test Sample Data'!F10&gt;0),'Test Sample Data'!F10,$B$1),"")</f>
        <v/>
      </c>
      <c r="G11" s="15" t="str">
        <f>IF(SUM('Test Sample Data'!G$3:G$98)&gt;10,IF(AND(ISNUMBER('Test Sample Data'!G10),'Test Sample Data'!G10&lt;$B$1,'Test Sample Data'!G10&gt;0),'Test Sample Data'!G10,$B$1),"")</f>
        <v/>
      </c>
      <c r="H11" s="15" t="str">
        <f>IF(SUM('Test Sample Data'!H$3:H$98)&gt;10,IF(AND(ISNUMBER('Test Sample Data'!H10),'Test Sample Data'!H10&lt;$B$1,'Test Sample Data'!H10&gt;0),'Test Sample Data'!H10,$B$1),"")</f>
        <v/>
      </c>
      <c r="I11" s="15" t="str">
        <f>IF(SUM('Test Sample Data'!I$3:I$98)&gt;10,IF(AND(ISNUMBER('Test Sample Data'!I10),'Test Sample Data'!I10&lt;$B$1,'Test Sample Data'!I10&gt;0),'Test Sample Data'!I10,$B$1),"")</f>
        <v/>
      </c>
      <c r="J11" s="15" t="str">
        <f>IF(SUM('Test Sample Data'!J$3:J$98)&gt;10,IF(AND(ISNUMBER('Test Sample Data'!J10),'Test Sample Data'!J10&lt;$B$1,'Test Sample Data'!J10&gt;0),'Test Sample Data'!J10,$B$1),"")</f>
        <v/>
      </c>
      <c r="K11" s="15" t="str">
        <f>IF(SUM('Test Sample Data'!K$3:K$98)&gt;10,IF(AND(ISNUMBER('Test Sample Data'!K10),'Test Sample Data'!K10&lt;$B$1,'Test Sample Data'!K10&gt;0),'Test Sample Data'!K10,$B$1),"")</f>
        <v/>
      </c>
      <c r="L11" s="15" t="str">
        <f>IF(SUM('Test Sample Data'!L$3:L$98)&gt;10,IF(AND(ISNUMBER('Test Sample Data'!L10),'Test Sample Data'!L10&lt;$B$1,'Test Sample Data'!L10&gt;0),'Test Sample Data'!L10,$B$1),"")</f>
        <v/>
      </c>
      <c r="M11" s="15" t="str">
        <f>IF(SUM('Test Sample Data'!M$3:M$98)&gt;10,IF(AND(ISNUMBER('Test Sample Data'!M10),'Test Sample Data'!M10&lt;$B$1,'Test Sample Data'!M10&gt;0),'Test Sample Data'!M10,$B$1),"")</f>
        <v/>
      </c>
      <c r="N11" s="15" t="str">
        <f>'Gene Table'!D10</f>
        <v>NM_000499</v>
      </c>
      <c r="O11" s="14" t="s">
        <v>37</v>
      </c>
      <c r="P11" s="15" t="str">
        <f>IF(SUM('Control Sample Data'!D$3:D$98)&gt;10,IF(AND(ISNUMBER('Control Sample Data'!D10),'Control Sample Data'!D10&lt;$B$1,'Control Sample Data'!D10&gt;0),'Control Sample Data'!D10,$B$1),"")</f>
        <v/>
      </c>
      <c r="Q11" s="15" t="str">
        <f>IF(SUM('Control Sample Data'!E$3:E$98)&gt;10,IF(AND(ISNUMBER('Control Sample Data'!E10),'Control Sample Data'!E10&lt;$B$1,'Control Sample Data'!E10&gt;0),'Control Sample Data'!E10,$B$1),"")</f>
        <v/>
      </c>
      <c r="R11" s="15" t="str">
        <f>IF(SUM('Control Sample Data'!F$3:F$98)&gt;10,IF(AND(ISNUMBER('Control Sample Data'!F10),'Control Sample Data'!F10&lt;$B$1,'Control Sample Data'!F10&gt;0),'Control Sample Data'!F10,$B$1),"")</f>
        <v/>
      </c>
      <c r="S11" s="15" t="str">
        <f>IF(SUM('Control Sample Data'!G$3:G$98)&gt;10,IF(AND(ISNUMBER('Control Sample Data'!G10),'Control Sample Data'!G10&lt;$B$1,'Control Sample Data'!G10&gt;0),'Control Sample Data'!G10,$B$1),"")</f>
        <v/>
      </c>
      <c r="T11" s="15" t="str">
        <f>IF(SUM('Control Sample Data'!H$3:H$98)&gt;10,IF(AND(ISNUMBER('Control Sample Data'!H10),'Control Sample Data'!H10&lt;$B$1,'Control Sample Data'!H10&gt;0),'Control Sample Data'!H10,$B$1),"")</f>
        <v/>
      </c>
      <c r="U11" s="15" t="str">
        <f>IF(SUM('Control Sample Data'!I$3:I$98)&gt;10,IF(AND(ISNUMBER('Control Sample Data'!I10),'Control Sample Data'!I10&lt;$B$1,'Control Sample Data'!I10&gt;0),'Control Sample Data'!I10,$B$1),"")</f>
        <v/>
      </c>
      <c r="V11" s="15" t="str">
        <f>IF(SUM('Control Sample Data'!J$3:J$98)&gt;10,IF(AND(ISNUMBER('Control Sample Data'!J10),'Control Sample Data'!J10&lt;$B$1,'Control Sample Data'!J10&gt;0),'Control Sample Data'!J10,$B$1),"")</f>
        <v/>
      </c>
      <c r="W11" s="15" t="str">
        <f>IF(SUM('Control Sample Data'!K$3:K$98)&gt;10,IF(AND(ISNUMBER('Control Sample Data'!K10),'Control Sample Data'!K10&lt;$B$1,'Control Sample Data'!K10&gt;0),'Control Sample Data'!K10,$B$1),"")</f>
        <v/>
      </c>
      <c r="X11" s="15" t="str">
        <f>IF(SUM('Control Sample Data'!L$3:L$98)&gt;10,IF(AND(ISNUMBER('Control Sample Data'!L10),'Control Sample Data'!L10&lt;$B$1,'Control Sample Data'!L10&gt;0),'Control Sample Data'!L10,$B$1),"")</f>
        <v/>
      </c>
      <c r="Y11" s="15" t="str">
        <f>IF(SUM('Control Sample Data'!M$3:M$98)&gt;10,IF(AND(ISNUMBER('Control Sample Data'!M10),'Control Sample Data'!M10&lt;$B$1,'Control Sample Data'!M10&gt;0),'Control Sample Data'!M10,$B$1),"")</f>
        <v/>
      </c>
      <c r="Z11" s="20" t="str">
        <f>IF(ISERROR(VLOOKUP('Choose Housekeeping Genes'!$C10,Calculations!$C$4:$M$99,2,0)),"",VLOOKUP('Choose Housekeeping Genes'!$C10,Calculations!$C$4:$M$99,2,0))</f>
        <v/>
      </c>
      <c r="AA11" s="20" t="str">
        <f>IF(ISERROR(VLOOKUP('Choose Housekeeping Genes'!$C10,Calculations!$C$4:$M$99,3,0)),"",VLOOKUP('Choose Housekeeping Genes'!$C10,Calculations!$C$4:$M$99,3,0))</f>
        <v/>
      </c>
      <c r="AB11" s="20" t="str">
        <f>IF(ISERROR(VLOOKUP('Choose Housekeeping Genes'!$C10,Calculations!$C$4:$M$99,4,0)),"",VLOOKUP('Choose Housekeeping Genes'!$C10,Calculations!$C$4:$M$99,4,0))</f>
        <v/>
      </c>
      <c r="AC11" s="20" t="str">
        <f>IF(ISERROR(VLOOKUP('Choose Housekeeping Genes'!$C10,Calculations!$C$4:$M$99,5,0)),"",VLOOKUP('Choose Housekeeping Genes'!$C10,Calculations!$C$4:$M$99,5,0))</f>
        <v/>
      </c>
      <c r="AD11" s="20" t="str">
        <f>IF(ISERROR(VLOOKUP('Choose Housekeeping Genes'!$C10,Calculations!$C$4:$M$99,6,0)),"",VLOOKUP('Choose Housekeeping Genes'!$C10,Calculations!$C$4:$M$99,6,0))</f>
        <v/>
      </c>
      <c r="AE11" s="20" t="str">
        <f>IF(ISERROR(VLOOKUP('Choose Housekeeping Genes'!$C10,Calculations!$C$4:$M$99,7,0)),"",VLOOKUP('Choose Housekeeping Genes'!$C10,Calculations!$C$4:$M$99,7,0))</f>
        <v/>
      </c>
      <c r="AF11" s="20" t="str">
        <f>IF(ISERROR(VLOOKUP('Choose Housekeeping Genes'!$C10,Calculations!$C$4:$M$99,8,0)),"",VLOOKUP('Choose Housekeeping Genes'!$C10,Calculations!$C$4:$M$99,8,0))</f>
        <v/>
      </c>
      <c r="AG11" s="20" t="str">
        <f>IF(ISERROR(VLOOKUP('Choose Housekeeping Genes'!$C10,Calculations!$C$4:$M$99,9,0)),"",VLOOKUP('Choose Housekeeping Genes'!$C10,Calculations!$C$4:$M$99,9,0))</f>
        <v/>
      </c>
      <c r="AH11" s="20" t="str">
        <f>IF(ISERROR(VLOOKUP('Choose Housekeeping Genes'!$C10,Calculations!$C$4:$M$99,10,0)),"",VLOOKUP('Choose Housekeeping Genes'!$C10,Calculations!$C$4:$M$99,10,0))</f>
        <v/>
      </c>
      <c r="AI11" s="20" t="str">
        <f>IF(ISERROR(VLOOKUP('Choose Housekeeping Genes'!$C10,Calculations!$C$4:$M$99,11,0)),"",VLOOKUP('Choose Housekeeping Genes'!$C10,Calculations!$C$4:$M$99,11,0))</f>
        <v/>
      </c>
      <c r="AJ11" s="20" t="str">
        <f>IF(ISERROR(VLOOKUP('Choose Housekeeping Genes'!$C10,Calculations!$C$4:$Y$99,14,0)),"",VLOOKUP('Choose Housekeeping Genes'!$C10,Calculations!$C$4:$Y$99,14,0))</f>
        <v/>
      </c>
      <c r="AK11" s="20" t="str">
        <f>IF(ISERROR(VLOOKUP('Choose Housekeeping Genes'!$C10,Calculations!$C$4:$Y$99,15,0)),"",VLOOKUP('Choose Housekeeping Genes'!$C10,Calculations!$C$4:$Y$99,15,0))</f>
        <v/>
      </c>
      <c r="AL11" s="20" t="str">
        <f>IF(ISERROR(VLOOKUP('Choose Housekeeping Genes'!$C10,Calculations!$C$4:$Y$99,16,0)),"",VLOOKUP('Choose Housekeeping Genes'!$C10,Calculations!$C$4:$Y$99,16,0))</f>
        <v/>
      </c>
      <c r="AM11" s="20" t="str">
        <f>IF(ISERROR(VLOOKUP('Choose Housekeeping Genes'!$C10,Calculations!$C$4:$Y$99,17,0)),"",VLOOKUP('Choose Housekeeping Genes'!$C10,Calculations!$C$4:$Y$99,17,0))</f>
        <v/>
      </c>
      <c r="AN11" s="20" t="str">
        <f>IF(ISERROR(VLOOKUP('Choose Housekeeping Genes'!$C10,Calculations!$C$4:$Y$99,18,0)),"",VLOOKUP('Choose Housekeeping Genes'!$C10,Calculations!$C$4:$Y$99,18,0))</f>
        <v/>
      </c>
      <c r="AO11" s="20" t="str">
        <f>IF(ISERROR(VLOOKUP('Choose Housekeeping Genes'!$C10,Calculations!$C$4:$Y$99,19,0)),"",VLOOKUP('Choose Housekeeping Genes'!$C10,Calculations!$C$4:$Y$99,19,0))</f>
        <v/>
      </c>
      <c r="AP11" s="20" t="str">
        <f>IF(ISERROR(VLOOKUP('Choose Housekeeping Genes'!$C10,Calculations!$C$4:$Y$99,20,0)),"",VLOOKUP('Choose Housekeeping Genes'!$C10,Calculations!$C$4:$Y$99,20,0))</f>
        <v/>
      </c>
      <c r="AQ11" s="20" t="str">
        <f>IF(ISERROR(VLOOKUP('Choose Housekeeping Genes'!$C10,Calculations!$C$4:$Y$99,21,0)),"",VLOOKUP('Choose Housekeeping Genes'!$C10,Calculations!$C$4:$Y$99,21,0))</f>
        <v/>
      </c>
      <c r="AR11" s="20" t="str">
        <f>IF(ISERROR(VLOOKUP('Choose Housekeeping Genes'!$C10,Calculations!$C$4:$Y$99,22,0)),"",VLOOKUP('Choose Housekeeping Genes'!$C10,Calculations!$C$4:$Y$99,22,0))</f>
        <v/>
      </c>
      <c r="AS11" s="20" t="str">
        <f>IF(ISERROR(VLOOKUP('Choose Housekeeping Genes'!$C10,Calculations!$C$4:$Y$99,23,0)),"",VLOOKUP('Choose Housekeeping Genes'!$C10,Calculations!$C$4:$Y$99,23,0))</f>
        <v/>
      </c>
      <c r="AT11" s="34" t="str">
        <f t="shared" si="0"/>
        <v/>
      </c>
      <c r="AU11" s="34" t="str">
        <f t="shared" si="1"/>
        <v/>
      </c>
      <c r="AV11" s="34" t="str">
        <f t="shared" si="2"/>
        <v/>
      </c>
      <c r="AW11" s="34" t="str">
        <f t="shared" si="3"/>
        <v/>
      </c>
      <c r="AX11" s="34" t="str">
        <f t="shared" si="4"/>
        <v/>
      </c>
      <c r="AY11" s="34" t="str">
        <f t="shared" si="5"/>
        <v/>
      </c>
      <c r="AZ11" s="34" t="str">
        <f t="shared" si="6"/>
        <v/>
      </c>
      <c r="BA11" s="34" t="str">
        <f t="shared" si="7"/>
        <v/>
      </c>
      <c r="BB11" s="34" t="str">
        <f t="shared" si="8"/>
        <v/>
      </c>
      <c r="BC11" s="34" t="str">
        <f t="shared" si="9"/>
        <v/>
      </c>
      <c r="BD11" s="34" t="str">
        <f t="shared" si="10"/>
        <v/>
      </c>
      <c r="BE11" s="34" t="str">
        <f t="shared" si="11"/>
        <v/>
      </c>
      <c r="BF11" s="34" t="str">
        <f t="shared" si="12"/>
        <v/>
      </c>
      <c r="BG11" s="34" t="str">
        <f t="shared" si="13"/>
        <v/>
      </c>
      <c r="BH11" s="34" t="str">
        <f t="shared" si="14"/>
        <v/>
      </c>
      <c r="BI11" s="34" t="str">
        <f t="shared" si="15"/>
        <v/>
      </c>
      <c r="BJ11" s="34" t="str">
        <f t="shared" si="16"/>
        <v/>
      </c>
      <c r="BK11" s="34" t="str">
        <f t="shared" si="17"/>
        <v/>
      </c>
      <c r="BL11" s="34" t="str">
        <f t="shared" si="18"/>
        <v/>
      </c>
      <c r="BM11" s="34" t="str">
        <f t="shared" si="19"/>
        <v/>
      </c>
      <c r="BN11" s="36" t="e">
        <f t="shared" si="21"/>
        <v>#DIV/0!</v>
      </c>
      <c r="BO11" s="36" t="e">
        <f t="shared" si="22"/>
        <v>#DIV/0!</v>
      </c>
      <c r="BP11" s="37" t="str">
        <f t="shared" si="23"/>
        <v/>
      </c>
      <c r="BQ11" s="37" t="str">
        <f t="shared" si="24"/>
        <v/>
      </c>
      <c r="BR11" s="37" t="str">
        <f t="shared" si="25"/>
        <v/>
      </c>
      <c r="BS11" s="37" t="str">
        <f t="shared" si="26"/>
        <v/>
      </c>
      <c r="BT11" s="37" t="str">
        <f t="shared" si="27"/>
        <v/>
      </c>
      <c r="BU11" s="37" t="str">
        <f t="shared" si="28"/>
        <v/>
      </c>
      <c r="BV11" s="37" t="str">
        <f t="shared" si="29"/>
        <v/>
      </c>
      <c r="BW11" s="37" t="str">
        <f t="shared" si="30"/>
        <v/>
      </c>
      <c r="BX11" s="37" t="str">
        <f t="shared" si="31"/>
        <v/>
      </c>
      <c r="BY11" s="37" t="str">
        <f t="shared" si="32"/>
        <v/>
      </c>
      <c r="BZ11" s="37" t="str">
        <f t="shared" si="33"/>
        <v/>
      </c>
      <c r="CA11" s="37" t="str">
        <f t="shared" si="34"/>
        <v/>
      </c>
      <c r="CB11" s="37" t="str">
        <f t="shared" si="35"/>
        <v/>
      </c>
      <c r="CC11" s="37" t="str">
        <f t="shared" si="36"/>
        <v/>
      </c>
      <c r="CD11" s="37" t="str">
        <f t="shared" si="37"/>
        <v/>
      </c>
      <c r="CE11" s="37" t="str">
        <f t="shared" si="38"/>
        <v/>
      </c>
      <c r="CF11" s="37" t="str">
        <f t="shared" si="39"/>
        <v/>
      </c>
      <c r="CG11" s="37" t="str">
        <f t="shared" si="40"/>
        <v/>
      </c>
      <c r="CH11" s="37" t="str">
        <f t="shared" si="41"/>
        <v/>
      </c>
      <c r="CI11" s="37" t="str">
        <f t="shared" si="42"/>
        <v/>
      </c>
    </row>
    <row r="12" spans="1:87">
      <c r="A12" s="16"/>
      <c r="B12" s="14" t="str">
        <f>'Gene Table'!D11</f>
        <v>NM_004628</v>
      </c>
      <c r="C12" s="14" t="s">
        <v>41</v>
      </c>
      <c r="D12" s="15" t="str">
        <f>IF(SUM('Test Sample Data'!D$3:D$98)&gt;10,IF(AND(ISNUMBER('Test Sample Data'!D11),'Test Sample Data'!D11&lt;$B$1,'Test Sample Data'!D11&gt;0),'Test Sample Data'!D11,$B$1),"")</f>
        <v/>
      </c>
      <c r="E12" s="15" t="str">
        <f>IF(SUM('Test Sample Data'!E$3:E$98)&gt;10,IF(AND(ISNUMBER('Test Sample Data'!E11),'Test Sample Data'!E11&lt;$B$1,'Test Sample Data'!E11&gt;0),'Test Sample Data'!E11,$B$1),"")</f>
        <v/>
      </c>
      <c r="F12" s="15" t="str">
        <f>IF(SUM('Test Sample Data'!F$3:F$98)&gt;10,IF(AND(ISNUMBER('Test Sample Data'!F11),'Test Sample Data'!F11&lt;$B$1,'Test Sample Data'!F11&gt;0),'Test Sample Data'!F11,$B$1),"")</f>
        <v/>
      </c>
      <c r="G12" s="15" t="str">
        <f>IF(SUM('Test Sample Data'!G$3:G$98)&gt;10,IF(AND(ISNUMBER('Test Sample Data'!G11),'Test Sample Data'!G11&lt;$B$1,'Test Sample Data'!G11&gt;0),'Test Sample Data'!G11,$B$1),"")</f>
        <v/>
      </c>
      <c r="H12" s="15" t="str">
        <f>IF(SUM('Test Sample Data'!H$3:H$98)&gt;10,IF(AND(ISNUMBER('Test Sample Data'!H11),'Test Sample Data'!H11&lt;$B$1,'Test Sample Data'!H11&gt;0),'Test Sample Data'!H11,$B$1),"")</f>
        <v/>
      </c>
      <c r="I12" s="15" t="str">
        <f>IF(SUM('Test Sample Data'!I$3:I$98)&gt;10,IF(AND(ISNUMBER('Test Sample Data'!I11),'Test Sample Data'!I11&lt;$B$1,'Test Sample Data'!I11&gt;0),'Test Sample Data'!I11,$B$1),"")</f>
        <v/>
      </c>
      <c r="J12" s="15" t="str">
        <f>IF(SUM('Test Sample Data'!J$3:J$98)&gt;10,IF(AND(ISNUMBER('Test Sample Data'!J11),'Test Sample Data'!J11&lt;$B$1,'Test Sample Data'!J11&gt;0),'Test Sample Data'!J11,$B$1),"")</f>
        <v/>
      </c>
      <c r="K12" s="15" t="str">
        <f>IF(SUM('Test Sample Data'!K$3:K$98)&gt;10,IF(AND(ISNUMBER('Test Sample Data'!K11),'Test Sample Data'!K11&lt;$B$1,'Test Sample Data'!K11&gt;0),'Test Sample Data'!K11,$B$1),"")</f>
        <v/>
      </c>
      <c r="L12" s="15" t="str">
        <f>IF(SUM('Test Sample Data'!L$3:L$98)&gt;10,IF(AND(ISNUMBER('Test Sample Data'!L11),'Test Sample Data'!L11&lt;$B$1,'Test Sample Data'!L11&gt;0),'Test Sample Data'!L11,$B$1),"")</f>
        <v/>
      </c>
      <c r="M12" s="15" t="str">
        <f>IF(SUM('Test Sample Data'!M$3:M$98)&gt;10,IF(AND(ISNUMBER('Test Sample Data'!M11),'Test Sample Data'!M11&lt;$B$1,'Test Sample Data'!M11&gt;0),'Test Sample Data'!M11,$B$1),"")</f>
        <v/>
      </c>
      <c r="N12" s="15" t="str">
        <f>'Gene Table'!D11</f>
        <v>NM_004628</v>
      </c>
      <c r="O12" s="14" t="s">
        <v>41</v>
      </c>
      <c r="P12" s="15" t="str">
        <f>IF(SUM('Control Sample Data'!D$3:D$98)&gt;10,IF(AND(ISNUMBER('Control Sample Data'!D11),'Control Sample Data'!D11&lt;$B$1,'Control Sample Data'!D11&gt;0),'Control Sample Data'!D11,$B$1),"")</f>
        <v/>
      </c>
      <c r="Q12" s="15" t="str">
        <f>IF(SUM('Control Sample Data'!E$3:E$98)&gt;10,IF(AND(ISNUMBER('Control Sample Data'!E11),'Control Sample Data'!E11&lt;$B$1,'Control Sample Data'!E11&gt;0),'Control Sample Data'!E11,$B$1),"")</f>
        <v/>
      </c>
      <c r="R12" s="15" t="str">
        <f>IF(SUM('Control Sample Data'!F$3:F$98)&gt;10,IF(AND(ISNUMBER('Control Sample Data'!F11),'Control Sample Data'!F11&lt;$B$1,'Control Sample Data'!F11&gt;0),'Control Sample Data'!F11,$B$1),"")</f>
        <v/>
      </c>
      <c r="S12" s="15" t="str">
        <f>IF(SUM('Control Sample Data'!G$3:G$98)&gt;10,IF(AND(ISNUMBER('Control Sample Data'!G11),'Control Sample Data'!G11&lt;$B$1,'Control Sample Data'!G11&gt;0),'Control Sample Data'!G11,$B$1),"")</f>
        <v/>
      </c>
      <c r="T12" s="15" t="str">
        <f>IF(SUM('Control Sample Data'!H$3:H$98)&gt;10,IF(AND(ISNUMBER('Control Sample Data'!H11),'Control Sample Data'!H11&lt;$B$1,'Control Sample Data'!H11&gt;0),'Control Sample Data'!H11,$B$1),"")</f>
        <v/>
      </c>
      <c r="U12" s="15" t="str">
        <f>IF(SUM('Control Sample Data'!I$3:I$98)&gt;10,IF(AND(ISNUMBER('Control Sample Data'!I11),'Control Sample Data'!I11&lt;$B$1,'Control Sample Data'!I11&gt;0),'Control Sample Data'!I11,$B$1),"")</f>
        <v/>
      </c>
      <c r="V12" s="15" t="str">
        <f>IF(SUM('Control Sample Data'!J$3:J$98)&gt;10,IF(AND(ISNUMBER('Control Sample Data'!J11),'Control Sample Data'!J11&lt;$B$1,'Control Sample Data'!J11&gt;0),'Control Sample Data'!J11,$B$1),"")</f>
        <v/>
      </c>
      <c r="W12" s="15" t="str">
        <f>IF(SUM('Control Sample Data'!K$3:K$98)&gt;10,IF(AND(ISNUMBER('Control Sample Data'!K11),'Control Sample Data'!K11&lt;$B$1,'Control Sample Data'!K11&gt;0),'Control Sample Data'!K11,$B$1),"")</f>
        <v/>
      </c>
      <c r="X12" s="15" t="str">
        <f>IF(SUM('Control Sample Data'!L$3:L$98)&gt;10,IF(AND(ISNUMBER('Control Sample Data'!L11),'Control Sample Data'!L11&lt;$B$1,'Control Sample Data'!L11&gt;0),'Control Sample Data'!L11,$B$1),"")</f>
        <v/>
      </c>
      <c r="Y12" s="15" t="str">
        <f>IF(SUM('Control Sample Data'!M$3:M$98)&gt;10,IF(AND(ISNUMBER('Control Sample Data'!M11),'Control Sample Data'!M11&lt;$B$1,'Control Sample Data'!M11&gt;0),'Control Sample Data'!M11,$B$1),"")</f>
        <v/>
      </c>
      <c r="Z12" s="20" t="str">
        <f>IF(ISERROR(VLOOKUP('Choose Housekeeping Genes'!$C11,Calculations!$C$4:$M$99,2,0)),"",VLOOKUP('Choose Housekeeping Genes'!$C11,Calculations!$C$4:$M$99,2,0))</f>
        <v/>
      </c>
      <c r="AA12" s="20" t="str">
        <f>IF(ISERROR(VLOOKUP('Choose Housekeeping Genes'!$C11,Calculations!$C$4:$M$99,3,0)),"",VLOOKUP('Choose Housekeeping Genes'!$C11,Calculations!$C$4:$M$99,3,0))</f>
        <v/>
      </c>
      <c r="AB12" s="20" t="str">
        <f>IF(ISERROR(VLOOKUP('Choose Housekeeping Genes'!$C11,Calculations!$C$4:$M$99,4,0)),"",VLOOKUP('Choose Housekeeping Genes'!$C11,Calculations!$C$4:$M$99,4,0))</f>
        <v/>
      </c>
      <c r="AC12" s="20" t="str">
        <f>IF(ISERROR(VLOOKUP('Choose Housekeeping Genes'!$C11,Calculations!$C$4:$M$99,5,0)),"",VLOOKUP('Choose Housekeeping Genes'!$C11,Calculations!$C$4:$M$99,5,0))</f>
        <v/>
      </c>
      <c r="AD12" s="20" t="str">
        <f>IF(ISERROR(VLOOKUP('Choose Housekeeping Genes'!$C11,Calculations!$C$4:$M$99,6,0)),"",VLOOKUP('Choose Housekeeping Genes'!$C11,Calculations!$C$4:$M$99,6,0))</f>
        <v/>
      </c>
      <c r="AE12" s="20" t="str">
        <f>IF(ISERROR(VLOOKUP('Choose Housekeeping Genes'!$C11,Calculations!$C$4:$M$99,7,0)),"",VLOOKUP('Choose Housekeeping Genes'!$C11,Calculations!$C$4:$M$99,7,0))</f>
        <v/>
      </c>
      <c r="AF12" s="20" t="str">
        <f>IF(ISERROR(VLOOKUP('Choose Housekeeping Genes'!$C11,Calculations!$C$4:$M$99,8,0)),"",VLOOKUP('Choose Housekeeping Genes'!$C11,Calculations!$C$4:$M$99,8,0))</f>
        <v/>
      </c>
      <c r="AG12" s="20" t="str">
        <f>IF(ISERROR(VLOOKUP('Choose Housekeeping Genes'!$C11,Calculations!$C$4:$M$99,9,0)),"",VLOOKUP('Choose Housekeeping Genes'!$C11,Calculations!$C$4:$M$99,9,0))</f>
        <v/>
      </c>
      <c r="AH12" s="20" t="str">
        <f>IF(ISERROR(VLOOKUP('Choose Housekeeping Genes'!$C11,Calculations!$C$4:$M$99,10,0)),"",VLOOKUP('Choose Housekeeping Genes'!$C11,Calculations!$C$4:$M$99,10,0))</f>
        <v/>
      </c>
      <c r="AI12" s="20" t="str">
        <f>IF(ISERROR(VLOOKUP('Choose Housekeeping Genes'!$C11,Calculations!$C$4:$M$99,11,0)),"",VLOOKUP('Choose Housekeeping Genes'!$C11,Calculations!$C$4:$M$99,11,0))</f>
        <v/>
      </c>
      <c r="AJ12" s="20" t="str">
        <f>IF(ISERROR(VLOOKUP('Choose Housekeeping Genes'!$C11,Calculations!$C$4:$Y$99,14,0)),"",VLOOKUP('Choose Housekeeping Genes'!$C11,Calculations!$C$4:$Y$99,14,0))</f>
        <v/>
      </c>
      <c r="AK12" s="20" t="str">
        <f>IF(ISERROR(VLOOKUP('Choose Housekeeping Genes'!$C11,Calculations!$C$4:$Y$99,15,0)),"",VLOOKUP('Choose Housekeeping Genes'!$C11,Calculations!$C$4:$Y$99,15,0))</f>
        <v/>
      </c>
      <c r="AL12" s="20" t="str">
        <f>IF(ISERROR(VLOOKUP('Choose Housekeeping Genes'!$C11,Calculations!$C$4:$Y$99,16,0)),"",VLOOKUP('Choose Housekeeping Genes'!$C11,Calculations!$C$4:$Y$99,16,0))</f>
        <v/>
      </c>
      <c r="AM12" s="20" t="str">
        <f>IF(ISERROR(VLOOKUP('Choose Housekeeping Genes'!$C11,Calculations!$C$4:$Y$99,17,0)),"",VLOOKUP('Choose Housekeeping Genes'!$C11,Calculations!$C$4:$Y$99,17,0))</f>
        <v/>
      </c>
      <c r="AN12" s="20" t="str">
        <f>IF(ISERROR(VLOOKUP('Choose Housekeeping Genes'!$C11,Calculations!$C$4:$Y$99,18,0)),"",VLOOKUP('Choose Housekeeping Genes'!$C11,Calculations!$C$4:$Y$99,18,0))</f>
        <v/>
      </c>
      <c r="AO12" s="20" t="str">
        <f>IF(ISERROR(VLOOKUP('Choose Housekeeping Genes'!$C11,Calculations!$C$4:$Y$99,19,0)),"",VLOOKUP('Choose Housekeeping Genes'!$C11,Calculations!$C$4:$Y$99,19,0))</f>
        <v/>
      </c>
      <c r="AP12" s="20" t="str">
        <f>IF(ISERROR(VLOOKUP('Choose Housekeeping Genes'!$C11,Calculations!$C$4:$Y$99,20,0)),"",VLOOKUP('Choose Housekeeping Genes'!$C11,Calculations!$C$4:$Y$99,20,0))</f>
        <v/>
      </c>
      <c r="AQ12" s="20" t="str">
        <f>IF(ISERROR(VLOOKUP('Choose Housekeeping Genes'!$C11,Calculations!$C$4:$Y$99,21,0)),"",VLOOKUP('Choose Housekeeping Genes'!$C11,Calculations!$C$4:$Y$99,21,0))</f>
        <v/>
      </c>
      <c r="AR12" s="20" t="str">
        <f>IF(ISERROR(VLOOKUP('Choose Housekeeping Genes'!$C11,Calculations!$C$4:$Y$99,22,0)),"",VLOOKUP('Choose Housekeeping Genes'!$C11,Calculations!$C$4:$Y$99,22,0))</f>
        <v/>
      </c>
      <c r="AS12" s="20" t="str">
        <f>IF(ISERROR(VLOOKUP('Choose Housekeeping Genes'!$C11,Calculations!$C$4:$Y$99,23,0)),"",VLOOKUP('Choose Housekeeping Genes'!$C11,Calculations!$C$4:$Y$99,23,0))</f>
        <v/>
      </c>
      <c r="AT12" s="34" t="str">
        <f t="shared" si="0"/>
        <v/>
      </c>
      <c r="AU12" s="34" t="str">
        <f t="shared" si="1"/>
        <v/>
      </c>
      <c r="AV12" s="34" t="str">
        <f t="shared" si="2"/>
        <v/>
      </c>
      <c r="AW12" s="34" t="str">
        <f t="shared" si="3"/>
        <v/>
      </c>
      <c r="AX12" s="34" t="str">
        <f t="shared" si="4"/>
        <v/>
      </c>
      <c r="AY12" s="34" t="str">
        <f t="shared" si="5"/>
        <v/>
      </c>
      <c r="AZ12" s="34" t="str">
        <f t="shared" si="6"/>
        <v/>
      </c>
      <c r="BA12" s="34" t="str">
        <f t="shared" si="7"/>
        <v/>
      </c>
      <c r="BB12" s="34" t="str">
        <f t="shared" si="8"/>
        <v/>
      </c>
      <c r="BC12" s="34" t="str">
        <f t="shared" si="9"/>
        <v/>
      </c>
      <c r="BD12" s="34" t="str">
        <f t="shared" si="10"/>
        <v/>
      </c>
      <c r="BE12" s="34" t="str">
        <f t="shared" si="11"/>
        <v/>
      </c>
      <c r="BF12" s="34" t="str">
        <f t="shared" si="12"/>
        <v/>
      </c>
      <c r="BG12" s="34" t="str">
        <f t="shared" si="13"/>
        <v/>
      </c>
      <c r="BH12" s="34" t="str">
        <f t="shared" si="14"/>
        <v/>
      </c>
      <c r="BI12" s="34" t="str">
        <f t="shared" si="15"/>
        <v/>
      </c>
      <c r="BJ12" s="34" t="str">
        <f t="shared" si="16"/>
        <v/>
      </c>
      <c r="BK12" s="34" t="str">
        <f t="shared" si="17"/>
        <v/>
      </c>
      <c r="BL12" s="34" t="str">
        <f t="shared" si="18"/>
        <v/>
      </c>
      <c r="BM12" s="34" t="str">
        <f t="shared" si="19"/>
        <v/>
      </c>
      <c r="BN12" s="36" t="e">
        <f t="shared" si="21"/>
        <v>#DIV/0!</v>
      </c>
      <c r="BO12" s="36" t="e">
        <f t="shared" si="22"/>
        <v>#DIV/0!</v>
      </c>
      <c r="BP12" s="37" t="str">
        <f t="shared" si="23"/>
        <v/>
      </c>
      <c r="BQ12" s="37" t="str">
        <f t="shared" si="24"/>
        <v/>
      </c>
      <c r="BR12" s="37" t="str">
        <f t="shared" si="25"/>
        <v/>
      </c>
      <c r="BS12" s="37" t="str">
        <f t="shared" si="26"/>
        <v/>
      </c>
      <c r="BT12" s="37" t="str">
        <f t="shared" si="27"/>
        <v/>
      </c>
      <c r="BU12" s="37" t="str">
        <f t="shared" si="28"/>
        <v/>
      </c>
      <c r="BV12" s="37" t="str">
        <f t="shared" si="29"/>
        <v/>
      </c>
      <c r="BW12" s="37" t="str">
        <f t="shared" si="30"/>
        <v/>
      </c>
      <c r="BX12" s="37" t="str">
        <f t="shared" si="31"/>
        <v/>
      </c>
      <c r="BY12" s="37" t="str">
        <f t="shared" si="32"/>
        <v/>
      </c>
      <c r="BZ12" s="37" t="str">
        <f t="shared" si="33"/>
        <v/>
      </c>
      <c r="CA12" s="37" t="str">
        <f t="shared" si="34"/>
        <v/>
      </c>
      <c r="CB12" s="37" t="str">
        <f t="shared" si="35"/>
        <v/>
      </c>
      <c r="CC12" s="37" t="str">
        <f t="shared" si="36"/>
        <v/>
      </c>
      <c r="CD12" s="37" t="str">
        <f t="shared" si="37"/>
        <v/>
      </c>
      <c r="CE12" s="37" t="str">
        <f t="shared" si="38"/>
        <v/>
      </c>
      <c r="CF12" s="37" t="str">
        <f t="shared" si="39"/>
        <v/>
      </c>
      <c r="CG12" s="37" t="str">
        <f t="shared" si="40"/>
        <v/>
      </c>
      <c r="CH12" s="37" t="str">
        <f t="shared" si="41"/>
        <v/>
      </c>
      <c r="CI12" s="37" t="str">
        <f t="shared" si="42"/>
        <v/>
      </c>
    </row>
    <row r="13" spans="1:87">
      <c r="A13" s="16"/>
      <c r="B13" s="14" t="str">
        <f>'Gene Table'!D12</f>
        <v>NM_000142</v>
      </c>
      <c r="C13" s="14" t="s">
        <v>45</v>
      </c>
      <c r="D13" s="15" t="str">
        <f>IF(SUM('Test Sample Data'!D$3:D$98)&gt;10,IF(AND(ISNUMBER('Test Sample Data'!D12),'Test Sample Data'!D12&lt;$B$1,'Test Sample Data'!D12&gt;0),'Test Sample Data'!D12,$B$1),"")</f>
        <v/>
      </c>
      <c r="E13" s="15" t="str">
        <f>IF(SUM('Test Sample Data'!E$3:E$98)&gt;10,IF(AND(ISNUMBER('Test Sample Data'!E12),'Test Sample Data'!E12&lt;$B$1,'Test Sample Data'!E12&gt;0),'Test Sample Data'!E12,$B$1),"")</f>
        <v/>
      </c>
      <c r="F13" s="15" t="str">
        <f>IF(SUM('Test Sample Data'!F$3:F$98)&gt;10,IF(AND(ISNUMBER('Test Sample Data'!F12),'Test Sample Data'!F12&lt;$B$1,'Test Sample Data'!F12&gt;0),'Test Sample Data'!F12,$B$1),"")</f>
        <v/>
      </c>
      <c r="G13" s="15" t="str">
        <f>IF(SUM('Test Sample Data'!G$3:G$98)&gt;10,IF(AND(ISNUMBER('Test Sample Data'!G12),'Test Sample Data'!G12&lt;$B$1,'Test Sample Data'!G12&gt;0),'Test Sample Data'!G12,$B$1),"")</f>
        <v/>
      </c>
      <c r="H13" s="15" t="str">
        <f>IF(SUM('Test Sample Data'!H$3:H$98)&gt;10,IF(AND(ISNUMBER('Test Sample Data'!H12),'Test Sample Data'!H12&lt;$B$1,'Test Sample Data'!H12&gt;0),'Test Sample Data'!H12,$B$1),"")</f>
        <v/>
      </c>
      <c r="I13" s="15" t="str">
        <f>IF(SUM('Test Sample Data'!I$3:I$98)&gt;10,IF(AND(ISNUMBER('Test Sample Data'!I12),'Test Sample Data'!I12&lt;$B$1,'Test Sample Data'!I12&gt;0),'Test Sample Data'!I12,$B$1),"")</f>
        <v/>
      </c>
      <c r="J13" s="15" t="str">
        <f>IF(SUM('Test Sample Data'!J$3:J$98)&gt;10,IF(AND(ISNUMBER('Test Sample Data'!J12),'Test Sample Data'!J12&lt;$B$1,'Test Sample Data'!J12&gt;0),'Test Sample Data'!J12,$B$1),"")</f>
        <v/>
      </c>
      <c r="K13" s="15" t="str">
        <f>IF(SUM('Test Sample Data'!K$3:K$98)&gt;10,IF(AND(ISNUMBER('Test Sample Data'!K12),'Test Sample Data'!K12&lt;$B$1,'Test Sample Data'!K12&gt;0),'Test Sample Data'!K12,$B$1),"")</f>
        <v/>
      </c>
      <c r="L13" s="15" t="str">
        <f>IF(SUM('Test Sample Data'!L$3:L$98)&gt;10,IF(AND(ISNUMBER('Test Sample Data'!L12),'Test Sample Data'!L12&lt;$B$1,'Test Sample Data'!L12&gt;0),'Test Sample Data'!L12,$B$1),"")</f>
        <v/>
      </c>
      <c r="M13" s="15" t="str">
        <f>IF(SUM('Test Sample Data'!M$3:M$98)&gt;10,IF(AND(ISNUMBER('Test Sample Data'!M12),'Test Sample Data'!M12&lt;$B$1,'Test Sample Data'!M12&gt;0),'Test Sample Data'!M12,$B$1),"")</f>
        <v/>
      </c>
      <c r="N13" s="15" t="str">
        <f>'Gene Table'!D12</f>
        <v>NM_000142</v>
      </c>
      <c r="O13" s="14" t="s">
        <v>45</v>
      </c>
      <c r="P13" s="15" t="str">
        <f>IF(SUM('Control Sample Data'!D$3:D$98)&gt;10,IF(AND(ISNUMBER('Control Sample Data'!D12),'Control Sample Data'!D12&lt;$B$1,'Control Sample Data'!D12&gt;0),'Control Sample Data'!D12,$B$1),"")</f>
        <v/>
      </c>
      <c r="Q13" s="15" t="str">
        <f>IF(SUM('Control Sample Data'!E$3:E$98)&gt;10,IF(AND(ISNUMBER('Control Sample Data'!E12),'Control Sample Data'!E12&lt;$B$1,'Control Sample Data'!E12&gt;0),'Control Sample Data'!E12,$B$1),"")</f>
        <v/>
      </c>
      <c r="R13" s="15" t="str">
        <f>IF(SUM('Control Sample Data'!F$3:F$98)&gt;10,IF(AND(ISNUMBER('Control Sample Data'!F12),'Control Sample Data'!F12&lt;$B$1,'Control Sample Data'!F12&gt;0),'Control Sample Data'!F12,$B$1),"")</f>
        <v/>
      </c>
      <c r="S13" s="15" t="str">
        <f>IF(SUM('Control Sample Data'!G$3:G$98)&gt;10,IF(AND(ISNUMBER('Control Sample Data'!G12),'Control Sample Data'!G12&lt;$B$1,'Control Sample Data'!G12&gt;0),'Control Sample Data'!G12,$B$1),"")</f>
        <v/>
      </c>
      <c r="T13" s="15" t="str">
        <f>IF(SUM('Control Sample Data'!H$3:H$98)&gt;10,IF(AND(ISNUMBER('Control Sample Data'!H12),'Control Sample Data'!H12&lt;$B$1,'Control Sample Data'!H12&gt;0),'Control Sample Data'!H12,$B$1),"")</f>
        <v/>
      </c>
      <c r="U13" s="15" t="str">
        <f>IF(SUM('Control Sample Data'!I$3:I$98)&gt;10,IF(AND(ISNUMBER('Control Sample Data'!I12),'Control Sample Data'!I12&lt;$B$1,'Control Sample Data'!I12&gt;0),'Control Sample Data'!I12,$B$1),"")</f>
        <v/>
      </c>
      <c r="V13" s="15" t="str">
        <f>IF(SUM('Control Sample Data'!J$3:J$98)&gt;10,IF(AND(ISNUMBER('Control Sample Data'!J12),'Control Sample Data'!J12&lt;$B$1,'Control Sample Data'!J12&gt;0),'Control Sample Data'!J12,$B$1),"")</f>
        <v/>
      </c>
      <c r="W13" s="15" t="str">
        <f>IF(SUM('Control Sample Data'!K$3:K$98)&gt;10,IF(AND(ISNUMBER('Control Sample Data'!K12),'Control Sample Data'!K12&lt;$B$1,'Control Sample Data'!K12&gt;0),'Control Sample Data'!K12,$B$1),"")</f>
        <v/>
      </c>
      <c r="X13" s="15" t="str">
        <f>IF(SUM('Control Sample Data'!L$3:L$98)&gt;10,IF(AND(ISNUMBER('Control Sample Data'!L12),'Control Sample Data'!L12&lt;$B$1,'Control Sample Data'!L12&gt;0),'Control Sample Data'!L12,$B$1),"")</f>
        <v/>
      </c>
      <c r="Y13" s="15" t="str">
        <f>IF(SUM('Control Sample Data'!M$3:M$98)&gt;10,IF(AND(ISNUMBER('Control Sample Data'!M12),'Control Sample Data'!M12&lt;$B$1,'Control Sample Data'!M12&gt;0),'Control Sample Data'!M12,$B$1),"")</f>
        <v/>
      </c>
      <c r="Z13" s="20" t="str">
        <f>IF(ISERROR(VLOOKUP('Choose Housekeeping Genes'!$C12,Calculations!$C$4:$M$99,2,0)),"",VLOOKUP('Choose Housekeeping Genes'!$C12,Calculations!$C$4:$M$99,2,0))</f>
        <v/>
      </c>
      <c r="AA13" s="20" t="str">
        <f>IF(ISERROR(VLOOKUP('Choose Housekeeping Genes'!$C12,Calculations!$C$4:$M$99,3,0)),"",VLOOKUP('Choose Housekeeping Genes'!$C12,Calculations!$C$4:$M$99,3,0))</f>
        <v/>
      </c>
      <c r="AB13" s="20" t="str">
        <f>IF(ISERROR(VLOOKUP('Choose Housekeeping Genes'!$C12,Calculations!$C$4:$M$99,4,0)),"",VLOOKUP('Choose Housekeeping Genes'!$C12,Calculations!$C$4:$M$99,4,0))</f>
        <v/>
      </c>
      <c r="AC13" s="20" t="str">
        <f>IF(ISERROR(VLOOKUP('Choose Housekeeping Genes'!$C12,Calculations!$C$4:$M$99,5,0)),"",VLOOKUP('Choose Housekeeping Genes'!$C12,Calculations!$C$4:$M$99,5,0))</f>
        <v/>
      </c>
      <c r="AD13" s="20" t="str">
        <f>IF(ISERROR(VLOOKUP('Choose Housekeeping Genes'!$C12,Calculations!$C$4:$M$99,6,0)),"",VLOOKUP('Choose Housekeeping Genes'!$C12,Calculations!$C$4:$M$99,6,0))</f>
        <v/>
      </c>
      <c r="AE13" s="20" t="str">
        <f>IF(ISERROR(VLOOKUP('Choose Housekeeping Genes'!$C12,Calculations!$C$4:$M$99,7,0)),"",VLOOKUP('Choose Housekeeping Genes'!$C12,Calculations!$C$4:$M$99,7,0))</f>
        <v/>
      </c>
      <c r="AF13" s="20" t="str">
        <f>IF(ISERROR(VLOOKUP('Choose Housekeeping Genes'!$C12,Calculations!$C$4:$M$99,8,0)),"",VLOOKUP('Choose Housekeeping Genes'!$C12,Calculations!$C$4:$M$99,8,0))</f>
        <v/>
      </c>
      <c r="AG13" s="20" t="str">
        <f>IF(ISERROR(VLOOKUP('Choose Housekeeping Genes'!$C12,Calculations!$C$4:$M$99,9,0)),"",VLOOKUP('Choose Housekeeping Genes'!$C12,Calculations!$C$4:$M$99,9,0))</f>
        <v/>
      </c>
      <c r="AH13" s="20" t="str">
        <f>IF(ISERROR(VLOOKUP('Choose Housekeeping Genes'!$C12,Calculations!$C$4:$M$99,10,0)),"",VLOOKUP('Choose Housekeeping Genes'!$C12,Calculations!$C$4:$M$99,10,0))</f>
        <v/>
      </c>
      <c r="AI13" s="20" t="str">
        <f>IF(ISERROR(VLOOKUP('Choose Housekeeping Genes'!$C12,Calculations!$C$4:$M$99,11,0)),"",VLOOKUP('Choose Housekeeping Genes'!$C12,Calculations!$C$4:$M$99,11,0))</f>
        <v/>
      </c>
      <c r="AJ13" s="20" t="str">
        <f>IF(ISERROR(VLOOKUP('Choose Housekeeping Genes'!$C12,Calculations!$C$4:$Y$99,14,0)),"",VLOOKUP('Choose Housekeeping Genes'!$C12,Calculations!$C$4:$Y$99,14,0))</f>
        <v/>
      </c>
      <c r="AK13" s="20" t="str">
        <f>IF(ISERROR(VLOOKUP('Choose Housekeeping Genes'!$C12,Calculations!$C$4:$Y$99,15,0)),"",VLOOKUP('Choose Housekeeping Genes'!$C12,Calculations!$C$4:$Y$99,15,0))</f>
        <v/>
      </c>
      <c r="AL13" s="20" t="str">
        <f>IF(ISERROR(VLOOKUP('Choose Housekeeping Genes'!$C12,Calculations!$C$4:$Y$99,16,0)),"",VLOOKUP('Choose Housekeeping Genes'!$C12,Calculations!$C$4:$Y$99,16,0))</f>
        <v/>
      </c>
      <c r="AM13" s="20" t="str">
        <f>IF(ISERROR(VLOOKUP('Choose Housekeeping Genes'!$C12,Calculations!$C$4:$Y$99,17,0)),"",VLOOKUP('Choose Housekeeping Genes'!$C12,Calculations!$C$4:$Y$99,17,0))</f>
        <v/>
      </c>
      <c r="AN13" s="20" t="str">
        <f>IF(ISERROR(VLOOKUP('Choose Housekeeping Genes'!$C12,Calculations!$C$4:$Y$99,18,0)),"",VLOOKUP('Choose Housekeeping Genes'!$C12,Calculations!$C$4:$Y$99,18,0))</f>
        <v/>
      </c>
      <c r="AO13" s="20" t="str">
        <f>IF(ISERROR(VLOOKUP('Choose Housekeeping Genes'!$C12,Calculations!$C$4:$Y$99,19,0)),"",VLOOKUP('Choose Housekeeping Genes'!$C12,Calculations!$C$4:$Y$99,19,0))</f>
        <v/>
      </c>
      <c r="AP13" s="20" t="str">
        <f>IF(ISERROR(VLOOKUP('Choose Housekeeping Genes'!$C12,Calculations!$C$4:$Y$99,20,0)),"",VLOOKUP('Choose Housekeeping Genes'!$C12,Calculations!$C$4:$Y$99,20,0))</f>
        <v/>
      </c>
      <c r="AQ13" s="20" t="str">
        <f>IF(ISERROR(VLOOKUP('Choose Housekeeping Genes'!$C12,Calculations!$C$4:$Y$99,21,0)),"",VLOOKUP('Choose Housekeeping Genes'!$C12,Calculations!$C$4:$Y$99,21,0))</f>
        <v/>
      </c>
      <c r="AR13" s="20" t="str">
        <f>IF(ISERROR(VLOOKUP('Choose Housekeeping Genes'!$C12,Calculations!$C$4:$Y$99,22,0)),"",VLOOKUP('Choose Housekeeping Genes'!$C12,Calculations!$C$4:$Y$99,22,0))</f>
        <v/>
      </c>
      <c r="AS13" s="20" t="str">
        <f>IF(ISERROR(VLOOKUP('Choose Housekeeping Genes'!$C12,Calculations!$C$4:$Y$99,23,0)),"",VLOOKUP('Choose Housekeeping Genes'!$C12,Calculations!$C$4:$Y$99,23,0))</f>
        <v/>
      </c>
      <c r="AT13" s="34" t="str">
        <f t="shared" si="0"/>
        <v/>
      </c>
      <c r="AU13" s="34" t="str">
        <f t="shared" si="1"/>
        <v/>
      </c>
      <c r="AV13" s="34" t="str">
        <f t="shared" si="2"/>
        <v/>
      </c>
      <c r="AW13" s="34" t="str">
        <f t="shared" si="3"/>
        <v/>
      </c>
      <c r="AX13" s="34" t="str">
        <f t="shared" si="4"/>
        <v/>
      </c>
      <c r="AY13" s="34" t="str">
        <f t="shared" si="5"/>
        <v/>
      </c>
      <c r="AZ13" s="34" t="str">
        <f t="shared" si="6"/>
        <v/>
      </c>
      <c r="BA13" s="34" t="str">
        <f t="shared" si="7"/>
        <v/>
      </c>
      <c r="BB13" s="34" t="str">
        <f t="shared" si="8"/>
        <v/>
      </c>
      <c r="BC13" s="34" t="str">
        <f t="shared" si="9"/>
        <v/>
      </c>
      <c r="BD13" s="34" t="str">
        <f t="shared" si="10"/>
        <v/>
      </c>
      <c r="BE13" s="34" t="str">
        <f t="shared" si="11"/>
        <v/>
      </c>
      <c r="BF13" s="34" t="str">
        <f t="shared" si="12"/>
        <v/>
      </c>
      <c r="BG13" s="34" t="str">
        <f t="shared" si="13"/>
        <v/>
      </c>
      <c r="BH13" s="34" t="str">
        <f t="shared" si="14"/>
        <v/>
      </c>
      <c r="BI13" s="34" t="str">
        <f t="shared" si="15"/>
        <v/>
      </c>
      <c r="BJ13" s="34" t="str">
        <f t="shared" si="16"/>
        <v/>
      </c>
      <c r="BK13" s="34" t="str">
        <f t="shared" si="17"/>
        <v/>
      </c>
      <c r="BL13" s="34" t="str">
        <f t="shared" si="18"/>
        <v/>
      </c>
      <c r="BM13" s="34" t="str">
        <f t="shared" si="19"/>
        <v/>
      </c>
      <c r="BN13" s="36" t="e">
        <f t="shared" si="21"/>
        <v>#DIV/0!</v>
      </c>
      <c r="BO13" s="36" t="e">
        <f t="shared" si="22"/>
        <v>#DIV/0!</v>
      </c>
      <c r="BP13" s="37" t="str">
        <f t="shared" si="23"/>
        <v/>
      </c>
      <c r="BQ13" s="37" t="str">
        <f t="shared" si="24"/>
        <v/>
      </c>
      <c r="BR13" s="37" t="str">
        <f t="shared" si="25"/>
        <v/>
      </c>
      <c r="BS13" s="37" t="str">
        <f t="shared" si="26"/>
        <v/>
      </c>
      <c r="BT13" s="37" t="str">
        <f t="shared" si="27"/>
        <v/>
      </c>
      <c r="BU13" s="37" t="str">
        <f t="shared" si="28"/>
        <v/>
      </c>
      <c r="BV13" s="37" t="str">
        <f t="shared" si="29"/>
        <v/>
      </c>
      <c r="BW13" s="37" t="str">
        <f t="shared" si="30"/>
        <v/>
      </c>
      <c r="BX13" s="37" t="str">
        <f t="shared" si="31"/>
        <v/>
      </c>
      <c r="BY13" s="37" t="str">
        <f t="shared" si="32"/>
        <v/>
      </c>
      <c r="BZ13" s="37" t="str">
        <f t="shared" si="33"/>
        <v/>
      </c>
      <c r="CA13" s="37" t="str">
        <f t="shared" si="34"/>
        <v/>
      </c>
      <c r="CB13" s="37" t="str">
        <f t="shared" si="35"/>
        <v/>
      </c>
      <c r="CC13" s="37" t="str">
        <f t="shared" si="36"/>
        <v/>
      </c>
      <c r="CD13" s="37" t="str">
        <f t="shared" si="37"/>
        <v/>
      </c>
      <c r="CE13" s="37" t="str">
        <f t="shared" si="38"/>
        <v/>
      </c>
      <c r="CF13" s="37" t="str">
        <f t="shared" si="39"/>
        <v/>
      </c>
      <c r="CG13" s="37" t="str">
        <f t="shared" si="40"/>
        <v/>
      </c>
      <c r="CH13" s="37" t="str">
        <f t="shared" si="41"/>
        <v/>
      </c>
      <c r="CI13" s="37" t="str">
        <f t="shared" si="42"/>
        <v/>
      </c>
    </row>
    <row r="14" spans="1:87">
      <c r="A14" s="16"/>
      <c r="B14" s="14" t="str">
        <f>'Gene Table'!D13</f>
        <v>NM_002542</v>
      </c>
      <c r="C14" s="14" t="s">
        <v>49</v>
      </c>
      <c r="D14" s="15" t="str">
        <f>IF(SUM('Test Sample Data'!D$3:D$98)&gt;10,IF(AND(ISNUMBER('Test Sample Data'!D13),'Test Sample Data'!D13&lt;$B$1,'Test Sample Data'!D13&gt;0),'Test Sample Data'!D13,$B$1),"")</f>
        <v/>
      </c>
      <c r="E14" s="15" t="str">
        <f>IF(SUM('Test Sample Data'!E$3:E$98)&gt;10,IF(AND(ISNUMBER('Test Sample Data'!E13),'Test Sample Data'!E13&lt;$B$1,'Test Sample Data'!E13&gt;0),'Test Sample Data'!E13,$B$1),"")</f>
        <v/>
      </c>
      <c r="F14" s="15" t="str">
        <f>IF(SUM('Test Sample Data'!F$3:F$98)&gt;10,IF(AND(ISNUMBER('Test Sample Data'!F13),'Test Sample Data'!F13&lt;$B$1,'Test Sample Data'!F13&gt;0),'Test Sample Data'!F13,$B$1),"")</f>
        <v/>
      </c>
      <c r="G14" s="15" t="str">
        <f>IF(SUM('Test Sample Data'!G$3:G$98)&gt;10,IF(AND(ISNUMBER('Test Sample Data'!G13),'Test Sample Data'!G13&lt;$B$1,'Test Sample Data'!G13&gt;0),'Test Sample Data'!G13,$B$1),"")</f>
        <v/>
      </c>
      <c r="H14" s="15" t="str">
        <f>IF(SUM('Test Sample Data'!H$3:H$98)&gt;10,IF(AND(ISNUMBER('Test Sample Data'!H13),'Test Sample Data'!H13&lt;$B$1,'Test Sample Data'!H13&gt;0),'Test Sample Data'!H13,$B$1),"")</f>
        <v/>
      </c>
      <c r="I14" s="15" t="str">
        <f>IF(SUM('Test Sample Data'!I$3:I$98)&gt;10,IF(AND(ISNUMBER('Test Sample Data'!I13),'Test Sample Data'!I13&lt;$B$1,'Test Sample Data'!I13&gt;0),'Test Sample Data'!I13,$B$1),"")</f>
        <v/>
      </c>
      <c r="J14" s="15" t="str">
        <f>IF(SUM('Test Sample Data'!J$3:J$98)&gt;10,IF(AND(ISNUMBER('Test Sample Data'!J13),'Test Sample Data'!J13&lt;$B$1,'Test Sample Data'!J13&gt;0),'Test Sample Data'!J13,$B$1),"")</f>
        <v/>
      </c>
      <c r="K14" s="15" t="str">
        <f>IF(SUM('Test Sample Data'!K$3:K$98)&gt;10,IF(AND(ISNUMBER('Test Sample Data'!K13),'Test Sample Data'!K13&lt;$B$1,'Test Sample Data'!K13&gt;0),'Test Sample Data'!K13,$B$1),"")</f>
        <v/>
      </c>
      <c r="L14" s="15" t="str">
        <f>IF(SUM('Test Sample Data'!L$3:L$98)&gt;10,IF(AND(ISNUMBER('Test Sample Data'!L13),'Test Sample Data'!L13&lt;$B$1,'Test Sample Data'!L13&gt;0),'Test Sample Data'!L13,$B$1),"")</f>
        <v/>
      </c>
      <c r="M14" s="15" t="str">
        <f>IF(SUM('Test Sample Data'!M$3:M$98)&gt;10,IF(AND(ISNUMBER('Test Sample Data'!M13),'Test Sample Data'!M13&lt;$B$1,'Test Sample Data'!M13&gt;0),'Test Sample Data'!M13,$B$1),"")</f>
        <v/>
      </c>
      <c r="N14" s="15" t="str">
        <f>'Gene Table'!D13</f>
        <v>NM_002542</v>
      </c>
      <c r="O14" s="14" t="s">
        <v>49</v>
      </c>
      <c r="P14" s="15" t="str">
        <f>IF(SUM('Control Sample Data'!D$3:D$98)&gt;10,IF(AND(ISNUMBER('Control Sample Data'!D13),'Control Sample Data'!D13&lt;$B$1,'Control Sample Data'!D13&gt;0),'Control Sample Data'!D13,$B$1),"")</f>
        <v/>
      </c>
      <c r="Q14" s="15" t="str">
        <f>IF(SUM('Control Sample Data'!E$3:E$98)&gt;10,IF(AND(ISNUMBER('Control Sample Data'!E13),'Control Sample Data'!E13&lt;$B$1,'Control Sample Data'!E13&gt;0),'Control Sample Data'!E13,$B$1),"")</f>
        <v/>
      </c>
      <c r="R14" s="15" t="str">
        <f>IF(SUM('Control Sample Data'!F$3:F$98)&gt;10,IF(AND(ISNUMBER('Control Sample Data'!F13),'Control Sample Data'!F13&lt;$B$1,'Control Sample Data'!F13&gt;0),'Control Sample Data'!F13,$B$1),"")</f>
        <v/>
      </c>
      <c r="S14" s="15" t="str">
        <f>IF(SUM('Control Sample Data'!G$3:G$98)&gt;10,IF(AND(ISNUMBER('Control Sample Data'!G13),'Control Sample Data'!G13&lt;$B$1,'Control Sample Data'!G13&gt;0),'Control Sample Data'!G13,$B$1),"")</f>
        <v/>
      </c>
      <c r="T14" s="15" t="str">
        <f>IF(SUM('Control Sample Data'!H$3:H$98)&gt;10,IF(AND(ISNUMBER('Control Sample Data'!H13),'Control Sample Data'!H13&lt;$B$1,'Control Sample Data'!H13&gt;0),'Control Sample Data'!H13,$B$1),"")</f>
        <v/>
      </c>
      <c r="U14" s="15" t="str">
        <f>IF(SUM('Control Sample Data'!I$3:I$98)&gt;10,IF(AND(ISNUMBER('Control Sample Data'!I13),'Control Sample Data'!I13&lt;$B$1,'Control Sample Data'!I13&gt;0),'Control Sample Data'!I13,$B$1),"")</f>
        <v/>
      </c>
      <c r="V14" s="15" t="str">
        <f>IF(SUM('Control Sample Data'!J$3:J$98)&gt;10,IF(AND(ISNUMBER('Control Sample Data'!J13),'Control Sample Data'!J13&lt;$B$1,'Control Sample Data'!J13&gt;0),'Control Sample Data'!J13,$B$1),"")</f>
        <v/>
      </c>
      <c r="W14" s="15" t="str">
        <f>IF(SUM('Control Sample Data'!K$3:K$98)&gt;10,IF(AND(ISNUMBER('Control Sample Data'!K13),'Control Sample Data'!K13&lt;$B$1,'Control Sample Data'!K13&gt;0),'Control Sample Data'!K13,$B$1),"")</f>
        <v/>
      </c>
      <c r="X14" s="15" t="str">
        <f>IF(SUM('Control Sample Data'!L$3:L$98)&gt;10,IF(AND(ISNUMBER('Control Sample Data'!L13),'Control Sample Data'!L13&lt;$B$1,'Control Sample Data'!L13&gt;0),'Control Sample Data'!L13,$B$1),"")</f>
        <v/>
      </c>
      <c r="Y14" s="15" t="str">
        <f>IF(SUM('Control Sample Data'!M$3:M$98)&gt;10,IF(AND(ISNUMBER('Control Sample Data'!M13),'Control Sample Data'!M13&lt;$B$1,'Control Sample Data'!M13&gt;0),'Control Sample Data'!M13,$B$1),"")</f>
        <v/>
      </c>
      <c r="Z14" s="20" t="str">
        <f>IF(ISERROR(VLOOKUP('Choose Housekeeping Genes'!$C13,Calculations!$C$4:$M$99,2,0)),"",VLOOKUP('Choose Housekeeping Genes'!$C13,Calculations!$C$4:$M$99,2,0))</f>
        <v/>
      </c>
      <c r="AA14" s="20" t="str">
        <f>IF(ISERROR(VLOOKUP('Choose Housekeeping Genes'!$C13,Calculations!$C$4:$M$99,3,0)),"",VLOOKUP('Choose Housekeeping Genes'!$C13,Calculations!$C$4:$M$99,3,0))</f>
        <v/>
      </c>
      <c r="AB14" s="20" t="str">
        <f>IF(ISERROR(VLOOKUP('Choose Housekeeping Genes'!$C13,Calculations!$C$4:$M$99,4,0)),"",VLOOKUP('Choose Housekeeping Genes'!$C13,Calculations!$C$4:$M$99,4,0))</f>
        <v/>
      </c>
      <c r="AC14" s="20" t="str">
        <f>IF(ISERROR(VLOOKUP('Choose Housekeeping Genes'!$C13,Calculations!$C$4:$M$99,5,0)),"",VLOOKUP('Choose Housekeeping Genes'!$C13,Calculations!$C$4:$M$99,5,0))</f>
        <v/>
      </c>
      <c r="AD14" s="20" t="str">
        <f>IF(ISERROR(VLOOKUP('Choose Housekeeping Genes'!$C13,Calculations!$C$4:$M$99,6,0)),"",VLOOKUP('Choose Housekeeping Genes'!$C13,Calculations!$C$4:$M$99,6,0))</f>
        <v/>
      </c>
      <c r="AE14" s="20" t="str">
        <f>IF(ISERROR(VLOOKUP('Choose Housekeeping Genes'!$C13,Calculations!$C$4:$M$99,7,0)),"",VLOOKUP('Choose Housekeeping Genes'!$C13,Calculations!$C$4:$M$99,7,0))</f>
        <v/>
      </c>
      <c r="AF14" s="20" t="str">
        <f>IF(ISERROR(VLOOKUP('Choose Housekeeping Genes'!$C13,Calculations!$C$4:$M$99,8,0)),"",VLOOKUP('Choose Housekeeping Genes'!$C13,Calculations!$C$4:$M$99,8,0))</f>
        <v/>
      </c>
      <c r="AG14" s="20" t="str">
        <f>IF(ISERROR(VLOOKUP('Choose Housekeeping Genes'!$C13,Calculations!$C$4:$M$99,9,0)),"",VLOOKUP('Choose Housekeeping Genes'!$C13,Calculations!$C$4:$M$99,9,0))</f>
        <v/>
      </c>
      <c r="AH14" s="20" t="str">
        <f>IF(ISERROR(VLOOKUP('Choose Housekeeping Genes'!$C13,Calculations!$C$4:$M$99,10,0)),"",VLOOKUP('Choose Housekeeping Genes'!$C13,Calculations!$C$4:$M$99,10,0))</f>
        <v/>
      </c>
      <c r="AI14" s="20" t="str">
        <f>IF(ISERROR(VLOOKUP('Choose Housekeeping Genes'!$C13,Calculations!$C$4:$M$99,11,0)),"",VLOOKUP('Choose Housekeeping Genes'!$C13,Calculations!$C$4:$M$99,11,0))</f>
        <v/>
      </c>
      <c r="AJ14" s="20" t="str">
        <f>IF(ISERROR(VLOOKUP('Choose Housekeeping Genes'!$C13,Calculations!$C$4:$Y$99,14,0)),"",VLOOKUP('Choose Housekeeping Genes'!$C13,Calculations!$C$4:$Y$99,14,0))</f>
        <v/>
      </c>
      <c r="AK14" s="20" t="str">
        <f>IF(ISERROR(VLOOKUP('Choose Housekeeping Genes'!$C13,Calculations!$C$4:$Y$99,15,0)),"",VLOOKUP('Choose Housekeeping Genes'!$C13,Calculations!$C$4:$Y$99,15,0))</f>
        <v/>
      </c>
      <c r="AL14" s="20" t="str">
        <f>IF(ISERROR(VLOOKUP('Choose Housekeeping Genes'!$C13,Calculations!$C$4:$Y$99,16,0)),"",VLOOKUP('Choose Housekeeping Genes'!$C13,Calculations!$C$4:$Y$99,16,0))</f>
        <v/>
      </c>
      <c r="AM14" s="20" t="str">
        <f>IF(ISERROR(VLOOKUP('Choose Housekeeping Genes'!$C13,Calculations!$C$4:$Y$99,17,0)),"",VLOOKUP('Choose Housekeeping Genes'!$C13,Calculations!$C$4:$Y$99,17,0))</f>
        <v/>
      </c>
      <c r="AN14" s="20" t="str">
        <f>IF(ISERROR(VLOOKUP('Choose Housekeeping Genes'!$C13,Calculations!$C$4:$Y$99,18,0)),"",VLOOKUP('Choose Housekeeping Genes'!$C13,Calculations!$C$4:$Y$99,18,0))</f>
        <v/>
      </c>
      <c r="AO14" s="20" t="str">
        <f>IF(ISERROR(VLOOKUP('Choose Housekeeping Genes'!$C13,Calculations!$C$4:$Y$99,19,0)),"",VLOOKUP('Choose Housekeeping Genes'!$C13,Calculations!$C$4:$Y$99,19,0))</f>
        <v/>
      </c>
      <c r="AP14" s="20" t="str">
        <f>IF(ISERROR(VLOOKUP('Choose Housekeeping Genes'!$C13,Calculations!$C$4:$Y$99,20,0)),"",VLOOKUP('Choose Housekeeping Genes'!$C13,Calculations!$C$4:$Y$99,20,0))</f>
        <v/>
      </c>
      <c r="AQ14" s="20" t="str">
        <f>IF(ISERROR(VLOOKUP('Choose Housekeeping Genes'!$C13,Calculations!$C$4:$Y$99,21,0)),"",VLOOKUP('Choose Housekeeping Genes'!$C13,Calculations!$C$4:$Y$99,21,0))</f>
        <v/>
      </c>
      <c r="AR14" s="20" t="str">
        <f>IF(ISERROR(VLOOKUP('Choose Housekeeping Genes'!$C13,Calculations!$C$4:$Y$99,22,0)),"",VLOOKUP('Choose Housekeeping Genes'!$C13,Calculations!$C$4:$Y$99,22,0))</f>
        <v/>
      </c>
      <c r="AS14" s="20" t="str">
        <f>IF(ISERROR(VLOOKUP('Choose Housekeeping Genes'!$C13,Calculations!$C$4:$Y$99,23,0)),"",VLOOKUP('Choose Housekeeping Genes'!$C13,Calculations!$C$4:$Y$99,23,0))</f>
        <v/>
      </c>
      <c r="AT14" s="34" t="str">
        <f t="shared" si="0"/>
        <v/>
      </c>
      <c r="AU14" s="34" t="str">
        <f t="shared" si="1"/>
        <v/>
      </c>
      <c r="AV14" s="34" t="str">
        <f t="shared" si="2"/>
        <v/>
      </c>
      <c r="AW14" s="34" t="str">
        <f t="shared" si="3"/>
        <v/>
      </c>
      <c r="AX14" s="34" t="str">
        <f t="shared" si="4"/>
        <v/>
      </c>
      <c r="AY14" s="34" t="str">
        <f t="shared" si="5"/>
        <v/>
      </c>
      <c r="AZ14" s="34" t="str">
        <f t="shared" si="6"/>
        <v/>
      </c>
      <c r="BA14" s="34" t="str">
        <f t="shared" si="7"/>
        <v/>
      </c>
      <c r="BB14" s="34" t="str">
        <f t="shared" si="8"/>
        <v/>
      </c>
      <c r="BC14" s="34" t="str">
        <f t="shared" si="9"/>
        <v/>
      </c>
      <c r="BD14" s="34" t="str">
        <f t="shared" si="10"/>
        <v/>
      </c>
      <c r="BE14" s="34" t="str">
        <f t="shared" si="11"/>
        <v/>
      </c>
      <c r="BF14" s="34" t="str">
        <f t="shared" si="12"/>
        <v/>
      </c>
      <c r="BG14" s="34" t="str">
        <f t="shared" si="13"/>
        <v/>
      </c>
      <c r="BH14" s="34" t="str">
        <f t="shared" si="14"/>
        <v/>
      </c>
      <c r="BI14" s="34" t="str">
        <f t="shared" si="15"/>
        <v/>
      </c>
      <c r="BJ14" s="34" t="str">
        <f t="shared" si="16"/>
        <v/>
      </c>
      <c r="BK14" s="34" t="str">
        <f t="shared" si="17"/>
        <v/>
      </c>
      <c r="BL14" s="34" t="str">
        <f t="shared" si="18"/>
        <v/>
      </c>
      <c r="BM14" s="34" t="str">
        <f t="shared" si="19"/>
        <v/>
      </c>
      <c r="BN14" s="36" t="e">
        <f t="shared" si="21"/>
        <v>#DIV/0!</v>
      </c>
      <c r="BO14" s="36" t="e">
        <f t="shared" si="22"/>
        <v>#DIV/0!</v>
      </c>
      <c r="BP14" s="37" t="str">
        <f t="shared" si="23"/>
        <v/>
      </c>
      <c r="BQ14" s="37" t="str">
        <f t="shared" si="24"/>
        <v/>
      </c>
      <c r="BR14" s="37" t="str">
        <f t="shared" si="25"/>
        <v/>
      </c>
      <c r="BS14" s="37" t="str">
        <f t="shared" si="26"/>
        <v/>
      </c>
      <c r="BT14" s="37" t="str">
        <f t="shared" si="27"/>
        <v/>
      </c>
      <c r="BU14" s="37" t="str">
        <f t="shared" si="28"/>
        <v/>
      </c>
      <c r="BV14" s="37" t="str">
        <f t="shared" si="29"/>
        <v/>
      </c>
      <c r="BW14" s="37" t="str">
        <f t="shared" si="30"/>
        <v/>
      </c>
      <c r="BX14" s="37" t="str">
        <f t="shared" si="31"/>
        <v/>
      </c>
      <c r="BY14" s="37" t="str">
        <f t="shared" si="32"/>
        <v/>
      </c>
      <c r="BZ14" s="37" t="str">
        <f t="shared" si="33"/>
        <v/>
      </c>
      <c r="CA14" s="37" t="str">
        <f t="shared" si="34"/>
        <v/>
      </c>
      <c r="CB14" s="37" t="str">
        <f t="shared" si="35"/>
        <v/>
      </c>
      <c r="CC14" s="37" t="str">
        <f t="shared" si="36"/>
        <v/>
      </c>
      <c r="CD14" s="37" t="str">
        <f t="shared" si="37"/>
        <v/>
      </c>
      <c r="CE14" s="37" t="str">
        <f t="shared" si="38"/>
        <v/>
      </c>
      <c r="CF14" s="37" t="str">
        <f t="shared" si="39"/>
        <v/>
      </c>
      <c r="CG14" s="37" t="str">
        <f t="shared" si="40"/>
        <v/>
      </c>
      <c r="CH14" s="37" t="str">
        <f t="shared" si="41"/>
        <v/>
      </c>
      <c r="CI14" s="37" t="str">
        <f t="shared" si="42"/>
        <v/>
      </c>
    </row>
    <row r="15" spans="1:87">
      <c r="A15" s="16"/>
      <c r="B15" s="14" t="str">
        <f>'Gene Table'!D14</f>
        <v>NM_000903</v>
      </c>
      <c r="C15" s="14" t="s">
        <v>53</v>
      </c>
      <c r="D15" s="15" t="str">
        <f>IF(SUM('Test Sample Data'!D$3:D$98)&gt;10,IF(AND(ISNUMBER('Test Sample Data'!D14),'Test Sample Data'!D14&lt;$B$1,'Test Sample Data'!D14&gt;0),'Test Sample Data'!D14,$B$1),"")</f>
        <v/>
      </c>
      <c r="E15" s="15" t="str">
        <f>IF(SUM('Test Sample Data'!E$3:E$98)&gt;10,IF(AND(ISNUMBER('Test Sample Data'!E14),'Test Sample Data'!E14&lt;$B$1,'Test Sample Data'!E14&gt;0),'Test Sample Data'!E14,$B$1),"")</f>
        <v/>
      </c>
      <c r="F15" s="15" t="str">
        <f>IF(SUM('Test Sample Data'!F$3:F$98)&gt;10,IF(AND(ISNUMBER('Test Sample Data'!F14),'Test Sample Data'!F14&lt;$B$1,'Test Sample Data'!F14&gt;0),'Test Sample Data'!F14,$B$1),"")</f>
        <v/>
      </c>
      <c r="G15" s="15" t="str">
        <f>IF(SUM('Test Sample Data'!G$3:G$98)&gt;10,IF(AND(ISNUMBER('Test Sample Data'!G14),'Test Sample Data'!G14&lt;$B$1,'Test Sample Data'!G14&gt;0),'Test Sample Data'!G14,$B$1),"")</f>
        <v/>
      </c>
      <c r="H15" s="15" t="str">
        <f>IF(SUM('Test Sample Data'!H$3:H$98)&gt;10,IF(AND(ISNUMBER('Test Sample Data'!H14),'Test Sample Data'!H14&lt;$B$1,'Test Sample Data'!H14&gt;0),'Test Sample Data'!H14,$B$1),"")</f>
        <v/>
      </c>
      <c r="I15" s="15" t="str">
        <f>IF(SUM('Test Sample Data'!I$3:I$98)&gt;10,IF(AND(ISNUMBER('Test Sample Data'!I14),'Test Sample Data'!I14&lt;$B$1,'Test Sample Data'!I14&gt;0),'Test Sample Data'!I14,$B$1),"")</f>
        <v/>
      </c>
      <c r="J15" s="15" t="str">
        <f>IF(SUM('Test Sample Data'!J$3:J$98)&gt;10,IF(AND(ISNUMBER('Test Sample Data'!J14),'Test Sample Data'!J14&lt;$B$1,'Test Sample Data'!J14&gt;0),'Test Sample Data'!J14,$B$1),"")</f>
        <v/>
      </c>
      <c r="K15" s="15" t="str">
        <f>IF(SUM('Test Sample Data'!K$3:K$98)&gt;10,IF(AND(ISNUMBER('Test Sample Data'!K14),'Test Sample Data'!K14&lt;$B$1,'Test Sample Data'!K14&gt;0),'Test Sample Data'!K14,$B$1),"")</f>
        <v/>
      </c>
      <c r="L15" s="15" t="str">
        <f>IF(SUM('Test Sample Data'!L$3:L$98)&gt;10,IF(AND(ISNUMBER('Test Sample Data'!L14),'Test Sample Data'!L14&lt;$B$1,'Test Sample Data'!L14&gt;0),'Test Sample Data'!L14,$B$1),"")</f>
        <v/>
      </c>
      <c r="M15" s="15" t="str">
        <f>IF(SUM('Test Sample Data'!M$3:M$98)&gt;10,IF(AND(ISNUMBER('Test Sample Data'!M14),'Test Sample Data'!M14&lt;$B$1,'Test Sample Data'!M14&gt;0),'Test Sample Data'!M14,$B$1),"")</f>
        <v/>
      </c>
      <c r="N15" s="15" t="str">
        <f>'Gene Table'!D14</f>
        <v>NM_000903</v>
      </c>
      <c r="O15" s="14" t="s">
        <v>53</v>
      </c>
      <c r="P15" s="15" t="str">
        <f>IF(SUM('Control Sample Data'!D$3:D$98)&gt;10,IF(AND(ISNUMBER('Control Sample Data'!D14),'Control Sample Data'!D14&lt;$B$1,'Control Sample Data'!D14&gt;0),'Control Sample Data'!D14,$B$1),"")</f>
        <v/>
      </c>
      <c r="Q15" s="15" t="str">
        <f>IF(SUM('Control Sample Data'!E$3:E$98)&gt;10,IF(AND(ISNUMBER('Control Sample Data'!E14),'Control Sample Data'!E14&lt;$B$1,'Control Sample Data'!E14&gt;0),'Control Sample Data'!E14,$B$1),"")</f>
        <v/>
      </c>
      <c r="R15" s="15" t="str">
        <f>IF(SUM('Control Sample Data'!F$3:F$98)&gt;10,IF(AND(ISNUMBER('Control Sample Data'!F14),'Control Sample Data'!F14&lt;$B$1,'Control Sample Data'!F14&gt;0),'Control Sample Data'!F14,$B$1),"")</f>
        <v/>
      </c>
      <c r="S15" s="15" t="str">
        <f>IF(SUM('Control Sample Data'!G$3:G$98)&gt;10,IF(AND(ISNUMBER('Control Sample Data'!G14),'Control Sample Data'!G14&lt;$B$1,'Control Sample Data'!G14&gt;0),'Control Sample Data'!G14,$B$1),"")</f>
        <v/>
      </c>
      <c r="T15" s="15" t="str">
        <f>IF(SUM('Control Sample Data'!H$3:H$98)&gt;10,IF(AND(ISNUMBER('Control Sample Data'!H14),'Control Sample Data'!H14&lt;$B$1,'Control Sample Data'!H14&gt;0),'Control Sample Data'!H14,$B$1),"")</f>
        <v/>
      </c>
      <c r="U15" s="15" t="str">
        <f>IF(SUM('Control Sample Data'!I$3:I$98)&gt;10,IF(AND(ISNUMBER('Control Sample Data'!I14),'Control Sample Data'!I14&lt;$B$1,'Control Sample Data'!I14&gt;0),'Control Sample Data'!I14,$B$1),"")</f>
        <v/>
      </c>
      <c r="V15" s="15" t="str">
        <f>IF(SUM('Control Sample Data'!J$3:J$98)&gt;10,IF(AND(ISNUMBER('Control Sample Data'!J14),'Control Sample Data'!J14&lt;$B$1,'Control Sample Data'!J14&gt;0),'Control Sample Data'!J14,$B$1),"")</f>
        <v/>
      </c>
      <c r="W15" s="15" t="str">
        <f>IF(SUM('Control Sample Data'!K$3:K$98)&gt;10,IF(AND(ISNUMBER('Control Sample Data'!K14),'Control Sample Data'!K14&lt;$B$1,'Control Sample Data'!K14&gt;0),'Control Sample Data'!K14,$B$1),"")</f>
        <v/>
      </c>
      <c r="X15" s="15" t="str">
        <f>IF(SUM('Control Sample Data'!L$3:L$98)&gt;10,IF(AND(ISNUMBER('Control Sample Data'!L14),'Control Sample Data'!L14&lt;$B$1,'Control Sample Data'!L14&gt;0),'Control Sample Data'!L14,$B$1),"")</f>
        <v/>
      </c>
      <c r="Y15" s="15" t="str">
        <f>IF(SUM('Control Sample Data'!M$3:M$98)&gt;10,IF(AND(ISNUMBER('Control Sample Data'!M14),'Control Sample Data'!M14&lt;$B$1,'Control Sample Data'!M14&gt;0),'Control Sample Data'!M14,$B$1),"")</f>
        <v/>
      </c>
      <c r="Z15" s="20" t="str">
        <f>IF(ISERROR(VLOOKUP('Choose Housekeeping Genes'!$C14,Calculations!$C$4:$M$99,2,0)),"",VLOOKUP('Choose Housekeeping Genes'!$C14,Calculations!$C$4:$M$99,2,0))</f>
        <v/>
      </c>
      <c r="AA15" s="20" t="str">
        <f>IF(ISERROR(VLOOKUP('Choose Housekeeping Genes'!$C14,Calculations!$C$4:$M$99,3,0)),"",VLOOKUP('Choose Housekeeping Genes'!$C14,Calculations!$C$4:$M$99,3,0))</f>
        <v/>
      </c>
      <c r="AB15" s="20" t="str">
        <f>IF(ISERROR(VLOOKUP('Choose Housekeeping Genes'!$C14,Calculations!$C$4:$M$99,4,0)),"",VLOOKUP('Choose Housekeeping Genes'!$C14,Calculations!$C$4:$M$99,4,0))</f>
        <v/>
      </c>
      <c r="AC15" s="20" t="str">
        <f>IF(ISERROR(VLOOKUP('Choose Housekeeping Genes'!$C14,Calculations!$C$4:$M$99,5,0)),"",VLOOKUP('Choose Housekeeping Genes'!$C14,Calculations!$C$4:$M$99,5,0))</f>
        <v/>
      </c>
      <c r="AD15" s="20" t="str">
        <f>IF(ISERROR(VLOOKUP('Choose Housekeeping Genes'!$C14,Calculations!$C$4:$M$99,6,0)),"",VLOOKUP('Choose Housekeeping Genes'!$C14,Calculations!$C$4:$M$99,6,0))</f>
        <v/>
      </c>
      <c r="AE15" s="20" t="str">
        <f>IF(ISERROR(VLOOKUP('Choose Housekeeping Genes'!$C14,Calculations!$C$4:$M$99,7,0)),"",VLOOKUP('Choose Housekeeping Genes'!$C14,Calculations!$C$4:$M$99,7,0))</f>
        <v/>
      </c>
      <c r="AF15" s="20" t="str">
        <f>IF(ISERROR(VLOOKUP('Choose Housekeeping Genes'!$C14,Calculations!$C$4:$M$99,8,0)),"",VLOOKUP('Choose Housekeeping Genes'!$C14,Calculations!$C$4:$M$99,8,0))</f>
        <v/>
      </c>
      <c r="AG15" s="20" t="str">
        <f>IF(ISERROR(VLOOKUP('Choose Housekeeping Genes'!$C14,Calculations!$C$4:$M$99,9,0)),"",VLOOKUP('Choose Housekeeping Genes'!$C14,Calculations!$C$4:$M$99,9,0))</f>
        <v/>
      </c>
      <c r="AH15" s="20" t="str">
        <f>IF(ISERROR(VLOOKUP('Choose Housekeeping Genes'!$C14,Calculations!$C$4:$M$99,10,0)),"",VLOOKUP('Choose Housekeeping Genes'!$C14,Calculations!$C$4:$M$99,10,0))</f>
        <v/>
      </c>
      <c r="AI15" s="20" t="str">
        <f>IF(ISERROR(VLOOKUP('Choose Housekeeping Genes'!$C14,Calculations!$C$4:$M$99,11,0)),"",VLOOKUP('Choose Housekeeping Genes'!$C14,Calculations!$C$4:$M$99,11,0))</f>
        <v/>
      </c>
      <c r="AJ15" s="20" t="str">
        <f>IF(ISERROR(VLOOKUP('Choose Housekeeping Genes'!$C14,Calculations!$C$4:$Y$99,14,0)),"",VLOOKUP('Choose Housekeeping Genes'!$C14,Calculations!$C$4:$Y$99,14,0))</f>
        <v/>
      </c>
      <c r="AK15" s="20" t="str">
        <f>IF(ISERROR(VLOOKUP('Choose Housekeeping Genes'!$C14,Calculations!$C$4:$Y$99,15,0)),"",VLOOKUP('Choose Housekeeping Genes'!$C14,Calculations!$C$4:$Y$99,15,0))</f>
        <v/>
      </c>
      <c r="AL15" s="20" t="str">
        <f>IF(ISERROR(VLOOKUP('Choose Housekeeping Genes'!$C14,Calculations!$C$4:$Y$99,16,0)),"",VLOOKUP('Choose Housekeeping Genes'!$C14,Calculations!$C$4:$Y$99,16,0))</f>
        <v/>
      </c>
      <c r="AM15" s="20" t="str">
        <f>IF(ISERROR(VLOOKUP('Choose Housekeeping Genes'!$C14,Calculations!$C$4:$Y$99,17,0)),"",VLOOKUP('Choose Housekeeping Genes'!$C14,Calculations!$C$4:$Y$99,17,0))</f>
        <v/>
      </c>
      <c r="AN15" s="20" t="str">
        <f>IF(ISERROR(VLOOKUP('Choose Housekeeping Genes'!$C14,Calculations!$C$4:$Y$99,18,0)),"",VLOOKUP('Choose Housekeeping Genes'!$C14,Calculations!$C$4:$Y$99,18,0))</f>
        <v/>
      </c>
      <c r="AO15" s="20" t="str">
        <f>IF(ISERROR(VLOOKUP('Choose Housekeeping Genes'!$C14,Calculations!$C$4:$Y$99,19,0)),"",VLOOKUP('Choose Housekeeping Genes'!$C14,Calculations!$C$4:$Y$99,19,0))</f>
        <v/>
      </c>
      <c r="AP15" s="20" t="str">
        <f>IF(ISERROR(VLOOKUP('Choose Housekeeping Genes'!$C14,Calculations!$C$4:$Y$99,20,0)),"",VLOOKUP('Choose Housekeeping Genes'!$C14,Calculations!$C$4:$Y$99,20,0))</f>
        <v/>
      </c>
      <c r="AQ15" s="20" t="str">
        <f>IF(ISERROR(VLOOKUP('Choose Housekeeping Genes'!$C14,Calculations!$C$4:$Y$99,21,0)),"",VLOOKUP('Choose Housekeeping Genes'!$C14,Calculations!$C$4:$Y$99,21,0))</f>
        <v/>
      </c>
      <c r="AR15" s="20" t="str">
        <f>IF(ISERROR(VLOOKUP('Choose Housekeeping Genes'!$C14,Calculations!$C$4:$Y$99,22,0)),"",VLOOKUP('Choose Housekeeping Genes'!$C14,Calculations!$C$4:$Y$99,22,0))</f>
        <v/>
      </c>
      <c r="AS15" s="20" t="str">
        <f>IF(ISERROR(VLOOKUP('Choose Housekeeping Genes'!$C14,Calculations!$C$4:$Y$99,23,0)),"",VLOOKUP('Choose Housekeeping Genes'!$C14,Calculations!$C$4:$Y$99,23,0))</f>
        <v/>
      </c>
      <c r="AT15" s="34" t="str">
        <f t="shared" si="0"/>
        <v/>
      </c>
      <c r="AU15" s="34" t="str">
        <f t="shared" si="1"/>
        <v/>
      </c>
      <c r="AV15" s="34" t="str">
        <f t="shared" si="2"/>
        <v/>
      </c>
      <c r="AW15" s="34" t="str">
        <f t="shared" si="3"/>
        <v/>
      </c>
      <c r="AX15" s="34" t="str">
        <f t="shared" si="4"/>
        <v/>
      </c>
      <c r="AY15" s="34" t="str">
        <f t="shared" si="5"/>
        <v/>
      </c>
      <c r="AZ15" s="34" t="str">
        <f t="shared" si="6"/>
        <v/>
      </c>
      <c r="BA15" s="34" t="str">
        <f t="shared" si="7"/>
        <v/>
      </c>
      <c r="BB15" s="34" t="str">
        <f t="shared" si="8"/>
        <v/>
      </c>
      <c r="BC15" s="34" t="str">
        <f t="shared" si="9"/>
        <v/>
      </c>
      <c r="BD15" s="34" t="str">
        <f t="shared" si="10"/>
        <v/>
      </c>
      <c r="BE15" s="34" t="str">
        <f t="shared" si="11"/>
        <v/>
      </c>
      <c r="BF15" s="34" t="str">
        <f t="shared" si="12"/>
        <v/>
      </c>
      <c r="BG15" s="34" t="str">
        <f t="shared" si="13"/>
        <v/>
      </c>
      <c r="BH15" s="34" t="str">
        <f t="shared" si="14"/>
        <v/>
      </c>
      <c r="BI15" s="34" t="str">
        <f t="shared" si="15"/>
        <v/>
      </c>
      <c r="BJ15" s="34" t="str">
        <f t="shared" si="16"/>
        <v/>
      </c>
      <c r="BK15" s="34" t="str">
        <f t="shared" si="17"/>
        <v/>
      </c>
      <c r="BL15" s="34" t="str">
        <f t="shared" si="18"/>
        <v/>
      </c>
      <c r="BM15" s="34" t="str">
        <f t="shared" si="19"/>
        <v/>
      </c>
      <c r="BN15" s="36" t="e">
        <f t="shared" si="21"/>
        <v>#DIV/0!</v>
      </c>
      <c r="BO15" s="36" t="e">
        <f t="shared" si="22"/>
        <v>#DIV/0!</v>
      </c>
      <c r="BP15" s="37" t="str">
        <f t="shared" si="23"/>
        <v/>
      </c>
      <c r="BQ15" s="37" t="str">
        <f t="shared" si="24"/>
        <v/>
      </c>
      <c r="BR15" s="37" t="str">
        <f t="shared" si="25"/>
        <v/>
      </c>
      <c r="BS15" s="37" t="str">
        <f t="shared" si="26"/>
        <v/>
      </c>
      <c r="BT15" s="37" t="str">
        <f t="shared" si="27"/>
        <v/>
      </c>
      <c r="BU15" s="37" t="str">
        <f t="shared" si="28"/>
        <v/>
      </c>
      <c r="BV15" s="37" t="str">
        <f t="shared" si="29"/>
        <v/>
      </c>
      <c r="BW15" s="37" t="str">
        <f t="shared" si="30"/>
        <v/>
      </c>
      <c r="BX15" s="37" t="str">
        <f t="shared" si="31"/>
        <v/>
      </c>
      <c r="BY15" s="37" t="str">
        <f t="shared" si="32"/>
        <v/>
      </c>
      <c r="BZ15" s="37" t="str">
        <f t="shared" si="33"/>
        <v/>
      </c>
      <c r="CA15" s="37" t="str">
        <f t="shared" si="34"/>
        <v/>
      </c>
      <c r="CB15" s="37" t="str">
        <f t="shared" si="35"/>
        <v/>
      </c>
      <c r="CC15" s="37" t="str">
        <f t="shared" si="36"/>
        <v/>
      </c>
      <c r="CD15" s="37" t="str">
        <f t="shared" si="37"/>
        <v/>
      </c>
      <c r="CE15" s="37" t="str">
        <f t="shared" si="38"/>
        <v/>
      </c>
      <c r="CF15" s="37" t="str">
        <f t="shared" si="39"/>
        <v/>
      </c>
      <c r="CG15" s="37" t="str">
        <f t="shared" si="40"/>
        <v/>
      </c>
      <c r="CH15" s="37" t="str">
        <f t="shared" si="41"/>
        <v/>
      </c>
      <c r="CI15" s="37" t="str">
        <f t="shared" si="42"/>
        <v/>
      </c>
    </row>
    <row r="16" spans="1:87">
      <c r="A16" s="16"/>
      <c r="B16" s="14" t="str">
        <f>'Gene Table'!D15</f>
        <v>NM_001641</v>
      </c>
      <c r="C16" s="14" t="s">
        <v>57</v>
      </c>
      <c r="D16" s="15" t="str">
        <f>IF(SUM('Test Sample Data'!D$3:D$98)&gt;10,IF(AND(ISNUMBER('Test Sample Data'!D15),'Test Sample Data'!D15&lt;$B$1,'Test Sample Data'!D15&gt;0),'Test Sample Data'!D15,$B$1),"")</f>
        <v/>
      </c>
      <c r="E16" s="15" t="str">
        <f>IF(SUM('Test Sample Data'!E$3:E$98)&gt;10,IF(AND(ISNUMBER('Test Sample Data'!E15),'Test Sample Data'!E15&lt;$B$1,'Test Sample Data'!E15&gt;0),'Test Sample Data'!E15,$B$1),"")</f>
        <v/>
      </c>
      <c r="F16" s="15" t="str">
        <f>IF(SUM('Test Sample Data'!F$3:F$98)&gt;10,IF(AND(ISNUMBER('Test Sample Data'!F15),'Test Sample Data'!F15&lt;$B$1,'Test Sample Data'!F15&gt;0),'Test Sample Data'!F15,$B$1),"")</f>
        <v/>
      </c>
      <c r="G16" s="15" t="str">
        <f>IF(SUM('Test Sample Data'!G$3:G$98)&gt;10,IF(AND(ISNUMBER('Test Sample Data'!G15),'Test Sample Data'!G15&lt;$B$1,'Test Sample Data'!G15&gt;0),'Test Sample Data'!G15,$B$1),"")</f>
        <v/>
      </c>
      <c r="H16" s="15" t="str">
        <f>IF(SUM('Test Sample Data'!H$3:H$98)&gt;10,IF(AND(ISNUMBER('Test Sample Data'!H15),'Test Sample Data'!H15&lt;$B$1,'Test Sample Data'!H15&gt;0),'Test Sample Data'!H15,$B$1),"")</f>
        <v/>
      </c>
      <c r="I16" s="15" t="str">
        <f>IF(SUM('Test Sample Data'!I$3:I$98)&gt;10,IF(AND(ISNUMBER('Test Sample Data'!I15),'Test Sample Data'!I15&lt;$B$1,'Test Sample Data'!I15&gt;0),'Test Sample Data'!I15,$B$1),"")</f>
        <v/>
      </c>
      <c r="J16" s="15" t="str">
        <f>IF(SUM('Test Sample Data'!J$3:J$98)&gt;10,IF(AND(ISNUMBER('Test Sample Data'!J15),'Test Sample Data'!J15&lt;$B$1,'Test Sample Data'!J15&gt;0),'Test Sample Data'!J15,$B$1),"")</f>
        <v/>
      </c>
      <c r="K16" s="15" t="str">
        <f>IF(SUM('Test Sample Data'!K$3:K$98)&gt;10,IF(AND(ISNUMBER('Test Sample Data'!K15),'Test Sample Data'!K15&lt;$B$1,'Test Sample Data'!K15&gt;0),'Test Sample Data'!K15,$B$1),"")</f>
        <v/>
      </c>
      <c r="L16" s="15" t="str">
        <f>IF(SUM('Test Sample Data'!L$3:L$98)&gt;10,IF(AND(ISNUMBER('Test Sample Data'!L15),'Test Sample Data'!L15&lt;$B$1,'Test Sample Data'!L15&gt;0),'Test Sample Data'!L15,$B$1),"")</f>
        <v/>
      </c>
      <c r="M16" s="15" t="str">
        <f>IF(SUM('Test Sample Data'!M$3:M$98)&gt;10,IF(AND(ISNUMBER('Test Sample Data'!M15),'Test Sample Data'!M15&lt;$B$1,'Test Sample Data'!M15&gt;0),'Test Sample Data'!M15,$B$1),"")</f>
        <v/>
      </c>
      <c r="N16" s="15" t="str">
        <f>'Gene Table'!D15</f>
        <v>NM_001641</v>
      </c>
      <c r="O16" s="14" t="s">
        <v>57</v>
      </c>
      <c r="P16" s="15" t="str">
        <f>IF(SUM('Control Sample Data'!D$3:D$98)&gt;10,IF(AND(ISNUMBER('Control Sample Data'!D15),'Control Sample Data'!D15&lt;$B$1,'Control Sample Data'!D15&gt;0),'Control Sample Data'!D15,$B$1),"")</f>
        <v/>
      </c>
      <c r="Q16" s="15" t="str">
        <f>IF(SUM('Control Sample Data'!E$3:E$98)&gt;10,IF(AND(ISNUMBER('Control Sample Data'!E15),'Control Sample Data'!E15&lt;$B$1,'Control Sample Data'!E15&gt;0),'Control Sample Data'!E15,$B$1),"")</f>
        <v/>
      </c>
      <c r="R16" s="15" t="str">
        <f>IF(SUM('Control Sample Data'!F$3:F$98)&gt;10,IF(AND(ISNUMBER('Control Sample Data'!F15),'Control Sample Data'!F15&lt;$B$1,'Control Sample Data'!F15&gt;0),'Control Sample Data'!F15,$B$1),"")</f>
        <v/>
      </c>
      <c r="S16" s="15" t="str">
        <f>IF(SUM('Control Sample Data'!G$3:G$98)&gt;10,IF(AND(ISNUMBER('Control Sample Data'!G15),'Control Sample Data'!G15&lt;$B$1,'Control Sample Data'!G15&gt;0),'Control Sample Data'!G15,$B$1),"")</f>
        <v/>
      </c>
      <c r="T16" s="15" t="str">
        <f>IF(SUM('Control Sample Data'!H$3:H$98)&gt;10,IF(AND(ISNUMBER('Control Sample Data'!H15),'Control Sample Data'!H15&lt;$B$1,'Control Sample Data'!H15&gt;0),'Control Sample Data'!H15,$B$1),"")</f>
        <v/>
      </c>
      <c r="U16" s="15" t="str">
        <f>IF(SUM('Control Sample Data'!I$3:I$98)&gt;10,IF(AND(ISNUMBER('Control Sample Data'!I15),'Control Sample Data'!I15&lt;$B$1,'Control Sample Data'!I15&gt;0),'Control Sample Data'!I15,$B$1),"")</f>
        <v/>
      </c>
      <c r="V16" s="15" t="str">
        <f>IF(SUM('Control Sample Data'!J$3:J$98)&gt;10,IF(AND(ISNUMBER('Control Sample Data'!J15),'Control Sample Data'!J15&lt;$B$1,'Control Sample Data'!J15&gt;0),'Control Sample Data'!J15,$B$1),"")</f>
        <v/>
      </c>
      <c r="W16" s="15" t="str">
        <f>IF(SUM('Control Sample Data'!K$3:K$98)&gt;10,IF(AND(ISNUMBER('Control Sample Data'!K15),'Control Sample Data'!K15&lt;$B$1,'Control Sample Data'!K15&gt;0),'Control Sample Data'!K15,$B$1),"")</f>
        <v/>
      </c>
      <c r="X16" s="15" t="str">
        <f>IF(SUM('Control Sample Data'!L$3:L$98)&gt;10,IF(AND(ISNUMBER('Control Sample Data'!L15),'Control Sample Data'!L15&lt;$B$1,'Control Sample Data'!L15&gt;0),'Control Sample Data'!L15,$B$1),"")</f>
        <v/>
      </c>
      <c r="Y16" s="15" t="str">
        <f>IF(SUM('Control Sample Data'!M$3:M$98)&gt;10,IF(AND(ISNUMBER('Control Sample Data'!M15),'Control Sample Data'!M15&lt;$B$1,'Control Sample Data'!M15&gt;0),'Control Sample Data'!M15,$B$1),"")</f>
        <v/>
      </c>
      <c r="Z16" s="20" t="str">
        <f>IF(ISERROR(VLOOKUP('Choose Housekeeping Genes'!$C15,Calculations!$C$4:$M$99,2,0)),"",VLOOKUP('Choose Housekeeping Genes'!$C15,Calculations!$C$4:$M$99,2,0))</f>
        <v/>
      </c>
      <c r="AA16" s="20" t="str">
        <f>IF(ISERROR(VLOOKUP('Choose Housekeeping Genes'!$C15,Calculations!$C$4:$M$99,3,0)),"",VLOOKUP('Choose Housekeeping Genes'!$C15,Calculations!$C$4:$M$99,3,0))</f>
        <v/>
      </c>
      <c r="AB16" s="20" t="str">
        <f>IF(ISERROR(VLOOKUP('Choose Housekeeping Genes'!$C15,Calculations!$C$4:$M$99,4,0)),"",VLOOKUP('Choose Housekeeping Genes'!$C15,Calculations!$C$4:$M$99,4,0))</f>
        <v/>
      </c>
      <c r="AC16" s="20" t="str">
        <f>IF(ISERROR(VLOOKUP('Choose Housekeeping Genes'!$C15,Calculations!$C$4:$M$99,5,0)),"",VLOOKUP('Choose Housekeeping Genes'!$C15,Calculations!$C$4:$M$99,5,0))</f>
        <v/>
      </c>
      <c r="AD16" s="20" t="str">
        <f>IF(ISERROR(VLOOKUP('Choose Housekeeping Genes'!$C15,Calculations!$C$4:$M$99,6,0)),"",VLOOKUP('Choose Housekeeping Genes'!$C15,Calculations!$C$4:$M$99,6,0))</f>
        <v/>
      </c>
      <c r="AE16" s="20" t="str">
        <f>IF(ISERROR(VLOOKUP('Choose Housekeeping Genes'!$C15,Calculations!$C$4:$M$99,7,0)),"",VLOOKUP('Choose Housekeeping Genes'!$C15,Calculations!$C$4:$M$99,7,0))</f>
        <v/>
      </c>
      <c r="AF16" s="20" t="str">
        <f>IF(ISERROR(VLOOKUP('Choose Housekeeping Genes'!$C15,Calculations!$C$4:$M$99,8,0)),"",VLOOKUP('Choose Housekeeping Genes'!$C15,Calculations!$C$4:$M$99,8,0))</f>
        <v/>
      </c>
      <c r="AG16" s="20" t="str">
        <f>IF(ISERROR(VLOOKUP('Choose Housekeeping Genes'!$C15,Calculations!$C$4:$M$99,9,0)),"",VLOOKUP('Choose Housekeeping Genes'!$C15,Calculations!$C$4:$M$99,9,0))</f>
        <v/>
      </c>
      <c r="AH16" s="20" t="str">
        <f>IF(ISERROR(VLOOKUP('Choose Housekeeping Genes'!$C15,Calculations!$C$4:$M$99,10,0)),"",VLOOKUP('Choose Housekeeping Genes'!$C15,Calculations!$C$4:$M$99,10,0))</f>
        <v/>
      </c>
      <c r="AI16" s="20" t="str">
        <f>IF(ISERROR(VLOOKUP('Choose Housekeeping Genes'!$C15,Calculations!$C$4:$M$99,11,0)),"",VLOOKUP('Choose Housekeeping Genes'!$C15,Calculations!$C$4:$M$99,11,0))</f>
        <v/>
      </c>
      <c r="AJ16" s="20" t="str">
        <f>IF(ISERROR(VLOOKUP('Choose Housekeeping Genes'!$C15,Calculations!$C$4:$Y$99,14,0)),"",VLOOKUP('Choose Housekeeping Genes'!$C15,Calculations!$C$4:$Y$99,14,0))</f>
        <v/>
      </c>
      <c r="AK16" s="20" t="str">
        <f>IF(ISERROR(VLOOKUP('Choose Housekeeping Genes'!$C15,Calculations!$C$4:$Y$99,15,0)),"",VLOOKUP('Choose Housekeeping Genes'!$C15,Calculations!$C$4:$Y$99,15,0))</f>
        <v/>
      </c>
      <c r="AL16" s="20" t="str">
        <f>IF(ISERROR(VLOOKUP('Choose Housekeeping Genes'!$C15,Calculations!$C$4:$Y$99,16,0)),"",VLOOKUP('Choose Housekeeping Genes'!$C15,Calculations!$C$4:$Y$99,16,0))</f>
        <v/>
      </c>
      <c r="AM16" s="20" t="str">
        <f>IF(ISERROR(VLOOKUP('Choose Housekeeping Genes'!$C15,Calculations!$C$4:$Y$99,17,0)),"",VLOOKUP('Choose Housekeeping Genes'!$C15,Calculations!$C$4:$Y$99,17,0))</f>
        <v/>
      </c>
      <c r="AN16" s="20" t="str">
        <f>IF(ISERROR(VLOOKUP('Choose Housekeeping Genes'!$C15,Calculations!$C$4:$Y$99,18,0)),"",VLOOKUP('Choose Housekeeping Genes'!$C15,Calculations!$C$4:$Y$99,18,0))</f>
        <v/>
      </c>
      <c r="AO16" s="20" t="str">
        <f>IF(ISERROR(VLOOKUP('Choose Housekeeping Genes'!$C15,Calculations!$C$4:$Y$99,19,0)),"",VLOOKUP('Choose Housekeeping Genes'!$C15,Calculations!$C$4:$Y$99,19,0))</f>
        <v/>
      </c>
      <c r="AP16" s="20" t="str">
        <f>IF(ISERROR(VLOOKUP('Choose Housekeeping Genes'!$C15,Calculations!$C$4:$Y$99,20,0)),"",VLOOKUP('Choose Housekeeping Genes'!$C15,Calculations!$C$4:$Y$99,20,0))</f>
        <v/>
      </c>
      <c r="AQ16" s="20" t="str">
        <f>IF(ISERROR(VLOOKUP('Choose Housekeeping Genes'!$C15,Calculations!$C$4:$Y$99,21,0)),"",VLOOKUP('Choose Housekeeping Genes'!$C15,Calculations!$C$4:$Y$99,21,0))</f>
        <v/>
      </c>
      <c r="AR16" s="20" t="str">
        <f>IF(ISERROR(VLOOKUP('Choose Housekeeping Genes'!$C15,Calculations!$C$4:$Y$99,22,0)),"",VLOOKUP('Choose Housekeeping Genes'!$C15,Calculations!$C$4:$Y$99,22,0))</f>
        <v/>
      </c>
      <c r="AS16" s="20" t="str">
        <f>IF(ISERROR(VLOOKUP('Choose Housekeeping Genes'!$C15,Calculations!$C$4:$Y$99,23,0)),"",VLOOKUP('Choose Housekeeping Genes'!$C15,Calculations!$C$4:$Y$99,23,0))</f>
        <v/>
      </c>
      <c r="AT16" s="34" t="str">
        <f t="shared" si="0"/>
        <v/>
      </c>
      <c r="AU16" s="34" t="str">
        <f t="shared" si="1"/>
        <v/>
      </c>
      <c r="AV16" s="34" t="str">
        <f t="shared" si="2"/>
        <v/>
      </c>
      <c r="AW16" s="34" t="str">
        <f t="shared" si="3"/>
        <v/>
      </c>
      <c r="AX16" s="34" t="str">
        <f t="shared" si="4"/>
        <v/>
      </c>
      <c r="AY16" s="34" t="str">
        <f t="shared" si="5"/>
        <v/>
      </c>
      <c r="AZ16" s="34" t="str">
        <f t="shared" si="6"/>
        <v/>
      </c>
      <c r="BA16" s="34" t="str">
        <f t="shared" si="7"/>
        <v/>
      </c>
      <c r="BB16" s="34" t="str">
        <f t="shared" si="8"/>
        <v/>
      </c>
      <c r="BC16" s="34" t="str">
        <f t="shared" si="9"/>
        <v/>
      </c>
      <c r="BD16" s="34" t="str">
        <f t="shared" si="10"/>
        <v/>
      </c>
      <c r="BE16" s="34" t="str">
        <f t="shared" si="11"/>
        <v/>
      </c>
      <c r="BF16" s="34" t="str">
        <f t="shared" si="12"/>
        <v/>
      </c>
      <c r="BG16" s="34" t="str">
        <f t="shared" si="13"/>
        <v/>
      </c>
      <c r="BH16" s="34" t="str">
        <f t="shared" si="14"/>
        <v/>
      </c>
      <c r="BI16" s="34" t="str">
        <f t="shared" si="15"/>
        <v/>
      </c>
      <c r="BJ16" s="34" t="str">
        <f t="shared" si="16"/>
        <v/>
      </c>
      <c r="BK16" s="34" t="str">
        <f t="shared" si="17"/>
        <v/>
      </c>
      <c r="BL16" s="34" t="str">
        <f t="shared" si="18"/>
        <v/>
      </c>
      <c r="BM16" s="34" t="str">
        <f t="shared" si="19"/>
        <v/>
      </c>
      <c r="BN16" s="36" t="e">
        <f t="shared" si="21"/>
        <v>#DIV/0!</v>
      </c>
      <c r="BO16" s="36" t="e">
        <f t="shared" si="22"/>
        <v>#DIV/0!</v>
      </c>
      <c r="BP16" s="37" t="str">
        <f t="shared" si="23"/>
        <v/>
      </c>
      <c r="BQ16" s="37" t="str">
        <f t="shared" si="24"/>
        <v/>
      </c>
      <c r="BR16" s="37" t="str">
        <f t="shared" si="25"/>
        <v/>
      </c>
      <c r="BS16" s="37" t="str">
        <f t="shared" si="26"/>
        <v/>
      </c>
      <c r="BT16" s="37" t="str">
        <f t="shared" si="27"/>
        <v/>
      </c>
      <c r="BU16" s="37" t="str">
        <f t="shared" si="28"/>
        <v/>
      </c>
      <c r="BV16" s="37" t="str">
        <f t="shared" si="29"/>
        <v/>
      </c>
      <c r="BW16" s="37" t="str">
        <f t="shared" si="30"/>
        <v/>
      </c>
      <c r="BX16" s="37" t="str">
        <f t="shared" si="31"/>
        <v/>
      </c>
      <c r="BY16" s="37" t="str">
        <f t="shared" si="32"/>
        <v/>
      </c>
      <c r="BZ16" s="37" t="str">
        <f t="shared" si="33"/>
        <v/>
      </c>
      <c r="CA16" s="37" t="str">
        <f t="shared" si="34"/>
        <v/>
      </c>
      <c r="CB16" s="37" t="str">
        <f t="shared" si="35"/>
        <v/>
      </c>
      <c r="CC16" s="37" t="str">
        <f t="shared" si="36"/>
        <v/>
      </c>
      <c r="CD16" s="37" t="str">
        <f t="shared" si="37"/>
        <v/>
      </c>
      <c r="CE16" s="37" t="str">
        <f t="shared" si="38"/>
        <v/>
      </c>
      <c r="CF16" s="37" t="str">
        <f t="shared" si="39"/>
        <v/>
      </c>
      <c r="CG16" s="37" t="str">
        <f t="shared" si="40"/>
        <v/>
      </c>
      <c r="CH16" s="37" t="str">
        <f t="shared" si="41"/>
        <v/>
      </c>
      <c r="CI16" s="37" t="str">
        <f t="shared" si="42"/>
        <v/>
      </c>
    </row>
    <row r="17" spans="1:87">
      <c r="A17" s="16"/>
      <c r="B17" s="14" t="str">
        <f>'Gene Table'!D16</f>
        <v>NM_000594</v>
      </c>
      <c r="C17" s="14" t="s">
        <v>61</v>
      </c>
      <c r="D17" s="15" t="str">
        <f>IF(SUM('Test Sample Data'!D$3:D$98)&gt;10,IF(AND(ISNUMBER('Test Sample Data'!D16),'Test Sample Data'!D16&lt;$B$1,'Test Sample Data'!D16&gt;0),'Test Sample Data'!D16,$B$1),"")</f>
        <v/>
      </c>
      <c r="E17" s="15" t="str">
        <f>IF(SUM('Test Sample Data'!E$3:E$98)&gt;10,IF(AND(ISNUMBER('Test Sample Data'!E16),'Test Sample Data'!E16&lt;$B$1,'Test Sample Data'!E16&gt;0),'Test Sample Data'!E16,$B$1),"")</f>
        <v/>
      </c>
      <c r="F17" s="15" t="str">
        <f>IF(SUM('Test Sample Data'!F$3:F$98)&gt;10,IF(AND(ISNUMBER('Test Sample Data'!F16),'Test Sample Data'!F16&lt;$B$1,'Test Sample Data'!F16&gt;0),'Test Sample Data'!F16,$B$1),"")</f>
        <v/>
      </c>
      <c r="G17" s="15" t="str">
        <f>IF(SUM('Test Sample Data'!G$3:G$98)&gt;10,IF(AND(ISNUMBER('Test Sample Data'!G16),'Test Sample Data'!G16&lt;$B$1,'Test Sample Data'!G16&gt;0),'Test Sample Data'!G16,$B$1),"")</f>
        <v/>
      </c>
      <c r="H17" s="15" t="str">
        <f>IF(SUM('Test Sample Data'!H$3:H$98)&gt;10,IF(AND(ISNUMBER('Test Sample Data'!H16),'Test Sample Data'!H16&lt;$B$1,'Test Sample Data'!H16&gt;0),'Test Sample Data'!H16,$B$1),"")</f>
        <v/>
      </c>
      <c r="I17" s="15" t="str">
        <f>IF(SUM('Test Sample Data'!I$3:I$98)&gt;10,IF(AND(ISNUMBER('Test Sample Data'!I16),'Test Sample Data'!I16&lt;$B$1,'Test Sample Data'!I16&gt;0),'Test Sample Data'!I16,$B$1),"")</f>
        <v/>
      </c>
      <c r="J17" s="15" t="str">
        <f>IF(SUM('Test Sample Data'!J$3:J$98)&gt;10,IF(AND(ISNUMBER('Test Sample Data'!J16),'Test Sample Data'!J16&lt;$B$1,'Test Sample Data'!J16&gt;0),'Test Sample Data'!J16,$B$1),"")</f>
        <v/>
      </c>
      <c r="K17" s="15" t="str">
        <f>IF(SUM('Test Sample Data'!K$3:K$98)&gt;10,IF(AND(ISNUMBER('Test Sample Data'!K16),'Test Sample Data'!K16&lt;$B$1,'Test Sample Data'!K16&gt;0),'Test Sample Data'!K16,$B$1),"")</f>
        <v/>
      </c>
      <c r="L17" s="15" t="str">
        <f>IF(SUM('Test Sample Data'!L$3:L$98)&gt;10,IF(AND(ISNUMBER('Test Sample Data'!L16),'Test Sample Data'!L16&lt;$B$1,'Test Sample Data'!L16&gt;0),'Test Sample Data'!L16,$B$1),"")</f>
        <v/>
      </c>
      <c r="M17" s="15" t="str">
        <f>IF(SUM('Test Sample Data'!M$3:M$98)&gt;10,IF(AND(ISNUMBER('Test Sample Data'!M16),'Test Sample Data'!M16&lt;$B$1,'Test Sample Data'!M16&gt;0),'Test Sample Data'!M16,$B$1),"")</f>
        <v/>
      </c>
      <c r="N17" s="15" t="str">
        <f>'Gene Table'!D16</f>
        <v>NM_000594</v>
      </c>
      <c r="O17" s="14" t="s">
        <v>61</v>
      </c>
      <c r="P17" s="15" t="str">
        <f>IF(SUM('Control Sample Data'!D$3:D$98)&gt;10,IF(AND(ISNUMBER('Control Sample Data'!D16),'Control Sample Data'!D16&lt;$B$1,'Control Sample Data'!D16&gt;0),'Control Sample Data'!D16,$B$1),"")</f>
        <v/>
      </c>
      <c r="Q17" s="15" t="str">
        <f>IF(SUM('Control Sample Data'!E$3:E$98)&gt;10,IF(AND(ISNUMBER('Control Sample Data'!E16),'Control Sample Data'!E16&lt;$B$1,'Control Sample Data'!E16&gt;0),'Control Sample Data'!E16,$B$1),"")</f>
        <v/>
      </c>
      <c r="R17" s="15" t="str">
        <f>IF(SUM('Control Sample Data'!F$3:F$98)&gt;10,IF(AND(ISNUMBER('Control Sample Data'!F16),'Control Sample Data'!F16&lt;$B$1,'Control Sample Data'!F16&gt;0),'Control Sample Data'!F16,$B$1),"")</f>
        <v/>
      </c>
      <c r="S17" s="15" t="str">
        <f>IF(SUM('Control Sample Data'!G$3:G$98)&gt;10,IF(AND(ISNUMBER('Control Sample Data'!G16),'Control Sample Data'!G16&lt;$B$1,'Control Sample Data'!G16&gt;0),'Control Sample Data'!G16,$B$1),"")</f>
        <v/>
      </c>
      <c r="T17" s="15" t="str">
        <f>IF(SUM('Control Sample Data'!H$3:H$98)&gt;10,IF(AND(ISNUMBER('Control Sample Data'!H16),'Control Sample Data'!H16&lt;$B$1,'Control Sample Data'!H16&gt;0),'Control Sample Data'!H16,$B$1),"")</f>
        <v/>
      </c>
      <c r="U17" s="15" t="str">
        <f>IF(SUM('Control Sample Data'!I$3:I$98)&gt;10,IF(AND(ISNUMBER('Control Sample Data'!I16),'Control Sample Data'!I16&lt;$B$1,'Control Sample Data'!I16&gt;0),'Control Sample Data'!I16,$B$1),"")</f>
        <v/>
      </c>
      <c r="V17" s="15" t="str">
        <f>IF(SUM('Control Sample Data'!J$3:J$98)&gt;10,IF(AND(ISNUMBER('Control Sample Data'!J16),'Control Sample Data'!J16&lt;$B$1,'Control Sample Data'!J16&gt;0),'Control Sample Data'!J16,$B$1),"")</f>
        <v/>
      </c>
      <c r="W17" s="15" t="str">
        <f>IF(SUM('Control Sample Data'!K$3:K$98)&gt;10,IF(AND(ISNUMBER('Control Sample Data'!K16),'Control Sample Data'!K16&lt;$B$1,'Control Sample Data'!K16&gt;0),'Control Sample Data'!K16,$B$1),"")</f>
        <v/>
      </c>
      <c r="X17" s="15" t="str">
        <f>IF(SUM('Control Sample Data'!L$3:L$98)&gt;10,IF(AND(ISNUMBER('Control Sample Data'!L16),'Control Sample Data'!L16&lt;$B$1,'Control Sample Data'!L16&gt;0),'Control Sample Data'!L16,$B$1),"")</f>
        <v/>
      </c>
      <c r="Y17" s="15" t="str">
        <f>IF(SUM('Control Sample Data'!M$3:M$98)&gt;10,IF(AND(ISNUMBER('Control Sample Data'!M16),'Control Sample Data'!M16&lt;$B$1,'Control Sample Data'!M16&gt;0),'Control Sample Data'!M16,$B$1),"")</f>
        <v/>
      </c>
      <c r="Z17" s="20" t="str">
        <f>IF(ISERROR(VLOOKUP('Choose Housekeeping Genes'!$C16,Calculations!$C$4:$M$99,2,0)),"",VLOOKUP('Choose Housekeeping Genes'!$C16,Calculations!$C$4:$M$99,2,0))</f>
        <v/>
      </c>
      <c r="AA17" s="20" t="str">
        <f>IF(ISERROR(VLOOKUP('Choose Housekeeping Genes'!$C16,Calculations!$C$4:$M$99,3,0)),"",VLOOKUP('Choose Housekeeping Genes'!$C16,Calculations!$C$4:$M$99,3,0))</f>
        <v/>
      </c>
      <c r="AB17" s="20" t="str">
        <f>IF(ISERROR(VLOOKUP('Choose Housekeeping Genes'!$C16,Calculations!$C$4:$M$99,4,0)),"",VLOOKUP('Choose Housekeeping Genes'!$C16,Calculations!$C$4:$M$99,4,0))</f>
        <v/>
      </c>
      <c r="AC17" s="20" t="str">
        <f>IF(ISERROR(VLOOKUP('Choose Housekeeping Genes'!$C16,Calculations!$C$4:$M$99,5,0)),"",VLOOKUP('Choose Housekeeping Genes'!$C16,Calculations!$C$4:$M$99,5,0))</f>
        <v/>
      </c>
      <c r="AD17" s="20" t="str">
        <f>IF(ISERROR(VLOOKUP('Choose Housekeeping Genes'!$C16,Calculations!$C$4:$M$99,6,0)),"",VLOOKUP('Choose Housekeeping Genes'!$C16,Calculations!$C$4:$M$99,6,0))</f>
        <v/>
      </c>
      <c r="AE17" s="20" t="str">
        <f>IF(ISERROR(VLOOKUP('Choose Housekeeping Genes'!$C16,Calculations!$C$4:$M$99,7,0)),"",VLOOKUP('Choose Housekeeping Genes'!$C16,Calculations!$C$4:$M$99,7,0))</f>
        <v/>
      </c>
      <c r="AF17" s="20" t="str">
        <f>IF(ISERROR(VLOOKUP('Choose Housekeeping Genes'!$C16,Calculations!$C$4:$M$99,8,0)),"",VLOOKUP('Choose Housekeeping Genes'!$C16,Calculations!$C$4:$M$99,8,0))</f>
        <v/>
      </c>
      <c r="AG17" s="20" t="str">
        <f>IF(ISERROR(VLOOKUP('Choose Housekeeping Genes'!$C16,Calculations!$C$4:$M$99,9,0)),"",VLOOKUP('Choose Housekeeping Genes'!$C16,Calculations!$C$4:$M$99,9,0))</f>
        <v/>
      </c>
      <c r="AH17" s="20" t="str">
        <f>IF(ISERROR(VLOOKUP('Choose Housekeeping Genes'!$C16,Calculations!$C$4:$M$99,10,0)),"",VLOOKUP('Choose Housekeeping Genes'!$C16,Calculations!$C$4:$M$99,10,0))</f>
        <v/>
      </c>
      <c r="AI17" s="20" t="str">
        <f>IF(ISERROR(VLOOKUP('Choose Housekeeping Genes'!$C16,Calculations!$C$4:$M$99,11,0)),"",VLOOKUP('Choose Housekeeping Genes'!$C16,Calculations!$C$4:$M$99,11,0))</f>
        <v/>
      </c>
      <c r="AJ17" s="20" t="str">
        <f>IF(ISERROR(VLOOKUP('Choose Housekeeping Genes'!$C16,Calculations!$C$4:$Y$99,14,0)),"",VLOOKUP('Choose Housekeeping Genes'!$C16,Calculations!$C$4:$Y$99,14,0))</f>
        <v/>
      </c>
      <c r="AK17" s="20" t="str">
        <f>IF(ISERROR(VLOOKUP('Choose Housekeeping Genes'!$C16,Calculations!$C$4:$Y$99,15,0)),"",VLOOKUP('Choose Housekeeping Genes'!$C16,Calculations!$C$4:$Y$99,15,0))</f>
        <v/>
      </c>
      <c r="AL17" s="20" t="str">
        <f>IF(ISERROR(VLOOKUP('Choose Housekeeping Genes'!$C16,Calculations!$C$4:$Y$99,16,0)),"",VLOOKUP('Choose Housekeeping Genes'!$C16,Calculations!$C$4:$Y$99,16,0))</f>
        <v/>
      </c>
      <c r="AM17" s="20" t="str">
        <f>IF(ISERROR(VLOOKUP('Choose Housekeeping Genes'!$C16,Calculations!$C$4:$Y$99,17,0)),"",VLOOKUP('Choose Housekeeping Genes'!$C16,Calculations!$C$4:$Y$99,17,0))</f>
        <v/>
      </c>
      <c r="AN17" s="20" t="str">
        <f>IF(ISERROR(VLOOKUP('Choose Housekeeping Genes'!$C16,Calculations!$C$4:$Y$99,18,0)),"",VLOOKUP('Choose Housekeeping Genes'!$C16,Calculations!$C$4:$Y$99,18,0))</f>
        <v/>
      </c>
      <c r="AO17" s="20" t="str">
        <f>IF(ISERROR(VLOOKUP('Choose Housekeeping Genes'!$C16,Calculations!$C$4:$Y$99,19,0)),"",VLOOKUP('Choose Housekeeping Genes'!$C16,Calculations!$C$4:$Y$99,19,0))</f>
        <v/>
      </c>
      <c r="AP17" s="20" t="str">
        <f>IF(ISERROR(VLOOKUP('Choose Housekeeping Genes'!$C16,Calculations!$C$4:$Y$99,20,0)),"",VLOOKUP('Choose Housekeeping Genes'!$C16,Calculations!$C$4:$Y$99,20,0))</f>
        <v/>
      </c>
      <c r="AQ17" s="20" t="str">
        <f>IF(ISERROR(VLOOKUP('Choose Housekeeping Genes'!$C16,Calculations!$C$4:$Y$99,21,0)),"",VLOOKUP('Choose Housekeeping Genes'!$C16,Calculations!$C$4:$Y$99,21,0))</f>
        <v/>
      </c>
      <c r="AR17" s="20" t="str">
        <f>IF(ISERROR(VLOOKUP('Choose Housekeeping Genes'!$C16,Calculations!$C$4:$Y$99,22,0)),"",VLOOKUP('Choose Housekeeping Genes'!$C16,Calculations!$C$4:$Y$99,22,0))</f>
        <v/>
      </c>
      <c r="AS17" s="20" t="str">
        <f>IF(ISERROR(VLOOKUP('Choose Housekeeping Genes'!$C16,Calculations!$C$4:$Y$99,23,0)),"",VLOOKUP('Choose Housekeeping Genes'!$C16,Calculations!$C$4:$Y$99,23,0))</f>
        <v/>
      </c>
      <c r="AT17" s="34" t="str">
        <f t="shared" si="0"/>
        <v/>
      </c>
      <c r="AU17" s="34" t="str">
        <f t="shared" si="1"/>
        <v/>
      </c>
      <c r="AV17" s="34" t="str">
        <f t="shared" si="2"/>
        <v/>
      </c>
      <c r="AW17" s="34" t="str">
        <f t="shared" si="3"/>
        <v/>
      </c>
      <c r="AX17" s="34" t="str">
        <f t="shared" si="4"/>
        <v/>
      </c>
      <c r="AY17" s="34" t="str">
        <f t="shared" si="5"/>
        <v/>
      </c>
      <c r="AZ17" s="34" t="str">
        <f t="shared" si="6"/>
        <v/>
      </c>
      <c r="BA17" s="34" t="str">
        <f t="shared" si="7"/>
        <v/>
      </c>
      <c r="BB17" s="34" t="str">
        <f t="shared" si="8"/>
        <v/>
      </c>
      <c r="BC17" s="34" t="str">
        <f t="shared" si="9"/>
        <v/>
      </c>
      <c r="BD17" s="34" t="str">
        <f t="shared" si="10"/>
        <v/>
      </c>
      <c r="BE17" s="34" t="str">
        <f t="shared" si="11"/>
        <v/>
      </c>
      <c r="BF17" s="34" t="str">
        <f t="shared" si="12"/>
        <v/>
      </c>
      <c r="BG17" s="34" t="str">
        <f t="shared" si="13"/>
        <v/>
      </c>
      <c r="BH17" s="34" t="str">
        <f t="shared" si="14"/>
        <v/>
      </c>
      <c r="BI17" s="34" t="str">
        <f t="shared" si="15"/>
        <v/>
      </c>
      <c r="BJ17" s="34" t="str">
        <f t="shared" si="16"/>
        <v/>
      </c>
      <c r="BK17" s="34" t="str">
        <f t="shared" si="17"/>
        <v/>
      </c>
      <c r="BL17" s="34" t="str">
        <f t="shared" si="18"/>
        <v/>
      </c>
      <c r="BM17" s="34" t="str">
        <f t="shared" si="19"/>
        <v/>
      </c>
      <c r="BN17" s="36" t="e">
        <f t="shared" si="21"/>
        <v>#DIV/0!</v>
      </c>
      <c r="BO17" s="36" t="e">
        <f t="shared" si="22"/>
        <v>#DIV/0!</v>
      </c>
      <c r="BP17" s="37" t="str">
        <f t="shared" si="23"/>
        <v/>
      </c>
      <c r="BQ17" s="37" t="str">
        <f t="shared" si="24"/>
        <v/>
      </c>
      <c r="BR17" s="37" t="str">
        <f t="shared" si="25"/>
        <v/>
      </c>
      <c r="BS17" s="37" t="str">
        <f t="shared" si="26"/>
        <v/>
      </c>
      <c r="BT17" s="37" t="str">
        <f t="shared" si="27"/>
        <v/>
      </c>
      <c r="BU17" s="37" t="str">
        <f t="shared" si="28"/>
        <v/>
      </c>
      <c r="BV17" s="37" t="str">
        <f t="shared" si="29"/>
        <v/>
      </c>
      <c r="BW17" s="37" t="str">
        <f t="shared" si="30"/>
        <v/>
      </c>
      <c r="BX17" s="37" t="str">
        <f t="shared" si="31"/>
        <v/>
      </c>
      <c r="BY17" s="37" t="str">
        <f t="shared" si="32"/>
        <v/>
      </c>
      <c r="BZ17" s="37" t="str">
        <f t="shared" si="33"/>
        <v/>
      </c>
      <c r="CA17" s="37" t="str">
        <f t="shared" si="34"/>
        <v/>
      </c>
      <c r="CB17" s="37" t="str">
        <f t="shared" si="35"/>
        <v/>
      </c>
      <c r="CC17" s="37" t="str">
        <f t="shared" si="36"/>
        <v/>
      </c>
      <c r="CD17" s="37" t="str">
        <f t="shared" si="37"/>
        <v/>
      </c>
      <c r="CE17" s="37" t="str">
        <f t="shared" si="38"/>
        <v/>
      </c>
      <c r="CF17" s="37" t="str">
        <f t="shared" si="39"/>
        <v/>
      </c>
      <c r="CG17" s="37" t="str">
        <f t="shared" si="40"/>
        <v/>
      </c>
      <c r="CH17" s="37" t="str">
        <f t="shared" si="41"/>
        <v/>
      </c>
      <c r="CI17" s="37" t="str">
        <f t="shared" si="42"/>
        <v/>
      </c>
    </row>
    <row r="18" spans="1:87">
      <c r="A18" s="16"/>
      <c r="B18" s="14" t="str">
        <f>'Gene Table'!D17</f>
        <v>NM_053056</v>
      </c>
      <c r="C18" s="14" t="s">
        <v>65</v>
      </c>
      <c r="D18" s="15" t="str">
        <f>IF(SUM('Test Sample Data'!D$3:D$98)&gt;10,IF(AND(ISNUMBER('Test Sample Data'!D17),'Test Sample Data'!D17&lt;$B$1,'Test Sample Data'!D17&gt;0),'Test Sample Data'!D17,$B$1),"")</f>
        <v/>
      </c>
      <c r="E18" s="15" t="str">
        <f>IF(SUM('Test Sample Data'!E$3:E$98)&gt;10,IF(AND(ISNUMBER('Test Sample Data'!E17),'Test Sample Data'!E17&lt;$B$1,'Test Sample Data'!E17&gt;0),'Test Sample Data'!E17,$B$1),"")</f>
        <v/>
      </c>
      <c r="F18" s="15" t="str">
        <f>IF(SUM('Test Sample Data'!F$3:F$98)&gt;10,IF(AND(ISNUMBER('Test Sample Data'!F17),'Test Sample Data'!F17&lt;$B$1,'Test Sample Data'!F17&gt;0),'Test Sample Data'!F17,$B$1),"")</f>
        <v/>
      </c>
      <c r="G18" s="15" t="str">
        <f>IF(SUM('Test Sample Data'!G$3:G$98)&gt;10,IF(AND(ISNUMBER('Test Sample Data'!G17),'Test Sample Data'!G17&lt;$B$1,'Test Sample Data'!G17&gt;0),'Test Sample Data'!G17,$B$1),"")</f>
        <v/>
      </c>
      <c r="H18" s="15" t="str">
        <f>IF(SUM('Test Sample Data'!H$3:H$98)&gt;10,IF(AND(ISNUMBER('Test Sample Data'!H17),'Test Sample Data'!H17&lt;$B$1,'Test Sample Data'!H17&gt;0),'Test Sample Data'!H17,$B$1),"")</f>
        <v/>
      </c>
      <c r="I18" s="15" t="str">
        <f>IF(SUM('Test Sample Data'!I$3:I$98)&gt;10,IF(AND(ISNUMBER('Test Sample Data'!I17),'Test Sample Data'!I17&lt;$B$1,'Test Sample Data'!I17&gt;0),'Test Sample Data'!I17,$B$1),"")</f>
        <v/>
      </c>
      <c r="J18" s="15" t="str">
        <f>IF(SUM('Test Sample Data'!J$3:J$98)&gt;10,IF(AND(ISNUMBER('Test Sample Data'!J17),'Test Sample Data'!J17&lt;$B$1,'Test Sample Data'!J17&gt;0),'Test Sample Data'!J17,$B$1),"")</f>
        <v/>
      </c>
      <c r="K18" s="15" t="str">
        <f>IF(SUM('Test Sample Data'!K$3:K$98)&gt;10,IF(AND(ISNUMBER('Test Sample Data'!K17),'Test Sample Data'!K17&lt;$B$1,'Test Sample Data'!K17&gt;0),'Test Sample Data'!K17,$B$1),"")</f>
        <v/>
      </c>
      <c r="L18" s="15" t="str">
        <f>IF(SUM('Test Sample Data'!L$3:L$98)&gt;10,IF(AND(ISNUMBER('Test Sample Data'!L17),'Test Sample Data'!L17&lt;$B$1,'Test Sample Data'!L17&gt;0),'Test Sample Data'!L17,$B$1),"")</f>
        <v/>
      </c>
      <c r="M18" s="15" t="str">
        <f>IF(SUM('Test Sample Data'!M$3:M$98)&gt;10,IF(AND(ISNUMBER('Test Sample Data'!M17),'Test Sample Data'!M17&lt;$B$1,'Test Sample Data'!M17&gt;0),'Test Sample Data'!M17,$B$1),"")</f>
        <v/>
      </c>
      <c r="N18" s="15" t="str">
        <f>'Gene Table'!D17</f>
        <v>NM_053056</v>
      </c>
      <c r="O18" s="14" t="s">
        <v>65</v>
      </c>
      <c r="P18" s="15" t="str">
        <f>IF(SUM('Control Sample Data'!D$3:D$98)&gt;10,IF(AND(ISNUMBER('Control Sample Data'!D17),'Control Sample Data'!D17&lt;$B$1,'Control Sample Data'!D17&gt;0),'Control Sample Data'!D17,$B$1),"")</f>
        <v/>
      </c>
      <c r="Q18" s="15" t="str">
        <f>IF(SUM('Control Sample Data'!E$3:E$98)&gt;10,IF(AND(ISNUMBER('Control Sample Data'!E17),'Control Sample Data'!E17&lt;$B$1,'Control Sample Data'!E17&gt;0),'Control Sample Data'!E17,$B$1),"")</f>
        <v/>
      </c>
      <c r="R18" s="15" t="str">
        <f>IF(SUM('Control Sample Data'!F$3:F$98)&gt;10,IF(AND(ISNUMBER('Control Sample Data'!F17),'Control Sample Data'!F17&lt;$B$1,'Control Sample Data'!F17&gt;0),'Control Sample Data'!F17,$B$1),"")</f>
        <v/>
      </c>
      <c r="S18" s="15" t="str">
        <f>IF(SUM('Control Sample Data'!G$3:G$98)&gt;10,IF(AND(ISNUMBER('Control Sample Data'!G17),'Control Sample Data'!G17&lt;$B$1,'Control Sample Data'!G17&gt;0),'Control Sample Data'!G17,$B$1),"")</f>
        <v/>
      </c>
      <c r="T18" s="15" t="str">
        <f>IF(SUM('Control Sample Data'!H$3:H$98)&gt;10,IF(AND(ISNUMBER('Control Sample Data'!H17),'Control Sample Data'!H17&lt;$B$1,'Control Sample Data'!H17&gt;0),'Control Sample Data'!H17,$B$1),"")</f>
        <v/>
      </c>
      <c r="U18" s="15" t="str">
        <f>IF(SUM('Control Sample Data'!I$3:I$98)&gt;10,IF(AND(ISNUMBER('Control Sample Data'!I17),'Control Sample Data'!I17&lt;$B$1,'Control Sample Data'!I17&gt;0),'Control Sample Data'!I17,$B$1),"")</f>
        <v/>
      </c>
      <c r="V18" s="15" t="str">
        <f>IF(SUM('Control Sample Data'!J$3:J$98)&gt;10,IF(AND(ISNUMBER('Control Sample Data'!J17),'Control Sample Data'!J17&lt;$B$1,'Control Sample Data'!J17&gt;0),'Control Sample Data'!J17,$B$1),"")</f>
        <v/>
      </c>
      <c r="W18" s="15" t="str">
        <f>IF(SUM('Control Sample Data'!K$3:K$98)&gt;10,IF(AND(ISNUMBER('Control Sample Data'!K17),'Control Sample Data'!K17&lt;$B$1,'Control Sample Data'!K17&gt;0),'Control Sample Data'!K17,$B$1),"")</f>
        <v/>
      </c>
      <c r="X18" s="15" t="str">
        <f>IF(SUM('Control Sample Data'!L$3:L$98)&gt;10,IF(AND(ISNUMBER('Control Sample Data'!L17),'Control Sample Data'!L17&lt;$B$1,'Control Sample Data'!L17&gt;0),'Control Sample Data'!L17,$B$1),"")</f>
        <v/>
      </c>
      <c r="Y18" s="15" t="str">
        <f>IF(SUM('Control Sample Data'!M$3:M$98)&gt;10,IF(AND(ISNUMBER('Control Sample Data'!M17),'Control Sample Data'!M17&lt;$B$1,'Control Sample Data'!M17&gt;0),'Control Sample Data'!M17,$B$1),"")</f>
        <v/>
      </c>
      <c r="Z18" s="20" t="str">
        <f>IF(ISERROR(VLOOKUP('Choose Housekeeping Genes'!$C17,Calculations!$C$4:$M$99,2,0)),"",VLOOKUP('Choose Housekeeping Genes'!$C17,Calculations!$C$4:$M$99,2,0))</f>
        <v/>
      </c>
      <c r="AA18" s="20" t="str">
        <f>IF(ISERROR(VLOOKUP('Choose Housekeeping Genes'!$C17,Calculations!$C$4:$M$99,3,0)),"",VLOOKUP('Choose Housekeeping Genes'!$C17,Calculations!$C$4:$M$99,3,0))</f>
        <v/>
      </c>
      <c r="AB18" s="20" t="str">
        <f>IF(ISERROR(VLOOKUP('Choose Housekeeping Genes'!$C17,Calculations!$C$4:$M$99,4,0)),"",VLOOKUP('Choose Housekeeping Genes'!$C17,Calculations!$C$4:$M$99,4,0))</f>
        <v/>
      </c>
      <c r="AC18" s="20" t="str">
        <f>IF(ISERROR(VLOOKUP('Choose Housekeeping Genes'!$C17,Calculations!$C$4:$M$99,5,0)),"",VLOOKUP('Choose Housekeeping Genes'!$C17,Calculations!$C$4:$M$99,5,0))</f>
        <v/>
      </c>
      <c r="AD18" s="20" t="str">
        <f>IF(ISERROR(VLOOKUP('Choose Housekeeping Genes'!$C17,Calculations!$C$4:$M$99,6,0)),"",VLOOKUP('Choose Housekeeping Genes'!$C17,Calculations!$C$4:$M$99,6,0))</f>
        <v/>
      </c>
      <c r="AE18" s="20" t="str">
        <f>IF(ISERROR(VLOOKUP('Choose Housekeeping Genes'!$C17,Calculations!$C$4:$M$99,7,0)),"",VLOOKUP('Choose Housekeeping Genes'!$C17,Calculations!$C$4:$M$99,7,0))</f>
        <v/>
      </c>
      <c r="AF18" s="20" t="str">
        <f>IF(ISERROR(VLOOKUP('Choose Housekeeping Genes'!$C17,Calculations!$C$4:$M$99,8,0)),"",VLOOKUP('Choose Housekeeping Genes'!$C17,Calculations!$C$4:$M$99,8,0))</f>
        <v/>
      </c>
      <c r="AG18" s="20" t="str">
        <f>IF(ISERROR(VLOOKUP('Choose Housekeeping Genes'!$C17,Calculations!$C$4:$M$99,9,0)),"",VLOOKUP('Choose Housekeeping Genes'!$C17,Calculations!$C$4:$M$99,9,0))</f>
        <v/>
      </c>
      <c r="AH18" s="20" t="str">
        <f>IF(ISERROR(VLOOKUP('Choose Housekeeping Genes'!$C17,Calculations!$C$4:$M$99,10,0)),"",VLOOKUP('Choose Housekeeping Genes'!$C17,Calculations!$C$4:$M$99,10,0))</f>
        <v/>
      </c>
      <c r="AI18" s="20" t="str">
        <f>IF(ISERROR(VLOOKUP('Choose Housekeeping Genes'!$C17,Calculations!$C$4:$M$99,11,0)),"",VLOOKUP('Choose Housekeeping Genes'!$C17,Calculations!$C$4:$M$99,11,0))</f>
        <v/>
      </c>
      <c r="AJ18" s="20" t="str">
        <f>IF(ISERROR(VLOOKUP('Choose Housekeeping Genes'!$C17,Calculations!$C$4:$Y$99,14,0)),"",VLOOKUP('Choose Housekeeping Genes'!$C17,Calculations!$C$4:$Y$99,14,0))</f>
        <v/>
      </c>
      <c r="AK18" s="20" t="str">
        <f>IF(ISERROR(VLOOKUP('Choose Housekeeping Genes'!$C17,Calculations!$C$4:$Y$99,15,0)),"",VLOOKUP('Choose Housekeeping Genes'!$C17,Calculations!$C$4:$Y$99,15,0))</f>
        <v/>
      </c>
      <c r="AL18" s="20" t="str">
        <f>IF(ISERROR(VLOOKUP('Choose Housekeeping Genes'!$C17,Calculations!$C$4:$Y$99,16,0)),"",VLOOKUP('Choose Housekeeping Genes'!$C17,Calculations!$C$4:$Y$99,16,0))</f>
        <v/>
      </c>
      <c r="AM18" s="20" t="str">
        <f>IF(ISERROR(VLOOKUP('Choose Housekeeping Genes'!$C17,Calculations!$C$4:$Y$99,17,0)),"",VLOOKUP('Choose Housekeeping Genes'!$C17,Calculations!$C$4:$Y$99,17,0))</f>
        <v/>
      </c>
      <c r="AN18" s="20" t="str">
        <f>IF(ISERROR(VLOOKUP('Choose Housekeeping Genes'!$C17,Calculations!$C$4:$Y$99,18,0)),"",VLOOKUP('Choose Housekeeping Genes'!$C17,Calculations!$C$4:$Y$99,18,0))</f>
        <v/>
      </c>
      <c r="AO18" s="20" t="str">
        <f>IF(ISERROR(VLOOKUP('Choose Housekeeping Genes'!$C17,Calculations!$C$4:$Y$99,19,0)),"",VLOOKUP('Choose Housekeeping Genes'!$C17,Calculations!$C$4:$Y$99,19,0))</f>
        <v/>
      </c>
      <c r="AP18" s="20" t="str">
        <f>IF(ISERROR(VLOOKUP('Choose Housekeeping Genes'!$C17,Calculations!$C$4:$Y$99,20,0)),"",VLOOKUP('Choose Housekeeping Genes'!$C17,Calculations!$C$4:$Y$99,20,0))</f>
        <v/>
      </c>
      <c r="AQ18" s="20" t="str">
        <f>IF(ISERROR(VLOOKUP('Choose Housekeeping Genes'!$C17,Calculations!$C$4:$Y$99,21,0)),"",VLOOKUP('Choose Housekeeping Genes'!$C17,Calculations!$C$4:$Y$99,21,0))</f>
        <v/>
      </c>
      <c r="AR18" s="20" t="str">
        <f>IF(ISERROR(VLOOKUP('Choose Housekeeping Genes'!$C17,Calculations!$C$4:$Y$99,22,0)),"",VLOOKUP('Choose Housekeeping Genes'!$C17,Calculations!$C$4:$Y$99,22,0))</f>
        <v/>
      </c>
      <c r="AS18" s="20" t="str">
        <f>IF(ISERROR(VLOOKUP('Choose Housekeeping Genes'!$C17,Calculations!$C$4:$Y$99,23,0)),"",VLOOKUP('Choose Housekeeping Genes'!$C17,Calculations!$C$4:$Y$99,23,0))</f>
        <v/>
      </c>
      <c r="AT18" s="34" t="str">
        <f t="shared" si="0"/>
        <v/>
      </c>
      <c r="AU18" s="34" t="str">
        <f t="shared" si="1"/>
        <v/>
      </c>
      <c r="AV18" s="34" t="str">
        <f t="shared" si="2"/>
        <v/>
      </c>
      <c r="AW18" s="34" t="str">
        <f t="shared" si="3"/>
        <v/>
      </c>
      <c r="AX18" s="34" t="str">
        <f t="shared" si="4"/>
        <v/>
      </c>
      <c r="AY18" s="34" t="str">
        <f t="shared" si="5"/>
        <v/>
      </c>
      <c r="AZ18" s="34" t="str">
        <f t="shared" si="6"/>
        <v/>
      </c>
      <c r="BA18" s="34" t="str">
        <f t="shared" si="7"/>
        <v/>
      </c>
      <c r="BB18" s="34" t="str">
        <f t="shared" si="8"/>
        <v/>
      </c>
      <c r="BC18" s="34" t="str">
        <f t="shared" si="9"/>
        <v/>
      </c>
      <c r="BD18" s="34" t="str">
        <f t="shared" si="10"/>
        <v/>
      </c>
      <c r="BE18" s="34" t="str">
        <f t="shared" si="11"/>
        <v/>
      </c>
      <c r="BF18" s="34" t="str">
        <f t="shared" si="12"/>
        <v/>
      </c>
      <c r="BG18" s="34" t="str">
        <f t="shared" si="13"/>
        <v/>
      </c>
      <c r="BH18" s="34" t="str">
        <f t="shared" si="14"/>
        <v/>
      </c>
      <c r="BI18" s="34" t="str">
        <f t="shared" si="15"/>
        <v/>
      </c>
      <c r="BJ18" s="34" t="str">
        <f t="shared" si="16"/>
        <v/>
      </c>
      <c r="BK18" s="34" t="str">
        <f t="shared" si="17"/>
        <v/>
      </c>
      <c r="BL18" s="34" t="str">
        <f t="shared" si="18"/>
        <v/>
      </c>
      <c r="BM18" s="34" t="str">
        <f t="shared" si="19"/>
        <v/>
      </c>
      <c r="BN18" s="36" t="e">
        <f t="shared" si="21"/>
        <v>#DIV/0!</v>
      </c>
      <c r="BO18" s="36" t="e">
        <f t="shared" si="22"/>
        <v>#DIV/0!</v>
      </c>
      <c r="BP18" s="37" t="str">
        <f t="shared" si="23"/>
        <v/>
      </c>
      <c r="BQ18" s="37" t="str">
        <f t="shared" si="24"/>
        <v/>
      </c>
      <c r="BR18" s="37" t="str">
        <f t="shared" si="25"/>
        <v/>
      </c>
      <c r="BS18" s="37" t="str">
        <f t="shared" si="26"/>
        <v/>
      </c>
      <c r="BT18" s="37" t="str">
        <f t="shared" si="27"/>
        <v/>
      </c>
      <c r="BU18" s="37" t="str">
        <f t="shared" si="28"/>
        <v/>
      </c>
      <c r="BV18" s="37" t="str">
        <f t="shared" si="29"/>
        <v/>
      </c>
      <c r="BW18" s="37" t="str">
        <f t="shared" si="30"/>
        <v/>
      </c>
      <c r="BX18" s="37" t="str">
        <f t="shared" si="31"/>
        <v/>
      </c>
      <c r="BY18" s="37" t="str">
        <f t="shared" si="32"/>
        <v/>
      </c>
      <c r="BZ18" s="37" t="str">
        <f t="shared" si="33"/>
        <v/>
      </c>
      <c r="CA18" s="37" t="str">
        <f t="shared" si="34"/>
        <v/>
      </c>
      <c r="CB18" s="37" t="str">
        <f t="shared" si="35"/>
        <v/>
      </c>
      <c r="CC18" s="37" t="str">
        <f t="shared" si="36"/>
        <v/>
      </c>
      <c r="CD18" s="37" t="str">
        <f t="shared" si="37"/>
        <v/>
      </c>
      <c r="CE18" s="37" t="str">
        <f t="shared" si="38"/>
        <v/>
      </c>
      <c r="CF18" s="37" t="str">
        <f t="shared" si="39"/>
        <v/>
      </c>
      <c r="CG18" s="37" t="str">
        <f t="shared" si="40"/>
        <v/>
      </c>
      <c r="CH18" s="37" t="str">
        <f t="shared" si="41"/>
        <v/>
      </c>
      <c r="CI18" s="37" t="str">
        <f t="shared" si="42"/>
        <v/>
      </c>
    </row>
    <row r="19" spans="1:87">
      <c r="A19" s="16"/>
      <c r="B19" s="14" t="str">
        <f>'Gene Table'!D18</f>
        <v>NM_000123</v>
      </c>
      <c r="C19" s="14" t="s">
        <v>69</v>
      </c>
      <c r="D19" s="15" t="str">
        <f>IF(SUM('Test Sample Data'!D$3:D$98)&gt;10,IF(AND(ISNUMBER('Test Sample Data'!D18),'Test Sample Data'!D18&lt;$B$1,'Test Sample Data'!D18&gt;0),'Test Sample Data'!D18,$B$1),"")</f>
        <v/>
      </c>
      <c r="E19" s="15" t="str">
        <f>IF(SUM('Test Sample Data'!E$3:E$98)&gt;10,IF(AND(ISNUMBER('Test Sample Data'!E18),'Test Sample Data'!E18&lt;$B$1,'Test Sample Data'!E18&gt;0),'Test Sample Data'!E18,$B$1),"")</f>
        <v/>
      </c>
      <c r="F19" s="15" t="str">
        <f>IF(SUM('Test Sample Data'!F$3:F$98)&gt;10,IF(AND(ISNUMBER('Test Sample Data'!F18),'Test Sample Data'!F18&lt;$B$1,'Test Sample Data'!F18&gt;0),'Test Sample Data'!F18,$B$1),"")</f>
        <v/>
      </c>
      <c r="G19" s="15" t="str">
        <f>IF(SUM('Test Sample Data'!G$3:G$98)&gt;10,IF(AND(ISNUMBER('Test Sample Data'!G18),'Test Sample Data'!G18&lt;$B$1,'Test Sample Data'!G18&gt;0),'Test Sample Data'!G18,$B$1),"")</f>
        <v/>
      </c>
      <c r="H19" s="15" t="str">
        <f>IF(SUM('Test Sample Data'!H$3:H$98)&gt;10,IF(AND(ISNUMBER('Test Sample Data'!H18),'Test Sample Data'!H18&lt;$B$1,'Test Sample Data'!H18&gt;0),'Test Sample Data'!H18,$B$1),"")</f>
        <v/>
      </c>
      <c r="I19" s="15" t="str">
        <f>IF(SUM('Test Sample Data'!I$3:I$98)&gt;10,IF(AND(ISNUMBER('Test Sample Data'!I18),'Test Sample Data'!I18&lt;$B$1,'Test Sample Data'!I18&gt;0),'Test Sample Data'!I18,$B$1),"")</f>
        <v/>
      </c>
      <c r="J19" s="15" t="str">
        <f>IF(SUM('Test Sample Data'!J$3:J$98)&gt;10,IF(AND(ISNUMBER('Test Sample Data'!J18),'Test Sample Data'!J18&lt;$B$1,'Test Sample Data'!J18&gt;0),'Test Sample Data'!J18,$B$1),"")</f>
        <v/>
      </c>
      <c r="K19" s="15" t="str">
        <f>IF(SUM('Test Sample Data'!K$3:K$98)&gt;10,IF(AND(ISNUMBER('Test Sample Data'!K18),'Test Sample Data'!K18&lt;$B$1,'Test Sample Data'!K18&gt;0),'Test Sample Data'!K18,$B$1),"")</f>
        <v/>
      </c>
      <c r="L19" s="15" t="str">
        <f>IF(SUM('Test Sample Data'!L$3:L$98)&gt;10,IF(AND(ISNUMBER('Test Sample Data'!L18),'Test Sample Data'!L18&lt;$B$1,'Test Sample Data'!L18&gt;0),'Test Sample Data'!L18,$B$1),"")</f>
        <v/>
      </c>
      <c r="M19" s="15" t="str">
        <f>IF(SUM('Test Sample Data'!M$3:M$98)&gt;10,IF(AND(ISNUMBER('Test Sample Data'!M18),'Test Sample Data'!M18&lt;$B$1,'Test Sample Data'!M18&gt;0),'Test Sample Data'!M18,$B$1),"")</f>
        <v/>
      </c>
      <c r="N19" s="15" t="str">
        <f>'Gene Table'!D18</f>
        <v>NM_000123</v>
      </c>
      <c r="O19" s="14" t="s">
        <v>69</v>
      </c>
      <c r="P19" s="15" t="str">
        <f>IF(SUM('Control Sample Data'!D$3:D$98)&gt;10,IF(AND(ISNUMBER('Control Sample Data'!D18),'Control Sample Data'!D18&lt;$B$1,'Control Sample Data'!D18&gt;0),'Control Sample Data'!D18,$B$1),"")</f>
        <v/>
      </c>
      <c r="Q19" s="15" t="str">
        <f>IF(SUM('Control Sample Data'!E$3:E$98)&gt;10,IF(AND(ISNUMBER('Control Sample Data'!E18),'Control Sample Data'!E18&lt;$B$1,'Control Sample Data'!E18&gt;0),'Control Sample Data'!E18,$B$1),"")</f>
        <v/>
      </c>
      <c r="R19" s="15" t="str">
        <f>IF(SUM('Control Sample Data'!F$3:F$98)&gt;10,IF(AND(ISNUMBER('Control Sample Data'!F18),'Control Sample Data'!F18&lt;$B$1,'Control Sample Data'!F18&gt;0),'Control Sample Data'!F18,$B$1),"")</f>
        <v/>
      </c>
      <c r="S19" s="15" t="str">
        <f>IF(SUM('Control Sample Data'!G$3:G$98)&gt;10,IF(AND(ISNUMBER('Control Sample Data'!G18),'Control Sample Data'!G18&lt;$B$1,'Control Sample Data'!G18&gt;0),'Control Sample Data'!G18,$B$1),"")</f>
        <v/>
      </c>
      <c r="T19" s="15" t="str">
        <f>IF(SUM('Control Sample Data'!H$3:H$98)&gt;10,IF(AND(ISNUMBER('Control Sample Data'!H18),'Control Sample Data'!H18&lt;$B$1,'Control Sample Data'!H18&gt;0),'Control Sample Data'!H18,$B$1),"")</f>
        <v/>
      </c>
      <c r="U19" s="15" t="str">
        <f>IF(SUM('Control Sample Data'!I$3:I$98)&gt;10,IF(AND(ISNUMBER('Control Sample Data'!I18),'Control Sample Data'!I18&lt;$B$1,'Control Sample Data'!I18&gt;0),'Control Sample Data'!I18,$B$1),"")</f>
        <v/>
      </c>
      <c r="V19" s="15" t="str">
        <f>IF(SUM('Control Sample Data'!J$3:J$98)&gt;10,IF(AND(ISNUMBER('Control Sample Data'!J18),'Control Sample Data'!J18&lt;$B$1,'Control Sample Data'!J18&gt;0),'Control Sample Data'!J18,$B$1),"")</f>
        <v/>
      </c>
      <c r="W19" s="15" t="str">
        <f>IF(SUM('Control Sample Data'!K$3:K$98)&gt;10,IF(AND(ISNUMBER('Control Sample Data'!K18),'Control Sample Data'!K18&lt;$B$1,'Control Sample Data'!K18&gt;0),'Control Sample Data'!K18,$B$1),"")</f>
        <v/>
      </c>
      <c r="X19" s="15" t="str">
        <f>IF(SUM('Control Sample Data'!L$3:L$98)&gt;10,IF(AND(ISNUMBER('Control Sample Data'!L18),'Control Sample Data'!L18&lt;$B$1,'Control Sample Data'!L18&gt;0),'Control Sample Data'!L18,$B$1),"")</f>
        <v/>
      </c>
      <c r="Y19" s="15" t="str">
        <f>IF(SUM('Control Sample Data'!M$3:M$98)&gt;10,IF(AND(ISNUMBER('Control Sample Data'!M18),'Control Sample Data'!M18&lt;$B$1,'Control Sample Data'!M18&gt;0),'Control Sample Data'!M18,$B$1),"")</f>
        <v/>
      </c>
      <c r="Z19" s="20" t="str">
        <f>IF(ISERROR(VLOOKUP('Choose Housekeeping Genes'!$C18,Calculations!$C$4:$M$99,2,0)),"",VLOOKUP('Choose Housekeeping Genes'!$C18,Calculations!$C$4:$M$99,2,0))</f>
        <v/>
      </c>
      <c r="AA19" s="20" t="str">
        <f>IF(ISERROR(VLOOKUP('Choose Housekeeping Genes'!$C18,Calculations!$C$4:$M$99,3,0)),"",VLOOKUP('Choose Housekeeping Genes'!$C18,Calculations!$C$4:$M$99,3,0))</f>
        <v/>
      </c>
      <c r="AB19" s="20" t="str">
        <f>IF(ISERROR(VLOOKUP('Choose Housekeeping Genes'!$C18,Calculations!$C$4:$M$99,4,0)),"",VLOOKUP('Choose Housekeeping Genes'!$C18,Calculations!$C$4:$M$99,4,0))</f>
        <v/>
      </c>
      <c r="AC19" s="20" t="str">
        <f>IF(ISERROR(VLOOKUP('Choose Housekeeping Genes'!$C18,Calculations!$C$4:$M$99,5,0)),"",VLOOKUP('Choose Housekeeping Genes'!$C18,Calculations!$C$4:$M$99,5,0))</f>
        <v/>
      </c>
      <c r="AD19" s="20" t="str">
        <f>IF(ISERROR(VLOOKUP('Choose Housekeeping Genes'!$C18,Calculations!$C$4:$M$99,6,0)),"",VLOOKUP('Choose Housekeeping Genes'!$C18,Calculations!$C$4:$M$99,6,0))</f>
        <v/>
      </c>
      <c r="AE19" s="20" t="str">
        <f>IF(ISERROR(VLOOKUP('Choose Housekeeping Genes'!$C18,Calculations!$C$4:$M$99,7,0)),"",VLOOKUP('Choose Housekeeping Genes'!$C18,Calculations!$C$4:$M$99,7,0))</f>
        <v/>
      </c>
      <c r="AF19" s="20" t="str">
        <f>IF(ISERROR(VLOOKUP('Choose Housekeeping Genes'!$C18,Calculations!$C$4:$M$99,8,0)),"",VLOOKUP('Choose Housekeeping Genes'!$C18,Calculations!$C$4:$M$99,8,0))</f>
        <v/>
      </c>
      <c r="AG19" s="20" t="str">
        <f>IF(ISERROR(VLOOKUP('Choose Housekeeping Genes'!$C18,Calculations!$C$4:$M$99,9,0)),"",VLOOKUP('Choose Housekeeping Genes'!$C18,Calculations!$C$4:$M$99,9,0))</f>
        <v/>
      </c>
      <c r="AH19" s="20" t="str">
        <f>IF(ISERROR(VLOOKUP('Choose Housekeeping Genes'!$C18,Calculations!$C$4:$M$99,10,0)),"",VLOOKUP('Choose Housekeeping Genes'!$C18,Calculations!$C$4:$M$99,10,0))</f>
        <v/>
      </c>
      <c r="AI19" s="20" t="str">
        <f>IF(ISERROR(VLOOKUP('Choose Housekeeping Genes'!$C18,Calculations!$C$4:$M$99,11,0)),"",VLOOKUP('Choose Housekeeping Genes'!$C18,Calculations!$C$4:$M$99,11,0))</f>
        <v/>
      </c>
      <c r="AJ19" s="20" t="str">
        <f>IF(ISERROR(VLOOKUP('Choose Housekeeping Genes'!$C18,Calculations!$C$4:$Y$99,14,0)),"",VLOOKUP('Choose Housekeeping Genes'!$C18,Calculations!$C$4:$Y$99,14,0))</f>
        <v/>
      </c>
      <c r="AK19" s="20" t="str">
        <f>IF(ISERROR(VLOOKUP('Choose Housekeeping Genes'!$C18,Calculations!$C$4:$Y$99,15,0)),"",VLOOKUP('Choose Housekeeping Genes'!$C18,Calculations!$C$4:$Y$99,15,0))</f>
        <v/>
      </c>
      <c r="AL19" s="20" t="str">
        <f>IF(ISERROR(VLOOKUP('Choose Housekeeping Genes'!$C18,Calculations!$C$4:$Y$99,16,0)),"",VLOOKUP('Choose Housekeeping Genes'!$C18,Calculations!$C$4:$Y$99,16,0))</f>
        <v/>
      </c>
      <c r="AM19" s="20" t="str">
        <f>IF(ISERROR(VLOOKUP('Choose Housekeeping Genes'!$C18,Calculations!$C$4:$Y$99,17,0)),"",VLOOKUP('Choose Housekeeping Genes'!$C18,Calculations!$C$4:$Y$99,17,0))</f>
        <v/>
      </c>
      <c r="AN19" s="20" t="str">
        <f>IF(ISERROR(VLOOKUP('Choose Housekeeping Genes'!$C18,Calculations!$C$4:$Y$99,18,0)),"",VLOOKUP('Choose Housekeeping Genes'!$C18,Calculations!$C$4:$Y$99,18,0))</f>
        <v/>
      </c>
      <c r="AO19" s="20" t="str">
        <f>IF(ISERROR(VLOOKUP('Choose Housekeeping Genes'!$C18,Calculations!$C$4:$Y$99,19,0)),"",VLOOKUP('Choose Housekeeping Genes'!$C18,Calculations!$C$4:$Y$99,19,0))</f>
        <v/>
      </c>
      <c r="AP19" s="20" t="str">
        <f>IF(ISERROR(VLOOKUP('Choose Housekeeping Genes'!$C18,Calculations!$C$4:$Y$99,20,0)),"",VLOOKUP('Choose Housekeeping Genes'!$C18,Calculations!$C$4:$Y$99,20,0))</f>
        <v/>
      </c>
      <c r="AQ19" s="20" t="str">
        <f>IF(ISERROR(VLOOKUP('Choose Housekeeping Genes'!$C18,Calculations!$C$4:$Y$99,21,0)),"",VLOOKUP('Choose Housekeeping Genes'!$C18,Calculations!$C$4:$Y$99,21,0))</f>
        <v/>
      </c>
      <c r="AR19" s="20" t="str">
        <f>IF(ISERROR(VLOOKUP('Choose Housekeeping Genes'!$C18,Calculations!$C$4:$Y$99,22,0)),"",VLOOKUP('Choose Housekeeping Genes'!$C18,Calculations!$C$4:$Y$99,22,0))</f>
        <v/>
      </c>
      <c r="AS19" s="20" t="str">
        <f>IF(ISERROR(VLOOKUP('Choose Housekeeping Genes'!$C18,Calculations!$C$4:$Y$99,23,0)),"",VLOOKUP('Choose Housekeeping Genes'!$C18,Calculations!$C$4:$Y$99,23,0))</f>
        <v/>
      </c>
      <c r="AT19" s="34" t="str">
        <f t="shared" si="0"/>
        <v/>
      </c>
      <c r="AU19" s="34" t="str">
        <f t="shared" si="1"/>
        <v/>
      </c>
      <c r="AV19" s="34" t="str">
        <f t="shared" si="2"/>
        <v/>
      </c>
      <c r="AW19" s="34" t="str">
        <f t="shared" si="3"/>
        <v/>
      </c>
      <c r="AX19" s="34" t="str">
        <f t="shared" si="4"/>
        <v/>
      </c>
      <c r="AY19" s="34" t="str">
        <f t="shared" si="5"/>
        <v/>
      </c>
      <c r="AZ19" s="34" t="str">
        <f t="shared" si="6"/>
        <v/>
      </c>
      <c r="BA19" s="34" t="str">
        <f t="shared" si="7"/>
        <v/>
      </c>
      <c r="BB19" s="34" t="str">
        <f t="shared" si="8"/>
        <v/>
      </c>
      <c r="BC19" s="34" t="str">
        <f t="shared" si="9"/>
        <v/>
      </c>
      <c r="BD19" s="34" t="str">
        <f t="shared" si="10"/>
        <v/>
      </c>
      <c r="BE19" s="34" t="str">
        <f t="shared" si="11"/>
        <v/>
      </c>
      <c r="BF19" s="34" t="str">
        <f t="shared" si="12"/>
        <v/>
      </c>
      <c r="BG19" s="34" t="str">
        <f t="shared" si="13"/>
        <v/>
      </c>
      <c r="BH19" s="34" t="str">
        <f t="shared" si="14"/>
        <v/>
      </c>
      <c r="BI19" s="34" t="str">
        <f t="shared" si="15"/>
        <v/>
      </c>
      <c r="BJ19" s="34" t="str">
        <f t="shared" si="16"/>
        <v/>
      </c>
      <c r="BK19" s="34" t="str">
        <f t="shared" si="17"/>
        <v/>
      </c>
      <c r="BL19" s="34" t="str">
        <f t="shared" si="18"/>
        <v/>
      </c>
      <c r="BM19" s="34" t="str">
        <f t="shared" si="19"/>
        <v/>
      </c>
      <c r="BN19" s="36" t="e">
        <f t="shared" si="21"/>
        <v>#DIV/0!</v>
      </c>
      <c r="BO19" s="36" t="e">
        <f t="shared" si="22"/>
        <v>#DIV/0!</v>
      </c>
      <c r="BP19" s="37" t="str">
        <f t="shared" si="23"/>
        <v/>
      </c>
      <c r="BQ19" s="37" t="str">
        <f t="shared" si="24"/>
        <v/>
      </c>
      <c r="BR19" s="37" t="str">
        <f t="shared" si="25"/>
        <v/>
      </c>
      <c r="BS19" s="37" t="str">
        <f t="shared" si="26"/>
        <v/>
      </c>
      <c r="BT19" s="37" t="str">
        <f t="shared" si="27"/>
        <v/>
      </c>
      <c r="BU19" s="37" t="str">
        <f t="shared" si="28"/>
        <v/>
      </c>
      <c r="BV19" s="37" t="str">
        <f t="shared" si="29"/>
        <v/>
      </c>
      <c r="BW19" s="37" t="str">
        <f t="shared" si="30"/>
        <v/>
      </c>
      <c r="BX19" s="37" t="str">
        <f t="shared" si="31"/>
        <v/>
      </c>
      <c r="BY19" s="37" t="str">
        <f t="shared" si="32"/>
        <v/>
      </c>
      <c r="BZ19" s="37" t="str">
        <f t="shared" si="33"/>
        <v/>
      </c>
      <c r="CA19" s="37" t="str">
        <f t="shared" si="34"/>
        <v/>
      </c>
      <c r="CB19" s="37" t="str">
        <f t="shared" si="35"/>
        <v/>
      </c>
      <c r="CC19" s="37" t="str">
        <f t="shared" si="36"/>
        <v/>
      </c>
      <c r="CD19" s="37" t="str">
        <f t="shared" si="37"/>
        <v/>
      </c>
      <c r="CE19" s="37" t="str">
        <f t="shared" si="38"/>
        <v/>
      </c>
      <c r="CF19" s="37" t="str">
        <f t="shared" si="39"/>
        <v/>
      </c>
      <c r="CG19" s="37" t="str">
        <f t="shared" si="40"/>
        <v/>
      </c>
      <c r="CH19" s="37" t="str">
        <f t="shared" si="41"/>
        <v/>
      </c>
      <c r="CI19" s="37" t="str">
        <f t="shared" si="42"/>
        <v/>
      </c>
    </row>
    <row r="20" spans="1:87">
      <c r="A20" s="16"/>
      <c r="B20" s="14" t="str">
        <f>'Gene Table'!D19</f>
        <v>NM_177536</v>
      </c>
      <c r="C20" s="14" t="s">
        <v>73</v>
      </c>
      <c r="D20" s="15" t="str">
        <f>IF(SUM('Test Sample Data'!D$3:D$98)&gt;10,IF(AND(ISNUMBER('Test Sample Data'!D19),'Test Sample Data'!D19&lt;$B$1,'Test Sample Data'!D19&gt;0),'Test Sample Data'!D19,$B$1),"")</f>
        <v/>
      </c>
      <c r="E20" s="15" t="str">
        <f>IF(SUM('Test Sample Data'!E$3:E$98)&gt;10,IF(AND(ISNUMBER('Test Sample Data'!E19),'Test Sample Data'!E19&lt;$B$1,'Test Sample Data'!E19&gt;0),'Test Sample Data'!E19,$B$1),"")</f>
        <v/>
      </c>
      <c r="F20" s="15" t="str">
        <f>IF(SUM('Test Sample Data'!F$3:F$98)&gt;10,IF(AND(ISNUMBER('Test Sample Data'!F19),'Test Sample Data'!F19&lt;$B$1,'Test Sample Data'!F19&gt;0),'Test Sample Data'!F19,$B$1),"")</f>
        <v/>
      </c>
      <c r="G20" s="15" t="str">
        <f>IF(SUM('Test Sample Data'!G$3:G$98)&gt;10,IF(AND(ISNUMBER('Test Sample Data'!G19),'Test Sample Data'!G19&lt;$B$1,'Test Sample Data'!G19&gt;0),'Test Sample Data'!G19,$B$1),"")</f>
        <v/>
      </c>
      <c r="H20" s="15" t="str">
        <f>IF(SUM('Test Sample Data'!H$3:H$98)&gt;10,IF(AND(ISNUMBER('Test Sample Data'!H19),'Test Sample Data'!H19&lt;$B$1,'Test Sample Data'!H19&gt;0),'Test Sample Data'!H19,$B$1),"")</f>
        <v/>
      </c>
      <c r="I20" s="15" t="str">
        <f>IF(SUM('Test Sample Data'!I$3:I$98)&gt;10,IF(AND(ISNUMBER('Test Sample Data'!I19),'Test Sample Data'!I19&lt;$B$1,'Test Sample Data'!I19&gt;0),'Test Sample Data'!I19,$B$1),"")</f>
        <v/>
      </c>
      <c r="J20" s="15" t="str">
        <f>IF(SUM('Test Sample Data'!J$3:J$98)&gt;10,IF(AND(ISNUMBER('Test Sample Data'!J19),'Test Sample Data'!J19&lt;$B$1,'Test Sample Data'!J19&gt;0),'Test Sample Data'!J19,$B$1),"")</f>
        <v/>
      </c>
      <c r="K20" s="15" t="str">
        <f>IF(SUM('Test Sample Data'!K$3:K$98)&gt;10,IF(AND(ISNUMBER('Test Sample Data'!K19),'Test Sample Data'!K19&lt;$B$1,'Test Sample Data'!K19&gt;0),'Test Sample Data'!K19,$B$1),"")</f>
        <v/>
      </c>
      <c r="L20" s="15" t="str">
        <f>IF(SUM('Test Sample Data'!L$3:L$98)&gt;10,IF(AND(ISNUMBER('Test Sample Data'!L19),'Test Sample Data'!L19&lt;$B$1,'Test Sample Data'!L19&gt;0),'Test Sample Data'!L19,$B$1),"")</f>
        <v/>
      </c>
      <c r="M20" s="15" t="str">
        <f>IF(SUM('Test Sample Data'!M$3:M$98)&gt;10,IF(AND(ISNUMBER('Test Sample Data'!M19),'Test Sample Data'!M19&lt;$B$1,'Test Sample Data'!M19&gt;0),'Test Sample Data'!M19,$B$1),"")</f>
        <v/>
      </c>
      <c r="N20" s="15" t="str">
        <f>'Gene Table'!D19</f>
        <v>NM_177536</v>
      </c>
      <c r="O20" s="14" t="s">
        <v>73</v>
      </c>
      <c r="P20" s="15" t="str">
        <f>IF(SUM('Control Sample Data'!D$3:D$98)&gt;10,IF(AND(ISNUMBER('Control Sample Data'!D19),'Control Sample Data'!D19&lt;$B$1,'Control Sample Data'!D19&gt;0),'Control Sample Data'!D19,$B$1),"")</f>
        <v/>
      </c>
      <c r="Q20" s="15" t="str">
        <f>IF(SUM('Control Sample Data'!E$3:E$98)&gt;10,IF(AND(ISNUMBER('Control Sample Data'!E19),'Control Sample Data'!E19&lt;$B$1,'Control Sample Data'!E19&gt;0),'Control Sample Data'!E19,$B$1),"")</f>
        <v/>
      </c>
      <c r="R20" s="15" t="str">
        <f>IF(SUM('Control Sample Data'!F$3:F$98)&gt;10,IF(AND(ISNUMBER('Control Sample Data'!F19),'Control Sample Data'!F19&lt;$B$1,'Control Sample Data'!F19&gt;0),'Control Sample Data'!F19,$B$1),"")</f>
        <v/>
      </c>
      <c r="S20" s="15" t="str">
        <f>IF(SUM('Control Sample Data'!G$3:G$98)&gt;10,IF(AND(ISNUMBER('Control Sample Data'!G19),'Control Sample Data'!G19&lt;$B$1,'Control Sample Data'!G19&gt;0),'Control Sample Data'!G19,$B$1),"")</f>
        <v/>
      </c>
      <c r="T20" s="15" t="str">
        <f>IF(SUM('Control Sample Data'!H$3:H$98)&gt;10,IF(AND(ISNUMBER('Control Sample Data'!H19),'Control Sample Data'!H19&lt;$B$1,'Control Sample Data'!H19&gt;0),'Control Sample Data'!H19,$B$1),"")</f>
        <v/>
      </c>
      <c r="U20" s="15" t="str">
        <f>IF(SUM('Control Sample Data'!I$3:I$98)&gt;10,IF(AND(ISNUMBER('Control Sample Data'!I19),'Control Sample Data'!I19&lt;$B$1,'Control Sample Data'!I19&gt;0),'Control Sample Data'!I19,$B$1),"")</f>
        <v/>
      </c>
      <c r="V20" s="15" t="str">
        <f>IF(SUM('Control Sample Data'!J$3:J$98)&gt;10,IF(AND(ISNUMBER('Control Sample Data'!J19),'Control Sample Data'!J19&lt;$B$1,'Control Sample Data'!J19&gt;0),'Control Sample Data'!J19,$B$1),"")</f>
        <v/>
      </c>
      <c r="W20" s="15" t="str">
        <f>IF(SUM('Control Sample Data'!K$3:K$98)&gt;10,IF(AND(ISNUMBER('Control Sample Data'!K19),'Control Sample Data'!K19&lt;$B$1,'Control Sample Data'!K19&gt;0),'Control Sample Data'!K19,$B$1),"")</f>
        <v/>
      </c>
      <c r="X20" s="15" t="str">
        <f>IF(SUM('Control Sample Data'!L$3:L$98)&gt;10,IF(AND(ISNUMBER('Control Sample Data'!L19),'Control Sample Data'!L19&lt;$B$1,'Control Sample Data'!L19&gt;0),'Control Sample Data'!L19,$B$1),"")</f>
        <v/>
      </c>
      <c r="Y20" s="15" t="str">
        <f>IF(SUM('Control Sample Data'!M$3:M$98)&gt;10,IF(AND(ISNUMBER('Control Sample Data'!M19),'Control Sample Data'!M19&lt;$B$1,'Control Sample Data'!M19&gt;0),'Control Sample Data'!M19,$B$1),"")</f>
        <v/>
      </c>
      <c r="Z20" s="20" t="str">
        <f>IF(ISERROR(VLOOKUP('Choose Housekeeping Genes'!$C19,Calculations!$C$4:$M$99,2,0)),"",VLOOKUP('Choose Housekeeping Genes'!$C19,Calculations!$C$4:$M$99,2,0))</f>
        <v/>
      </c>
      <c r="AA20" s="20" t="str">
        <f>IF(ISERROR(VLOOKUP('Choose Housekeeping Genes'!$C19,Calculations!$C$4:$M$99,3,0)),"",VLOOKUP('Choose Housekeeping Genes'!$C19,Calculations!$C$4:$M$99,3,0))</f>
        <v/>
      </c>
      <c r="AB20" s="20" t="str">
        <f>IF(ISERROR(VLOOKUP('Choose Housekeeping Genes'!$C19,Calculations!$C$4:$M$99,4,0)),"",VLOOKUP('Choose Housekeeping Genes'!$C19,Calculations!$C$4:$M$99,4,0))</f>
        <v/>
      </c>
      <c r="AC20" s="20" t="str">
        <f>IF(ISERROR(VLOOKUP('Choose Housekeeping Genes'!$C19,Calculations!$C$4:$M$99,5,0)),"",VLOOKUP('Choose Housekeeping Genes'!$C19,Calculations!$C$4:$M$99,5,0))</f>
        <v/>
      </c>
      <c r="AD20" s="20" t="str">
        <f>IF(ISERROR(VLOOKUP('Choose Housekeeping Genes'!$C19,Calculations!$C$4:$M$99,6,0)),"",VLOOKUP('Choose Housekeeping Genes'!$C19,Calculations!$C$4:$M$99,6,0))</f>
        <v/>
      </c>
      <c r="AE20" s="20" t="str">
        <f>IF(ISERROR(VLOOKUP('Choose Housekeeping Genes'!$C19,Calculations!$C$4:$M$99,7,0)),"",VLOOKUP('Choose Housekeeping Genes'!$C19,Calculations!$C$4:$M$99,7,0))</f>
        <v/>
      </c>
      <c r="AF20" s="20" t="str">
        <f>IF(ISERROR(VLOOKUP('Choose Housekeeping Genes'!$C19,Calculations!$C$4:$M$99,8,0)),"",VLOOKUP('Choose Housekeeping Genes'!$C19,Calculations!$C$4:$M$99,8,0))</f>
        <v/>
      </c>
      <c r="AG20" s="20" t="str">
        <f>IF(ISERROR(VLOOKUP('Choose Housekeeping Genes'!$C19,Calculations!$C$4:$M$99,9,0)),"",VLOOKUP('Choose Housekeeping Genes'!$C19,Calculations!$C$4:$M$99,9,0))</f>
        <v/>
      </c>
      <c r="AH20" s="20" t="str">
        <f>IF(ISERROR(VLOOKUP('Choose Housekeeping Genes'!$C19,Calculations!$C$4:$M$99,10,0)),"",VLOOKUP('Choose Housekeeping Genes'!$C19,Calculations!$C$4:$M$99,10,0))</f>
        <v/>
      </c>
      <c r="AI20" s="20" t="str">
        <f>IF(ISERROR(VLOOKUP('Choose Housekeeping Genes'!$C19,Calculations!$C$4:$M$99,11,0)),"",VLOOKUP('Choose Housekeeping Genes'!$C19,Calculations!$C$4:$M$99,11,0))</f>
        <v/>
      </c>
      <c r="AJ20" s="20" t="str">
        <f>IF(ISERROR(VLOOKUP('Choose Housekeeping Genes'!$C19,Calculations!$C$4:$Y$99,14,0)),"",VLOOKUP('Choose Housekeeping Genes'!$C19,Calculations!$C$4:$Y$99,14,0))</f>
        <v/>
      </c>
      <c r="AK20" s="20" t="str">
        <f>IF(ISERROR(VLOOKUP('Choose Housekeeping Genes'!$C19,Calculations!$C$4:$Y$99,15,0)),"",VLOOKUP('Choose Housekeeping Genes'!$C19,Calculations!$C$4:$Y$99,15,0))</f>
        <v/>
      </c>
      <c r="AL20" s="20" t="str">
        <f>IF(ISERROR(VLOOKUP('Choose Housekeeping Genes'!$C19,Calculations!$C$4:$Y$99,16,0)),"",VLOOKUP('Choose Housekeeping Genes'!$C19,Calculations!$C$4:$Y$99,16,0))</f>
        <v/>
      </c>
      <c r="AM20" s="20" t="str">
        <f>IF(ISERROR(VLOOKUP('Choose Housekeeping Genes'!$C19,Calculations!$C$4:$Y$99,17,0)),"",VLOOKUP('Choose Housekeeping Genes'!$C19,Calculations!$C$4:$Y$99,17,0))</f>
        <v/>
      </c>
      <c r="AN20" s="20" t="str">
        <f>IF(ISERROR(VLOOKUP('Choose Housekeeping Genes'!$C19,Calculations!$C$4:$Y$99,18,0)),"",VLOOKUP('Choose Housekeeping Genes'!$C19,Calculations!$C$4:$Y$99,18,0))</f>
        <v/>
      </c>
      <c r="AO20" s="20" t="str">
        <f>IF(ISERROR(VLOOKUP('Choose Housekeeping Genes'!$C19,Calculations!$C$4:$Y$99,19,0)),"",VLOOKUP('Choose Housekeeping Genes'!$C19,Calculations!$C$4:$Y$99,19,0))</f>
        <v/>
      </c>
      <c r="AP20" s="20" t="str">
        <f>IF(ISERROR(VLOOKUP('Choose Housekeeping Genes'!$C19,Calculations!$C$4:$Y$99,20,0)),"",VLOOKUP('Choose Housekeeping Genes'!$C19,Calculations!$C$4:$Y$99,20,0))</f>
        <v/>
      </c>
      <c r="AQ20" s="20" t="str">
        <f>IF(ISERROR(VLOOKUP('Choose Housekeeping Genes'!$C19,Calculations!$C$4:$Y$99,21,0)),"",VLOOKUP('Choose Housekeeping Genes'!$C19,Calculations!$C$4:$Y$99,21,0))</f>
        <v/>
      </c>
      <c r="AR20" s="20" t="str">
        <f>IF(ISERROR(VLOOKUP('Choose Housekeeping Genes'!$C19,Calculations!$C$4:$Y$99,22,0)),"",VLOOKUP('Choose Housekeeping Genes'!$C19,Calculations!$C$4:$Y$99,22,0))</f>
        <v/>
      </c>
      <c r="AS20" s="20" t="str">
        <f>IF(ISERROR(VLOOKUP('Choose Housekeeping Genes'!$C19,Calculations!$C$4:$Y$99,23,0)),"",VLOOKUP('Choose Housekeeping Genes'!$C19,Calculations!$C$4:$Y$99,23,0))</f>
        <v/>
      </c>
      <c r="AT20" s="34" t="str">
        <f t="shared" si="0"/>
        <v/>
      </c>
      <c r="AU20" s="34" t="str">
        <f t="shared" si="1"/>
        <v/>
      </c>
      <c r="AV20" s="34" t="str">
        <f t="shared" si="2"/>
        <v/>
      </c>
      <c r="AW20" s="34" t="str">
        <f t="shared" si="3"/>
        <v/>
      </c>
      <c r="AX20" s="34" t="str">
        <f t="shared" si="4"/>
        <v/>
      </c>
      <c r="AY20" s="34" t="str">
        <f t="shared" si="5"/>
        <v/>
      </c>
      <c r="AZ20" s="34" t="str">
        <f t="shared" si="6"/>
        <v/>
      </c>
      <c r="BA20" s="34" t="str">
        <f t="shared" si="7"/>
        <v/>
      </c>
      <c r="BB20" s="34" t="str">
        <f t="shared" si="8"/>
        <v/>
      </c>
      <c r="BC20" s="34" t="str">
        <f t="shared" si="9"/>
        <v/>
      </c>
      <c r="BD20" s="34" t="str">
        <f t="shared" si="10"/>
        <v/>
      </c>
      <c r="BE20" s="34" t="str">
        <f t="shared" si="11"/>
        <v/>
      </c>
      <c r="BF20" s="34" t="str">
        <f t="shared" si="12"/>
        <v/>
      </c>
      <c r="BG20" s="34" t="str">
        <f t="shared" si="13"/>
        <v/>
      </c>
      <c r="BH20" s="34" t="str">
        <f t="shared" si="14"/>
        <v/>
      </c>
      <c r="BI20" s="34" t="str">
        <f t="shared" si="15"/>
        <v/>
      </c>
      <c r="BJ20" s="34" t="str">
        <f t="shared" si="16"/>
        <v/>
      </c>
      <c r="BK20" s="34" t="str">
        <f t="shared" si="17"/>
        <v/>
      </c>
      <c r="BL20" s="34" t="str">
        <f t="shared" si="18"/>
        <v/>
      </c>
      <c r="BM20" s="34" t="str">
        <f t="shared" si="19"/>
        <v/>
      </c>
      <c r="BN20" s="36" t="e">
        <f t="shared" si="21"/>
        <v>#DIV/0!</v>
      </c>
      <c r="BO20" s="36" t="e">
        <f t="shared" si="22"/>
        <v>#DIV/0!</v>
      </c>
      <c r="BP20" s="37" t="str">
        <f t="shared" si="23"/>
        <v/>
      </c>
      <c r="BQ20" s="37" t="str">
        <f t="shared" si="24"/>
        <v/>
      </c>
      <c r="BR20" s="37" t="str">
        <f t="shared" si="25"/>
        <v/>
      </c>
      <c r="BS20" s="37" t="str">
        <f t="shared" si="26"/>
        <v/>
      </c>
      <c r="BT20" s="37" t="str">
        <f t="shared" si="27"/>
        <v/>
      </c>
      <c r="BU20" s="37" t="str">
        <f t="shared" si="28"/>
        <v/>
      </c>
      <c r="BV20" s="37" t="str">
        <f t="shared" si="29"/>
        <v/>
      </c>
      <c r="BW20" s="37" t="str">
        <f t="shared" si="30"/>
        <v/>
      </c>
      <c r="BX20" s="37" t="str">
        <f t="shared" si="31"/>
        <v/>
      </c>
      <c r="BY20" s="37" t="str">
        <f t="shared" si="32"/>
        <v/>
      </c>
      <c r="BZ20" s="37" t="str">
        <f t="shared" si="33"/>
        <v/>
      </c>
      <c r="CA20" s="37" t="str">
        <f t="shared" si="34"/>
        <v/>
      </c>
      <c r="CB20" s="37" t="str">
        <f t="shared" si="35"/>
        <v/>
      </c>
      <c r="CC20" s="37" t="str">
        <f t="shared" si="36"/>
        <v/>
      </c>
      <c r="CD20" s="37" t="str">
        <f t="shared" si="37"/>
        <v/>
      </c>
      <c r="CE20" s="37" t="str">
        <f t="shared" si="38"/>
        <v/>
      </c>
      <c r="CF20" s="37" t="str">
        <f t="shared" si="39"/>
        <v/>
      </c>
      <c r="CG20" s="37" t="str">
        <f t="shared" si="40"/>
        <v/>
      </c>
      <c r="CH20" s="37" t="str">
        <f t="shared" si="41"/>
        <v/>
      </c>
      <c r="CI20" s="37" t="str">
        <f t="shared" si="42"/>
        <v/>
      </c>
    </row>
    <row r="21" spans="1:87">
      <c r="A21" s="16"/>
      <c r="B21" s="14" t="str">
        <f>'Gene Table'!D20</f>
        <v>NM_000636</v>
      </c>
      <c r="C21" s="14" t="s">
        <v>77</v>
      </c>
      <c r="D21" s="15" t="str">
        <f>IF(SUM('Test Sample Data'!D$3:D$98)&gt;10,IF(AND(ISNUMBER('Test Sample Data'!D20),'Test Sample Data'!D20&lt;$B$1,'Test Sample Data'!D20&gt;0),'Test Sample Data'!D20,$B$1),"")</f>
        <v/>
      </c>
      <c r="E21" s="15" t="str">
        <f>IF(SUM('Test Sample Data'!E$3:E$98)&gt;10,IF(AND(ISNUMBER('Test Sample Data'!E20),'Test Sample Data'!E20&lt;$B$1,'Test Sample Data'!E20&gt;0),'Test Sample Data'!E20,$B$1),"")</f>
        <v/>
      </c>
      <c r="F21" s="15" t="str">
        <f>IF(SUM('Test Sample Data'!F$3:F$98)&gt;10,IF(AND(ISNUMBER('Test Sample Data'!F20),'Test Sample Data'!F20&lt;$B$1,'Test Sample Data'!F20&gt;0),'Test Sample Data'!F20,$B$1),"")</f>
        <v/>
      </c>
      <c r="G21" s="15" t="str">
        <f>IF(SUM('Test Sample Data'!G$3:G$98)&gt;10,IF(AND(ISNUMBER('Test Sample Data'!G20),'Test Sample Data'!G20&lt;$B$1,'Test Sample Data'!G20&gt;0),'Test Sample Data'!G20,$B$1),"")</f>
        <v/>
      </c>
      <c r="H21" s="15" t="str">
        <f>IF(SUM('Test Sample Data'!H$3:H$98)&gt;10,IF(AND(ISNUMBER('Test Sample Data'!H20),'Test Sample Data'!H20&lt;$B$1,'Test Sample Data'!H20&gt;0),'Test Sample Data'!H20,$B$1),"")</f>
        <v/>
      </c>
      <c r="I21" s="15" t="str">
        <f>IF(SUM('Test Sample Data'!I$3:I$98)&gt;10,IF(AND(ISNUMBER('Test Sample Data'!I20),'Test Sample Data'!I20&lt;$B$1,'Test Sample Data'!I20&gt;0),'Test Sample Data'!I20,$B$1),"")</f>
        <v/>
      </c>
      <c r="J21" s="15" t="str">
        <f>IF(SUM('Test Sample Data'!J$3:J$98)&gt;10,IF(AND(ISNUMBER('Test Sample Data'!J20),'Test Sample Data'!J20&lt;$B$1,'Test Sample Data'!J20&gt;0),'Test Sample Data'!J20,$B$1),"")</f>
        <v/>
      </c>
      <c r="K21" s="15" t="str">
        <f>IF(SUM('Test Sample Data'!K$3:K$98)&gt;10,IF(AND(ISNUMBER('Test Sample Data'!K20),'Test Sample Data'!K20&lt;$B$1,'Test Sample Data'!K20&gt;0),'Test Sample Data'!K20,$B$1),"")</f>
        <v/>
      </c>
      <c r="L21" s="15" t="str">
        <f>IF(SUM('Test Sample Data'!L$3:L$98)&gt;10,IF(AND(ISNUMBER('Test Sample Data'!L20),'Test Sample Data'!L20&lt;$B$1,'Test Sample Data'!L20&gt;0),'Test Sample Data'!L20,$B$1),"")</f>
        <v/>
      </c>
      <c r="M21" s="15" t="str">
        <f>IF(SUM('Test Sample Data'!M$3:M$98)&gt;10,IF(AND(ISNUMBER('Test Sample Data'!M20),'Test Sample Data'!M20&lt;$B$1,'Test Sample Data'!M20&gt;0),'Test Sample Data'!M20,$B$1),"")</f>
        <v/>
      </c>
      <c r="N21" s="15" t="str">
        <f>'Gene Table'!D20</f>
        <v>NM_000636</v>
      </c>
      <c r="O21" s="14" t="s">
        <v>77</v>
      </c>
      <c r="P21" s="15" t="str">
        <f>IF(SUM('Control Sample Data'!D$3:D$98)&gt;10,IF(AND(ISNUMBER('Control Sample Data'!D20),'Control Sample Data'!D20&lt;$B$1,'Control Sample Data'!D20&gt;0),'Control Sample Data'!D20,$B$1),"")</f>
        <v/>
      </c>
      <c r="Q21" s="15" t="str">
        <f>IF(SUM('Control Sample Data'!E$3:E$98)&gt;10,IF(AND(ISNUMBER('Control Sample Data'!E20),'Control Sample Data'!E20&lt;$B$1,'Control Sample Data'!E20&gt;0),'Control Sample Data'!E20,$B$1),"")</f>
        <v/>
      </c>
      <c r="R21" s="15" t="str">
        <f>IF(SUM('Control Sample Data'!F$3:F$98)&gt;10,IF(AND(ISNUMBER('Control Sample Data'!F20),'Control Sample Data'!F20&lt;$B$1,'Control Sample Data'!F20&gt;0),'Control Sample Data'!F20,$B$1),"")</f>
        <v/>
      </c>
      <c r="S21" s="15" t="str">
        <f>IF(SUM('Control Sample Data'!G$3:G$98)&gt;10,IF(AND(ISNUMBER('Control Sample Data'!G20),'Control Sample Data'!G20&lt;$B$1,'Control Sample Data'!G20&gt;0),'Control Sample Data'!G20,$B$1),"")</f>
        <v/>
      </c>
      <c r="T21" s="15" t="str">
        <f>IF(SUM('Control Sample Data'!H$3:H$98)&gt;10,IF(AND(ISNUMBER('Control Sample Data'!H20),'Control Sample Data'!H20&lt;$B$1,'Control Sample Data'!H20&gt;0),'Control Sample Data'!H20,$B$1),"")</f>
        <v/>
      </c>
      <c r="U21" s="15" t="str">
        <f>IF(SUM('Control Sample Data'!I$3:I$98)&gt;10,IF(AND(ISNUMBER('Control Sample Data'!I20),'Control Sample Data'!I20&lt;$B$1,'Control Sample Data'!I20&gt;0),'Control Sample Data'!I20,$B$1),"")</f>
        <v/>
      </c>
      <c r="V21" s="15" t="str">
        <f>IF(SUM('Control Sample Data'!J$3:J$98)&gt;10,IF(AND(ISNUMBER('Control Sample Data'!J20),'Control Sample Data'!J20&lt;$B$1,'Control Sample Data'!J20&gt;0),'Control Sample Data'!J20,$B$1),"")</f>
        <v/>
      </c>
      <c r="W21" s="15" t="str">
        <f>IF(SUM('Control Sample Data'!K$3:K$98)&gt;10,IF(AND(ISNUMBER('Control Sample Data'!K20),'Control Sample Data'!K20&lt;$B$1,'Control Sample Data'!K20&gt;0),'Control Sample Data'!K20,$B$1),"")</f>
        <v/>
      </c>
      <c r="X21" s="15" t="str">
        <f>IF(SUM('Control Sample Data'!L$3:L$98)&gt;10,IF(AND(ISNUMBER('Control Sample Data'!L20),'Control Sample Data'!L20&lt;$B$1,'Control Sample Data'!L20&gt;0),'Control Sample Data'!L20,$B$1),"")</f>
        <v/>
      </c>
      <c r="Y21" s="15" t="str">
        <f>IF(SUM('Control Sample Data'!M$3:M$98)&gt;10,IF(AND(ISNUMBER('Control Sample Data'!M20),'Control Sample Data'!M20&lt;$B$1,'Control Sample Data'!M20&gt;0),'Control Sample Data'!M20,$B$1),"")</f>
        <v/>
      </c>
      <c r="Z21" s="20" t="str">
        <f>IF(ISERROR(VLOOKUP('Choose Housekeeping Genes'!$C20,Calculations!$C$4:$M$99,2,0)),"",VLOOKUP('Choose Housekeeping Genes'!$C20,Calculations!$C$4:$M$99,2,0))</f>
        <v/>
      </c>
      <c r="AA21" s="20" t="str">
        <f>IF(ISERROR(VLOOKUP('Choose Housekeeping Genes'!$C20,Calculations!$C$4:$M$99,3,0)),"",VLOOKUP('Choose Housekeeping Genes'!$C20,Calculations!$C$4:$M$99,3,0))</f>
        <v/>
      </c>
      <c r="AB21" s="20" t="str">
        <f>IF(ISERROR(VLOOKUP('Choose Housekeeping Genes'!$C20,Calculations!$C$4:$M$99,4,0)),"",VLOOKUP('Choose Housekeeping Genes'!$C20,Calculations!$C$4:$M$99,4,0))</f>
        <v/>
      </c>
      <c r="AC21" s="20" t="str">
        <f>IF(ISERROR(VLOOKUP('Choose Housekeeping Genes'!$C20,Calculations!$C$4:$M$99,5,0)),"",VLOOKUP('Choose Housekeeping Genes'!$C20,Calculations!$C$4:$M$99,5,0))</f>
        <v/>
      </c>
      <c r="AD21" s="20" t="str">
        <f>IF(ISERROR(VLOOKUP('Choose Housekeeping Genes'!$C20,Calculations!$C$4:$M$99,6,0)),"",VLOOKUP('Choose Housekeeping Genes'!$C20,Calculations!$C$4:$M$99,6,0))</f>
        <v/>
      </c>
      <c r="AE21" s="20" t="str">
        <f>IF(ISERROR(VLOOKUP('Choose Housekeeping Genes'!$C20,Calculations!$C$4:$M$99,7,0)),"",VLOOKUP('Choose Housekeeping Genes'!$C20,Calculations!$C$4:$M$99,7,0))</f>
        <v/>
      </c>
      <c r="AF21" s="20" t="str">
        <f>IF(ISERROR(VLOOKUP('Choose Housekeeping Genes'!$C20,Calculations!$C$4:$M$99,8,0)),"",VLOOKUP('Choose Housekeeping Genes'!$C20,Calculations!$C$4:$M$99,8,0))</f>
        <v/>
      </c>
      <c r="AG21" s="20" t="str">
        <f>IF(ISERROR(VLOOKUP('Choose Housekeeping Genes'!$C20,Calculations!$C$4:$M$99,9,0)),"",VLOOKUP('Choose Housekeeping Genes'!$C20,Calculations!$C$4:$M$99,9,0))</f>
        <v/>
      </c>
      <c r="AH21" s="20" t="str">
        <f>IF(ISERROR(VLOOKUP('Choose Housekeeping Genes'!$C20,Calculations!$C$4:$M$99,10,0)),"",VLOOKUP('Choose Housekeeping Genes'!$C20,Calculations!$C$4:$M$99,10,0))</f>
        <v/>
      </c>
      <c r="AI21" s="20" t="str">
        <f>IF(ISERROR(VLOOKUP('Choose Housekeeping Genes'!$C20,Calculations!$C$4:$M$99,11,0)),"",VLOOKUP('Choose Housekeeping Genes'!$C20,Calculations!$C$4:$M$99,11,0))</f>
        <v/>
      </c>
      <c r="AJ21" s="20" t="str">
        <f>IF(ISERROR(VLOOKUP('Choose Housekeeping Genes'!$C20,Calculations!$C$4:$Y$99,14,0)),"",VLOOKUP('Choose Housekeeping Genes'!$C20,Calculations!$C$4:$Y$99,14,0))</f>
        <v/>
      </c>
      <c r="AK21" s="20" t="str">
        <f>IF(ISERROR(VLOOKUP('Choose Housekeeping Genes'!$C20,Calculations!$C$4:$Y$99,15,0)),"",VLOOKUP('Choose Housekeeping Genes'!$C20,Calculations!$C$4:$Y$99,15,0))</f>
        <v/>
      </c>
      <c r="AL21" s="20" t="str">
        <f>IF(ISERROR(VLOOKUP('Choose Housekeeping Genes'!$C20,Calculations!$C$4:$Y$99,16,0)),"",VLOOKUP('Choose Housekeeping Genes'!$C20,Calculations!$C$4:$Y$99,16,0))</f>
        <v/>
      </c>
      <c r="AM21" s="20" t="str">
        <f>IF(ISERROR(VLOOKUP('Choose Housekeeping Genes'!$C20,Calculations!$C$4:$Y$99,17,0)),"",VLOOKUP('Choose Housekeeping Genes'!$C20,Calculations!$C$4:$Y$99,17,0))</f>
        <v/>
      </c>
      <c r="AN21" s="20" t="str">
        <f>IF(ISERROR(VLOOKUP('Choose Housekeeping Genes'!$C20,Calculations!$C$4:$Y$99,18,0)),"",VLOOKUP('Choose Housekeeping Genes'!$C20,Calculations!$C$4:$Y$99,18,0))</f>
        <v/>
      </c>
      <c r="AO21" s="20" t="str">
        <f>IF(ISERROR(VLOOKUP('Choose Housekeeping Genes'!$C20,Calculations!$C$4:$Y$99,19,0)),"",VLOOKUP('Choose Housekeeping Genes'!$C20,Calculations!$C$4:$Y$99,19,0))</f>
        <v/>
      </c>
      <c r="AP21" s="20" t="str">
        <f>IF(ISERROR(VLOOKUP('Choose Housekeeping Genes'!$C20,Calculations!$C$4:$Y$99,20,0)),"",VLOOKUP('Choose Housekeeping Genes'!$C20,Calculations!$C$4:$Y$99,20,0))</f>
        <v/>
      </c>
      <c r="AQ21" s="20" t="str">
        <f>IF(ISERROR(VLOOKUP('Choose Housekeeping Genes'!$C20,Calculations!$C$4:$Y$99,21,0)),"",VLOOKUP('Choose Housekeeping Genes'!$C20,Calculations!$C$4:$Y$99,21,0))</f>
        <v/>
      </c>
      <c r="AR21" s="20" t="str">
        <f>IF(ISERROR(VLOOKUP('Choose Housekeeping Genes'!$C20,Calculations!$C$4:$Y$99,22,0)),"",VLOOKUP('Choose Housekeeping Genes'!$C20,Calculations!$C$4:$Y$99,22,0))</f>
        <v/>
      </c>
      <c r="AS21" s="20" t="str">
        <f>IF(ISERROR(VLOOKUP('Choose Housekeeping Genes'!$C20,Calculations!$C$4:$Y$99,23,0)),"",VLOOKUP('Choose Housekeeping Genes'!$C20,Calculations!$C$4:$Y$99,23,0))</f>
        <v/>
      </c>
      <c r="AT21" s="34" t="str">
        <f t="shared" si="0"/>
        <v/>
      </c>
      <c r="AU21" s="34" t="str">
        <f t="shared" si="1"/>
        <v/>
      </c>
      <c r="AV21" s="34" t="str">
        <f t="shared" si="2"/>
        <v/>
      </c>
      <c r="AW21" s="34" t="str">
        <f t="shared" si="3"/>
        <v/>
      </c>
      <c r="AX21" s="34" t="str">
        <f t="shared" si="4"/>
        <v/>
      </c>
      <c r="AY21" s="34" t="str">
        <f t="shared" si="5"/>
        <v/>
      </c>
      <c r="AZ21" s="34" t="str">
        <f t="shared" si="6"/>
        <v/>
      </c>
      <c r="BA21" s="34" t="str">
        <f t="shared" si="7"/>
        <v/>
      </c>
      <c r="BB21" s="34" t="str">
        <f t="shared" si="8"/>
        <v/>
      </c>
      <c r="BC21" s="34" t="str">
        <f t="shared" si="9"/>
        <v/>
      </c>
      <c r="BD21" s="34" t="str">
        <f t="shared" si="10"/>
        <v/>
      </c>
      <c r="BE21" s="34" t="str">
        <f t="shared" si="11"/>
        <v/>
      </c>
      <c r="BF21" s="34" t="str">
        <f t="shared" si="12"/>
        <v/>
      </c>
      <c r="BG21" s="34" t="str">
        <f t="shared" si="13"/>
        <v/>
      </c>
      <c r="BH21" s="34" t="str">
        <f t="shared" si="14"/>
        <v/>
      </c>
      <c r="BI21" s="34" t="str">
        <f t="shared" si="15"/>
        <v/>
      </c>
      <c r="BJ21" s="34" t="str">
        <f t="shared" si="16"/>
        <v/>
      </c>
      <c r="BK21" s="34" t="str">
        <f t="shared" si="17"/>
        <v/>
      </c>
      <c r="BL21" s="34" t="str">
        <f t="shared" si="18"/>
        <v/>
      </c>
      <c r="BM21" s="34" t="str">
        <f t="shared" si="19"/>
        <v/>
      </c>
      <c r="BN21" s="36" t="e">
        <f t="shared" si="21"/>
        <v>#DIV/0!</v>
      </c>
      <c r="BO21" s="36" t="e">
        <f t="shared" si="22"/>
        <v>#DIV/0!</v>
      </c>
      <c r="BP21" s="37" t="str">
        <f t="shared" si="23"/>
        <v/>
      </c>
      <c r="BQ21" s="37" t="str">
        <f t="shared" si="24"/>
        <v/>
      </c>
      <c r="BR21" s="37" t="str">
        <f t="shared" si="25"/>
        <v/>
      </c>
      <c r="BS21" s="37" t="str">
        <f t="shared" si="26"/>
        <v/>
      </c>
      <c r="BT21" s="37" t="str">
        <f t="shared" si="27"/>
        <v/>
      </c>
      <c r="BU21" s="37" t="str">
        <f t="shared" si="28"/>
        <v/>
      </c>
      <c r="BV21" s="37" t="str">
        <f t="shared" si="29"/>
        <v/>
      </c>
      <c r="BW21" s="37" t="str">
        <f t="shared" si="30"/>
        <v/>
      </c>
      <c r="BX21" s="37" t="str">
        <f t="shared" si="31"/>
        <v/>
      </c>
      <c r="BY21" s="37" t="str">
        <f t="shared" si="32"/>
        <v/>
      </c>
      <c r="BZ21" s="37" t="str">
        <f t="shared" si="33"/>
        <v/>
      </c>
      <c r="CA21" s="37" t="str">
        <f t="shared" si="34"/>
        <v/>
      </c>
      <c r="CB21" s="37" t="str">
        <f t="shared" si="35"/>
        <v/>
      </c>
      <c r="CC21" s="37" t="str">
        <f t="shared" si="36"/>
        <v/>
      </c>
      <c r="CD21" s="37" t="str">
        <f t="shared" si="37"/>
        <v/>
      </c>
      <c r="CE21" s="37" t="str">
        <f t="shared" si="38"/>
        <v/>
      </c>
      <c r="CF21" s="37" t="str">
        <f t="shared" si="39"/>
        <v/>
      </c>
      <c r="CG21" s="37" t="str">
        <f t="shared" si="40"/>
        <v/>
      </c>
      <c r="CH21" s="37" t="str">
        <f t="shared" si="41"/>
        <v/>
      </c>
      <c r="CI21" s="37" t="str">
        <f t="shared" si="42"/>
        <v/>
      </c>
    </row>
    <row r="22" spans="1:87">
      <c r="A22" s="16"/>
      <c r="B22" s="14" t="str">
        <f>'Gene Table'!D21</f>
        <v>NM_002485</v>
      </c>
      <c r="C22" s="14" t="s">
        <v>81</v>
      </c>
      <c r="D22" s="15" t="str">
        <f>IF(SUM('Test Sample Data'!D$3:D$98)&gt;10,IF(AND(ISNUMBER('Test Sample Data'!D21),'Test Sample Data'!D21&lt;$B$1,'Test Sample Data'!D21&gt;0),'Test Sample Data'!D21,$B$1),"")</f>
        <v/>
      </c>
      <c r="E22" s="15" t="str">
        <f>IF(SUM('Test Sample Data'!E$3:E$98)&gt;10,IF(AND(ISNUMBER('Test Sample Data'!E21),'Test Sample Data'!E21&lt;$B$1,'Test Sample Data'!E21&gt;0),'Test Sample Data'!E21,$B$1),"")</f>
        <v/>
      </c>
      <c r="F22" s="15" t="str">
        <f>IF(SUM('Test Sample Data'!F$3:F$98)&gt;10,IF(AND(ISNUMBER('Test Sample Data'!F21),'Test Sample Data'!F21&lt;$B$1,'Test Sample Data'!F21&gt;0),'Test Sample Data'!F21,$B$1),"")</f>
        <v/>
      </c>
      <c r="G22" s="15" t="str">
        <f>IF(SUM('Test Sample Data'!G$3:G$98)&gt;10,IF(AND(ISNUMBER('Test Sample Data'!G21),'Test Sample Data'!G21&lt;$B$1,'Test Sample Data'!G21&gt;0),'Test Sample Data'!G21,$B$1),"")</f>
        <v/>
      </c>
      <c r="H22" s="15" t="str">
        <f>IF(SUM('Test Sample Data'!H$3:H$98)&gt;10,IF(AND(ISNUMBER('Test Sample Data'!H21),'Test Sample Data'!H21&lt;$B$1,'Test Sample Data'!H21&gt;0),'Test Sample Data'!H21,$B$1),"")</f>
        <v/>
      </c>
      <c r="I22" s="15" t="str">
        <f>IF(SUM('Test Sample Data'!I$3:I$98)&gt;10,IF(AND(ISNUMBER('Test Sample Data'!I21),'Test Sample Data'!I21&lt;$B$1,'Test Sample Data'!I21&gt;0),'Test Sample Data'!I21,$B$1),"")</f>
        <v/>
      </c>
      <c r="J22" s="15" t="str">
        <f>IF(SUM('Test Sample Data'!J$3:J$98)&gt;10,IF(AND(ISNUMBER('Test Sample Data'!J21),'Test Sample Data'!J21&lt;$B$1,'Test Sample Data'!J21&gt;0),'Test Sample Data'!J21,$B$1),"")</f>
        <v/>
      </c>
      <c r="K22" s="15" t="str">
        <f>IF(SUM('Test Sample Data'!K$3:K$98)&gt;10,IF(AND(ISNUMBER('Test Sample Data'!K21),'Test Sample Data'!K21&lt;$B$1,'Test Sample Data'!K21&gt;0),'Test Sample Data'!K21,$B$1),"")</f>
        <v/>
      </c>
      <c r="L22" s="15" t="str">
        <f>IF(SUM('Test Sample Data'!L$3:L$98)&gt;10,IF(AND(ISNUMBER('Test Sample Data'!L21),'Test Sample Data'!L21&lt;$B$1,'Test Sample Data'!L21&gt;0),'Test Sample Data'!L21,$B$1),"")</f>
        <v/>
      </c>
      <c r="M22" s="15" t="str">
        <f>IF(SUM('Test Sample Data'!M$3:M$98)&gt;10,IF(AND(ISNUMBER('Test Sample Data'!M21),'Test Sample Data'!M21&lt;$B$1,'Test Sample Data'!M21&gt;0),'Test Sample Data'!M21,$B$1),"")</f>
        <v/>
      </c>
      <c r="N22" s="15" t="str">
        <f>'Gene Table'!D21</f>
        <v>NM_002485</v>
      </c>
      <c r="O22" s="14" t="s">
        <v>81</v>
      </c>
      <c r="P22" s="15" t="str">
        <f>IF(SUM('Control Sample Data'!D$3:D$98)&gt;10,IF(AND(ISNUMBER('Control Sample Data'!D21),'Control Sample Data'!D21&lt;$B$1,'Control Sample Data'!D21&gt;0),'Control Sample Data'!D21,$B$1),"")</f>
        <v/>
      </c>
      <c r="Q22" s="15" t="str">
        <f>IF(SUM('Control Sample Data'!E$3:E$98)&gt;10,IF(AND(ISNUMBER('Control Sample Data'!E21),'Control Sample Data'!E21&lt;$B$1,'Control Sample Data'!E21&gt;0),'Control Sample Data'!E21,$B$1),"")</f>
        <v/>
      </c>
      <c r="R22" s="15" t="str">
        <f>IF(SUM('Control Sample Data'!F$3:F$98)&gt;10,IF(AND(ISNUMBER('Control Sample Data'!F21),'Control Sample Data'!F21&lt;$B$1,'Control Sample Data'!F21&gt;0),'Control Sample Data'!F21,$B$1),"")</f>
        <v/>
      </c>
      <c r="S22" s="15" t="str">
        <f>IF(SUM('Control Sample Data'!G$3:G$98)&gt;10,IF(AND(ISNUMBER('Control Sample Data'!G21),'Control Sample Data'!G21&lt;$B$1,'Control Sample Data'!G21&gt;0),'Control Sample Data'!G21,$B$1),"")</f>
        <v/>
      </c>
      <c r="T22" s="15" t="str">
        <f>IF(SUM('Control Sample Data'!H$3:H$98)&gt;10,IF(AND(ISNUMBER('Control Sample Data'!H21),'Control Sample Data'!H21&lt;$B$1,'Control Sample Data'!H21&gt;0),'Control Sample Data'!H21,$B$1),"")</f>
        <v/>
      </c>
      <c r="U22" s="15" t="str">
        <f>IF(SUM('Control Sample Data'!I$3:I$98)&gt;10,IF(AND(ISNUMBER('Control Sample Data'!I21),'Control Sample Data'!I21&lt;$B$1,'Control Sample Data'!I21&gt;0),'Control Sample Data'!I21,$B$1),"")</f>
        <v/>
      </c>
      <c r="V22" s="15" t="str">
        <f>IF(SUM('Control Sample Data'!J$3:J$98)&gt;10,IF(AND(ISNUMBER('Control Sample Data'!J21),'Control Sample Data'!J21&lt;$B$1,'Control Sample Data'!J21&gt;0),'Control Sample Data'!J21,$B$1),"")</f>
        <v/>
      </c>
      <c r="W22" s="15" t="str">
        <f>IF(SUM('Control Sample Data'!K$3:K$98)&gt;10,IF(AND(ISNUMBER('Control Sample Data'!K21),'Control Sample Data'!K21&lt;$B$1,'Control Sample Data'!K21&gt;0),'Control Sample Data'!K21,$B$1),"")</f>
        <v/>
      </c>
      <c r="X22" s="15" t="str">
        <f>IF(SUM('Control Sample Data'!L$3:L$98)&gt;10,IF(AND(ISNUMBER('Control Sample Data'!L21),'Control Sample Data'!L21&lt;$B$1,'Control Sample Data'!L21&gt;0),'Control Sample Data'!L21,$B$1),"")</f>
        <v/>
      </c>
      <c r="Y22" s="15" t="str">
        <f>IF(SUM('Control Sample Data'!M$3:M$98)&gt;10,IF(AND(ISNUMBER('Control Sample Data'!M21),'Control Sample Data'!M21&lt;$B$1,'Control Sample Data'!M21&gt;0),'Control Sample Data'!M21,$B$1),"")</f>
        <v/>
      </c>
      <c r="Z22" s="20" t="str">
        <f>IF(ISERROR(VLOOKUP('Choose Housekeeping Genes'!$C21,Calculations!$C$4:$M$99,2,0)),"",VLOOKUP('Choose Housekeeping Genes'!$C21,Calculations!$C$4:$M$99,2,0))</f>
        <v/>
      </c>
      <c r="AA22" s="20" t="str">
        <f>IF(ISERROR(VLOOKUP('Choose Housekeeping Genes'!$C21,Calculations!$C$4:$M$99,3,0)),"",VLOOKUP('Choose Housekeeping Genes'!$C21,Calculations!$C$4:$M$99,3,0))</f>
        <v/>
      </c>
      <c r="AB22" s="20" t="str">
        <f>IF(ISERROR(VLOOKUP('Choose Housekeeping Genes'!$C21,Calculations!$C$4:$M$99,4,0)),"",VLOOKUP('Choose Housekeeping Genes'!$C21,Calculations!$C$4:$M$99,4,0))</f>
        <v/>
      </c>
      <c r="AC22" s="20" t="str">
        <f>IF(ISERROR(VLOOKUP('Choose Housekeeping Genes'!$C21,Calculations!$C$4:$M$99,5,0)),"",VLOOKUP('Choose Housekeeping Genes'!$C21,Calculations!$C$4:$M$99,5,0))</f>
        <v/>
      </c>
      <c r="AD22" s="20" t="str">
        <f>IF(ISERROR(VLOOKUP('Choose Housekeeping Genes'!$C21,Calculations!$C$4:$M$99,6,0)),"",VLOOKUP('Choose Housekeeping Genes'!$C21,Calculations!$C$4:$M$99,6,0))</f>
        <v/>
      </c>
      <c r="AE22" s="20" t="str">
        <f>IF(ISERROR(VLOOKUP('Choose Housekeeping Genes'!$C21,Calculations!$C$4:$M$99,7,0)),"",VLOOKUP('Choose Housekeeping Genes'!$C21,Calculations!$C$4:$M$99,7,0))</f>
        <v/>
      </c>
      <c r="AF22" s="20" t="str">
        <f>IF(ISERROR(VLOOKUP('Choose Housekeeping Genes'!$C21,Calculations!$C$4:$M$99,8,0)),"",VLOOKUP('Choose Housekeeping Genes'!$C21,Calculations!$C$4:$M$99,8,0))</f>
        <v/>
      </c>
      <c r="AG22" s="20" t="str">
        <f>IF(ISERROR(VLOOKUP('Choose Housekeeping Genes'!$C21,Calculations!$C$4:$M$99,9,0)),"",VLOOKUP('Choose Housekeeping Genes'!$C21,Calculations!$C$4:$M$99,9,0))</f>
        <v/>
      </c>
      <c r="AH22" s="20" t="str">
        <f>IF(ISERROR(VLOOKUP('Choose Housekeeping Genes'!$C21,Calculations!$C$4:$M$99,10,0)),"",VLOOKUP('Choose Housekeeping Genes'!$C21,Calculations!$C$4:$M$99,10,0))</f>
        <v/>
      </c>
      <c r="AI22" s="20" t="str">
        <f>IF(ISERROR(VLOOKUP('Choose Housekeeping Genes'!$C21,Calculations!$C$4:$M$99,11,0)),"",VLOOKUP('Choose Housekeeping Genes'!$C21,Calculations!$C$4:$M$99,11,0))</f>
        <v/>
      </c>
      <c r="AJ22" s="20" t="str">
        <f>IF(ISERROR(VLOOKUP('Choose Housekeeping Genes'!$C21,Calculations!$C$4:$Y$99,14,0)),"",VLOOKUP('Choose Housekeeping Genes'!$C21,Calculations!$C$4:$Y$99,14,0))</f>
        <v/>
      </c>
      <c r="AK22" s="20" t="str">
        <f>IF(ISERROR(VLOOKUP('Choose Housekeeping Genes'!$C21,Calculations!$C$4:$Y$99,15,0)),"",VLOOKUP('Choose Housekeeping Genes'!$C21,Calculations!$C$4:$Y$99,15,0))</f>
        <v/>
      </c>
      <c r="AL22" s="20" t="str">
        <f>IF(ISERROR(VLOOKUP('Choose Housekeeping Genes'!$C21,Calculations!$C$4:$Y$99,16,0)),"",VLOOKUP('Choose Housekeeping Genes'!$C21,Calculations!$C$4:$Y$99,16,0))</f>
        <v/>
      </c>
      <c r="AM22" s="20" t="str">
        <f>IF(ISERROR(VLOOKUP('Choose Housekeeping Genes'!$C21,Calculations!$C$4:$Y$99,17,0)),"",VLOOKUP('Choose Housekeeping Genes'!$C21,Calculations!$C$4:$Y$99,17,0))</f>
        <v/>
      </c>
      <c r="AN22" s="20" t="str">
        <f>IF(ISERROR(VLOOKUP('Choose Housekeeping Genes'!$C21,Calculations!$C$4:$Y$99,18,0)),"",VLOOKUP('Choose Housekeeping Genes'!$C21,Calculations!$C$4:$Y$99,18,0))</f>
        <v/>
      </c>
      <c r="AO22" s="20" t="str">
        <f>IF(ISERROR(VLOOKUP('Choose Housekeeping Genes'!$C21,Calculations!$C$4:$Y$99,19,0)),"",VLOOKUP('Choose Housekeeping Genes'!$C21,Calculations!$C$4:$Y$99,19,0))</f>
        <v/>
      </c>
      <c r="AP22" s="20" t="str">
        <f>IF(ISERROR(VLOOKUP('Choose Housekeeping Genes'!$C21,Calculations!$C$4:$Y$99,20,0)),"",VLOOKUP('Choose Housekeeping Genes'!$C21,Calculations!$C$4:$Y$99,20,0))</f>
        <v/>
      </c>
      <c r="AQ22" s="20" t="str">
        <f>IF(ISERROR(VLOOKUP('Choose Housekeeping Genes'!$C21,Calculations!$C$4:$Y$99,21,0)),"",VLOOKUP('Choose Housekeeping Genes'!$C21,Calculations!$C$4:$Y$99,21,0))</f>
        <v/>
      </c>
      <c r="AR22" s="20" t="str">
        <f>IF(ISERROR(VLOOKUP('Choose Housekeeping Genes'!$C21,Calculations!$C$4:$Y$99,22,0)),"",VLOOKUP('Choose Housekeeping Genes'!$C21,Calculations!$C$4:$Y$99,22,0))</f>
        <v/>
      </c>
      <c r="AS22" s="20" t="str">
        <f>IF(ISERROR(VLOOKUP('Choose Housekeeping Genes'!$C21,Calculations!$C$4:$Y$99,23,0)),"",VLOOKUP('Choose Housekeeping Genes'!$C21,Calculations!$C$4:$Y$99,23,0))</f>
        <v/>
      </c>
      <c r="AT22" s="34" t="str">
        <f t="shared" si="0"/>
        <v/>
      </c>
      <c r="AU22" s="34" t="str">
        <f t="shared" si="1"/>
        <v/>
      </c>
      <c r="AV22" s="34" t="str">
        <f t="shared" si="2"/>
        <v/>
      </c>
      <c r="AW22" s="34" t="str">
        <f t="shared" si="3"/>
        <v/>
      </c>
      <c r="AX22" s="34" t="str">
        <f t="shared" si="4"/>
        <v/>
      </c>
      <c r="AY22" s="34" t="str">
        <f t="shared" si="5"/>
        <v/>
      </c>
      <c r="AZ22" s="34" t="str">
        <f t="shared" si="6"/>
        <v/>
      </c>
      <c r="BA22" s="34" t="str">
        <f t="shared" si="7"/>
        <v/>
      </c>
      <c r="BB22" s="34" t="str">
        <f t="shared" si="8"/>
        <v/>
      </c>
      <c r="BC22" s="34" t="str">
        <f t="shared" si="9"/>
        <v/>
      </c>
      <c r="BD22" s="34" t="str">
        <f t="shared" si="10"/>
        <v/>
      </c>
      <c r="BE22" s="34" t="str">
        <f t="shared" si="11"/>
        <v/>
      </c>
      <c r="BF22" s="34" t="str">
        <f t="shared" si="12"/>
        <v/>
      </c>
      <c r="BG22" s="34" t="str">
        <f t="shared" si="13"/>
        <v/>
      </c>
      <c r="BH22" s="34" t="str">
        <f t="shared" si="14"/>
        <v/>
      </c>
      <c r="BI22" s="34" t="str">
        <f t="shared" si="15"/>
        <v/>
      </c>
      <c r="BJ22" s="34" t="str">
        <f t="shared" si="16"/>
        <v/>
      </c>
      <c r="BK22" s="34" t="str">
        <f t="shared" si="17"/>
        <v/>
      </c>
      <c r="BL22" s="34" t="str">
        <f t="shared" si="18"/>
        <v/>
      </c>
      <c r="BM22" s="34" t="str">
        <f t="shared" si="19"/>
        <v/>
      </c>
      <c r="BN22" s="36" t="e">
        <f t="shared" si="21"/>
        <v>#DIV/0!</v>
      </c>
      <c r="BO22" s="36" t="e">
        <f t="shared" si="22"/>
        <v>#DIV/0!</v>
      </c>
      <c r="BP22" s="37" t="str">
        <f t="shared" si="23"/>
        <v/>
      </c>
      <c r="BQ22" s="37" t="str">
        <f t="shared" si="24"/>
        <v/>
      </c>
      <c r="BR22" s="37" t="str">
        <f t="shared" si="25"/>
        <v/>
      </c>
      <c r="BS22" s="37" t="str">
        <f t="shared" si="26"/>
        <v/>
      </c>
      <c r="BT22" s="37" t="str">
        <f t="shared" si="27"/>
        <v/>
      </c>
      <c r="BU22" s="37" t="str">
        <f t="shared" si="28"/>
        <v/>
      </c>
      <c r="BV22" s="37" t="str">
        <f t="shared" si="29"/>
        <v/>
      </c>
      <c r="BW22" s="37" t="str">
        <f t="shared" si="30"/>
        <v/>
      </c>
      <c r="BX22" s="37" t="str">
        <f t="shared" si="31"/>
        <v/>
      </c>
      <c r="BY22" s="37" t="str">
        <f t="shared" si="32"/>
        <v/>
      </c>
      <c r="BZ22" s="37" t="str">
        <f t="shared" si="33"/>
        <v/>
      </c>
      <c r="CA22" s="37" t="str">
        <f t="shared" si="34"/>
        <v/>
      </c>
      <c r="CB22" s="37" t="str">
        <f t="shared" si="35"/>
        <v/>
      </c>
      <c r="CC22" s="37" t="str">
        <f t="shared" si="36"/>
        <v/>
      </c>
      <c r="CD22" s="37" t="str">
        <f t="shared" si="37"/>
        <v/>
      </c>
      <c r="CE22" s="37" t="str">
        <f t="shared" si="38"/>
        <v/>
      </c>
      <c r="CF22" s="37" t="str">
        <f t="shared" si="39"/>
        <v/>
      </c>
      <c r="CG22" s="37" t="str">
        <f t="shared" si="40"/>
        <v/>
      </c>
      <c r="CH22" s="37" t="str">
        <f t="shared" si="41"/>
        <v/>
      </c>
      <c r="CI22" s="37" t="str">
        <f t="shared" si="42"/>
        <v/>
      </c>
    </row>
    <row r="23" spans="1:87">
      <c r="A23" s="16"/>
      <c r="B23" s="14" t="str">
        <f>'Gene Table'!D22</f>
        <v>NM_000254</v>
      </c>
      <c r="C23" s="14" t="s">
        <v>85</v>
      </c>
      <c r="D23" s="15" t="str">
        <f>IF(SUM('Test Sample Data'!D$3:D$98)&gt;10,IF(AND(ISNUMBER('Test Sample Data'!D22),'Test Sample Data'!D22&lt;$B$1,'Test Sample Data'!D22&gt;0),'Test Sample Data'!D22,$B$1),"")</f>
        <v/>
      </c>
      <c r="E23" s="15" t="str">
        <f>IF(SUM('Test Sample Data'!E$3:E$98)&gt;10,IF(AND(ISNUMBER('Test Sample Data'!E22),'Test Sample Data'!E22&lt;$B$1,'Test Sample Data'!E22&gt;0),'Test Sample Data'!E22,$B$1),"")</f>
        <v/>
      </c>
      <c r="F23" s="15" t="str">
        <f>IF(SUM('Test Sample Data'!F$3:F$98)&gt;10,IF(AND(ISNUMBER('Test Sample Data'!F22),'Test Sample Data'!F22&lt;$B$1,'Test Sample Data'!F22&gt;0),'Test Sample Data'!F22,$B$1),"")</f>
        <v/>
      </c>
      <c r="G23" s="15" t="str">
        <f>IF(SUM('Test Sample Data'!G$3:G$98)&gt;10,IF(AND(ISNUMBER('Test Sample Data'!G22),'Test Sample Data'!G22&lt;$B$1,'Test Sample Data'!G22&gt;0),'Test Sample Data'!G22,$B$1),"")</f>
        <v/>
      </c>
      <c r="H23" s="15" t="str">
        <f>IF(SUM('Test Sample Data'!H$3:H$98)&gt;10,IF(AND(ISNUMBER('Test Sample Data'!H22),'Test Sample Data'!H22&lt;$B$1,'Test Sample Data'!H22&gt;0),'Test Sample Data'!H22,$B$1),"")</f>
        <v/>
      </c>
      <c r="I23" s="15" t="str">
        <f>IF(SUM('Test Sample Data'!I$3:I$98)&gt;10,IF(AND(ISNUMBER('Test Sample Data'!I22),'Test Sample Data'!I22&lt;$B$1,'Test Sample Data'!I22&gt;0),'Test Sample Data'!I22,$B$1),"")</f>
        <v/>
      </c>
      <c r="J23" s="15" t="str">
        <f>IF(SUM('Test Sample Data'!J$3:J$98)&gt;10,IF(AND(ISNUMBER('Test Sample Data'!J22),'Test Sample Data'!J22&lt;$B$1,'Test Sample Data'!J22&gt;0),'Test Sample Data'!J22,$B$1),"")</f>
        <v/>
      </c>
      <c r="K23" s="15" t="str">
        <f>IF(SUM('Test Sample Data'!K$3:K$98)&gt;10,IF(AND(ISNUMBER('Test Sample Data'!K22),'Test Sample Data'!K22&lt;$B$1,'Test Sample Data'!K22&gt;0),'Test Sample Data'!K22,$B$1),"")</f>
        <v/>
      </c>
      <c r="L23" s="15" t="str">
        <f>IF(SUM('Test Sample Data'!L$3:L$98)&gt;10,IF(AND(ISNUMBER('Test Sample Data'!L22),'Test Sample Data'!L22&lt;$B$1,'Test Sample Data'!L22&gt;0),'Test Sample Data'!L22,$B$1),"")</f>
        <v/>
      </c>
      <c r="M23" s="15" t="str">
        <f>IF(SUM('Test Sample Data'!M$3:M$98)&gt;10,IF(AND(ISNUMBER('Test Sample Data'!M22),'Test Sample Data'!M22&lt;$B$1,'Test Sample Data'!M22&gt;0),'Test Sample Data'!M22,$B$1),"")</f>
        <v/>
      </c>
      <c r="N23" s="15" t="str">
        <f>'Gene Table'!D22</f>
        <v>NM_000254</v>
      </c>
      <c r="O23" s="14" t="s">
        <v>85</v>
      </c>
      <c r="P23" s="15" t="str">
        <f>IF(SUM('Control Sample Data'!D$3:D$98)&gt;10,IF(AND(ISNUMBER('Control Sample Data'!D22),'Control Sample Data'!D22&lt;$B$1,'Control Sample Data'!D22&gt;0),'Control Sample Data'!D22,$B$1),"")</f>
        <v/>
      </c>
      <c r="Q23" s="15" t="str">
        <f>IF(SUM('Control Sample Data'!E$3:E$98)&gt;10,IF(AND(ISNUMBER('Control Sample Data'!E22),'Control Sample Data'!E22&lt;$B$1,'Control Sample Data'!E22&gt;0),'Control Sample Data'!E22,$B$1),"")</f>
        <v/>
      </c>
      <c r="R23" s="15" t="str">
        <f>IF(SUM('Control Sample Data'!F$3:F$98)&gt;10,IF(AND(ISNUMBER('Control Sample Data'!F22),'Control Sample Data'!F22&lt;$B$1,'Control Sample Data'!F22&gt;0),'Control Sample Data'!F22,$B$1),"")</f>
        <v/>
      </c>
      <c r="S23" s="15" t="str">
        <f>IF(SUM('Control Sample Data'!G$3:G$98)&gt;10,IF(AND(ISNUMBER('Control Sample Data'!G22),'Control Sample Data'!G22&lt;$B$1,'Control Sample Data'!G22&gt;0),'Control Sample Data'!G22,$B$1),"")</f>
        <v/>
      </c>
      <c r="T23" s="15" t="str">
        <f>IF(SUM('Control Sample Data'!H$3:H$98)&gt;10,IF(AND(ISNUMBER('Control Sample Data'!H22),'Control Sample Data'!H22&lt;$B$1,'Control Sample Data'!H22&gt;0),'Control Sample Data'!H22,$B$1),"")</f>
        <v/>
      </c>
      <c r="U23" s="15" t="str">
        <f>IF(SUM('Control Sample Data'!I$3:I$98)&gt;10,IF(AND(ISNUMBER('Control Sample Data'!I22),'Control Sample Data'!I22&lt;$B$1,'Control Sample Data'!I22&gt;0),'Control Sample Data'!I22,$B$1),"")</f>
        <v/>
      </c>
      <c r="V23" s="15" t="str">
        <f>IF(SUM('Control Sample Data'!J$3:J$98)&gt;10,IF(AND(ISNUMBER('Control Sample Data'!J22),'Control Sample Data'!J22&lt;$B$1,'Control Sample Data'!J22&gt;0),'Control Sample Data'!J22,$B$1),"")</f>
        <v/>
      </c>
      <c r="W23" s="15" t="str">
        <f>IF(SUM('Control Sample Data'!K$3:K$98)&gt;10,IF(AND(ISNUMBER('Control Sample Data'!K22),'Control Sample Data'!K22&lt;$B$1,'Control Sample Data'!K22&gt;0),'Control Sample Data'!K22,$B$1),"")</f>
        <v/>
      </c>
      <c r="X23" s="15" t="str">
        <f>IF(SUM('Control Sample Data'!L$3:L$98)&gt;10,IF(AND(ISNUMBER('Control Sample Data'!L22),'Control Sample Data'!L22&lt;$B$1,'Control Sample Data'!L22&gt;0),'Control Sample Data'!L22,$B$1),"")</f>
        <v/>
      </c>
      <c r="Y23" s="15" t="str">
        <f>IF(SUM('Control Sample Data'!M$3:M$98)&gt;10,IF(AND(ISNUMBER('Control Sample Data'!M22),'Control Sample Data'!M22&lt;$B$1,'Control Sample Data'!M22&gt;0),'Control Sample Data'!M22,$B$1),"")</f>
        <v/>
      </c>
      <c r="Z23" s="20" t="str">
        <f>IF(ISERROR(VLOOKUP('Choose Housekeeping Genes'!$C22,Calculations!$C$4:$M$99,2,0)),"",VLOOKUP('Choose Housekeeping Genes'!$C22,Calculations!$C$4:$M$99,2,0))</f>
        <v/>
      </c>
      <c r="AA23" s="20" t="str">
        <f>IF(ISERROR(VLOOKUP('Choose Housekeeping Genes'!$C22,Calculations!$C$4:$M$99,3,0)),"",VLOOKUP('Choose Housekeeping Genes'!$C22,Calculations!$C$4:$M$99,3,0))</f>
        <v/>
      </c>
      <c r="AB23" s="20" t="str">
        <f>IF(ISERROR(VLOOKUP('Choose Housekeeping Genes'!$C22,Calculations!$C$4:$M$99,4,0)),"",VLOOKUP('Choose Housekeeping Genes'!$C22,Calculations!$C$4:$M$99,4,0))</f>
        <v/>
      </c>
      <c r="AC23" s="20" t="str">
        <f>IF(ISERROR(VLOOKUP('Choose Housekeeping Genes'!$C22,Calculations!$C$4:$M$99,5,0)),"",VLOOKUP('Choose Housekeeping Genes'!$C22,Calculations!$C$4:$M$99,5,0))</f>
        <v/>
      </c>
      <c r="AD23" s="20" t="str">
        <f>IF(ISERROR(VLOOKUP('Choose Housekeeping Genes'!$C22,Calculations!$C$4:$M$99,6,0)),"",VLOOKUP('Choose Housekeeping Genes'!$C22,Calculations!$C$4:$M$99,6,0))</f>
        <v/>
      </c>
      <c r="AE23" s="20" t="str">
        <f>IF(ISERROR(VLOOKUP('Choose Housekeeping Genes'!$C22,Calculations!$C$4:$M$99,7,0)),"",VLOOKUP('Choose Housekeeping Genes'!$C22,Calculations!$C$4:$M$99,7,0))</f>
        <v/>
      </c>
      <c r="AF23" s="20" t="str">
        <f>IF(ISERROR(VLOOKUP('Choose Housekeeping Genes'!$C22,Calculations!$C$4:$M$99,8,0)),"",VLOOKUP('Choose Housekeeping Genes'!$C22,Calculations!$C$4:$M$99,8,0))</f>
        <v/>
      </c>
      <c r="AG23" s="20" t="str">
        <f>IF(ISERROR(VLOOKUP('Choose Housekeeping Genes'!$C22,Calculations!$C$4:$M$99,9,0)),"",VLOOKUP('Choose Housekeeping Genes'!$C22,Calculations!$C$4:$M$99,9,0))</f>
        <v/>
      </c>
      <c r="AH23" s="20" t="str">
        <f>IF(ISERROR(VLOOKUP('Choose Housekeeping Genes'!$C22,Calculations!$C$4:$M$99,10,0)),"",VLOOKUP('Choose Housekeeping Genes'!$C22,Calculations!$C$4:$M$99,10,0))</f>
        <v/>
      </c>
      <c r="AI23" s="20" t="str">
        <f>IF(ISERROR(VLOOKUP('Choose Housekeeping Genes'!$C22,Calculations!$C$4:$M$99,11,0)),"",VLOOKUP('Choose Housekeeping Genes'!$C22,Calculations!$C$4:$M$99,11,0))</f>
        <v/>
      </c>
      <c r="AJ23" s="20" t="str">
        <f>IF(ISERROR(VLOOKUP('Choose Housekeeping Genes'!$C22,Calculations!$C$4:$Y$99,14,0)),"",VLOOKUP('Choose Housekeeping Genes'!$C22,Calculations!$C$4:$Y$99,14,0))</f>
        <v/>
      </c>
      <c r="AK23" s="20" t="str">
        <f>IF(ISERROR(VLOOKUP('Choose Housekeeping Genes'!$C22,Calculations!$C$4:$Y$99,15,0)),"",VLOOKUP('Choose Housekeeping Genes'!$C22,Calculations!$C$4:$Y$99,15,0))</f>
        <v/>
      </c>
      <c r="AL23" s="20" t="str">
        <f>IF(ISERROR(VLOOKUP('Choose Housekeeping Genes'!$C22,Calculations!$C$4:$Y$99,16,0)),"",VLOOKUP('Choose Housekeeping Genes'!$C22,Calculations!$C$4:$Y$99,16,0))</f>
        <v/>
      </c>
      <c r="AM23" s="20" t="str">
        <f>IF(ISERROR(VLOOKUP('Choose Housekeeping Genes'!$C22,Calculations!$C$4:$Y$99,17,0)),"",VLOOKUP('Choose Housekeeping Genes'!$C22,Calculations!$C$4:$Y$99,17,0))</f>
        <v/>
      </c>
      <c r="AN23" s="20" t="str">
        <f>IF(ISERROR(VLOOKUP('Choose Housekeeping Genes'!$C22,Calculations!$C$4:$Y$99,18,0)),"",VLOOKUP('Choose Housekeeping Genes'!$C22,Calculations!$C$4:$Y$99,18,0))</f>
        <v/>
      </c>
      <c r="AO23" s="20" t="str">
        <f>IF(ISERROR(VLOOKUP('Choose Housekeeping Genes'!$C22,Calculations!$C$4:$Y$99,19,0)),"",VLOOKUP('Choose Housekeeping Genes'!$C22,Calculations!$C$4:$Y$99,19,0))</f>
        <v/>
      </c>
      <c r="AP23" s="20" t="str">
        <f>IF(ISERROR(VLOOKUP('Choose Housekeeping Genes'!$C22,Calculations!$C$4:$Y$99,20,0)),"",VLOOKUP('Choose Housekeeping Genes'!$C22,Calculations!$C$4:$Y$99,20,0))</f>
        <v/>
      </c>
      <c r="AQ23" s="20" t="str">
        <f>IF(ISERROR(VLOOKUP('Choose Housekeeping Genes'!$C22,Calculations!$C$4:$Y$99,21,0)),"",VLOOKUP('Choose Housekeeping Genes'!$C22,Calculations!$C$4:$Y$99,21,0))</f>
        <v/>
      </c>
      <c r="AR23" s="20" t="str">
        <f>IF(ISERROR(VLOOKUP('Choose Housekeeping Genes'!$C22,Calculations!$C$4:$Y$99,22,0)),"",VLOOKUP('Choose Housekeeping Genes'!$C22,Calculations!$C$4:$Y$99,22,0))</f>
        <v/>
      </c>
      <c r="AS23" s="20" t="str">
        <f>IF(ISERROR(VLOOKUP('Choose Housekeeping Genes'!$C22,Calculations!$C$4:$Y$99,23,0)),"",VLOOKUP('Choose Housekeeping Genes'!$C22,Calculations!$C$4:$Y$99,23,0))</f>
        <v/>
      </c>
      <c r="AT23" s="34" t="str">
        <f t="shared" si="0"/>
        <v/>
      </c>
      <c r="AU23" s="34" t="str">
        <f t="shared" si="1"/>
        <v/>
      </c>
      <c r="AV23" s="34" t="str">
        <f t="shared" si="2"/>
        <v/>
      </c>
      <c r="AW23" s="34" t="str">
        <f t="shared" si="3"/>
        <v/>
      </c>
      <c r="AX23" s="34" t="str">
        <f t="shared" si="4"/>
        <v/>
      </c>
      <c r="AY23" s="34" t="str">
        <f t="shared" si="5"/>
        <v/>
      </c>
      <c r="AZ23" s="34" t="str">
        <f t="shared" si="6"/>
        <v/>
      </c>
      <c r="BA23" s="34" t="str">
        <f t="shared" si="7"/>
        <v/>
      </c>
      <c r="BB23" s="34" t="str">
        <f t="shared" si="8"/>
        <v/>
      </c>
      <c r="BC23" s="34" t="str">
        <f t="shared" si="9"/>
        <v/>
      </c>
      <c r="BD23" s="34" t="str">
        <f t="shared" si="10"/>
        <v/>
      </c>
      <c r="BE23" s="34" t="str">
        <f t="shared" si="11"/>
        <v/>
      </c>
      <c r="BF23" s="34" t="str">
        <f t="shared" si="12"/>
        <v/>
      </c>
      <c r="BG23" s="34" t="str">
        <f t="shared" si="13"/>
        <v/>
      </c>
      <c r="BH23" s="34" t="str">
        <f t="shared" si="14"/>
        <v/>
      </c>
      <c r="BI23" s="34" t="str">
        <f t="shared" si="15"/>
        <v/>
      </c>
      <c r="BJ23" s="34" t="str">
        <f t="shared" si="16"/>
        <v/>
      </c>
      <c r="BK23" s="34" t="str">
        <f t="shared" si="17"/>
        <v/>
      </c>
      <c r="BL23" s="34" t="str">
        <f t="shared" si="18"/>
        <v/>
      </c>
      <c r="BM23" s="34" t="str">
        <f t="shared" si="19"/>
        <v/>
      </c>
      <c r="BN23" s="36" t="e">
        <f t="shared" si="21"/>
        <v>#DIV/0!</v>
      </c>
      <c r="BO23" s="36" t="e">
        <f t="shared" si="22"/>
        <v>#DIV/0!</v>
      </c>
      <c r="BP23" s="37" t="str">
        <f t="shared" si="23"/>
        <v/>
      </c>
      <c r="BQ23" s="37" t="str">
        <f t="shared" si="24"/>
        <v/>
      </c>
      <c r="BR23" s="37" t="str">
        <f t="shared" si="25"/>
        <v/>
      </c>
      <c r="BS23" s="37" t="str">
        <f t="shared" si="26"/>
        <v/>
      </c>
      <c r="BT23" s="37" t="str">
        <f t="shared" si="27"/>
        <v/>
      </c>
      <c r="BU23" s="37" t="str">
        <f t="shared" si="28"/>
        <v/>
      </c>
      <c r="BV23" s="37" t="str">
        <f t="shared" si="29"/>
        <v/>
      </c>
      <c r="BW23" s="37" t="str">
        <f t="shared" si="30"/>
        <v/>
      </c>
      <c r="BX23" s="37" t="str">
        <f t="shared" si="31"/>
        <v/>
      </c>
      <c r="BY23" s="37" t="str">
        <f t="shared" si="32"/>
        <v/>
      </c>
      <c r="BZ23" s="37" t="str">
        <f t="shared" si="33"/>
        <v/>
      </c>
      <c r="CA23" s="37" t="str">
        <f t="shared" si="34"/>
        <v/>
      </c>
      <c r="CB23" s="37" t="str">
        <f t="shared" si="35"/>
        <v/>
      </c>
      <c r="CC23" s="37" t="str">
        <f t="shared" si="36"/>
        <v/>
      </c>
      <c r="CD23" s="37" t="str">
        <f t="shared" si="37"/>
        <v/>
      </c>
      <c r="CE23" s="37" t="str">
        <f t="shared" si="38"/>
        <v/>
      </c>
      <c r="CF23" s="37" t="str">
        <f t="shared" si="39"/>
        <v/>
      </c>
      <c r="CG23" s="37" t="str">
        <f t="shared" si="40"/>
        <v/>
      </c>
      <c r="CH23" s="37" t="str">
        <f t="shared" si="41"/>
        <v/>
      </c>
      <c r="CI23" s="37" t="str">
        <f t="shared" si="42"/>
        <v/>
      </c>
    </row>
    <row r="24" customHeight="1" spans="1:87">
      <c r="A24" s="16"/>
      <c r="B24" s="14" t="str">
        <f>'Gene Table'!D23</f>
        <v>NM_002392</v>
      </c>
      <c r="C24" s="14" t="s">
        <v>89</v>
      </c>
      <c r="D24" s="15" t="str">
        <f>IF(SUM('Test Sample Data'!D$3:D$98)&gt;10,IF(AND(ISNUMBER('Test Sample Data'!D23),'Test Sample Data'!D23&lt;$B$1,'Test Sample Data'!D23&gt;0),'Test Sample Data'!D23,$B$1),"")</f>
        <v/>
      </c>
      <c r="E24" s="15" t="str">
        <f>IF(SUM('Test Sample Data'!E$3:E$98)&gt;10,IF(AND(ISNUMBER('Test Sample Data'!E23),'Test Sample Data'!E23&lt;$B$1,'Test Sample Data'!E23&gt;0),'Test Sample Data'!E23,$B$1),"")</f>
        <v/>
      </c>
      <c r="F24" s="15" t="str">
        <f>IF(SUM('Test Sample Data'!F$3:F$98)&gt;10,IF(AND(ISNUMBER('Test Sample Data'!F23),'Test Sample Data'!F23&lt;$B$1,'Test Sample Data'!F23&gt;0),'Test Sample Data'!F23,$B$1),"")</f>
        <v/>
      </c>
      <c r="G24" s="15" t="str">
        <f>IF(SUM('Test Sample Data'!G$3:G$98)&gt;10,IF(AND(ISNUMBER('Test Sample Data'!G23),'Test Sample Data'!G23&lt;$B$1,'Test Sample Data'!G23&gt;0),'Test Sample Data'!G23,$B$1),"")</f>
        <v/>
      </c>
      <c r="H24" s="15" t="str">
        <f>IF(SUM('Test Sample Data'!H$3:H$98)&gt;10,IF(AND(ISNUMBER('Test Sample Data'!H23),'Test Sample Data'!H23&lt;$B$1,'Test Sample Data'!H23&gt;0),'Test Sample Data'!H23,$B$1),"")</f>
        <v/>
      </c>
      <c r="I24" s="15" t="str">
        <f>IF(SUM('Test Sample Data'!I$3:I$98)&gt;10,IF(AND(ISNUMBER('Test Sample Data'!I23),'Test Sample Data'!I23&lt;$B$1,'Test Sample Data'!I23&gt;0),'Test Sample Data'!I23,$B$1),"")</f>
        <v/>
      </c>
      <c r="J24" s="15" t="str">
        <f>IF(SUM('Test Sample Data'!J$3:J$98)&gt;10,IF(AND(ISNUMBER('Test Sample Data'!J23),'Test Sample Data'!J23&lt;$B$1,'Test Sample Data'!J23&gt;0),'Test Sample Data'!J23,$B$1),"")</f>
        <v/>
      </c>
      <c r="K24" s="15" t="str">
        <f>IF(SUM('Test Sample Data'!K$3:K$98)&gt;10,IF(AND(ISNUMBER('Test Sample Data'!K23),'Test Sample Data'!K23&lt;$B$1,'Test Sample Data'!K23&gt;0),'Test Sample Data'!K23,$B$1),"")</f>
        <v/>
      </c>
      <c r="L24" s="15" t="str">
        <f>IF(SUM('Test Sample Data'!L$3:L$98)&gt;10,IF(AND(ISNUMBER('Test Sample Data'!L23),'Test Sample Data'!L23&lt;$B$1,'Test Sample Data'!L23&gt;0),'Test Sample Data'!L23,$B$1),"")</f>
        <v/>
      </c>
      <c r="M24" s="15" t="str">
        <f>IF(SUM('Test Sample Data'!M$3:M$98)&gt;10,IF(AND(ISNUMBER('Test Sample Data'!M23),'Test Sample Data'!M23&lt;$B$1,'Test Sample Data'!M23&gt;0),'Test Sample Data'!M23,$B$1),"")</f>
        <v/>
      </c>
      <c r="N24" s="15" t="str">
        <f>'Gene Table'!D23</f>
        <v>NM_002392</v>
      </c>
      <c r="O24" s="14" t="s">
        <v>89</v>
      </c>
      <c r="P24" s="15" t="str">
        <f>IF(SUM('Control Sample Data'!D$3:D$98)&gt;10,IF(AND(ISNUMBER('Control Sample Data'!D23),'Control Sample Data'!D23&lt;$B$1,'Control Sample Data'!D23&gt;0),'Control Sample Data'!D23,$B$1),"")</f>
        <v/>
      </c>
      <c r="Q24" s="15" t="str">
        <f>IF(SUM('Control Sample Data'!E$3:E$98)&gt;10,IF(AND(ISNUMBER('Control Sample Data'!E23),'Control Sample Data'!E23&lt;$B$1,'Control Sample Data'!E23&gt;0),'Control Sample Data'!E23,$B$1),"")</f>
        <v/>
      </c>
      <c r="R24" s="15" t="str">
        <f>IF(SUM('Control Sample Data'!F$3:F$98)&gt;10,IF(AND(ISNUMBER('Control Sample Data'!F23),'Control Sample Data'!F23&lt;$B$1,'Control Sample Data'!F23&gt;0),'Control Sample Data'!F23,$B$1),"")</f>
        <v/>
      </c>
      <c r="S24" s="15" t="str">
        <f>IF(SUM('Control Sample Data'!G$3:G$98)&gt;10,IF(AND(ISNUMBER('Control Sample Data'!G23),'Control Sample Data'!G23&lt;$B$1,'Control Sample Data'!G23&gt;0),'Control Sample Data'!G23,$B$1),"")</f>
        <v/>
      </c>
      <c r="T24" s="15" t="str">
        <f>IF(SUM('Control Sample Data'!H$3:H$98)&gt;10,IF(AND(ISNUMBER('Control Sample Data'!H23),'Control Sample Data'!H23&lt;$B$1,'Control Sample Data'!H23&gt;0),'Control Sample Data'!H23,$B$1),"")</f>
        <v/>
      </c>
      <c r="U24" s="15" t="str">
        <f>IF(SUM('Control Sample Data'!I$3:I$98)&gt;10,IF(AND(ISNUMBER('Control Sample Data'!I23),'Control Sample Data'!I23&lt;$B$1,'Control Sample Data'!I23&gt;0),'Control Sample Data'!I23,$B$1),"")</f>
        <v/>
      </c>
      <c r="V24" s="15" t="str">
        <f>IF(SUM('Control Sample Data'!J$3:J$98)&gt;10,IF(AND(ISNUMBER('Control Sample Data'!J23),'Control Sample Data'!J23&lt;$B$1,'Control Sample Data'!J23&gt;0),'Control Sample Data'!J23,$B$1),"")</f>
        <v/>
      </c>
      <c r="W24" s="15" t="str">
        <f>IF(SUM('Control Sample Data'!K$3:K$98)&gt;10,IF(AND(ISNUMBER('Control Sample Data'!K23),'Control Sample Data'!K23&lt;$B$1,'Control Sample Data'!K23&gt;0),'Control Sample Data'!K23,$B$1),"")</f>
        <v/>
      </c>
      <c r="X24" s="15" t="str">
        <f>IF(SUM('Control Sample Data'!L$3:L$98)&gt;10,IF(AND(ISNUMBER('Control Sample Data'!L23),'Control Sample Data'!L23&lt;$B$1,'Control Sample Data'!L23&gt;0),'Control Sample Data'!L23,$B$1),"")</f>
        <v/>
      </c>
      <c r="Y24" s="15" t="str">
        <f>IF(SUM('Control Sample Data'!M$3:M$98)&gt;10,IF(AND(ISNUMBER('Control Sample Data'!M23),'Control Sample Data'!M23&lt;$B$1,'Control Sample Data'!M23&gt;0),'Control Sample Data'!M23,$B$1),"")</f>
        <v/>
      </c>
      <c r="Z24" s="21" t="s">
        <v>1467</v>
      </c>
      <c r="AA24" s="21"/>
      <c r="AB24" s="21"/>
      <c r="AC24" s="21"/>
      <c r="AD24" s="21"/>
      <c r="AE24" s="21"/>
      <c r="AF24" s="21"/>
      <c r="AG24" s="21"/>
      <c r="AH24" s="21"/>
      <c r="AI24" s="21"/>
      <c r="AJ24" s="23"/>
      <c r="AK24" s="23"/>
      <c r="AL24" s="23"/>
      <c r="AM24" s="23"/>
      <c r="AN24" s="23"/>
      <c r="AO24" s="23"/>
      <c r="AP24" s="23"/>
      <c r="AQ24" s="23"/>
      <c r="AR24" s="23"/>
      <c r="AS24" s="23"/>
      <c r="AT24" s="34" t="str">
        <f t="shared" si="0"/>
        <v/>
      </c>
      <c r="AU24" s="34" t="str">
        <f t="shared" si="1"/>
        <v/>
      </c>
      <c r="AV24" s="34" t="str">
        <f t="shared" si="2"/>
        <v/>
      </c>
      <c r="AW24" s="34" t="str">
        <f t="shared" si="3"/>
        <v/>
      </c>
      <c r="AX24" s="34" t="str">
        <f t="shared" si="4"/>
        <v/>
      </c>
      <c r="AY24" s="34" t="str">
        <f t="shared" si="5"/>
        <v/>
      </c>
      <c r="AZ24" s="34" t="str">
        <f t="shared" si="6"/>
        <v/>
      </c>
      <c r="BA24" s="34" t="str">
        <f t="shared" si="7"/>
        <v/>
      </c>
      <c r="BB24" s="34" t="str">
        <f t="shared" si="8"/>
        <v/>
      </c>
      <c r="BC24" s="34" t="str">
        <f t="shared" si="9"/>
        <v/>
      </c>
      <c r="BD24" s="34" t="str">
        <f t="shared" si="10"/>
        <v/>
      </c>
      <c r="BE24" s="34" t="str">
        <f t="shared" si="11"/>
        <v/>
      </c>
      <c r="BF24" s="34" t="str">
        <f t="shared" si="12"/>
        <v/>
      </c>
      <c r="BG24" s="34" t="str">
        <f t="shared" si="13"/>
        <v/>
      </c>
      <c r="BH24" s="34" t="str">
        <f t="shared" si="14"/>
        <v/>
      </c>
      <c r="BI24" s="34" t="str">
        <f t="shared" si="15"/>
        <v/>
      </c>
      <c r="BJ24" s="34" t="str">
        <f t="shared" si="16"/>
        <v/>
      </c>
      <c r="BK24" s="34" t="str">
        <f t="shared" si="17"/>
        <v/>
      </c>
      <c r="BL24" s="34" t="str">
        <f t="shared" si="18"/>
        <v/>
      </c>
      <c r="BM24" s="34" t="str">
        <f t="shared" si="19"/>
        <v/>
      </c>
      <c r="BN24" s="36" t="e">
        <f t="shared" si="21"/>
        <v>#DIV/0!</v>
      </c>
      <c r="BO24" s="36" t="e">
        <f t="shared" si="22"/>
        <v>#DIV/0!</v>
      </c>
      <c r="BP24" s="37" t="str">
        <f t="shared" si="23"/>
        <v/>
      </c>
      <c r="BQ24" s="37" t="str">
        <f t="shared" si="24"/>
        <v/>
      </c>
      <c r="BR24" s="37" t="str">
        <f t="shared" si="25"/>
        <v/>
      </c>
      <c r="BS24" s="37" t="str">
        <f t="shared" si="26"/>
        <v/>
      </c>
      <c r="BT24" s="37" t="str">
        <f t="shared" si="27"/>
        <v/>
      </c>
      <c r="BU24" s="37" t="str">
        <f t="shared" si="28"/>
        <v/>
      </c>
      <c r="BV24" s="37" t="str">
        <f t="shared" si="29"/>
        <v/>
      </c>
      <c r="BW24" s="37" t="str">
        <f t="shared" si="30"/>
        <v/>
      </c>
      <c r="BX24" s="37" t="str">
        <f t="shared" si="31"/>
        <v/>
      </c>
      <c r="BY24" s="37" t="str">
        <f t="shared" si="32"/>
        <v/>
      </c>
      <c r="BZ24" s="37" t="str">
        <f t="shared" si="33"/>
        <v/>
      </c>
      <c r="CA24" s="37" t="str">
        <f t="shared" si="34"/>
        <v/>
      </c>
      <c r="CB24" s="37" t="str">
        <f t="shared" si="35"/>
        <v/>
      </c>
      <c r="CC24" s="37" t="str">
        <f t="shared" si="36"/>
        <v/>
      </c>
      <c r="CD24" s="37" t="str">
        <f t="shared" si="37"/>
        <v/>
      </c>
      <c r="CE24" s="37" t="str">
        <f t="shared" si="38"/>
        <v/>
      </c>
      <c r="CF24" s="37" t="str">
        <f t="shared" si="39"/>
        <v/>
      </c>
      <c r="CG24" s="37" t="str">
        <f t="shared" si="40"/>
        <v/>
      </c>
      <c r="CH24" s="37" t="str">
        <f t="shared" si="41"/>
        <v/>
      </c>
      <c r="CI24" s="37" t="str">
        <f t="shared" si="42"/>
        <v/>
      </c>
    </row>
    <row r="25" customHeight="1" spans="1:87">
      <c r="A25" s="16"/>
      <c r="B25" s="14" t="str">
        <f>'Gene Table'!D24</f>
        <v>NM_000124</v>
      </c>
      <c r="C25" s="14" t="s">
        <v>93</v>
      </c>
      <c r="D25" s="15" t="str">
        <f>IF(SUM('Test Sample Data'!D$3:D$98)&gt;10,IF(AND(ISNUMBER('Test Sample Data'!D24),'Test Sample Data'!D24&lt;$B$1,'Test Sample Data'!D24&gt;0),'Test Sample Data'!D24,$B$1),"")</f>
        <v/>
      </c>
      <c r="E25" s="15" t="str">
        <f>IF(SUM('Test Sample Data'!E$3:E$98)&gt;10,IF(AND(ISNUMBER('Test Sample Data'!E24),'Test Sample Data'!E24&lt;$B$1,'Test Sample Data'!E24&gt;0),'Test Sample Data'!E24,$B$1),"")</f>
        <v/>
      </c>
      <c r="F25" s="15" t="str">
        <f>IF(SUM('Test Sample Data'!F$3:F$98)&gt;10,IF(AND(ISNUMBER('Test Sample Data'!F24),'Test Sample Data'!F24&lt;$B$1,'Test Sample Data'!F24&gt;0),'Test Sample Data'!F24,$B$1),"")</f>
        <v/>
      </c>
      <c r="G25" s="15" t="str">
        <f>IF(SUM('Test Sample Data'!G$3:G$98)&gt;10,IF(AND(ISNUMBER('Test Sample Data'!G24),'Test Sample Data'!G24&lt;$B$1,'Test Sample Data'!G24&gt;0),'Test Sample Data'!G24,$B$1),"")</f>
        <v/>
      </c>
      <c r="H25" s="15" t="str">
        <f>IF(SUM('Test Sample Data'!H$3:H$98)&gt;10,IF(AND(ISNUMBER('Test Sample Data'!H24),'Test Sample Data'!H24&lt;$B$1,'Test Sample Data'!H24&gt;0),'Test Sample Data'!H24,$B$1),"")</f>
        <v/>
      </c>
      <c r="I25" s="15" t="str">
        <f>IF(SUM('Test Sample Data'!I$3:I$98)&gt;10,IF(AND(ISNUMBER('Test Sample Data'!I24),'Test Sample Data'!I24&lt;$B$1,'Test Sample Data'!I24&gt;0),'Test Sample Data'!I24,$B$1),"")</f>
        <v/>
      </c>
      <c r="J25" s="15" t="str">
        <f>IF(SUM('Test Sample Data'!J$3:J$98)&gt;10,IF(AND(ISNUMBER('Test Sample Data'!J24),'Test Sample Data'!J24&lt;$B$1,'Test Sample Data'!J24&gt;0),'Test Sample Data'!J24,$B$1),"")</f>
        <v/>
      </c>
      <c r="K25" s="15" t="str">
        <f>IF(SUM('Test Sample Data'!K$3:K$98)&gt;10,IF(AND(ISNUMBER('Test Sample Data'!K24),'Test Sample Data'!K24&lt;$B$1,'Test Sample Data'!K24&gt;0),'Test Sample Data'!K24,$B$1),"")</f>
        <v/>
      </c>
      <c r="L25" s="15" t="str">
        <f>IF(SUM('Test Sample Data'!L$3:L$98)&gt;10,IF(AND(ISNUMBER('Test Sample Data'!L24),'Test Sample Data'!L24&lt;$B$1,'Test Sample Data'!L24&gt;0),'Test Sample Data'!L24,$B$1),"")</f>
        <v/>
      </c>
      <c r="M25" s="15" t="str">
        <f>IF(SUM('Test Sample Data'!M$3:M$98)&gt;10,IF(AND(ISNUMBER('Test Sample Data'!M24),'Test Sample Data'!M24&lt;$B$1,'Test Sample Data'!M24&gt;0),'Test Sample Data'!M24,$B$1),"")</f>
        <v/>
      </c>
      <c r="N25" s="15" t="str">
        <f>'Gene Table'!D24</f>
        <v>NM_000124</v>
      </c>
      <c r="O25" s="14" t="s">
        <v>93</v>
      </c>
      <c r="P25" s="15" t="str">
        <f>IF(SUM('Control Sample Data'!D$3:D$98)&gt;10,IF(AND(ISNUMBER('Control Sample Data'!D24),'Control Sample Data'!D24&lt;$B$1,'Control Sample Data'!D24&gt;0),'Control Sample Data'!D24,$B$1),"")</f>
        <v/>
      </c>
      <c r="Q25" s="15" t="str">
        <f>IF(SUM('Control Sample Data'!E$3:E$98)&gt;10,IF(AND(ISNUMBER('Control Sample Data'!E24),'Control Sample Data'!E24&lt;$B$1,'Control Sample Data'!E24&gt;0),'Control Sample Data'!E24,$B$1),"")</f>
        <v/>
      </c>
      <c r="R25" s="15" t="str">
        <f>IF(SUM('Control Sample Data'!F$3:F$98)&gt;10,IF(AND(ISNUMBER('Control Sample Data'!F24),'Control Sample Data'!F24&lt;$B$1,'Control Sample Data'!F24&gt;0),'Control Sample Data'!F24,$B$1),"")</f>
        <v/>
      </c>
      <c r="S25" s="15" t="str">
        <f>IF(SUM('Control Sample Data'!G$3:G$98)&gt;10,IF(AND(ISNUMBER('Control Sample Data'!G24),'Control Sample Data'!G24&lt;$B$1,'Control Sample Data'!G24&gt;0),'Control Sample Data'!G24,$B$1),"")</f>
        <v/>
      </c>
      <c r="T25" s="15" t="str">
        <f>IF(SUM('Control Sample Data'!H$3:H$98)&gt;10,IF(AND(ISNUMBER('Control Sample Data'!H24),'Control Sample Data'!H24&lt;$B$1,'Control Sample Data'!H24&gt;0),'Control Sample Data'!H24,$B$1),"")</f>
        <v/>
      </c>
      <c r="U25" s="15" t="str">
        <f>IF(SUM('Control Sample Data'!I$3:I$98)&gt;10,IF(AND(ISNUMBER('Control Sample Data'!I24),'Control Sample Data'!I24&lt;$B$1,'Control Sample Data'!I24&gt;0),'Control Sample Data'!I24,$B$1),"")</f>
        <v/>
      </c>
      <c r="V25" s="15" t="str">
        <f>IF(SUM('Control Sample Data'!J$3:J$98)&gt;10,IF(AND(ISNUMBER('Control Sample Data'!J24),'Control Sample Data'!J24&lt;$B$1,'Control Sample Data'!J24&gt;0),'Control Sample Data'!J24,$B$1),"")</f>
        <v/>
      </c>
      <c r="W25" s="15" t="str">
        <f>IF(SUM('Control Sample Data'!K$3:K$98)&gt;10,IF(AND(ISNUMBER('Control Sample Data'!K24),'Control Sample Data'!K24&lt;$B$1,'Control Sample Data'!K24&gt;0),'Control Sample Data'!K24,$B$1),"")</f>
        <v/>
      </c>
      <c r="X25" s="15" t="str">
        <f>IF(SUM('Control Sample Data'!L$3:L$98)&gt;10,IF(AND(ISNUMBER('Control Sample Data'!L24),'Control Sample Data'!L24&lt;$B$1,'Control Sample Data'!L24&gt;0),'Control Sample Data'!L24,$B$1),"")</f>
        <v/>
      </c>
      <c r="Y25" s="15" t="str">
        <f>IF(SUM('Control Sample Data'!M$3:M$98)&gt;10,IF(AND(ISNUMBER('Control Sample Data'!M24),'Control Sample Data'!M24&lt;$B$1,'Control Sample Data'!M24&gt;0),'Control Sample Data'!M24,$B$1),"")</f>
        <v/>
      </c>
      <c r="Z25" s="22" t="s">
        <v>1468</v>
      </c>
      <c r="AA25" s="23"/>
      <c r="AB25" s="23"/>
      <c r="AC25" s="23"/>
      <c r="AD25" s="23"/>
      <c r="AE25" s="23"/>
      <c r="AF25" s="23"/>
      <c r="AG25" s="23"/>
      <c r="AH25" s="23"/>
      <c r="AI25" s="23"/>
      <c r="AJ25" s="22" t="s">
        <v>1468</v>
      </c>
      <c r="AK25" s="23"/>
      <c r="AL25" s="23"/>
      <c r="AM25" s="23"/>
      <c r="AN25" s="23"/>
      <c r="AO25" s="23"/>
      <c r="AP25" s="23"/>
      <c r="AQ25" s="23"/>
      <c r="AR25" s="23"/>
      <c r="AS25" s="23"/>
      <c r="AT25" s="34" t="str">
        <f t="shared" si="0"/>
        <v/>
      </c>
      <c r="AU25" s="34" t="str">
        <f t="shared" si="1"/>
        <v/>
      </c>
      <c r="AV25" s="34" t="str">
        <f t="shared" si="2"/>
        <v/>
      </c>
      <c r="AW25" s="34" t="str">
        <f t="shared" si="3"/>
        <v/>
      </c>
      <c r="AX25" s="34" t="str">
        <f t="shared" si="4"/>
        <v/>
      </c>
      <c r="AY25" s="34" t="str">
        <f t="shared" si="5"/>
        <v/>
      </c>
      <c r="AZ25" s="34" t="str">
        <f t="shared" si="6"/>
        <v/>
      </c>
      <c r="BA25" s="34" t="str">
        <f t="shared" si="7"/>
        <v/>
      </c>
      <c r="BB25" s="34" t="str">
        <f t="shared" si="8"/>
        <v/>
      </c>
      <c r="BC25" s="34" t="str">
        <f t="shared" si="9"/>
        <v/>
      </c>
      <c r="BD25" s="34" t="str">
        <f t="shared" si="10"/>
        <v/>
      </c>
      <c r="BE25" s="34" t="str">
        <f t="shared" si="11"/>
        <v/>
      </c>
      <c r="BF25" s="34" t="str">
        <f t="shared" si="12"/>
        <v/>
      </c>
      <c r="BG25" s="34" t="str">
        <f t="shared" si="13"/>
        <v/>
      </c>
      <c r="BH25" s="34" t="str">
        <f t="shared" si="14"/>
        <v/>
      </c>
      <c r="BI25" s="34" t="str">
        <f t="shared" si="15"/>
        <v/>
      </c>
      <c r="BJ25" s="34" t="str">
        <f t="shared" si="16"/>
        <v/>
      </c>
      <c r="BK25" s="34" t="str">
        <f t="shared" si="17"/>
        <v/>
      </c>
      <c r="BL25" s="34" t="str">
        <f t="shared" si="18"/>
        <v/>
      </c>
      <c r="BM25" s="34" t="str">
        <f t="shared" si="19"/>
        <v/>
      </c>
      <c r="BN25" s="36" t="e">
        <f t="shared" si="21"/>
        <v>#DIV/0!</v>
      </c>
      <c r="BO25" s="36" t="e">
        <f t="shared" si="22"/>
        <v>#DIV/0!</v>
      </c>
      <c r="BP25" s="37" t="str">
        <f t="shared" si="23"/>
        <v/>
      </c>
      <c r="BQ25" s="37" t="str">
        <f t="shared" si="24"/>
        <v/>
      </c>
      <c r="BR25" s="37" t="str">
        <f t="shared" si="25"/>
        <v/>
      </c>
      <c r="BS25" s="37" t="str">
        <f t="shared" si="26"/>
        <v/>
      </c>
      <c r="BT25" s="37" t="str">
        <f t="shared" si="27"/>
        <v/>
      </c>
      <c r="BU25" s="37" t="str">
        <f t="shared" si="28"/>
        <v/>
      </c>
      <c r="BV25" s="37" t="str">
        <f t="shared" si="29"/>
        <v/>
      </c>
      <c r="BW25" s="37" t="str">
        <f t="shared" si="30"/>
        <v/>
      </c>
      <c r="BX25" s="37" t="str">
        <f t="shared" si="31"/>
        <v/>
      </c>
      <c r="BY25" s="37" t="str">
        <f t="shared" si="32"/>
        <v/>
      </c>
      <c r="BZ25" s="37" t="str">
        <f t="shared" si="33"/>
        <v/>
      </c>
      <c r="CA25" s="37" t="str">
        <f t="shared" si="34"/>
        <v/>
      </c>
      <c r="CB25" s="37" t="str">
        <f t="shared" si="35"/>
        <v/>
      </c>
      <c r="CC25" s="37" t="str">
        <f t="shared" si="36"/>
        <v/>
      </c>
      <c r="CD25" s="37" t="str">
        <f t="shared" si="37"/>
        <v/>
      </c>
      <c r="CE25" s="37" t="str">
        <f t="shared" si="38"/>
        <v/>
      </c>
      <c r="CF25" s="37" t="str">
        <f t="shared" si="39"/>
        <v/>
      </c>
      <c r="CG25" s="37" t="str">
        <f t="shared" si="40"/>
        <v/>
      </c>
      <c r="CH25" s="37" t="str">
        <f t="shared" si="41"/>
        <v/>
      </c>
      <c r="CI25" s="37" t="str">
        <f t="shared" si="42"/>
        <v/>
      </c>
    </row>
    <row r="26" customHeight="1" spans="1:87">
      <c r="A26" s="16"/>
      <c r="B26" s="14" t="str">
        <f>'Gene Table'!D25</f>
        <v>NM_202001</v>
      </c>
      <c r="C26" s="14" t="s">
        <v>97</v>
      </c>
      <c r="D26" s="15" t="str">
        <f>IF(SUM('Test Sample Data'!D$3:D$98)&gt;10,IF(AND(ISNUMBER('Test Sample Data'!D25),'Test Sample Data'!D25&lt;$B$1,'Test Sample Data'!D25&gt;0),'Test Sample Data'!D25,$B$1),"")</f>
        <v/>
      </c>
      <c r="E26" s="15" t="str">
        <f>IF(SUM('Test Sample Data'!E$3:E$98)&gt;10,IF(AND(ISNUMBER('Test Sample Data'!E25),'Test Sample Data'!E25&lt;$B$1,'Test Sample Data'!E25&gt;0),'Test Sample Data'!E25,$B$1),"")</f>
        <v/>
      </c>
      <c r="F26" s="15" t="str">
        <f>IF(SUM('Test Sample Data'!F$3:F$98)&gt;10,IF(AND(ISNUMBER('Test Sample Data'!F25),'Test Sample Data'!F25&lt;$B$1,'Test Sample Data'!F25&gt;0),'Test Sample Data'!F25,$B$1),"")</f>
        <v/>
      </c>
      <c r="G26" s="15" t="str">
        <f>IF(SUM('Test Sample Data'!G$3:G$98)&gt;10,IF(AND(ISNUMBER('Test Sample Data'!G25),'Test Sample Data'!G25&lt;$B$1,'Test Sample Data'!G25&gt;0),'Test Sample Data'!G25,$B$1),"")</f>
        <v/>
      </c>
      <c r="H26" s="15" t="str">
        <f>IF(SUM('Test Sample Data'!H$3:H$98)&gt;10,IF(AND(ISNUMBER('Test Sample Data'!H25),'Test Sample Data'!H25&lt;$B$1,'Test Sample Data'!H25&gt;0),'Test Sample Data'!H25,$B$1),"")</f>
        <v/>
      </c>
      <c r="I26" s="15" t="str">
        <f>IF(SUM('Test Sample Data'!I$3:I$98)&gt;10,IF(AND(ISNUMBER('Test Sample Data'!I25),'Test Sample Data'!I25&lt;$B$1,'Test Sample Data'!I25&gt;0),'Test Sample Data'!I25,$B$1),"")</f>
        <v/>
      </c>
      <c r="J26" s="15" t="str">
        <f>IF(SUM('Test Sample Data'!J$3:J$98)&gt;10,IF(AND(ISNUMBER('Test Sample Data'!J25),'Test Sample Data'!J25&lt;$B$1,'Test Sample Data'!J25&gt;0),'Test Sample Data'!J25,$B$1),"")</f>
        <v/>
      </c>
      <c r="K26" s="15" t="str">
        <f>IF(SUM('Test Sample Data'!K$3:K$98)&gt;10,IF(AND(ISNUMBER('Test Sample Data'!K25),'Test Sample Data'!K25&lt;$B$1,'Test Sample Data'!K25&gt;0),'Test Sample Data'!K25,$B$1),"")</f>
        <v/>
      </c>
      <c r="L26" s="15" t="str">
        <f>IF(SUM('Test Sample Data'!L$3:L$98)&gt;10,IF(AND(ISNUMBER('Test Sample Data'!L25),'Test Sample Data'!L25&lt;$B$1,'Test Sample Data'!L25&gt;0),'Test Sample Data'!L25,$B$1),"")</f>
        <v/>
      </c>
      <c r="M26" s="15" t="str">
        <f>IF(SUM('Test Sample Data'!M$3:M$98)&gt;10,IF(AND(ISNUMBER('Test Sample Data'!M25),'Test Sample Data'!M25&lt;$B$1,'Test Sample Data'!M25&gt;0),'Test Sample Data'!M25,$B$1),"")</f>
        <v/>
      </c>
      <c r="N26" s="15" t="str">
        <f>'Gene Table'!D25</f>
        <v>NM_202001</v>
      </c>
      <c r="O26" s="14" t="s">
        <v>97</v>
      </c>
      <c r="P26" s="15" t="str">
        <f>IF(SUM('Control Sample Data'!D$3:D$98)&gt;10,IF(AND(ISNUMBER('Control Sample Data'!D25),'Control Sample Data'!D25&lt;$B$1,'Control Sample Data'!D25&gt;0),'Control Sample Data'!D25,$B$1),"")</f>
        <v/>
      </c>
      <c r="Q26" s="15" t="str">
        <f>IF(SUM('Control Sample Data'!E$3:E$98)&gt;10,IF(AND(ISNUMBER('Control Sample Data'!E25),'Control Sample Data'!E25&lt;$B$1,'Control Sample Data'!E25&gt;0),'Control Sample Data'!E25,$B$1),"")</f>
        <v/>
      </c>
      <c r="R26" s="15" t="str">
        <f>IF(SUM('Control Sample Data'!F$3:F$98)&gt;10,IF(AND(ISNUMBER('Control Sample Data'!F25),'Control Sample Data'!F25&lt;$B$1,'Control Sample Data'!F25&gt;0),'Control Sample Data'!F25,$B$1),"")</f>
        <v/>
      </c>
      <c r="S26" s="15" t="str">
        <f>IF(SUM('Control Sample Data'!G$3:G$98)&gt;10,IF(AND(ISNUMBER('Control Sample Data'!G25),'Control Sample Data'!G25&lt;$B$1,'Control Sample Data'!G25&gt;0),'Control Sample Data'!G25,$B$1),"")</f>
        <v/>
      </c>
      <c r="T26" s="15" t="str">
        <f>IF(SUM('Control Sample Data'!H$3:H$98)&gt;10,IF(AND(ISNUMBER('Control Sample Data'!H25),'Control Sample Data'!H25&lt;$B$1,'Control Sample Data'!H25&gt;0),'Control Sample Data'!H25,$B$1),"")</f>
        <v/>
      </c>
      <c r="U26" s="15" t="str">
        <f>IF(SUM('Control Sample Data'!I$3:I$98)&gt;10,IF(AND(ISNUMBER('Control Sample Data'!I25),'Control Sample Data'!I25&lt;$B$1,'Control Sample Data'!I25&gt;0),'Control Sample Data'!I25,$B$1),"")</f>
        <v/>
      </c>
      <c r="V26" s="15" t="str">
        <f>IF(SUM('Control Sample Data'!J$3:J$98)&gt;10,IF(AND(ISNUMBER('Control Sample Data'!J25),'Control Sample Data'!J25&lt;$B$1,'Control Sample Data'!J25&gt;0),'Control Sample Data'!J25,$B$1),"")</f>
        <v/>
      </c>
      <c r="W26" s="15" t="str">
        <f>IF(SUM('Control Sample Data'!K$3:K$98)&gt;10,IF(AND(ISNUMBER('Control Sample Data'!K25),'Control Sample Data'!K25&lt;$B$1,'Control Sample Data'!K25&gt;0),'Control Sample Data'!K25,$B$1),"")</f>
        <v/>
      </c>
      <c r="X26" s="15" t="str">
        <f>IF(SUM('Control Sample Data'!L$3:L$98)&gt;10,IF(AND(ISNUMBER('Control Sample Data'!L25),'Control Sample Data'!L25&lt;$B$1,'Control Sample Data'!L25&gt;0),'Control Sample Data'!L25,$B$1),"")</f>
        <v/>
      </c>
      <c r="Y26" s="15" t="str">
        <f>IF(SUM('Control Sample Data'!M$3:M$98)&gt;10,IF(AND(ISNUMBER('Control Sample Data'!M25),'Control Sample Data'!M25&lt;$B$1,'Control Sample Data'!M25&gt;0),'Control Sample Data'!M25,$B$1),"")</f>
        <v/>
      </c>
      <c r="Z26" s="24">
        <f t="shared" ref="Z26:AS26" si="43">IF(ISERROR(AVERAGE(Z4:Z23)),0,AVERAGE(Z4:Z23))</f>
        <v>0</v>
      </c>
      <c r="AA26" s="24">
        <f t="shared" si="43"/>
        <v>0</v>
      </c>
      <c r="AB26" s="24">
        <f t="shared" si="43"/>
        <v>0</v>
      </c>
      <c r="AC26" s="24">
        <f t="shared" si="43"/>
        <v>0</v>
      </c>
      <c r="AD26" s="24">
        <f t="shared" si="43"/>
        <v>0</v>
      </c>
      <c r="AE26" s="24">
        <f t="shared" si="43"/>
        <v>0</v>
      </c>
      <c r="AF26" s="24">
        <f t="shared" si="43"/>
        <v>0</v>
      </c>
      <c r="AG26" s="24">
        <f t="shared" si="43"/>
        <v>0</v>
      </c>
      <c r="AH26" s="24">
        <f t="shared" si="43"/>
        <v>0</v>
      </c>
      <c r="AI26" s="24">
        <f t="shared" si="43"/>
        <v>0</v>
      </c>
      <c r="AJ26" s="24">
        <f t="shared" si="43"/>
        <v>0</v>
      </c>
      <c r="AK26" s="24">
        <f t="shared" si="43"/>
        <v>0</v>
      </c>
      <c r="AL26" s="24">
        <f t="shared" si="43"/>
        <v>0</v>
      </c>
      <c r="AM26" s="24">
        <f t="shared" si="43"/>
        <v>0</v>
      </c>
      <c r="AN26" s="24">
        <f t="shared" si="43"/>
        <v>0</v>
      </c>
      <c r="AO26" s="24">
        <f t="shared" si="43"/>
        <v>0</v>
      </c>
      <c r="AP26" s="24">
        <f t="shared" si="43"/>
        <v>0</v>
      </c>
      <c r="AQ26" s="24">
        <f t="shared" si="43"/>
        <v>0</v>
      </c>
      <c r="AR26" s="24">
        <f t="shared" si="43"/>
        <v>0</v>
      </c>
      <c r="AS26" s="24">
        <f t="shared" si="43"/>
        <v>0</v>
      </c>
      <c r="AT26" s="34" t="str">
        <f t="shared" si="0"/>
        <v/>
      </c>
      <c r="AU26" s="34" t="str">
        <f t="shared" si="1"/>
        <v/>
      </c>
      <c r="AV26" s="34" t="str">
        <f t="shared" si="2"/>
        <v/>
      </c>
      <c r="AW26" s="34" t="str">
        <f t="shared" si="3"/>
        <v/>
      </c>
      <c r="AX26" s="34" t="str">
        <f t="shared" si="4"/>
        <v/>
      </c>
      <c r="AY26" s="34" t="str">
        <f t="shared" si="5"/>
        <v/>
      </c>
      <c r="AZ26" s="34" t="str">
        <f t="shared" si="6"/>
        <v/>
      </c>
      <c r="BA26" s="34" t="str">
        <f t="shared" si="7"/>
        <v/>
      </c>
      <c r="BB26" s="34" t="str">
        <f t="shared" si="8"/>
        <v/>
      </c>
      <c r="BC26" s="34" t="str">
        <f t="shared" si="9"/>
        <v/>
      </c>
      <c r="BD26" s="34" t="str">
        <f t="shared" si="10"/>
        <v/>
      </c>
      <c r="BE26" s="34" t="str">
        <f t="shared" si="11"/>
        <v/>
      </c>
      <c r="BF26" s="34" t="str">
        <f t="shared" si="12"/>
        <v/>
      </c>
      <c r="BG26" s="34" t="str">
        <f t="shared" si="13"/>
        <v/>
      </c>
      <c r="BH26" s="34" t="str">
        <f t="shared" si="14"/>
        <v/>
      </c>
      <c r="BI26" s="34" t="str">
        <f t="shared" si="15"/>
        <v/>
      </c>
      <c r="BJ26" s="34" t="str">
        <f t="shared" si="16"/>
        <v/>
      </c>
      <c r="BK26" s="34" t="str">
        <f t="shared" si="17"/>
        <v/>
      </c>
      <c r="BL26" s="34" t="str">
        <f t="shared" si="18"/>
        <v/>
      </c>
      <c r="BM26" s="34" t="str">
        <f t="shared" si="19"/>
        <v/>
      </c>
      <c r="BN26" s="36" t="e">
        <f t="shared" si="21"/>
        <v>#DIV/0!</v>
      </c>
      <c r="BO26" s="36" t="e">
        <f t="shared" si="22"/>
        <v>#DIV/0!</v>
      </c>
      <c r="BP26" s="37" t="str">
        <f t="shared" si="23"/>
        <v/>
      </c>
      <c r="BQ26" s="37" t="str">
        <f t="shared" si="24"/>
        <v/>
      </c>
      <c r="BR26" s="37" t="str">
        <f t="shared" si="25"/>
        <v/>
      </c>
      <c r="BS26" s="37" t="str">
        <f t="shared" si="26"/>
        <v/>
      </c>
      <c r="BT26" s="37" t="str">
        <f t="shared" si="27"/>
        <v/>
      </c>
      <c r="BU26" s="37" t="str">
        <f t="shared" si="28"/>
        <v/>
      </c>
      <c r="BV26" s="37" t="str">
        <f t="shared" si="29"/>
        <v/>
      </c>
      <c r="BW26" s="37" t="str">
        <f t="shared" si="30"/>
        <v/>
      </c>
      <c r="BX26" s="37" t="str">
        <f t="shared" si="31"/>
        <v/>
      </c>
      <c r="BY26" s="37" t="str">
        <f t="shared" si="32"/>
        <v/>
      </c>
      <c r="BZ26" s="37" t="str">
        <f t="shared" si="33"/>
        <v/>
      </c>
      <c r="CA26" s="37" t="str">
        <f t="shared" si="34"/>
        <v/>
      </c>
      <c r="CB26" s="37" t="str">
        <f t="shared" si="35"/>
        <v/>
      </c>
      <c r="CC26" s="37" t="str">
        <f t="shared" si="36"/>
        <v/>
      </c>
      <c r="CD26" s="37" t="str">
        <f t="shared" si="37"/>
        <v/>
      </c>
      <c r="CE26" s="37" t="str">
        <f t="shared" si="38"/>
        <v/>
      </c>
      <c r="CF26" s="37" t="str">
        <f t="shared" si="39"/>
        <v/>
      </c>
      <c r="CG26" s="37" t="str">
        <f t="shared" si="40"/>
        <v/>
      </c>
      <c r="CH26" s="37" t="str">
        <f t="shared" si="41"/>
        <v/>
      </c>
      <c r="CI26" s="37" t="str">
        <f t="shared" si="42"/>
        <v/>
      </c>
    </row>
    <row r="27" spans="1:87">
      <c r="A27" s="16"/>
      <c r="B27" s="14" t="str">
        <f>'Gene Table'!D26</f>
        <v>NM_000773</v>
      </c>
      <c r="C27" s="14" t="s">
        <v>101</v>
      </c>
      <c r="D27" s="15" t="str">
        <f>IF(SUM('Test Sample Data'!D$3:D$98)&gt;10,IF(AND(ISNUMBER('Test Sample Data'!D26),'Test Sample Data'!D26&lt;$B$1,'Test Sample Data'!D26&gt;0),'Test Sample Data'!D26,$B$1),"")</f>
        <v/>
      </c>
      <c r="E27" s="15" t="str">
        <f>IF(SUM('Test Sample Data'!E$3:E$98)&gt;10,IF(AND(ISNUMBER('Test Sample Data'!E26),'Test Sample Data'!E26&lt;$B$1,'Test Sample Data'!E26&gt;0),'Test Sample Data'!E26,$B$1),"")</f>
        <v/>
      </c>
      <c r="F27" s="15" t="str">
        <f>IF(SUM('Test Sample Data'!F$3:F$98)&gt;10,IF(AND(ISNUMBER('Test Sample Data'!F26),'Test Sample Data'!F26&lt;$B$1,'Test Sample Data'!F26&gt;0),'Test Sample Data'!F26,$B$1),"")</f>
        <v/>
      </c>
      <c r="G27" s="15" t="str">
        <f>IF(SUM('Test Sample Data'!G$3:G$98)&gt;10,IF(AND(ISNUMBER('Test Sample Data'!G26),'Test Sample Data'!G26&lt;$B$1,'Test Sample Data'!G26&gt;0),'Test Sample Data'!G26,$B$1),"")</f>
        <v/>
      </c>
      <c r="H27" s="15" t="str">
        <f>IF(SUM('Test Sample Data'!H$3:H$98)&gt;10,IF(AND(ISNUMBER('Test Sample Data'!H26),'Test Sample Data'!H26&lt;$B$1,'Test Sample Data'!H26&gt;0),'Test Sample Data'!H26,$B$1),"")</f>
        <v/>
      </c>
      <c r="I27" s="15" t="str">
        <f>IF(SUM('Test Sample Data'!I$3:I$98)&gt;10,IF(AND(ISNUMBER('Test Sample Data'!I26),'Test Sample Data'!I26&lt;$B$1,'Test Sample Data'!I26&gt;0),'Test Sample Data'!I26,$B$1),"")</f>
        <v/>
      </c>
      <c r="J27" s="15" t="str">
        <f>IF(SUM('Test Sample Data'!J$3:J$98)&gt;10,IF(AND(ISNUMBER('Test Sample Data'!J26),'Test Sample Data'!J26&lt;$B$1,'Test Sample Data'!J26&gt;0),'Test Sample Data'!J26,$B$1),"")</f>
        <v/>
      </c>
      <c r="K27" s="15" t="str">
        <f>IF(SUM('Test Sample Data'!K$3:K$98)&gt;10,IF(AND(ISNUMBER('Test Sample Data'!K26),'Test Sample Data'!K26&lt;$B$1,'Test Sample Data'!K26&gt;0),'Test Sample Data'!K26,$B$1),"")</f>
        <v/>
      </c>
      <c r="L27" s="15" t="str">
        <f>IF(SUM('Test Sample Data'!L$3:L$98)&gt;10,IF(AND(ISNUMBER('Test Sample Data'!L26),'Test Sample Data'!L26&lt;$B$1,'Test Sample Data'!L26&gt;0),'Test Sample Data'!L26,$B$1),"")</f>
        <v/>
      </c>
      <c r="M27" s="15" t="str">
        <f>IF(SUM('Test Sample Data'!M$3:M$98)&gt;10,IF(AND(ISNUMBER('Test Sample Data'!M26),'Test Sample Data'!M26&lt;$B$1,'Test Sample Data'!M26&gt;0),'Test Sample Data'!M26,$B$1),"")</f>
        <v/>
      </c>
      <c r="N27" s="15" t="str">
        <f>'Gene Table'!D26</f>
        <v>NM_000773</v>
      </c>
      <c r="O27" s="14" t="s">
        <v>101</v>
      </c>
      <c r="P27" s="15" t="str">
        <f>IF(SUM('Control Sample Data'!D$3:D$98)&gt;10,IF(AND(ISNUMBER('Control Sample Data'!D26),'Control Sample Data'!D26&lt;$B$1,'Control Sample Data'!D26&gt;0),'Control Sample Data'!D26,$B$1),"")</f>
        <v/>
      </c>
      <c r="Q27" s="15" t="str">
        <f>IF(SUM('Control Sample Data'!E$3:E$98)&gt;10,IF(AND(ISNUMBER('Control Sample Data'!E26),'Control Sample Data'!E26&lt;$B$1,'Control Sample Data'!E26&gt;0),'Control Sample Data'!E26,$B$1),"")</f>
        <v/>
      </c>
      <c r="R27" s="15" t="str">
        <f>IF(SUM('Control Sample Data'!F$3:F$98)&gt;10,IF(AND(ISNUMBER('Control Sample Data'!F26),'Control Sample Data'!F26&lt;$B$1,'Control Sample Data'!F26&gt;0),'Control Sample Data'!F26,$B$1),"")</f>
        <v/>
      </c>
      <c r="S27" s="15" t="str">
        <f>IF(SUM('Control Sample Data'!G$3:G$98)&gt;10,IF(AND(ISNUMBER('Control Sample Data'!G26),'Control Sample Data'!G26&lt;$B$1,'Control Sample Data'!G26&gt;0),'Control Sample Data'!G26,$B$1),"")</f>
        <v/>
      </c>
      <c r="T27" s="15" t="str">
        <f>IF(SUM('Control Sample Data'!H$3:H$98)&gt;10,IF(AND(ISNUMBER('Control Sample Data'!H26),'Control Sample Data'!H26&lt;$B$1,'Control Sample Data'!H26&gt;0),'Control Sample Data'!H26,$B$1),"")</f>
        <v/>
      </c>
      <c r="U27" s="15" t="str">
        <f>IF(SUM('Control Sample Data'!I$3:I$98)&gt;10,IF(AND(ISNUMBER('Control Sample Data'!I26),'Control Sample Data'!I26&lt;$B$1,'Control Sample Data'!I26&gt;0),'Control Sample Data'!I26,$B$1),"")</f>
        <v/>
      </c>
      <c r="V27" s="15" t="str">
        <f>IF(SUM('Control Sample Data'!J$3:J$98)&gt;10,IF(AND(ISNUMBER('Control Sample Data'!J26),'Control Sample Data'!J26&lt;$B$1,'Control Sample Data'!J26&gt;0),'Control Sample Data'!J26,$B$1),"")</f>
        <v/>
      </c>
      <c r="W27" s="15" t="str">
        <f>IF(SUM('Control Sample Data'!K$3:K$98)&gt;10,IF(AND(ISNUMBER('Control Sample Data'!K26),'Control Sample Data'!K26&lt;$B$1,'Control Sample Data'!K26&gt;0),'Control Sample Data'!K26,$B$1),"")</f>
        <v/>
      </c>
      <c r="X27" s="15" t="str">
        <f>IF(SUM('Control Sample Data'!L$3:L$98)&gt;10,IF(AND(ISNUMBER('Control Sample Data'!L26),'Control Sample Data'!L26&lt;$B$1,'Control Sample Data'!L26&gt;0),'Control Sample Data'!L26,$B$1),"")</f>
        <v/>
      </c>
      <c r="Y27" s="15" t="str">
        <f>IF(SUM('Control Sample Data'!M$3:M$98)&gt;10,IF(AND(ISNUMBER('Control Sample Data'!M26),'Control Sample Data'!M26&lt;$B$1,'Control Sample Data'!M26&gt;0),'Control Sample Data'!M26,$B$1),"")</f>
        <v/>
      </c>
      <c r="Z27" s="25"/>
      <c r="AA27" s="26"/>
      <c r="AB27" s="27"/>
      <c r="AC27" s="27"/>
      <c r="AD27" s="27"/>
      <c r="AE27" s="27"/>
      <c r="AF27" s="27"/>
      <c r="AG27" s="27"/>
      <c r="AH27" s="27"/>
      <c r="AI27" s="27"/>
      <c r="AJ27" s="27"/>
      <c r="AK27" s="27"/>
      <c r="AL27" s="27"/>
      <c r="AM27" s="27"/>
      <c r="AN27" s="27"/>
      <c r="AO27" s="27"/>
      <c r="AP27" s="27"/>
      <c r="AQ27" s="27"/>
      <c r="AR27" s="27"/>
      <c r="AS27" s="27"/>
      <c r="AT27" s="34" t="str">
        <f t="shared" si="0"/>
        <v/>
      </c>
      <c r="AU27" s="34" t="str">
        <f t="shared" si="1"/>
        <v/>
      </c>
      <c r="AV27" s="34" t="str">
        <f t="shared" si="2"/>
        <v/>
      </c>
      <c r="AW27" s="34" t="str">
        <f t="shared" si="3"/>
        <v/>
      </c>
      <c r="AX27" s="34" t="str">
        <f t="shared" si="4"/>
        <v/>
      </c>
      <c r="AY27" s="34" t="str">
        <f t="shared" si="5"/>
        <v/>
      </c>
      <c r="AZ27" s="34" t="str">
        <f t="shared" si="6"/>
        <v/>
      </c>
      <c r="BA27" s="34" t="str">
        <f t="shared" si="7"/>
        <v/>
      </c>
      <c r="BB27" s="34" t="str">
        <f t="shared" si="8"/>
        <v/>
      </c>
      <c r="BC27" s="34" t="str">
        <f t="shared" si="9"/>
        <v/>
      </c>
      <c r="BD27" s="34" t="str">
        <f t="shared" si="10"/>
        <v/>
      </c>
      <c r="BE27" s="34" t="str">
        <f t="shared" si="11"/>
        <v/>
      </c>
      <c r="BF27" s="34" t="str">
        <f t="shared" si="12"/>
        <v/>
      </c>
      <c r="BG27" s="34" t="str">
        <f t="shared" si="13"/>
        <v/>
      </c>
      <c r="BH27" s="34" t="str">
        <f t="shared" si="14"/>
        <v/>
      </c>
      <c r="BI27" s="34" t="str">
        <f t="shared" si="15"/>
        <v/>
      </c>
      <c r="BJ27" s="34" t="str">
        <f t="shared" si="16"/>
        <v/>
      </c>
      <c r="BK27" s="34" t="str">
        <f t="shared" si="17"/>
        <v/>
      </c>
      <c r="BL27" s="34" t="str">
        <f t="shared" si="18"/>
        <v/>
      </c>
      <c r="BM27" s="34" t="str">
        <f t="shared" si="19"/>
        <v/>
      </c>
      <c r="BN27" s="36" t="e">
        <f t="shared" si="21"/>
        <v>#DIV/0!</v>
      </c>
      <c r="BO27" s="36" t="e">
        <f t="shared" si="22"/>
        <v>#DIV/0!</v>
      </c>
      <c r="BP27" s="37" t="str">
        <f t="shared" si="23"/>
        <v/>
      </c>
      <c r="BQ27" s="37" t="str">
        <f t="shared" si="24"/>
        <v/>
      </c>
      <c r="BR27" s="37" t="str">
        <f t="shared" si="25"/>
        <v/>
      </c>
      <c r="BS27" s="37" t="str">
        <f t="shared" si="26"/>
        <v/>
      </c>
      <c r="BT27" s="37" t="str">
        <f t="shared" si="27"/>
        <v/>
      </c>
      <c r="BU27" s="37" t="str">
        <f t="shared" si="28"/>
        <v/>
      </c>
      <c r="BV27" s="37" t="str">
        <f t="shared" si="29"/>
        <v/>
      </c>
      <c r="BW27" s="37" t="str">
        <f t="shared" si="30"/>
        <v/>
      </c>
      <c r="BX27" s="37" t="str">
        <f t="shared" si="31"/>
        <v/>
      </c>
      <c r="BY27" s="37" t="str">
        <f t="shared" si="32"/>
        <v/>
      </c>
      <c r="BZ27" s="37" t="str">
        <f t="shared" si="33"/>
        <v/>
      </c>
      <c r="CA27" s="37" t="str">
        <f t="shared" si="34"/>
        <v/>
      </c>
      <c r="CB27" s="37" t="str">
        <f t="shared" si="35"/>
        <v/>
      </c>
      <c r="CC27" s="37" t="str">
        <f t="shared" si="36"/>
        <v/>
      </c>
      <c r="CD27" s="37" t="str">
        <f t="shared" si="37"/>
        <v/>
      </c>
      <c r="CE27" s="37" t="str">
        <f t="shared" si="38"/>
        <v/>
      </c>
      <c r="CF27" s="37" t="str">
        <f t="shared" si="39"/>
        <v/>
      </c>
      <c r="CG27" s="37" t="str">
        <f t="shared" si="40"/>
        <v/>
      </c>
      <c r="CH27" s="37" t="str">
        <f t="shared" si="41"/>
        <v/>
      </c>
      <c r="CI27" s="37" t="str">
        <f t="shared" si="42"/>
        <v/>
      </c>
    </row>
    <row r="28" ht="14.25" customHeight="1" spans="1:87">
      <c r="A28" s="16"/>
      <c r="B28" s="14" t="str">
        <f>'Gene Table'!D27</f>
        <v>NM_004360</v>
      </c>
      <c r="C28" s="14" t="s">
        <v>105</v>
      </c>
      <c r="D28" s="15" t="str">
        <f>IF(SUM('Test Sample Data'!D$3:D$98)&gt;10,IF(AND(ISNUMBER('Test Sample Data'!D27),'Test Sample Data'!D27&lt;$B$1,'Test Sample Data'!D27&gt;0),'Test Sample Data'!D27,$B$1),"")</f>
        <v/>
      </c>
      <c r="E28" s="15" t="str">
        <f>IF(SUM('Test Sample Data'!E$3:E$98)&gt;10,IF(AND(ISNUMBER('Test Sample Data'!E27),'Test Sample Data'!E27&lt;$B$1,'Test Sample Data'!E27&gt;0),'Test Sample Data'!E27,$B$1),"")</f>
        <v/>
      </c>
      <c r="F28" s="15" t="str">
        <f>IF(SUM('Test Sample Data'!F$3:F$98)&gt;10,IF(AND(ISNUMBER('Test Sample Data'!F27),'Test Sample Data'!F27&lt;$B$1,'Test Sample Data'!F27&gt;0),'Test Sample Data'!F27,$B$1),"")</f>
        <v/>
      </c>
      <c r="G28" s="15" t="str">
        <f>IF(SUM('Test Sample Data'!G$3:G$98)&gt;10,IF(AND(ISNUMBER('Test Sample Data'!G27),'Test Sample Data'!G27&lt;$B$1,'Test Sample Data'!G27&gt;0),'Test Sample Data'!G27,$B$1),"")</f>
        <v/>
      </c>
      <c r="H28" s="15" t="str">
        <f>IF(SUM('Test Sample Data'!H$3:H$98)&gt;10,IF(AND(ISNUMBER('Test Sample Data'!H27),'Test Sample Data'!H27&lt;$B$1,'Test Sample Data'!H27&gt;0),'Test Sample Data'!H27,$B$1),"")</f>
        <v/>
      </c>
      <c r="I28" s="15" t="str">
        <f>IF(SUM('Test Sample Data'!I$3:I$98)&gt;10,IF(AND(ISNUMBER('Test Sample Data'!I27),'Test Sample Data'!I27&lt;$B$1,'Test Sample Data'!I27&gt;0),'Test Sample Data'!I27,$B$1),"")</f>
        <v/>
      </c>
      <c r="J28" s="15" t="str">
        <f>IF(SUM('Test Sample Data'!J$3:J$98)&gt;10,IF(AND(ISNUMBER('Test Sample Data'!J27),'Test Sample Data'!J27&lt;$B$1,'Test Sample Data'!J27&gt;0),'Test Sample Data'!J27,$B$1),"")</f>
        <v/>
      </c>
      <c r="K28" s="15" t="str">
        <f>IF(SUM('Test Sample Data'!K$3:K$98)&gt;10,IF(AND(ISNUMBER('Test Sample Data'!K27),'Test Sample Data'!K27&lt;$B$1,'Test Sample Data'!K27&gt;0),'Test Sample Data'!K27,$B$1),"")</f>
        <v/>
      </c>
      <c r="L28" s="15" t="str">
        <f>IF(SUM('Test Sample Data'!L$3:L$98)&gt;10,IF(AND(ISNUMBER('Test Sample Data'!L27),'Test Sample Data'!L27&lt;$B$1,'Test Sample Data'!L27&gt;0),'Test Sample Data'!L27,$B$1),"")</f>
        <v/>
      </c>
      <c r="M28" s="15" t="str">
        <f>IF(SUM('Test Sample Data'!M$3:M$98)&gt;10,IF(AND(ISNUMBER('Test Sample Data'!M27),'Test Sample Data'!M27&lt;$B$1,'Test Sample Data'!M27&gt;0),'Test Sample Data'!M27,$B$1),"")</f>
        <v/>
      </c>
      <c r="N28" s="15" t="str">
        <f>'Gene Table'!D27</f>
        <v>NM_004360</v>
      </c>
      <c r="O28" s="14" t="s">
        <v>105</v>
      </c>
      <c r="P28" s="15" t="str">
        <f>IF(SUM('Control Sample Data'!D$3:D$98)&gt;10,IF(AND(ISNUMBER('Control Sample Data'!D27),'Control Sample Data'!D27&lt;$B$1,'Control Sample Data'!D27&gt;0),'Control Sample Data'!D27,$B$1),"")</f>
        <v/>
      </c>
      <c r="Q28" s="15" t="str">
        <f>IF(SUM('Control Sample Data'!E$3:E$98)&gt;10,IF(AND(ISNUMBER('Control Sample Data'!E27),'Control Sample Data'!E27&lt;$B$1,'Control Sample Data'!E27&gt;0),'Control Sample Data'!E27,$B$1),"")</f>
        <v/>
      </c>
      <c r="R28" s="15" t="str">
        <f>IF(SUM('Control Sample Data'!F$3:F$98)&gt;10,IF(AND(ISNUMBER('Control Sample Data'!F27),'Control Sample Data'!F27&lt;$B$1,'Control Sample Data'!F27&gt;0),'Control Sample Data'!F27,$B$1),"")</f>
        <v/>
      </c>
      <c r="S28" s="15" t="str">
        <f>IF(SUM('Control Sample Data'!G$3:G$98)&gt;10,IF(AND(ISNUMBER('Control Sample Data'!G27),'Control Sample Data'!G27&lt;$B$1,'Control Sample Data'!G27&gt;0),'Control Sample Data'!G27,$B$1),"")</f>
        <v/>
      </c>
      <c r="T28" s="15" t="str">
        <f>IF(SUM('Control Sample Data'!H$3:H$98)&gt;10,IF(AND(ISNUMBER('Control Sample Data'!H27),'Control Sample Data'!H27&lt;$B$1,'Control Sample Data'!H27&gt;0),'Control Sample Data'!H27,$B$1),"")</f>
        <v/>
      </c>
      <c r="U28" s="15" t="str">
        <f>IF(SUM('Control Sample Data'!I$3:I$98)&gt;10,IF(AND(ISNUMBER('Control Sample Data'!I27),'Control Sample Data'!I27&lt;$B$1,'Control Sample Data'!I27&gt;0),'Control Sample Data'!I27,$B$1),"")</f>
        <v/>
      </c>
      <c r="V28" s="15" t="str">
        <f>IF(SUM('Control Sample Data'!J$3:J$98)&gt;10,IF(AND(ISNUMBER('Control Sample Data'!J27),'Control Sample Data'!J27&lt;$B$1,'Control Sample Data'!J27&gt;0),'Control Sample Data'!J27,$B$1),"")</f>
        <v/>
      </c>
      <c r="W28" s="15" t="str">
        <f>IF(SUM('Control Sample Data'!K$3:K$98)&gt;10,IF(AND(ISNUMBER('Control Sample Data'!K27),'Control Sample Data'!K27&lt;$B$1,'Control Sample Data'!K27&gt;0),'Control Sample Data'!K27,$B$1),"")</f>
        <v/>
      </c>
      <c r="X28" s="15" t="str">
        <f>IF(SUM('Control Sample Data'!L$3:L$98)&gt;10,IF(AND(ISNUMBER('Control Sample Data'!L27),'Control Sample Data'!L27&lt;$B$1,'Control Sample Data'!L27&gt;0),'Control Sample Data'!L27,$B$1),"")</f>
        <v/>
      </c>
      <c r="Y28" s="15" t="str">
        <f>IF(SUM('Control Sample Data'!M$3:M$98)&gt;10,IF(AND(ISNUMBER('Control Sample Data'!M27),'Control Sample Data'!M27&lt;$B$1,'Control Sample Data'!M27&gt;0),'Control Sample Data'!M27,$B$1),"")</f>
        <v/>
      </c>
      <c r="AT28" s="34" t="str">
        <f t="shared" si="0"/>
        <v/>
      </c>
      <c r="AU28" s="34" t="str">
        <f t="shared" si="1"/>
        <v/>
      </c>
      <c r="AV28" s="34" t="str">
        <f t="shared" si="2"/>
        <v/>
      </c>
      <c r="AW28" s="34" t="str">
        <f t="shared" si="3"/>
        <v/>
      </c>
      <c r="AX28" s="34" t="str">
        <f t="shared" si="4"/>
        <v/>
      </c>
      <c r="AY28" s="34" t="str">
        <f t="shared" si="5"/>
        <v/>
      </c>
      <c r="AZ28" s="34" t="str">
        <f t="shared" si="6"/>
        <v/>
      </c>
      <c r="BA28" s="34" t="str">
        <f t="shared" si="7"/>
        <v/>
      </c>
      <c r="BB28" s="34" t="str">
        <f t="shared" si="8"/>
        <v/>
      </c>
      <c r="BC28" s="34" t="str">
        <f t="shared" si="9"/>
        <v/>
      </c>
      <c r="BD28" s="34" t="str">
        <f t="shared" si="10"/>
        <v/>
      </c>
      <c r="BE28" s="34" t="str">
        <f t="shared" si="11"/>
        <v/>
      </c>
      <c r="BF28" s="34" t="str">
        <f t="shared" si="12"/>
        <v/>
      </c>
      <c r="BG28" s="34" t="str">
        <f t="shared" si="13"/>
        <v/>
      </c>
      <c r="BH28" s="34" t="str">
        <f t="shared" si="14"/>
        <v/>
      </c>
      <c r="BI28" s="34" t="str">
        <f t="shared" si="15"/>
        <v/>
      </c>
      <c r="BJ28" s="34" t="str">
        <f t="shared" si="16"/>
        <v/>
      </c>
      <c r="BK28" s="34" t="str">
        <f t="shared" si="17"/>
        <v/>
      </c>
      <c r="BL28" s="34" t="str">
        <f t="shared" si="18"/>
        <v/>
      </c>
      <c r="BM28" s="34" t="str">
        <f t="shared" si="19"/>
        <v/>
      </c>
      <c r="BN28" s="36" t="e">
        <f t="shared" si="21"/>
        <v>#DIV/0!</v>
      </c>
      <c r="BO28" s="36" t="e">
        <f t="shared" si="22"/>
        <v>#DIV/0!</v>
      </c>
      <c r="BP28" s="37" t="str">
        <f t="shared" si="23"/>
        <v/>
      </c>
      <c r="BQ28" s="37" t="str">
        <f t="shared" si="24"/>
        <v/>
      </c>
      <c r="BR28" s="37" t="str">
        <f t="shared" si="25"/>
        <v/>
      </c>
      <c r="BS28" s="37" t="str">
        <f t="shared" si="26"/>
        <v/>
      </c>
      <c r="BT28" s="37" t="str">
        <f t="shared" si="27"/>
        <v/>
      </c>
      <c r="BU28" s="37" t="str">
        <f t="shared" si="28"/>
        <v/>
      </c>
      <c r="BV28" s="37" t="str">
        <f t="shared" si="29"/>
        <v/>
      </c>
      <c r="BW28" s="37" t="str">
        <f t="shared" si="30"/>
        <v/>
      </c>
      <c r="BX28" s="37" t="str">
        <f t="shared" si="31"/>
        <v/>
      </c>
      <c r="BY28" s="37" t="str">
        <f t="shared" si="32"/>
        <v/>
      </c>
      <c r="BZ28" s="37" t="str">
        <f t="shared" si="33"/>
        <v/>
      </c>
      <c r="CA28" s="37" t="str">
        <f t="shared" si="34"/>
        <v/>
      </c>
      <c r="CB28" s="37" t="str">
        <f t="shared" si="35"/>
        <v/>
      </c>
      <c r="CC28" s="37" t="str">
        <f t="shared" si="36"/>
        <v/>
      </c>
      <c r="CD28" s="37" t="str">
        <f t="shared" si="37"/>
        <v/>
      </c>
      <c r="CE28" s="37" t="str">
        <f t="shared" si="38"/>
        <v/>
      </c>
      <c r="CF28" s="37" t="str">
        <f t="shared" si="39"/>
        <v/>
      </c>
      <c r="CG28" s="37" t="str">
        <f t="shared" si="40"/>
        <v/>
      </c>
      <c r="CH28" s="37" t="str">
        <f t="shared" si="41"/>
        <v/>
      </c>
      <c r="CI28" s="37" t="str">
        <f t="shared" si="42"/>
        <v/>
      </c>
    </row>
    <row r="29" ht="14.25" customHeight="1" spans="1:87">
      <c r="A29" s="16"/>
      <c r="B29" s="14" t="str">
        <f>'Gene Table'!D28</f>
        <v>NM_003401</v>
      </c>
      <c r="C29" s="14" t="s">
        <v>109</v>
      </c>
      <c r="D29" s="15" t="str">
        <f>IF(SUM('Test Sample Data'!D$3:D$98)&gt;10,IF(AND(ISNUMBER('Test Sample Data'!D28),'Test Sample Data'!D28&lt;$B$1,'Test Sample Data'!D28&gt;0),'Test Sample Data'!D28,$B$1),"")</f>
        <v/>
      </c>
      <c r="E29" s="15" t="str">
        <f>IF(SUM('Test Sample Data'!E$3:E$98)&gt;10,IF(AND(ISNUMBER('Test Sample Data'!E28),'Test Sample Data'!E28&lt;$B$1,'Test Sample Data'!E28&gt;0),'Test Sample Data'!E28,$B$1),"")</f>
        <v/>
      </c>
      <c r="F29" s="15" t="str">
        <f>IF(SUM('Test Sample Data'!F$3:F$98)&gt;10,IF(AND(ISNUMBER('Test Sample Data'!F28),'Test Sample Data'!F28&lt;$B$1,'Test Sample Data'!F28&gt;0),'Test Sample Data'!F28,$B$1),"")</f>
        <v/>
      </c>
      <c r="G29" s="15" t="str">
        <f>IF(SUM('Test Sample Data'!G$3:G$98)&gt;10,IF(AND(ISNUMBER('Test Sample Data'!G28),'Test Sample Data'!G28&lt;$B$1,'Test Sample Data'!G28&gt;0),'Test Sample Data'!G28,$B$1),"")</f>
        <v/>
      </c>
      <c r="H29" s="15" t="str">
        <f>IF(SUM('Test Sample Data'!H$3:H$98)&gt;10,IF(AND(ISNUMBER('Test Sample Data'!H28),'Test Sample Data'!H28&lt;$B$1,'Test Sample Data'!H28&gt;0),'Test Sample Data'!H28,$B$1),"")</f>
        <v/>
      </c>
      <c r="I29" s="15" t="str">
        <f>IF(SUM('Test Sample Data'!I$3:I$98)&gt;10,IF(AND(ISNUMBER('Test Sample Data'!I28),'Test Sample Data'!I28&lt;$B$1,'Test Sample Data'!I28&gt;0),'Test Sample Data'!I28,$B$1),"")</f>
        <v/>
      </c>
      <c r="J29" s="15" t="str">
        <f>IF(SUM('Test Sample Data'!J$3:J$98)&gt;10,IF(AND(ISNUMBER('Test Sample Data'!J28),'Test Sample Data'!J28&lt;$B$1,'Test Sample Data'!J28&gt;0),'Test Sample Data'!J28,$B$1),"")</f>
        <v/>
      </c>
      <c r="K29" s="15" t="str">
        <f>IF(SUM('Test Sample Data'!K$3:K$98)&gt;10,IF(AND(ISNUMBER('Test Sample Data'!K28),'Test Sample Data'!K28&lt;$B$1,'Test Sample Data'!K28&gt;0),'Test Sample Data'!K28,$B$1),"")</f>
        <v/>
      </c>
      <c r="L29" s="15" t="str">
        <f>IF(SUM('Test Sample Data'!L$3:L$98)&gt;10,IF(AND(ISNUMBER('Test Sample Data'!L28),'Test Sample Data'!L28&lt;$B$1,'Test Sample Data'!L28&gt;0),'Test Sample Data'!L28,$B$1),"")</f>
        <v/>
      </c>
      <c r="M29" s="15" t="str">
        <f>IF(SUM('Test Sample Data'!M$3:M$98)&gt;10,IF(AND(ISNUMBER('Test Sample Data'!M28),'Test Sample Data'!M28&lt;$B$1,'Test Sample Data'!M28&gt;0),'Test Sample Data'!M28,$B$1),"")</f>
        <v/>
      </c>
      <c r="N29" s="15" t="str">
        <f>'Gene Table'!D28</f>
        <v>NM_003401</v>
      </c>
      <c r="O29" s="14" t="s">
        <v>109</v>
      </c>
      <c r="P29" s="15" t="str">
        <f>IF(SUM('Control Sample Data'!D$3:D$98)&gt;10,IF(AND(ISNUMBER('Control Sample Data'!D28),'Control Sample Data'!D28&lt;$B$1,'Control Sample Data'!D28&gt;0),'Control Sample Data'!D28,$B$1),"")</f>
        <v/>
      </c>
      <c r="Q29" s="15" t="str">
        <f>IF(SUM('Control Sample Data'!E$3:E$98)&gt;10,IF(AND(ISNUMBER('Control Sample Data'!E28),'Control Sample Data'!E28&lt;$B$1,'Control Sample Data'!E28&gt;0),'Control Sample Data'!E28,$B$1),"")</f>
        <v/>
      </c>
      <c r="R29" s="15" t="str">
        <f>IF(SUM('Control Sample Data'!F$3:F$98)&gt;10,IF(AND(ISNUMBER('Control Sample Data'!F28),'Control Sample Data'!F28&lt;$B$1,'Control Sample Data'!F28&gt;0),'Control Sample Data'!F28,$B$1),"")</f>
        <v/>
      </c>
      <c r="S29" s="15" t="str">
        <f>IF(SUM('Control Sample Data'!G$3:G$98)&gt;10,IF(AND(ISNUMBER('Control Sample Data'!G28),'Control Sample Data'!G28&lt;$B$1,'Control Sample Data'!G28&gt;0),'Control Sample Data'!G28,$B$1),"")</f>
        <v/>
      </c>
      <c r="T29" s="15" t="str">
        <f>IF(SUM('Control Sample Data'!H$3:H$98)&gt;10,IF(AND(ISNUMBER('Control Sample Data'!H28),'Control Sample Data'!H28&lt;$B$1,'Control Sample Data'!H28&gt;0),'Control Sample Data'!H28,$B$1),"")</f>
        <v/>
      </c>
      <c r="U29" s="15" t="str">
        <f>IF(SUM('Control Sample Data'!I$3:I$98)&gt;10,IF(AND(ISNUMBER('Control Sample Data'!I28),'Control Sample Data'!I28&lt;$B$1,'Control Sample Data'!I28&gt;0),'Control Sample Data'!I28,$B$1),"")</f>
        <v/>
      </c>
      <c r="V29" s="15" t="str">
        <f>IF(SUM('Control Sample Data'!J$3:J$98)&gt;10,IF(AND(ISNUMBER('Control Sample Data'!J28),'Control Sample Data'!J28&lt;$B$1,'Control Sample Data'!J28&gt;0),'Control Sample Data'!J28,$B$1),"")</f>
        <v/>
      </c>
      <c r="W29" s="15" t="str">
        <f>IF(SUM('Control Sample Data'!K$3:K$98)&gt;10,IF(AND(ISNUMBER('Control Sample Data'!K28),'Control Sample Data'!K28&lt;$B$1,'Control Sample Data'!K28&gt;0),'Control Sample Data'!K28,$B$1),"")</f>
        <v/>
      </c>
      <c r="X29" s="15" t="str">
        <f>IF(SUM('Control Sample Data'!L$3:L$98)&gt;10,IF(AND(ISNUMBER('Control Sample Data'!L28),'Control Sample Data'!L28&lt;$B$1,'Control Sample Data'!L28&gt;0),'Control Sample Data'!L28,$B$1),"")</f>
        <v/>
      </c>
      <c r="Y29" s="15" t="str">
        <f>IF(SUM('Control Sample Data'!M$3:M$98)&gt;10,IF(AND(ISNUMBER('Control Sample Data'!M28),'Control Sample Data'!M28&lt;$B$1,'Control Sample Data'!M28&gt;0),'Control Sample Data'!M28,$B$1),"")</f>
        <v/>
      </c>
      <c r="AT29" s="34" t="str">
        <f t="shared" si="0"/>
        <v/>
      </c>
      <c r="AU29" s="34" t="str">
        <f t="shared" si="1"/>
        <v/>
      </c>
      <c r="AV29" s="34" t="str">
        <f t="shared" si="2"/>
        <v/>
      </c>
      <c r="AW29" s="34" t="str">
        <f t="shared" si="3"/>
        <v/>
      </c>
      <c r="AX29" s="34" t="str">
        <f t="shared" si="4"/>
        <v/>
      </c>
      <c r="AY29" s="34" t="str">
        <f t="shared" si="5"/>
        <v/>
      </c>
      <c r="AZ29" s="34" t="str">
        <f t="shared" si="6"/>
        <v/>
      </c>
      <c r="BA29" s="34" t="str">
        <f t="shared" si="7"/>
        <v/>
      </c>
      <c r="BB29" s="34" t="str">
        <f t="shared" si="8"/>
        <v/>
      </c>
      <c r="BC29" s="34" t="str">
        <f t="shared" si="9"/>
        <v/>
      </c>
      <c r="BD29" s="34" t="str">
        <f t="shared" si="10"/>
        <v/>
      </c>
      <c r="BE29" s="34" t="str">
        <f t="shared" si="11"/>
        <v/>
      </c>
      <c r="BF29" s="34" t="str">
        <f t="shared" si="12"/>
        <v/>
      </c>
      <c r="BG29" s="34" t="str">
        <f t="shared" si="13"/>
        <v/>
      </c>
      <c r="BH29" s="34" t="str">
        <f t="shared" si="14"/>
        <v/>
      </c>
      <c r="BI29" s="34" t="str">
        <f t="shared" si="15"/>
        <v/>
      </c>
      <c r="BJ29" s="34" t="str">
        <f t="shared" si="16"/>
        <v/>
      </c>
      <c r="BK29" s="34" t="str">
        <f t="shared" si="17"/>
        <v/>
      </c>
      <c r="BL29" s="34" t="str">
        <f t="shared" si="18"/>
        <v/>
      </c>
      <c r="BM29" s="34" t="str">
        <f t="shared" si="19"/>
        <v/>
      </c>
      <c r="BN29" s="36" t="e">
        <f t="shared" si="21"/>
        <v>#DIV/0!</v>
      </c>
      <c r="BO29" s="36" t="e">
        <f t="shared" si="22"/>
        <v>#DIV/0!</v>
      </c>
      <c r="BP29" s="37" t="str">
        <f t="shared" si="23"/>
        <v/>
      </c>
      <c r="BQ29" s="37" t="str">
        <f t="shared" si="24"/>
        <v/>
      </c>
      <c r="BR29" s="37" t="str">
        <f t="shared" si="25"/>
        <v/>
      </c>
      <c r="BS29" s="37" t="str">
        <f t="shared" si="26"/>
        <v/>
      </c>
      <c r="BT29" s="37" t="str">
        <f t="shared" si="27"/>
        <v/>
      </c>
      <c r="BU29" s="37" t="str">
        <f t="shared" si="28"/>
        <v/>
      </c>
      <c r="BV29" s="37" t="str">
        <f t="shared" si="29"/>
        <v/>
      </c>
      <c r="BW29" s="37" t="str">
        <f t="shared" si="30"/>
        <v/>
      </c>
      <c r="BX29" s="37" t="str">
        <f t="shared" si="31"/>
        <v/>
      </c>
      <c r="BY29" s="37" t="str">
        <f t="shared" si="32"/>
        <v/>
      </c>
      <c r="BZ29" s="37" t="str">
        <f t="shared" si="33"/>
        <v/>
      </c>
      <c r="CA29" s="37" t="str">
        <f t="shared" si="34"/>
        <v/>
      </c>
      <c r="CB29" s="37" t="str">
        <f t="shared" si="35"/>
        <v/>
      </c>
      <c r="CC29" s="37" t="str">
        <f t="shared" si="36"/>
        <v/>
      </c>
      <c r="CD29" s="37" t="str">
        <f t="shared" si="37"/>
        <v/>
      </c>
      <c r="CE29" s="37" t="str">
        <f t="shared" si="38"/>
        <v/>
      </c>
      <c r="CF29" s="37" t="str">
        <f t="shared" si="39"/>
        <v/>
      </c>
      <c r="CG29" s="37" t="str">
        <f t="shared" si="40"/>
        <v/>
      </c>
      <c r="CH29" s="37" t="str">
        <f t="shared" si="41"/>
        <v/>
      </c>
      <c r="CI29" s="37" t="str">
        <f t="shared" si="42"/>
        <v/>
      </c>
    </row>
    <row r="30" spans="1:87">
      <c r="A30" s="16"/>
      <c r="B30" s="14" t="str">
        <f>'Gene Table'!D29</f>
        <v>NM_000660</v>
      </c>
      <c r="C30" s="14" t="s">
        <v>113</v>
      </c>
      <c r="D30" s="15" t="str">
        <f>IF(SUM('Test Sample Data'!D$3:D$98)&gt;10,IF(AND(ISNUMBER('Test Sample Data'!D29),'Test Sample Data'!D29&lt;$B$1,'Test Sample Data'!D29&gt;0),'Test Sample Data'!D29,$B$1),"")</f>
        <v/>
      </c>
      <c r="E30" s="15" t="str">
        <f>IF(SUM('Test Sample Data'!E$3:E$98)&gt;10,IF(AND(ISNUMBER('Test Sample Data'!E29),'Test Sample Data'!E29&lt;$B$1,'Test Sample Data'!E29&gt;0),'Test Sample Data'!E29,$B$1),"")</f>
        <v/>
      </c>
      <c r="F30" s="15" t="str">
        <f>IF(SUM('Test Sample Data'!F$3:F$98)&gt;10,IF(AND(ISNUMBER('Test Sample Data'!F29),'Test Sample Data'!F29&lt;$B$1,'Test Sample Data'!F29&gt;0),'Test Sample Data'!F29,$B$1),"")</f>
        <v/>
      </c>
      <c r="G30" s="15" t="str">
        <f>IF(SUM('Test Sample Data'!G$3:G$98)&gt;10,IF(AND(ISNUMBER('Test Sample Data'!G29),'Test Sample Data'!G29&lt;$B$1,'Test Sample Data'!G29&gt;0),'Test Sample Data'!G29,$B$1),"")</f>
        <v/>
      </c>
      <c r="H30" s="15" t="str">
        <f>IF(SUM('Test Sample Data'!H$3:H$98)&gt;10,IF(AND(ISNUMBER('Test Sample Data'!H29),'Test Sample Data'!H29&lt;$B$1,'Test Sample Data'!H29&gt;0),'Test Sample Data'!H29,$B$1),"")</f>
        <v/>
      </c>
      <c r="I30" s="15" t="str">
        <f>IF(SUM('Test Sample Data'!I$3:I$98)&gt;10,IF(AND(ISNUMBER('Test Sample Data'!I29),'Test Sample Data'!I29&lt;$B$1,'Test Sample Data'!I29&gt;0),'Test Sample Data'!I29,$B$1),"")</f>
        <v/>
      </c>
      <c r="J30" s="15" t="str">
        <f>IF(SUM('Test Sample Data'!J$3:J$98)&gt;10,IF(AND(ISNUMBER('Test Sample Data'!J29),'Test Sample Data'!J29&lt;$B$1,'Test Sample Data'!J29&gt;0),'Test Sample Data'!J29,$B$1),"")</f>
        <v/>
      </c>
      <c r="K30" s="15" t="str">
        <f>IF(SUM('Test Sample Data'!K$3:K$98)&gt;10,IF(AND(ISNUMBER('Test Sample Data'!K29),'Test Sample Data'!K29&lt;$B$1,'Test Sample Data'!K29&gt;0),'Test Sample Data'!K29,$B$1),"")</f>
        <v/>
      </c>
      <c r="L30" s="15" t="str">
        <f>IF(SUM('Test Sample Data'!L$3:L$98)&gt;10,IF(AND(ISNUMBER('Test Sample Data'!L29),'Test Sample Data'!L29&lt;$B$1,'Test Sample Data'!L29&gt;0),'Test Sample Data'!L29,$B$1),"")</f>
        <v/>
      </c>
      <c r="M30" s="15" t="str">
        <f>IF(SUM('Test Sample Data'!M$3:M$98)&gt;10,IF(AND(ISNUMBER('Test Sample Data'!M29),'Test Sample Data'!M29&lt;$B$1,'Test Sample Data'!M29&gt;0),'Test Sample Data'!M29,$B$1),"")</f>
        <v/>
      </c>
      <c r="N30" s="15" t="str">
        <f>'Gene Table'!D29</f>
        <v>NM_000660</v>
      </c>
      <c r="O30" s="14" t="s">
        <v>113</v>
      </c>
      <c r="P30" s="15" t="str">
        <f>IF(SUM('Control Sample Data'!D$3:D$98)&gt;10,IF(AND(ISNUMBER('Control Sample Data'!D29),'Control Sample Data'!D29&lt;$B$1,'Control Sample Data'!D29&gt;0),'Control Sample Data'!D29,$B$1),"")</f>
        <v/>
      </c>
      <c r="Q30" s="15" t="str">
        <f>IF(SUM('Control Sample Data'!E$3:E$98)&gt;10,IF(AND(ISNUMBER('Control Sample Data'!E29),'Control Sample Data'!E29&lt;$B$1,'Control Sample Data'!E29&gt;0),'Control Sample Data'!E29,$B$1),"")</f>
        <v/>
      </c>
      <c r="R30" s="15" t="str">
        <f>IF(SUM('Control Sample Data'!F$3:F$98)&gt;10,IF(AND(ISNUMBER('Control Sample Data'!F29),'Control Sample Data'!F29&lt;$B$1,'Control Sample Data'!F29&gt;0),'Control Sample Data'!F29,$B$1),"")</f>
        <v/>
      </c>
      <c r="S30" s="15" t="str">
        <f>IF(SUM('Control Sample Data'!G$3:G$98)&gt;10,IF(AND(ISNUMBER('Control Sample Data'!G29),'Control Sample Data'!G29&lt;$B$1,'Control Sample Data'!G29&gt;0),'Control Sample Data'!G29,$B$1),"")</f>
        <v/>
      </c>
      <c r="T30" s="15" t="str">
        <f>IF(SUM('Control Sample Data'!H$3:H$98)&gt;10,IF(AND(ISNUMBER('Control Sample Data'!H29),'Control Sample Data'!H29&lt;$B$1,'Control Sample Data'!H29&gt;0),'Control Sample Data'!H29,$B$1),"")</f>
        <v/>
      </c>
      <c r="U30" s="15" t="str">
        <f>IF(SUM('Control Sample Data'!I$3:I$98)&gt;10,IF(AND(ISNUMBER('Control Sample Data'!I29),'Control Sample Data'!I29&lt;$B$1,'Control Sample Data'!I29&gt;0),'Control Sample Data'!I29,$B$1),"")</f>
        <v/>
      </c>
      <c r="V30" s="15" t="str">
        <f>IF(SUM('Control Sample Data'!J$3:J$98)&gt;10,IF(AND(ISNUMBER('Control Sample Data'!J29),'Control Sample Data'!J29&lt;$B$1,'Control Sample Data'!J29&gt;0),'Control Sample Data'!J29,$B$1),"")</f>
        <v/>
      </c>
      <c r="W30" s="15" t="str">
        <f>IF(SUM('Control Sample Data'!K$3:K$98)&gt;10,IF(AND(ISNUMBER('Control Sample Data'!K29),'Control Sample Data'!K29&lt;$B$1,'Control Sample Data'!K29&gt;0),'Control Sample Data'!K29,$B$1),"")</f>
        <v/>
      </c>
      <c r="X30" s="15" t="str">
        <f>IF(SUM('Control Sample Data'!L$3:L$98)&gt;10,IF(AND(ISNUMBER('Control Sample Data'!L29),'Control Sample Data'!L29&lt;$B$1,'Control Sample Data'!L29&gt;0),'Control Sample Data'!L29,$B$1),"")</f>
        <v/>
      </c>
      <c r="Y30" s="15" t="str">
        <f>IF(SUM('Control Sample Data'!M$3:M$98)&gt;10,IF(AND(ISNUMBER('Control Sample Data'!M29),'Control Sample Data'!M29&lt;$B$1,'Control Sample Data'!M29&gt;0),'Control Sample Data'!M29,$B$1),"")</f>
        <v/>
      </c>
      <c r="AT30" s="34" t="str">
        <f t="shared" si="0"/>
        <v/>
      </c>
      <c r="AU30" s="34" t="str">
        <f t="shared" si="1"/>
        <v/>
      </c>
      <c r="AV30" s="34" t="str">
        <f t="shared" si="2"/>
        <v/>
      </c>
      <c r="AW30" s="34" t="str">
        <f t="shared" si="3"/>
        <v/>
      </c>
      <c r="AX30" s="34" t="str">
        <f t="shared" si="4"/>
        <v/>
      </c>
      <c r="AY30" s="34" t="str">
        <f t="shared" si="5"/>
        <v/>
      </c>
      <c r="AZ30" s="34" t="str">
        <f t="shared" si="6"/>
        <v/>
      </c>
      <c r="BA30" s="34" t="str">
        <f t="shared" si="7"/>
        <v/>
      </c>
      <c r="BB30" s="34" t="str">
        <f t="shared" si="8"/>
        <v/>
      </c>
      <c r="BC30" s="34" t="str">
        <f t="shared" si="9"/>
        <v/>
      </c>
      <c r="BD30" s="34" t="str">
        <f t="shared" si="10"/>
        <v/>
      </c>
      <c r="BE30" s="34" t="str">
        <f t="shared" si="11"/>
        <v/>
      </c>
      <c r="BF30" s="34" t="str">
        <f t="shared" si="12"/>
        <v/>
      </c>
      <c r="BG30" s="34" t="str">
        <f t="shared" si="13"/>
        <v/>
      </c>
      <c r="BH30" s="34" t="str">
        <f t="shared" si="14"/>
        <v/>
      </c>
      <c r="BI30" s="34" t="str">
        <f t="shared" si="15"/>
        <v/>
      </c>
      <c r="BJ30" s="34" t="str">
        <f t="shared" si="16"/>
        <v/>
      </c>
      <c r="BK30" s="34" t="str">
        <f t="shared" si="17"/>
        <v/>
      </c>
      <c r="BL30" s="34" t="str">
        <f t="shared" si="18"/>
        <v/>
      </c>
      <c r="BM30" s="34" t="str">
        <f t="shared" si="19"/>
        <v/>
      </c>
      <c r="BN30" s="36" t="e">
        <f t="shared" si="21"/>
        <v>#DIV/0!</v>
      </c>
      <c r="BO30" s="36" t="e">
        <f t="shared" si="22"/>
        <v>#DIV/0!</v>
      </c>
      <c r="BP30" s="37" t="str">
        <f t="shared" si="23"/>
        <v/>
      </c>
      <c r="BQ30" s="37" t="str">
        <f t="shared" si="24"/>
        <v/>
      </c>
      <c r="BR30" s="37" t="str">
        <f t="shared" si="25"/>
        <v/>
      </c>
      <c r="BS30" s="37" t="str">
        <f t="shared" si="26"/>
        <v/>
      </c>
      <c r="BT30" s="37" t="str">
        <f t="shared" si="27"/>
        <v/>
      </c>
      <c r="BU30" s="37" t="str">
        <f t="shared" si="28"/>
        <v/>
      </c>
      <c r="BV30" s="37" t="str">
        <f t="shared" si="29"/>
        <v/>
      </c>
      <c r="BW30" s="37" t="str">
        <f t="shared" si="30"/>
        <v/>
      </c>
      <c r="BX30" s="37" t="str">
        <f t="shared" si="31"/>
        <v/>
      </c>
      <c r="BY30" s="37" t="str">
        <f t="shared" si="32"/>
        <v/>
      </c>
      <c r="BZ30" s="37" t="str">
        <f t="shared" si="33"/>
        <v/>
      </c>
      <c r="CA30" s="37" t="str">
        <f t="shared" si="34"/>
        <v/>
      </c>
      <c r="CB30" s="37" t="str">
        <f t="shared" si="35"/>
        <v/>
      </c>
      <c r="CC30" s="37" t="str">
        <f t="shared" si="36"/>
        <v/>
      </c>
      <c r="CD30" s="37" t="str">
        <f t="shared" si="37"/>
        <v/>
      </c>
      <c r="CE30" s="37" t="str">
        <f t="shared" si="38"/>
        <v/>
      </c>
      <c r="CF30" s="37" t="str">
        <f t="shared" si="39"/>
        <v/>
      </c>
      <c r="CG30" s="37" t="str">
        <f t="shared" si="40"/>
        <v/>
      </c>
      <c r="CH30" s="37" t="str">
        <f t="shared" si="41"/>
        <v/>
      </c>
      <c r="CI30" s="37" t="str">
        <f t="shared" si="42"/>
        <v/>
      </c>
    </row>
    <row r="31" spans="1:87">
      <c r="A31" s="16"/>
      <c r="B31" s="14" t="str">
        <f>'Gene Table'!D30</f>
        <v>NM_000250</v>
      </c>
      <c r="C31" s="14" t="s">
        <v>117</v>
      </c>
      <c r="D31" s="15" t="str">
        <f>IF(SUM('Test Sample Data'!D$3:D$98)&gt;10,IF(AND(ISNUMBER('Test Sample Data'!D30),'Test Sample Data'!D30&lt;$B$1,'Test Sample Data'!D30&gt;0),'Test Sample Data'!D30,$B$1),"")</f>
        <v/>
      </c>
      <c r="E31" s="15" t="str">
        <f>IF(SUM('Test Sample Data'!E$3:E$98)&gt;10,IF(AND(ISNUMBER('Test Sample Data'!E30),'Test Sample Data'!E30&lt;$B$1,'Test Sample Data'!E30&gt;0),'Test Sample Data'!E30,$B$1),"")</f>
        <v/>
      </c>
      <c r="F31" s="15" t="str">
        <f>IF(SUM('Test Sample Data'!F$3:F$98)&gt;10,IF(AND(ISNUMBER('Test Sample Data'!F30),'Test Sample Data'!F30&lt;$B$1,'Test Sample Data'!F30&gt;0),'Test Sample Data'!F30,$B$1),"")</f>
        <v/>
      </c>
      <c r="G31" s="15" t="str">
        <f>IF(SUM('Test Sample Data'!G$3:G$98)&gt;10,IF(AND(ISNUMBER('Test Sample Data'!G30),'Test Sample Data'!G30&lt;$B$1,'Test Sample Data'!G30&gt;0),'Test Sample Data'!G30,$B$1),"")</f>
        <v/>
      </c>
      <c r="H31" s="15" t="str">
        <f>IF(SUM('Test Sample Data'!H$3:H$98)&gt;10,IF(AND(ISNUMBER('Test Sample Data'!H30),'Test Sample Data'!H30&lt;$B$1,'Test Sample Data'!H30&gt;0),'Test Sample Data'!H30,$B$1),"")</f>
        <v/>
      </c>
      <c r="I31" s="15" t="str">
        <f>IF(SUM('Test Sample Data'!I$3:I$98)&gt;10,IF(AND(ISNUMBER('Test Sample Data'!I30),'Test Sample Data'!I30&lt;$B$1,'Test Sample Data'!I30&gt;0),'Test Sample Data'!I30,$B$1),"")</f>
        <v/>
      </c>
      <c r="J31" s="15" t="str">
        <f>IF(SUM('Test Sample Data'!J$3:J$98)&gt;10,IF(AND(ISNUMBER('Test Sample Data'!J30),'Test Sample Data'!J30&lt;$B$1,'Test Sample Data'!J30&gt;0),'Test Sample Data'!J30,$B$1),"")</f>
        <v/>
      </c>
      <c r="K31" s="15" t="str">
        <f>IF(SUM('Test Sample Data'!K$3:K$98)&gt;10,IF(AND(ISNUMBER('Test Sample Data'!K30),'Test Sample Data'!K30&lt;$B$1,'Test Sample Data'!K30&gt;0),'Test Sample Data'!K30,$B$1),"")</f>
        <v/>
      </c>
      <c r="L31" s="15" t="str">
        <f>IF(SUM('Test Sample Data'!L$3:L$98)&gt;10,IF(AND(ISNUMBER('Test Sample Data'!L30),'Test Sample Data'!L30&lt;$B$1,'Test Sample Data'!L30&gt;0),'Test Sample Data'!L30,$B$1),"")</f>
        <v/>
      </c>
      <c r="M31" s="15" t="str">
        <f>IF(SUM('Test Sample Data'!M$3:M$98)&gt;10,IF(AND(ISNUMBER('Test Sample Data'!M30),'Test Sample Data'!M30&lt;$B$1,'Test Sample Data'!M30&gt;0),'Test Sample Data'!M30,$B$1),"")</f>
        <v/>
      </c>
      <c r="N31" s="15" t="str">
        <f>'Gene Table'!D30</f>
        <v>NM_000250</v>
      </c>
      <c r="O31" s="14" t="s">
        <v>117</v>
      </c>
      <c r="P31" s="15" t="str">
        <f>IF(SUM('Control Sample Data'!D$3:D$98)&gt;10,IF(AND(ISNUMBER('Control Sample Data'!D30),'Control Sample Data'!D30&lt;$B$1,'Control Sample Data'!D30&gt;0),'Control Sample Data'!D30,$B$1),"")</f>
        <v/>
      </c>
      <c r="Q31" s="15" t="str">
        <f>IF(SUM('Control Sample Data'!E$3:E$98)&gt;10,IF(AND(ISNUMBER('Control Sample Data'!E30),'Control Sample Data'!E30&lt;$B$1,'Control Sample Data'!E30&gt;0),'Control Sample Data'!E30,$B$1),"")</f>
        <v/>
      </c>
      <c r="R31" s="15" t="str">
        <f>IF(SUM('Control Sample Data'!F$3:F$98)&gt;10,IF(AND(ISNUMBER('Control Sample Data'!F30),'Control Sample Data'!F30&lt;$B$1,'Control Sample Data'!F30&gt;0),'Control Sample Data'!F30,$B$1),"")</f>
        <v/>
      </c>
      <c r="S31" s="15" t="str">
        <f>IF(SUM('Control Sample Data'!G$3:G$98)&gt;10,IF(AND(ISNUMBER('Control Sample Data'!G30),'Control Sample Data'!G30&lt;$B$1,'Control Sample Data'!G30&gt;0),'Control Sample Data'!G30,$B$1),"")</f>
        <v/>
      </c>
      <c r="T31" s="15" t="str">
        <f>IF(SUM('Control Sample Data'!H$3:H$98)&gt;10,IF(AND(ISNUMBER('Control Sample Data'!H30),'Control Sample Data'!H30&lt;$B$1,'Control Sample Data'!H30&gt;0),'Control Sample Data'!H30,$B$1),"")</f>
        <v/>
      </c>
      <c r="U31" s="15" t="str">
        <f>IF(SUM('Control Sample Data'!I$3:I$98)&gt;10,IF(AND(ISNUMBER('Control Sample Data'!I30),'Control Sample Data'!I30&lt;$B$1,'Control Sample Data'!I30&gt;0),'Control Sample Data'!I30,$B$1),"")</f>
        <v/>
      </c>
      <c r="V31" s="15" t="str">
        <f>IF(SUM('Control Sample Data'!J$3:J$98)&gt;10,IF(AND(ISNUMBER('Control Sample Data'!J30),'Control Sample Data'!J30&lt;$B$1,'Control Sample Data'!J30&gt;0),'Control Sample Data'!J30,$B$1),"")</f>
        <v/>
      </c>
      <c r="W31" s="15" t="str">
        <f>IF(SUM('Control Sample Data'!K$3:K$98)&gt;10,IF(AND(ISNUMBER('Control Sample Data'!K30),'Control Sample Data'!K30&lt;$B$1,'Control Sample Data'!K30&gt;0),'Control Sample Data'!K30,$B$1),"")</f>
        <v/>
      </c>
      <c r="X31" s="15" t="str">
        <f>IF(SUM('Control Sample Data'!L$3:L$98)&gt;10,IF(AND(ISNUMBER('Control Sample Data'!L30),'Control Sample Data'!L30&lt;$B$1,'Control Sample Data'!L30&gt;0),'Control Sample Data'!L30,$B$1),"")</f>
        <v/>
      </c>
      <c r="Y31" s="15" t="str">
        <f>IF(SUM('Control Sample Data'!M$3:M$98)&gt;10,IF(AND(ISNUMBER('Control Sample Data'!M30),'Control Sample Data'!M30&lt;$B$1,'Control Sample Data'!M30&gt;0),'Control Sample Data'!M30,$B$1),"")</f>
        <v/>
      </c>
      <c r="AT31" s="34" t="str">
        <f t="shared" si="0"/>
        <v/>
      </c>
      <c r="AU31" s="34" t="str">
        <f t="shared" si="1"/>
        <v/>
      </c>
      <c r="AV31" s="34" t="str">
        <f t="shared" si="2"/>
        <v/>
      </c>
      <c r="AW31" s="34" t="str">
        <f t="shared" si="3"/>
        <v/>
      </c>
      <c r="AX31" s="34" t="str">
        <f t="shared" si="4"/>
        <v/>
      </c>
      <c r="AY31" s="34" t="str">
        <f t="shared" si="5"/>
        <v/>
      </c>
      <c r="AZ31" s="34" t="str">
        <f t="shared" si="6"/>
        <v/>
      </c>
      <c r="BA31" s="34" t="str">
        <f t="shared" si="7"/>
        <v/>
      </c>
      <c r="BB31" s="34" t="str">
        <f t="shared" si="8"/>
        <v/>
      </c>
      <c r="BC31" s="34" t="str">
        <f t="shared" si="9"/>
        <v/>
      </c>
      <c r="BD31" s="34" t="str">
        <f t="shared" si="10"/>
        <v/>
      </c>
      <c r="BE31" s="34" t="str">
        <f t="shared" si="11"/>
        <v/>
      </c>
      <c r="BF31" s="34" t="str">
        <f t="shared" si="12"/>
        <v/>
      </c>
      <c r="BG31" s="34" t="str">
        <f t="shared" si="13"/>
        <v/>
      </c>
      <c r="BH31" s="34" t="str">
        <f t="shared" si="14"/>
        <v/>
      </c>
      <c r="BI31" s="34" t="str">
        <f t="shared" si="15"/>
        <v/>
      </c>
      <c r="BJ31" s="34" t="str">
        <f t="shared" si="16"/>
        <v/>
      </c>
      <c r="BK31" s="34" t="str">
        <f t="shared" si="17"/>
        <v/>
      </c>
      <c r="BL31" s="34" t="str">
        <f t="shared" si="18"/>
        <v/>
      </c>
      <c r="BM31" s="34" t="str">
        <f t="shared" si="19"/>
        <v/>
      </c>
      <c r="BN31" s="36" t="e">
        <f t="shared" si="21"/>
        <v>#DIV/0!</v>
      </c>
      <c r="BO31" s="36" t="e">
        <f t="shared" si="22"/>
        <v>#DIV/0!</v>
      </c>
      <c r="BP31" s="37" t="str">
        <f t="shared" si="23"/>
        <v/>
      </c>
      <c r="BQ31" s="37" t="str">
        <f t="shared" si="24"/>
        <v/>
      </c>
      <c r="BR31" s="37" t="str">
        <f t="shared" si="25"/>
        <v/>
      </c>
      <c r="BS31" s="37" t="str">
        <f t="shared" si="26"/>
        <v/>
      </c>
      <c r="BT31" s="37" t="str">
        <f t="shared" si="27"/>
        <v/>
      </c>
      <c r="BU31" s="37" t="str">
        <f t="shared" si="28"/>
        <v/>
      </c>
      <c r="BV31" s="37" t="str">
        <f t="shared" si="29"/>
        <v/>
      </c>
      <c r="BW31" s="37" t="str">
        <f t="shared" si="30"/>
        <v/>
      </c>
      <c r="BX31" s="37" t="str">
        <f t="shared" si="31"/>
        <v/>
      </c>
      <c r="BY31" s="37" t="str">
        <f t="shared" si="32"/>
        <v/>
      </c>
      <c r="BZ31" s="37" t="str">
        <f t="shared" si="33"/>
        <v/>
      </c>
      <c r="CA31" s="37" t="str">
        <f t="shared" si="34"/>
        <v/>
      </c>
      <c r="CB31" s="37" t="str">
        <f t="shared" si="35"/>
        <v/>
      </c>
      <c r="CC31" s="37" t="str">
        <f t="shared" si="36"/>
        <v/>
      </c>
      <c r="CD31" s="37" t="str">
        <f t="shared" si="37"/>
        <v/>
      </c>
      <c r="CE31" s="37" t="str">
        <f t="shared" si="38"/>
        <v/>
      </c>
      <c r="CF31" s="37" t="str">
        <f t="shared" si="39"/>
        <v/>
      </c>
      <c r="CG31" s="37" t="str">
        <f t="shared" si="40"/>
        <v/>
      </c>
      <c r="CH31" s="37" t="str">
        <f t="shared" si="41"/>
        <v/>
      </c>
      <c r="CI31" s="37" t="str">
        <f t="shared" si="42"/>
        <v/>
      </c>
    </row>
    <row r="32" customHeight="1" spans="1:87">
      <c r="A32" s="16"/>
      <c r="B32" s="14" t="str">
        <f>'Gene Table'!D31</f>
        <v>NM_002421</v>
      </c>
      <c r="C32" s="14" t="s">
        <v>121</v>
      </c>
      <c r="D32" s="15" t="str">
        <f>IF(SUM('Test Sample Data'!D$3:D$98)&gt;10,IF(AND(ISNUMBER('Test Sample Data'!D31),'Test Sample Data'!D31&lt;$B$1,'Test Sample Data'!D31&gt;0),'Test Sample Data'!D31,$B$1),"")</f>
        <v/>
      </c>
      <c r="E32" s="15" t="str">
        <f>IF(SUM('Test Sample Data'!E$3:E$98)&gt;10,IF(AND(ISNUMBER('Test Sample Data'!E31),'Test Sample Data'!E31&lt;$B$1,'Test Sample Data'!E31&gt;0),'Test Sample Data'!E31,$B$1),"")</f>
        <v/>
      </c>
      <c r="F32" s="15" t="str">
        <f>IF(SUM('Test Sample Data'!F$3:F$98)&gt;10,IF(AND(ISNUMBER('Test Sample Data'!F31),'Test Sample Data'!F31&lt;$B$1,'Test Sample Data'!F31&gt;0),'Test Sample Data'!F31,$B$1),"")</f>
        <v/>
      </c>
      <c r="G32" s="15" t="str">
        <f>IF(SUM('Test Sample Data'!G$3:G$98)&gt;10,IF(AND(ISNUMBER('Test Sample Data'!G31),'Test Sample Data'!G31&lt;$B$1,'Test Sample Data'!G31&gt;0),'Test Sample Data'!G31,$B$1),"")</f>
        <v/>
      </c>
      <c r="H32" s="15" t="str">
        <f>IF(SUM('Test Sample Data'!H$3:H$98)&gt;10,IF(AND(ISNUMBER('Test Sample Data'!H31),'Test Sample Data'!H31&lt;$B$1,'Test Sample Data'!H31&gt;0),'Test Sample Data'!H31,$B$1),"")</f>
        <v/>
      </c>
      <c r="I32" s="15" t="str">
        <f>IF(SUM('Test Sample Data'!I$3:I$98)&gt;10,IF(AND(ISNUMBER('Test Sample Data'!I31),'Test Sample Data'!I31&lt;$B$1,'Test Sample Data'!I31&gt;0),'Test Sample Data'!I31,$B$1),"")</f>
        <v/>
      </c>
      <c r="J32" s="15" t="str">
        <f>IF(SUM('Test Sample Data'!J$3:J$98)&gt;10,IF(AND(ISNUMBER('Test Sample Data'!J31),'Test Sample Data'!J31&lt;$B$1,'Test Sample Data'!J31&gt;0),'Test Sample Data'!J31,$B$1),"")</f>
        <v/>
      </c>
      <c r="K32" s="15" t="str">
        <f>IF(SUM('Test Sample Data'!K$3:K$98)&gt;10,IF(AND(ISNUMBER('Test Sample Data'!K31),'Test Sample Data'!K31&lt;$B$1,'Test Sample Data'!K31&gt;0),'Test Sample Data'!K31,$B$1),"")</f>
        <v/>
      </c>
      <c r="L32" s="15" t="str">
        <f>IF(SUM('Test Sample Data'!L$3:L$98)&gt;10,IF(AND(ISNUMBER('Test Sample Data'!L31),'Test Sample Data'!L31&lt;$B$1,'Test Sample Data'!L31&gt;0),'Test Sample Data'!L31,$B$1),"")</f>
        <v/>
      </c>
      <c r="M32" s="15" t="str">
        <f>IF(SUM('Test Sample Data'!M$3:M$98)&gt;10,IF(AND(ISNUMBER('Test Sample Data'!M31),'Test Sample Data'!M31&lt;$B$1,'Test Sample Data'!M31&gt;0),'Test Sample Data'!M31,$B$1),"")</f>
        <v/>
      </c>
      <c r="N32" s="15" t="str">
        <f>'Gene Table'!D31</f>
        <v>NM_002421</v>
      </c>
      <c r="O32" s="14" t="s">
        <v>121</v>
      </c>
      <c r="P32" s="15" t="str">
        <f>IF(SUM('Control Sample Data'!D$3:D$98)&gt;10,IF(AND(ISNUMBER('Control Sample Data'!D31),'Control Sample Data'!D31&lt;$B$1,'Control Sample Data'!D31&gt;0),'Control Sample Data'!D31,$B$1),"")</f>
        <v/>
      </c>
      <c r="Q32" s="15" t="str">
        <f>IF(SUM('Control Sample Data'!E$3:E$98)&gt;10,IF(AND(ISNUMBER('Control Sample Data'!E31),'Control Sample Data'!E31&lt;$B$1,'Control Sample Data'!E31&gt;0),'Control Sample Data'!E31,$B$1),"")</f>
        <v/>
      </c>
      <c r="R32" s="15" t="str">
        <f>IF(SUM('Control Sample Data'!F$3:F$98)&gt;10,IF(AND(ISNUMBER('Control Sample Data'!F31),'Control Sample Data'!F31&lt;$B$1,'Control Sample Data'!F31&gt;0),'Control Sample Data'!F31,$B$1),"")</f>
        <v/>
      </c>
      <c r="S32" s="15" t="str">
        <f>IF(SUM('Control Sample Data'!G$3:G$98)&gt;10,IF(AND(ISNUMBER('Control Sample Data'!G31),'Control Sample Data'!G31&lt;$B$1,'Control Sample Data'!G31&gt;0),'Control Sample Data'!G31,$B$1),"")</f>
        <v/>
      </c>
      <c r="T32" s="15" t="str">
        <f>IF(SUM('Control Sample Data'!H$3:H$98)&gt;10,IF(AND(ISNUMBER('Control Sample Data'!H31),'Control Sample Data'!H31&lt;$B$1,'Control Sample Data'!H31&gt;0),'Control Sample Data'!H31,$B$1),"")</f>
        <v/>
      </c>
      <c r="U32" s="15" t="str">
        <f>IF(SUM('Control Sample Data'!I$3:I$98)&gt;10,IF(AND(ISNUMBER('Control Sample Data'!I31),'Control Sample Data'!I31&lt;$B$1,'Control Sample Data'!I31&gt;0),'Control Sample Data'!I31,$B$1),"")</f>
        <v/>
      </c>
      <c r="V32" s="15" t="str">
        <f>IF(SUM('Control Sample Data'!J$3:J$98)&gt;10,IF(AND(ISNUMBER('Control Sample Data'!J31),'Control Sample Data'!J31&lt;$B$1,'Control Sample Data'!J31&gt;0),'Control Sample Data'!J31,$B$1),"")</f>
        <v/>
      </c>
      <c r="W32" s="15" t="str">
        <f>IF(SUM('Control Sample Data'!K$3:K$98)&gt;10,IF(AND(ISNUMBER('Control Sample Data'!K31),'Control Sample Data'!K31&lt;$B$1,'Control Sample Data'!K31&gt;0),'Control Sample Data'!K31,$B$1),"")</f>
        <v/>
      </c>
      <c r="X32" s="15" t="str">
        <f>IF(SUM('Control Sample Data'!L$3:L$98)&gt;10,IF(AND(ISNUMBER('Control Sample Data'!L31),'Control Sample Data'!L31&lt;$B$1,'Control Sample Data'!L31&gt;0),'Control Sample Data'!L31,$B$1),"")</f>
        <v/>
      </c>
      <c r="Y32" s="15" t="str">
        <f>IF(SUM('Control Sample Data'!M$3:M$98)&gt;10,IF(AND(ISNUMBER('Control Sample Data'!M31),'Control Sample Data'!M31&lt;$B$1,'Control Sample Data'!M31&gt;0),'Control Sample Data'!M31,$B$1),"")</f>
        <v/>
      </c>
      <c r="AT32" s="34" t="str">
        <f t="shared" si="0"/>
        <v/>
      </c>
      <c r="AU32" s="34" t="str">
        <f t="shared" si="1"/>
        <v/>
      </c>
      <c r="AV32" s="34" t="str">
        <f t="shared" si="2"/>
        <v/>
      </c>
      <c r="AW32" s="34" t="str">
        <f t="shared" si="3"/>
        <v/>
      </c>
      <c r="AX32" s="34" t="str">
        <f t="shared" si="4"/>
        <v/>
      </c>
      <c r="AY32" s="34" t="str">
        <f t="shared" si="5"/>
        <v/>
      </c>
      <c r="AZ32" s="34" t="str">
        <f t="shared" si="6"/>
        <v/>
      </c>
      <c r="BA32" s="34" t="str">
        <f t="shared" si="7"/>
        <v/>
      </c>
      <c r="BB32" s="34" t="str">
        <f t="shared" si="8"/>
        <v/>
      </c>
      <c r="BC32" s="34" t="str">
        <f t="shared" si="9"/>
        <v/>
      </c>
      <c r="BD32" s="34" t="str">
        <f t="shared" si="10"/>
        <v/>
      </c>
      <c r="BE32" s="34" t="str">
        <f t="shared" si="11"/>
        <v/>
      </c>
      <c r="BF32" s="34" t="str">
        <f t="shared" si="12"/>
        <v/>
      </c>
      <c r="BG32" s="34" t="str">
        <f t="shared" si="13"/>
        <v/>
      </c>
      <c r="BH32" s="34" t="str">
        <f t="shared" si="14"/>
        <v/>
      </c>
      <c r="BI32" s="34" t="str">
        <f t="shared" si="15"/>
        <v/>
      </c>
      <c r="BJ32" s="34" t="str">
        <f t="shared" si="16"/>
        <v/>
      </c>
      <c r="BK32" s="34" t="str">
        <f t="shared" si="17"/>
        <v/>
      </c>
      <c r="BL32" s="34" t="str">
        <f t="shared" si="18"/>
        <v/>
      </c>
      <c r="BM32" s="34" t="str">
        <f t="shared" si="19"/>
        <v/>
      </c>
      <c r="BN32" s="36" t="e">
        <f t="shared" si="21"/>
        <v>#DIV/0!</v>
      </c>
      <c r="BO32" s="36" t="e">
        <f t="shared" si="22"/>
        <v>#DIV/0!</v>
      </c>
      <c r="BP32" s="37" t="str">
        <f t="shared" si="23"/>
        <v/>
      </c>
      <c r="BQ32" s="37" t="str">
        <f t="shared" si="24"/>
        <v/>
      </c>
      <c r="BR32" s="37" t="str">
        <f t="shared" si="25"/>
        <v/>
      </c>
      <c r="BS32" s="37" t="str">
        <f t="shared" si="26"/>
        <v/>
      </c>
      <c r="BT32" s="37" t="str">
        <f t="shared" si="27"/>
        <v/>
      </c>
      <c r="BU32" s="37" t="str">
        <f t="shared" si="28"/>
        <v/>
      </c>
      <c r="BV32" s="37" t="str">
        <f t="shared" si="29"/>
        <v/>
      </c>
      <c r="BW32" s="37" t="str">
        <f t="shared" si="30"/>
        <v/>
      </c>
      <c r="BX32" s="37" t="str">
        <f t="shared" si="31"/>
        <v/>
      </c>
      <c r="BY32" s="37" t="str">
        <f t="shared" si="32"/>
        <v/>
      </c>
      <c r="BZ32" s="37" t="str">
        <f t="shared" si="33"/>
        <v/>
      </c>
      <c r="CA32" s="37" t="str">
        <f t="shared" si="34"/>
        <v/>
      </c>
      <c r="CB32" s="37" t="str">
        <f t="shared" si="35"/>
        <v/>
      </c>
      <c r="CC32" s="37" t="str">
        <f t="shared" si="36"/>
        <v/>
      </c>
      <c r="CD32" s="37" t="str">
        <f t="shared" si="37"/>
        <v/>
      </c>
      <c r="CE32" s="37" t="str">
        <f t="shared" si="38"/>
        <v/>
      </c>
      <c r="CF32" s="37" t="str">
        <f t="shared" si="39"/>
        <v/>
      </c>
      <c r="CG32" s="37" t="str">
        <f t="shared" si="40"/>
        <v/>
      </c>
      <c r="CH32" s="37" t="str">
        <f t="shared" si="41"/>
        <v/>
      </c>
      <c r="CI32" s="37" t="str">
        <f t="shared" si="42"/>
        <v/>
      </c>
    </row>
    <row r="33" spans="1:87">
      <c r="A33" s="16"/>
      <c r="B33" s="14" t="str">
        <f>'Gene Table'!D32</f>
        <v>NM_000600</v>
      </c>
      <c r="C33" s="14" t="s">
        <v>125</v>
      </c>
      <c r="D33" s="15" t="str">
        <f>IF(SUM('Test Sample Data'!D$3:D$98)&gt;10,IF(AND(ISNUMBER('Test Sample Data'!D32),'Test Sample Data'!D32&lt;$B$1,'Test Sample Data'!D32&gt;0),'Test Sample Data'!D32,$B$1),"")</f>
        <v/>
      </c>
      <c r="E33" s="15" t="str">
        <f>IF(SUM('Test Sample Data'!E$3:E$98)&gt;10,IF(AND(ISNUMBER('Test Sample Data'!E32),'Test Sample Data'!E32&lt;$B$1,'Test Sample Data'!E32&gt;0),'Test Sample Data'!E32,$B$1),"")</f>
        <v/>
      </c>
      <c r="F33" s="15" t="str">
        <f>IF(SUM('Test Sample Data'!F$3:F$98)&gt;10,IF(AND(ISNUMBER('Test Sample Data'!F32),'Test Sample Data'!F32&lt;$B$1,'Test Sample Data'!F32&gt;0),'Test Sample Data'!F32,$B$1),"")</f>
        <v/>
      </c>
      <c r="G33" s="15" t="str">
        <f>IF(SUM('Test Sample Data'!G$3:G$98)&gt;10,IF(AND(ISNUMBER('Test Sample Data'!G32),'Test Sample Data'!G32&lt;$B$1,'Test Sample Data'!G32&gt;0),'Test Sample Data'!G32,$B$1),"")</f>
        <v/>
      </c>
      <c r="H33" s="15" t="str">
        <f>IF(SUM('Test Sample Data'!H$3:H$98)&gt;10,IF(AND(ISNUMBER('Test Sample Data'!H32),'Test Sample Data'!H32&lt;$B$1,'Test Sample Data'!H32&gt;0),'Test Sample Data'!H32,$B$1),"")</f>
        <v/>
      </c>
      <c r="I33" s="15" t="str">
        <f>IF(SUM('Test Sample Data'!I$3:I$98)&gt;10,IF(AND(ISNUMBER('Test Sample Data'!I32),'Test Sample Data'!I32&lt;$B$1,'Test Sample Data'!I32&gt;0),'Test Sample Data'!I32,$B$1),"")</f>
        <v/>
      </c>
      <c r="J33" s="15" t="str">
        <f>IF(SUM('Test Sample Data'!J$3:J$98)&gt;10,IF(AND(ISNUMBER('Test Sample Data'!J32),'Test Sample Data'!J32&lt;$B$1,'Test Sample Data'!J32&gt;0),'Test Sample Data'!J32,$B$1),"")</f>
        <v/>
      </c>
      <c r="K33" s="15" t="str">
        <f>IF(SUM('Test Sample Data'!K$3:K$98)&gt;10,IF(AND(ISNUMBER('Test Sample Data'!K32),'Test Sample Data'!K32&lt;$B$1,'Test Sample Data'!K32&gt;0),'Test Sample Data'!K32,$B$1),"")</f>
        <v/>
      </c>
      <c r="L33" s="15" t="str">
        <f>IF(SUM('Test Sample Data'!L$3:L$98)&gt;10,IF(AND(ISNUMBER('Test Sample Data'!L32),'Test Sample Data'!L32&lt;$B$1,'Test Sample Data'!L32&gt;0),'Test Sample Data'!L32,$B$1),"")</f>
        <v/>
      </c>
      <c r="M33" s="15" t="str">
        <f>IF(SUM('Test Sample Data'!M$3:M$98)&gt;10,IF(AND(ISNUMBER('Test Sample Data'!M32),'Test Sample Data'!M32&lt;$B$1,'Test Sample Data'!M32&gt;0),'Test Sample Data'!M32,$B$1),"")</f>
        <v/>
      </c>
      <c r="N33" s="15" t="str">
        <f>'Gene Table'!D32</f>
        <v>NM_000600</v>
      </c>
      <c r="O33" s="14" t="s">
        <v>125</v>
      </c>
      <c r="P33" s="15" t="str">
        <f>IF(SUM('Control Sample Data'!D$3:D$98)&gt;10,IF(AND(ISNUMBER('Control Sample Data'!D32),'Control Sample Data'!D32&lt;$B$1,'Control Sample Data'!D32&gt;0),'Control Sample Data'!D32,$B$1),"")</f>
        <v/>
      </c>
      <c r="Q33" s="15" t="str">
        <f>IF(SUM('Control Sample Data'!E$3:E$98)&gt;10,IF(AND(ISNUMBER('Control Sample Data'!E32),'Control Sample Data'!E32&lt;$B$1,'Control Sample Data'!E32&gt;0),'Control Sample Data'!E32,$B$1),"")</f>
        <v/>
      </c>
      <c r="R33" s="15" t="str">
        <f>IF(SUM('Control Sample Data'!F$3:F$98)&gt;10,IF(AND(ISNUMBER('Control Sample Data'!F32),'Control Sample Data'!F32&lt;$B$1,'Control Sample Data'!F32&gt;0),'Control Sample Data'!F32,$B$1),"")</f>
        <v/>
      </c>
      <c r="S33" s="15" t="str">
        <f>IF(SUM('Control Sample Data'!G$3:G$98)&gt;10,IF(AND(ISNUMBER('Control Sample Data'!G32),'Control Sample Data'!G32&lt;$B$1,'Control Sample Data'!G32&gt;0),'Control Sample Data'!G32,$B$1),"")</f>
        <v/>
      </c>
      <c r="T33" s="15" t="str">
        <f>IF(SUM('Control Sample Data'!H$3:H$98)&gt;10,IF(AND(ISNUMBER('Control Sample Data'!H32),'Control Sample Data'!H32&lt;$B$1,'Control Sample Data'!H32&gt;0),'Control Sample Data'!H32,$B$1),"")</f>
        <v/>
      </c>
      <c r="U33" s="15" t="str">
        <f>IF(SUM('Control Sample Data'!I$3:I$98)&gt;10,IF(AND(ISNUMBER('Control Sample Data'!I32),'Control Sample Data'!I32&lt;$B$1,'Control Sample Data'!I32&gt;0),'Control Sample Data'!I32,$B$1),"")</f>
        <v/>
      </c>
      <c r="V33" s="15" t="str">
        <f>IF(SUM('Control Sample Data'!J$3:J$98)&gt;10,IF(AND(ISNUMBER('Control Sample Data'!J32),'Control Sample Data'!J32&lt;$B$1,'Control Sample Data'!J32&gt;0),'Control Sample Data'!J32,$B$1),"")</f>
        <v/>
      </c>
      <c r="W33" s="15" t="str">
        <f>IF(SUM('Control Sample Data'!K$3:K$98)&gt;10,IF(AND(ISNUMBER('Control Sample Data'!K32),'Control Sample Data'!K32&lt;$B$1,'Control Sample Data'!K32&gt;0),'Control Sample Data'!K32,$B$1),"")</f>
        <v/>
      </c>
      <c r="X33" s="15" t="str">
        <f>IF(SUM('Control Sample Data'!L$3:L$98)&gt;10,IF(AND(ISNUMBER('Control Sample Data'!L32),'Control Sample Data'!L32&lt;$B$1,'Control Sample Data'!L32&gt;0),'Control Sample Data'!L32,$B$1),"")</f>
        <v/>
      </c>
      <c r="Y33" s="15" t="str">
        <f>IF(SUM('Control Sample Data'!M$3:M$98)&gt;10,IF(AND(ISNUMBER('Control Sample Data'!M32),'Control Sample Data'!M32&lt;$B$1,'Control Sample Data'!M32&gt;0),'Control Sample Data'!M32,$B$1),"")</f>
        <v/>
      </c>
      <c r="AT33" s="34" t="str">
        <f t="shared" si="0"/>
        <v/>
      </c>
      <c r="AU33" s="34" t="str">
        <f t="shared" si="1"/>
        <v/>
      </c>
      <c r="AV33" s="34" t="str">
        <f t="shared" si="2"/>
        <v/>
      </c>
      <c r="AW33" s="34" t="str">
        <f t="shared" si="3"/>
        <v/>
      </c>
      <c r="AX33" s="34" t="str">
        <f t="shared" si="4"/>
        <v/>
      </c>
      <c r="AY33" s="34" t="str">
        <f t="shared" si="5"/>
        <v/>
      </c>
      <c r="AZ33" s="34" t="str">
        <f t="shared" si="6"/>
        <v/>
      </c>
      <c r="BA33" s="34" t="str">
        <f t="shared" si="7"/>
        <v/>
      </c>
      <c r="BB33" s="34" t="str">
        <f t="shared" si="8"/>
        <v/>
      </c>
      <c r="BC33" s="34" t="str">
        <f t="shared" si="9"/>
        <v/>
      </c>
      <c r="BD33" s="34" t="str">
        <f t="shared" si="10"/>
        <v/>
      </c>
      <c r="BE33" s="34" t="str">
        <f t="shared" si="11"/>
        <v/>
      </c>
      <c r="BF33" s="34" t="str">
        <f t="shared" si="12"/>
        <v/>
      </c>
      <c r="BG33" s="34" t="str">
        <f t="shared" si="13"/>
        <v/>
      </c>
      <c r="BH33" s="34" t="str">
        <f t="shared" si="14"/>
        <v/>
      </c>
      <c r="BI33" s="34" t="str">
        <f t="shared" si="15"/>
        <v/>
      </c>
      <c r="BJ33" s="34" t="str">
        <f t="shared" si="16"/>
        <v/>
      </c>
      <c r="BK33" s="34" t="str">
        <f t="shared" si="17"/>
        <v/>
      </c>
      <c r="BL33" s="34" t="str">
        <f t="shared" si="18"/>
        <v/>
      </c>
      <c r="BM33" s="34" t="str">
        <f t="shared" si="19"/>
        <v/>
      </c>
      <c r="BN33" s="36" t="e">
        <f t="shared" si="21"/>
        <v>#DIV/0!</v>
      </c>
      <c r="BO33" s="36" t="e">
        <f t="shared" si="22"/>
        <v>#DIV/0!</v>
      </c>
      <c r="BP33" s="37" t="str">
        <f t="shared" si="23"/>
        <v/>
      </c>
      <c r="BQ33" s="37" t="str">
        <f t="shared" si="24"/>
        <v/>
      </c>
      <c r="BR33" s="37" t="str">
        <f t="shared" si="25"/>
        <v/>
      </c>
      <c r="BS33" s="37" t="str">
        <f t="shared" si="26"/>
        <v/>
      </c>
      <c r="BT33" s="37" t="str">
        <f t="shared" si="27"/>
        <v/>
      </c>
      <c r="BU33" s="37" t="str">
        <f t="shared" si="28"/>
        <v/>
      </c>
      <c r="BV33" s="37" t="str">
        <f t="shared" si="29"/>
        <v/>
      </c>
      <c r="BW33" s="37" t="str">
        <f t="shared" si="30"/>
        <v/>
      </c>
      <c r="BX33" s="37" t="str">
        <f t="shared" si="31"/>
        <v/>
      </c>
      <c r="BY33" s="37" t="str">
        <f t="shared" si="32"/>
        <v/>
      </c>
      <c r="BZ33" s="37" t="str">
        <f t="shared" si="33"/>
        <v/>
      </c>
      <c r="CA33" s="37" t="str">
        <f t="shared" si="34"/>
        <v/>
      </c>
      <c r="CB33" s="37" t="str">
        <f t="shared" si="35"/>
        <v/>
      </c>
      <c r="CC33" s="37" t="str">
        <f t="shared" si="36"/>
        <v/>
      </c>
      <c r="CD33" s="37" t="str">
        <f t="shared" si="37"/>
        <v/>
      </c>
      <c r="CE33" s="37" t="str">
        <f t="shared" si="38"/>
        <v/>
      </c>
      <c r="CF33" s="37" t="str">
        <f t="shared" si="39"/>
        <v/>
      </c>
      <c r="CG33" s="37" t="str">
        <f t="shared" si="40"/>
        <v/>
      </c>
      <c r="CH33" s="37" t="str">
        <f t="shared" si="41"/>
        <v/>
      </c>
      <c r="CI33" s="37" t="str">
        <f t="shared" si="42"/>
        <v/>
      </c>
    </row>
    <row r="34" spans="1:87">
      <c r="A34" s="16"/>
      <c r="B34" s="14" t="str">
        <f>'Gene Table'!D33</f>
        <v>NM_000577</v>
      </c>
      <c r="C34" s="14" t="s">
        <v>129</v>
      </c>
      <c r="D34" s="15" t="str">
        <f>IF(SUM('Test Sample Data'!D$3:D$98)&gt;10,IF(AND(ISNUMBER('Test Sample Data'!D33),'Test Sample Data'!D33&lt;$B$1,'Test Sample Data'!D33&gt;0),'Test Sample Data'!D33,$B$1),"")</f>
        <v/>
      </c>
      <c r="E34" s="15" t="str">
        <f>IF(SUM('Test Sample Data'!E$3:E$98)&gt;10,IF(AND(ISNUMBER('Test Sample Data'!E33),'Test Sample Data'!E33&lt;$B$1,'Test Sample Data'!E33&gt;0),'Test Sample Data'!E33,$B$1),"")</f>
        <v/>
      </c>
      <c r="F34" s="15" t="str">
        <f>IF(SUM('Test Sample Data'!F$3:F$98)&gt;10,IF(AND(ISNUMBER('Test Sample Data'!F33),'Test Sample Data'!F33&lt;$B$1,'Test Sample Data'!F33&gt;0),'Test Sample Data'!F33,$B$1),"")</f>
        <v/>
      </c>
      <c r="G34" s="15" t="str">
        <f>IF(SUM('Test Sample Data'!G$3:G$98)&gt;10,IF(AND(ISNUMBER('Test Sample Data'!G33),'Test Sample Data'!G33&lt;$B$1,'Test Sample Data'!G33&gt;0),'Test Sample Data'!G33,$B$1),"")</f>
        <v/>
      </c>
      <c r="H34" s="15" t="str">
        <f>IF(SUM('Test Sample Data'!H$3:H$98)&gt;10,IF(AND(ISNUMBER('Test Sample Data'!H33),'Test Sample Data'!H33&lt;$B$1,'Test Sample Data'!H33&gt;0),'Test Sample Data'!H33,$B$1),"")</f>
        <v/>
      </c>
      <c r="I34" s="15" t="str">
        <f>IF(SUM('Test Sample Data'!I$3:I$98)&gt;10,IF(AND(ISNUMBER('Test Sample Data'!I33),'Test Sample Data'!I33&lt;$B$1,'Test Sample Data'!I33&gt;0),'Test Sample Data'!I33,$B$1),"")</f>
        <v/>
      </c>
      <c r="J34" s="15" t="str">
        <f>IF(SUM('Test Sample Data'!J$3:J$98)&gt;10,IF(AND(ISNUMBER('Test Sample Data'!J33),'Test Sample Data'!J33&lt;$B$1,'Test Sample Data'!J33&gt;0),'Test Sample Data'!J33,$B$1),"")</f>
        <v/>
      </c>
      <c r="K34" s="15" t="str">
        <f>IF(SUM('Test Sample Data'!K$3:K$98)&gt;10,IF(AND(ISNUMBER('Test Sample Data'!K33),'Test Sample Data'!K33&lt;$B$1,'Test Sample Data'!K33&gt;0),'Test Sample Data'!K33,$B$1),"")</f>
        <v/>
      </c>
      <c r="L34" s="15" t="str">
        <f>IF(SUM('Test Sample Data'!L$3:L$98)&gt;10,IF(AND(ISNUMBER('Test Sample Data'!L33),'Test Sample Data'!L33&lt;$B$1,'Test Sample Data'!L33&gt;0),'Test Sample Data'!L33,$B$1),"")</f>
        <v/>
      </c>
      <c r="M34" s="15" t="str">
        <f>IF(SUM('Test Sample Data'!M$3:M$98)&gt;10,IF(AND(ISNUMBER('Test Sample Data'!M33),'Test Sample Data'!M33&lt;$B$1,'Test Sample Data'!M33&gt;0),'Test Sample Data'!M33,$B$1),"")</f>
        <v/>
      </c>
      <c r="N34" s="15" t="str">
        <f>'Gene Table'!D33</f>
        <v>NM_000577</v>
      </c>
      <c r="O34" s="14" t="s">
        <v>129</v>
      </c>
      <c r="P34" s="15" t="str">
        <f>IF(SUM('Control Sample Data'!D$3:D$98)&gt;10,IF(AND(ISNUMBER('Control Sample Data'!D33),'Control Sample Data'!D33&lt;$B$1,'Control Sample Data'!D33&gt;0),'Control Sample Data'!D33,$B$1),"")</f>
        <v/>
      </c>
      <c r="Q34" s="15" t="str">
        <f>IF(SUM('Control Sample Data'!E$3:E$98)&gt;10,IF(AND(ISNUMBER('Control Sample Data'!E33),'Control Sample Data'!E33&lt;$B$1,'Control Sample Data'!E33&gt;0),'Control Sample Data'!E33,$B$1),"")</f>
        <v/>
      </c>
      <c r="R34" s="15" t="str">
        <f>IF(SUM('Control Sample Data'!F$3:F$98)&gt;10,IF(AND(ISNUMBER('Control Sample Data'!F33),'Control Sample Data'!F33&lt;$B$1,'Control Sample Data'!F33&gt;0),'Control Sample Data'!F33,$B$1),"")</f>
        <v/>
      </c>
      <c r="S34" s="15" t="str">
        <f>IF(SUM('Control Sample Data'!G$3:G$98)&gt;10,IF(AND(ISNUMBER('Control Sample Data'!G33),'Control Sample Data'!G33&lt;$B$1,'Control Sample Data'!G33&gt;0),'Control Sample Data'!G33,$B$1),"")</f>
        <v/>
      </c>
      <c r="T34" s="15" t="str">
        <f>IF(SUM('Control Sample Data'!H$3:H$98)&gt;10,IF(AND(ISNUMBER('Control Sample Data'!H33),'Control Sample Data'!H33&lt;$B$1,'Control Sample Data'!H33&gt;0),'Control Sample Data'!H33,$B$1),"")</f>
        <v/>
      </c>
      <c r="U34" s="15" t="str">
        <f>IF(SUM('Control Sample Data'!I$3:I$98)&gt;10,IF(AND(ISNUMBER('Control Sample Data'!I33),'Control Sample Data'!I33&lt;$B$1,'Control Sample Data'!I33&gt;0),'Control Sample Data'!I33,$B$1),"")</f>
        <v/>
      </c>
      <c r="V34" s="15" t="str">
        <f>IF(SUM('Control Sample Data'!J$3:J$98)&gt;10,IF(AND(ISNUMBER('Control Sample Data'!J33),'Control Sample Data'!J33&lt;$B$1,'Control Sample Data'!J33&gt;0),'Control Sample Data'!J33,$B$1),"")</f>
        <v/>
      </c>
      <c r="W34" s="15" t="str">
        <f>IF(SUM('Control Sample Data'!K$3:K$98)&gt;10,IF(AND(ISNUMBER('Control Sample Data'!K33),'Control Sample Data'!K33&lt;$B$1,'Control Sample Data'!K33&gt;0),'Control Sample Data'!K33,$B$1),"")</f>
        <v/>
      </c>
      <c r="X34" s="15" t="str">
        <f>IF(SUM('Control Sample Data'!L$3:L$98)&gt;10,IF(AND(ISNUMBER('Control Sample Data'!L33),'Control Sample Data'!L33&lt;$B$1,'Control Sample Data'!L33&gt;0),'Control Sample Data'!L33,$B$1),"")</f>
        <v/>
      </c>
      <c r="Y34" s="15" t="str">
        <f>IF(SUM('Control Sample Data'!M$3:M$98)&gt;10,IF(AND(ISNUMBER('Control Sample Data'!M33),'Control Sample Data'!M33&lt;$B$1,'Control Sample Data'!M33&gt;0),'Control Sample Data'!M33,$B$1),"")</f>
        <v/>
      </c>
      <c r="AT34" s="34" t="str">
        <f t="shared" si="0"/>
        <v/>
      </c>
      <c r="AU34" s="34" t="str">
        <f t="shared" si="1"/>
        <v/>
      </c>
      <c r="AV34" s="34" t="str">
        <f t="shared" si="2"/>
        <v/>
      </c>
      <c r="AW34" s="34" t="str">
        <f t="shared" si="3"/>
        <v/>
      </c>
      <c r="AX34" s="34" t="str">
        <f t="shared" si="4"/>
        <v/>
      </c>
      <c r="AY34" s="34" t="str">
        <f t="shared" si="5"/>
        <v/>
      </c>
      <c r="AZ34" s="34" t="str">
        <f t="shared" si="6"/>
        <v/>
      </c>
      <c r="BA34" s="34" t="str">
        <f t="shared" si="7"/>
        <v/>
      </c>
      <c r="BB34" s="34" t="str">
        <f t="shared" si="8"/>
        <v/>
      </c>
      <c r="BC34" s="34" t="str">
        <f t="shared" si="9"/>
        <v/>
      </c>
      <c r="BD34" s="34" t="str">
        <f t="shared" si="10"/>
        <v/>
      </c>
      <c r="BE34" s="34" t="str">
        <f t="shared" si="11"/>
        <v/>
      </c>
      <c r="BF34" s="34" t="str">
        <f t="shared" si="12"/>
        <v/>
      </c>
      <c r="BG34" s="34" t="str">
        <f t="shared" si="13"/>
        <v/>
      </c>
      <c r="BH34" s="34" t="str">
        <f t="shared" si="14"/>
        <v/>
      </c>
      <c r="BI34" s="34" t="str">
        <f t="shared" si="15"/>
        <v/>
      </c>
      <c r="BJ34" s="34" t="str">
        <f t="shared" si="16"/>
        <v/>
      </c>
      <c r="BK34" s="34" t="str">
        <f t="shared" si="17"/>
        <v/>
      </c>
      <c r="BL34" s="34" t="str">
        <f t="shared" si="18"/>
        <v/>
      </c>
      <c r="BM34" s="34" t="str">
        <f t="shared" si="19"/>
        <v/>
      </c>
      <c r="BN34" s="36" t="e">
        <f t="shared" si="21"/>
        <v>#DIV/0!</v>
      </c>
      <c r="BO34" s="36" t="e">
        <f t="shared" si="22"/>
        <v>#DIV/0!</v>
      </c>
      <c r="BP34" s="37" t="str">
        <f t="shared" si="23"/>
        <v/>
      </c>
      <c r="BQ34" s="37" t="str">
        <f t="shared" si="24"/>
        <v/>
      </c>
      <c r="BR34" s="37" t="str">
        <f t="shared" si="25"/>
        <v/>
      </c>
      <c r="BS34" s="37" t="str">
        <f t="shared" si="26"/>
        <v/>
      </c>
      <c r="BT34" s="37" t="str">
        <f t="shared" si="27"/>
        <v/>
      </c>
      <c r="BU34" s="37" t="str">
        <f t="shared" si="28"/>
        <v/>
      </c>
      <c r="BV34" s="37" t="str">
        <f t="shared" si="29"/>
        <v/>
      </c>
      <c r="BW34" s="37" t="str">
        <f t="shared" si="30"/>
        <v/>
      </c>
      <c r="BX34" s="37" t="str">
        <f t="shared" si="31"/>
        <v/>
      </c>
      <c r="BY34" s="37" t="str">
        <f t="shared" si="32"/>
        <v/>
      </c>
      <c r="BZ34" s="37" t="str">
        <f t="shared" si="33"/>
        <v/>
      </c>
      <c r="CA34" s="37" t="str">
        <f t="shared" si="34"/>
        <v/>
      </c>
      <c r="CB34" s="37" t="str">
        <f t="shared" si="35"/>
        <v/>
      </c>
      <c r="CC34" s="37" t="str">
        <f t="shared" si="36"/>
        <v/>
      </c>
      <c r="CD34" s="37" t="str">
        <f t="shared" si="37"/>
        <v/>
      </c>
      <c r="CE34" s="37" t="str">
        <f t="shared" si="38"/>
        <v/>
      </c>
      <c r="CF34" s="37" t="str">
        <f t="shared" si="39"/>
        <v/>
      </c>
      <c r="CG34" s="37" t="str">
        <f t="shared" si="40"/>
        <v/>
      </c>
      <c r="CH34" s="37" t="str">
        <f t="shared" si="41"/>
        <v/>
      </c>
      <c r="CI34" s="37" t="str">
        <f t="shared" si="42"/>
        <v/>
      </c>
    </row>
    <row r="35" spans="1:87">
      <c r="A35" s="16"/>
      <c r="B35" s="14" t="str">
        <f>'Gene Table'!D34</f>
        <v>NM_000576</v>
      </c>
      <c r="C35" s="14" t="s">
        <v>133</v>
      </c>
      <c r="D35" s="15" t="str">
        <f>IF(SUM('Test Sample Data'!D$3:D$98)&gt;10,IF(AND(ISNUMBER('Test Sample Data'!D34),'Test Sample Data'!D34&lt;$B$1,'Test Sample Data'!D34&gt;0),'Test Sample Data'!D34,$B$1),"")</f>
        <v/>
      </c>
      <c r="E35" s="15" t="str">
        <f>IF(SUM('Test Sample Data'!E$3:E$98)&gt;10,IF(AND(ISNUMBER('Test Sample Data'!E34),'Test Sample Data'!E34&lt;$B$1,'Test Sample Data'!E34&gt;0),'Test Sample Data'!E34,$B$1),"")</f>
        <v/>
      </c>
      <c r="F35" s="15" t="str">
        <f>IF(SUM('Test Sample Data'!F$3:F$98)&gt;10,IF(AND(ISNUMBER('Test Sample Data'!F34),'Test Sample Data'!F34&lt;$B$1,'Test Sample Data'!F34&gt;0),'Test Sample Data'!F34,$B$1),"")</f>
        <v/>
      </c>
      <c r="G35" s="15" t="str">
        <f>IF(SUM('Test Sample Data'!G$3:G$98)&gt;10,IF(AND(ISNUMBER('Test Sample Data'!G34),'Test Sample Data'!G34&lt;$B$1,'Test Sample Data'!G34&gt;0),'Test Sample Data'!G34,$B$1),"")</f>
        <v/>
      </c>
      <c r="H35" s="15" t="str">
        <f>IF(SUM('Test Sample Data'!H$3:H$98)&gt;10,IF(AND(ISNUMBER('Test Sample Data'!H34),'Test Sample Data'!H34&lt;$B$1,'Test Sample Data'!H34&gt;0),'Test Sample Data'!H34,$B$1),"")</f>
        <v/>
      </c>
      <c r="I35" s="15" t="str">
        <f>IF(SUM('Test Sample Data'!I$3:I$98)&gt;10,IF(AND(ISNUMBER('Test Sample Data'!I34),'Test Sample Data'!I34&lt;$B$1,'Test Sample Data'!I34&gt;0),'Test Sample Data'!I34,$B$1),"")</f>
        <v/>
      </c>
      <c r="J35" s="15" t="str">
        <f>IF(SUM('Test Sample Data'!J$3:J$98)&gt;10,IF(AND(ISNUMBER('Test Sample Data'!J34),'Test Sample Data'!J34&lt;$B$1,'Test Sample Data'!J34&gt;0),'Test Sample Data'!J34,$B$1),"")</f>
        <v/>
      </c>
      <c r="K35" s="15" t="str">
        <f>IF(SUM('Test Sample Data'!K$3:K$98)&gt;10,IF(AND(ISNUMBER('Test Sample Data'!K34),'Test Sample Data'!K34&lt;$B$1,'Test Sample Data'!K34&gt;0),'Test Sample Data'!K34,$B$1),"")</f>
        <v/>
      </c>
      <c r="L35" s="15" t="str">
        <f>IF(SUM('Test Sample Data'!L$3:L$98)&gt;10,IF(AND(ISNUMBER('Test Sample Data'!L34),'Test Sample Data'!L34&lt;$B$1,'Test Sample Data'!L34&gt;0),'Test Sample Data'!L34,$B$1),"")</f>
        <v/>
      </c>
      <c r="M35" s="15" t="str">
        <f>IF(SUM('Test Sample Data'!M$3:M$98)&gt;10,IF(AND(ISNUMBER('Test Sample Data'!M34),'Test Sample Data'!M34&lt;$B$1,'Test Sample Data'!M34&gt;0),'Test Sample Data'!M34,$B$1),"")</f>
        <v/>
      </c>
      <c r="N35" s="15" t="str">
        <f>'Gene Table'!D34</f>
        <v>NM_000576</v>
      </c>
      <c r="O35" s="14" t="s">
        <v>133</v>
      </c>
      <c r="P35" s="15" t="str">
        <f>IF(SUM('Control Sample Data'!D$3:D$98)&gt;10,IF(AND(ISNUMBER('Control Sample Data'!D34),'Control Sample Data'!D34&lt;$B$1,'Control Sample Data'!D34&gt;0),'Control Sample Data'!D34,$B$1),"")</f>
        <v/>
      </c>
      <c r="Q35" s="15" t="str">
        <f>IF(SUM('Control Sample Data'!E$3:E$98)&gt;10,IF(AND(ISNUMBER('Control Sample Data'!E34),'Control Sample Data'!E34&lt;$B$1,'Control Sample Data'!E34&gt;0),'Control Sample Data'!E34,$B$1),"")</f>
        <v/>
      </c>
      <c r="R35" s="15" t="str">
        <f>IF(SUM('Control Sample Data'!F$3:F$98)&gt;10,IF(AND(ISNUMBER('Control Sample Data'!F34),'Control Sample Data'!F34&lt;$B$1,'Control Sample Data'!F34&gt;0),'Control Sample Data'!F34,$B$1),"")</f>
        <v/>
      </c>
      <c r="S35" s="15" t="str">
        <f>IF(SUM('Control Sample Data'!G$3:G$98)&gt;10,IF(AND(ISNUMBER('Control Sample Data'!G34),'Control Sample Data'!G34&lt;$B$1,'Control Sample Data'!G34&gt;0),'Control Sample Data'!G34,$B$1),"")</f>
        <v/>
      </c>
      <c r="T35" s="15" t="str">
        <f>IF(SUM('Control Sample Data'!H$3:H$98)&gt;10,IF(AND(ISNUMBER('Control Sample Data'!H34),'Control Sample Data'!H34&lt;$B$1,'Control Sample Data'!H34&gt;0),'Control Sample Data'!H34,$B$1),"")</f>
        <v/>
      </c>
      <c r="U35" s="15" t="str">
        <f>IF(SUM('Control Sample Data'!I$3:I$98)&gt;10,IF(AND(ISNUMBER('Control Sample Data'!I34),'Control Sample Data'!I34&lt;$B$1,'Control Sample Data'!I34&gt;0),'Control Sample Data'!I34,$B$1),"")</f>
        <v/>
      </c>
      <c r="V35" s="15" t="str">
        <f>IF(SUM('Control Sample Data'!J$3:J$98)&gt;10,IF(AND(ISNUMBER('Control Sample Data'!J34),'Control Sample Data'!J34&lt;$B$1,'Control Sample Data'!J34&gt;0),'Control Sample Data'!J34,$B$1),"")</f>
        <v/>
      </c>
      <c r="W35" s="15" t="str">
        <f>IF(SUM('Control Sample Data'!K$3:K$98)&gt;10,IF(AND(ISNUMBER('Control Sample Data'!K34),'Control Sample Data'!K34&lt;$B$1,'Control Sample Data'!K34&gt;0),'Control Sample Data'!K34,$B$1),"")</f>
        <v/>
      </c>
      <c r="X35" s="15" t="str">
        <f>IF(SUM('Control Sample Data'!L$3:L$98)&gt;10,IF(AND(ISNUMBER('Control Sample Data'!L34),'Control Sample Data'!L34&lt;$B$1,'Control Sample Data'!L34&gt;0),'Control Sample Data'!L34,$B$1),"")</f>
        <v/>
      </c>
      <c r="Y35" s="15" t="str">
        <f>IF(SUM('Control Sample Data'!M$3:M$98)&gt;10,IF(AND(ISNUMBER('Control Sample Data'!M34),'Control Sample Data'!M34&lt;$B$1,'Control Sample Data'!M34&gt;0),'Control Sample Data'!M34,$B$1),"")</f>
        <v/>
      </c>
      <c r="AT35" s="34" t="str">
        <f t="shared" si="0"/>
        <v/>
      </c>
      <c r="AU35" s="34" t="str">
        <f t="shared" si="1"/>
        <v/>
      </c>
      <c r="AV35" s="34" t="str">
        <f t="shared" si="2"/>
        <v/>
      </c>
      <c r="AW35" s="34" t="str">
        <f t="shared" si="3"/>
        <v/>
      </c>
      <c r="AX35" s="34" t="str">
        <f t="shared" si="4"/>
        <v/>
      </c>
      <c r="AY35" s="34" t="str">
        <f t="shared" si="5"/>
        <v/>
      </c>
      <c r="AZ35" s="34" t="str">
        <f t="shared" si="6"/>
        <v/>
      </c>
      <c r="BA35" s="34" t="str">
        <f t="shared" si="7"/>
        <v/>
      </c>
      <c r="BB35" s="34" t="str">
        <f t="shared" si="8"/>
        <v/>
      </c>
      <c r="BC35" s="34" t="str">
        <f t="shared" si="9"/>
        <v/>
      </c>
      <c r="BD35" s="34" t="str">
        <f t="shared" si="10"/>
        <v/>
      </c>
      <c r="BE35" s="34" t="str">
        <f t="shared" si="11"/>
        <v/>
      </c>
      <c r="BF35" s="34" t="str">
        <f t="shared" si="12"/>
        <v/>
      </c>
      <c r="BG35" s="34" t="str">
        <f t="shared" si="13"/>
        <v/>
      </c>
      <c r="BH35" s="34" t="str">
        <f t="shared" si="14"/>
        <v/>
      </c>
      <c r="BI35" s="34" t="str">
        <f t="shared" si="15"/>
        <v/>
      </c>
      <c r="BJ35" s="34" t="str">
        <f t="shared" si="16"/>
        <v/>
      </c>
      <c r="BK35" s="34" t="str">
        <f t="shared" si="17"/>
        <v/>
      </c>
      <c r="BL35" s="34" t="str">
        <f t="shared" si="18"/>
        <v/>
      </c>
      <c r="BM35" s="34" t="str">
        <f t="shared" si="19"/>
        <v/>
      </c>
      <c r="BN35" s="36" t="e">
        <f t="shared" si="21"/>
        <v>#DIV/0!</v>
      </c>
      <c r="BO35" s="36" t="e">
        <f t="shared" si="22"/>
        <v>#DIV/0!</v>
      </c>
      <c r="BP35" s="37" t="str">
        <f t="shared" si="23"/>
        <v/>
      </c>
      <c r="BQ35" s="37" t="str">
        <f t="shared" si="24"/>
        <v/>
      </c>
      <c r="BR35" s="37" t="str">
        <f t="shared" si="25"/>
        <v/>
      </c>
      <c r="BS35" s="37" t="str">
        <f t="shared" si="26"/>
        <v/>
      </c>
      <c r="BT35" s="37" t="str">
        <f t="shared" si="27"/>
        <v/>
      </c>
      <c r="BU35" s="37" t="str">
        <f t="shared" si="28"/>
        <v/>
      </c>
      <c r="BV35" s="37" t="str">
        <f t="shared" si="29"/>
        <v/>
      </c>
      <c r="BW35" s="37" t="str">
        <f t="shared" si="30"/>
        <v/>
      </c>
      <c r="BX35" s="37" t="str">
        <f t="shared" si="31"/>
        <v/>
      </c>
      <c r="BY35" s="37" t="str">
        <f t="shared" si="32"/>
        <v/>
      </c>
      <c r="BZ35" s="37" t="str">
        <f t="shared" si="33"/>
        <v/>
      </c>
      <c r="CA35" s="37" t="str">
        <f t="shared" si="34"/>
        <v/>
      </c>
      <c r="CB35" s="37" t="str">
        <f t="shared" si="35"/>
        <v/>
      </c>
      <c r="CC35" s="37" t="str">
        <f t="shared" si="36"/>
        <v/>
      </c>
      <c r="CD35" s="37" t="str">
        <f t="shared" si="37"/>
        <v/>
      </c>
      <c r="CE35" s="37" t="str">
        <f t="shared" si="38"/>
        <v/>
      </c>
      <c r="CF35" s="37" t="str">
        <f t="shared" si="39"/>
        <v/>
      </c>
      <c r="CG35" s="37" t="str">
        <f t="shared" si="40"/>
        <v/>
      </c>
      <c r="CH35" s="37" t="str">
        <f t="shared" si="41"/>
        <v/>
      </c>
      <c r="CI35" s="37" t="str">
        <f t="shared" si="42"/>
        <v/>
      </c>
    </row>
    <row r="36" spans="1:87">
      <c r="A36" s="16"/>
      <c r="B36" s="14" t="str">
        <f>'Gene Table'!D35</f>
        <v>NM_005236</v>
      </c>
      <c r="C36" s="14" t="s">
        <v>137</v>
      </c>
      <c r="D36" s="15" t="str">
        <f>IF(SUM('Test Sample Data'!D$3:D$98)&gt;10,IF(AND(ISNUMBER('Test Sample Data'!D35),'Test Sample Data'!D35&lt;$B$1,'Test Sample Data'!D35&gt;0),'Test Sample Data'!D35,$B$1),"")</f>
        <v/>
      </c>
      <c r="E36" s="15" t="str">
        <f>IF(SUM('Test Sample Data'!E$3:E$98)&gt;10,IF(AND(ISNUMBER('Test Sample Data'!E35),'Test Sample Data'!E35&lt;$B$1,'Test Sample Data'!E35&gt;0),'Test Sample Data'!E35,$B$1),"")</f>
        <v/>
      </c>
      <c r="F36" s="15" t="str">
        <f>IF(SUM('Test Sample Data'!F$3:F$98)&gt;10,IF(AND(ISNUMBER('Test Sample Data'!F35),'Test Sample Data'!F35&lt;$B$1,'Test Sample Data'!F35&gt;0),'Test Sample Data'!F35,$B$1),"")</f>
        <v/>
      </c>
      <c r="G36" s="15" t="str">
        <f>IF(SUM('Test Sample Data'!G$3:G$98)&gt;10,IF(AND(ISNUMBER('Test Sample Data'!G35),'Test Sample Data'!G35&lt;$B$1,'Test Sample Data'!G35&gt;0),'Test Sample Data'!G35,$B$1),"")</f>
        <v/>
      </c>
      <c r="H36" s="15" t="str">
        <f>IF(SUM('Test Sample Data'!H$3:H$98)&gt;10,IF(AND(ISNUMBER('Test Sample Data'!H35),'Test Sample Data'!H35&lt;$B$1,'Test Sample Data'!H35&gt;0),'Test Sample Data'!H35,$B$1),"")</f>
        <v/>
      </c>
      <c r="I36" s="15" t="str">
        <f>IF(SUM('Test Sample Data'!I$3:I$98)&gt;10,IF(AND(ISNUMBER('Test Sample Data'!I35),'Test Sample Data'!I35&lt;$B$1,'Test Sample Data'!I35&gt;0),'Test Sample Data'!I35,$B$1),"")</f>
        <v/>
      </c>
      <c r="J36" s="15" t="str">
        <f>IF(SUM('Test Sample Data'!J$3:J$98)&gt;10,IF(AND(ISNUMBER('Test Sample Data'!J35),'Test Sample Data'!J35&lt;$B$1,'Test Sample Data'!J35&gt;0),'Test Sample Data'!J35,$B$1),"")</f>
        <v/>
      </c>
      <c r="K36" s="15" t="str">
        <f>IF(SUM('Test Sample Data'!K$3:K$98)&gt;10,IF(AND(ISNUMBER('Test Sample Data'!K35),'Test Sample Data'!K35&lt;$B$1,'Test Sample Data'!K35&gt;0),'Test Sample Data'!K35,$B$1),"")</f>
        <v/>
      </c>
      <c r="L36" s="15" t="str">
        <f>IF(SUM('Test Sample Data'!L$3:L$98)&gt;10,IF(AND(ISNUMBER('Test Sample Data'!L35),'Test Sample Data'!L35&lt;$B$1,'Test Sample Data'!L35&gt;0),'Test Sample Data'!L35,$B$1),"")</f>
        <v/>
      </c>
      <c r="M36" s="15" t="str">
        <f>IF(SUM('Test Sample Data'!M$3:M$98)&gt;10,IF(AND(ISNUMBER('Test Sample Data'!M35),'Test Sample Data'!M35&lt;$B$1,'Test Sample Data'!M35&gt;0),'Test Sample Data'!M35,$B$1),"")</f>
        <v/>
      </c>
      <c r="N36" s="15" t="str">
        <f>'Gene Table'!D35</f>
        <v>NM_005236</v>
      </c>
      <c r="O36" s="14" t="s">
        <v>137</v>
      </c>
      <c r="P36" s="15" t="str">
        <f>IF(SUM('Control Sample Data'!D$3:D$98)&gt;10,IF(AND(ISNUMBER('Control Sample Data'!D35),'Control Sample Data'!D35&lt;$B$1,'Control Sample Data'!D35&gt;0),'Control Sample Data'!D35,$B$1),"")</f>
        <v/>
      </c>
      <c r="Q36" s="15" t="str">
        <f>IF(SUM('Control Sample Data'!E$3:E$98)&gt;10,IF(AND(ISNUMBER('Control Sample Data'!E35),'Control Sample Data'!E35&lt;$B$1,'Control Sample Data'!E35&gt;0),'Control Sample Data'!E35,$B$1),"")</f>
        <v/>
      </c>
      <c r="R36" s="15" t="str">
        <f>IF(SUM('Control Sample Data'!F$3:F$98)&gt;10,IF(AND(ISNUMBER('Control Sample Data'!F35),'Control Sample Data'!F35&lt;$B$1,'Control Sample Data'!F35&gt;0),'Control Sample Data'!F35,$B$1),"")</f>
        <v/>
      </c>
      <c r="S36" s="15" t="str">
        <f>IF(SUM('Control Sample Data'!G$3:G$98)&gt;10,IF(AND(ISNUMBER('Control Sample Data'!G35),'Control Sample Data'!G35&lt;$B$1,'Control Sample Data'!G35&gt;0),'Control Sample Data'!G35,$B$1),"")</f>
        <v/>
      </c>
      <c r="T36" s="15" t="str">
        <f>IF(SUM('Control Sample Data'!H$3:H$98)&gt;10,IF(AND(ISNUMBER('Control Sample Data'!H35),'Control Sample Data'!H35&lt;$B$1,'Control Sample Data'!H35&gt;0),'Control Sample Data'!H35,$B$1),"")</f>
        <v/>
      </c>
      <c r="U36" s="15" t="str">
        <f>IF(SUM('Control Sample Data'!I$3:I$98)&gt;10,IF(AND(ISNUMBER('Control Sample Data'!I35),'Control Sample Data'!I35&lt;$B$1,'Control Sample Data'!I35&gt;0),'Control Sample Data'!I35,$B$1),"")</f>
        <v/>
      </c>
      <c r="V36" s="15" t="str">
        <f>IF(SUM('Control Sample Data'!J$3:J$98)&gt;10,IF(AND(ISNUMBER('Control Sample Data'!J35),'Control Sample Data'!J35&lt;$B$1,'Control Sample Data'!J35&gt;0),'Control Sample Data'!J35,$B$1),"")</f>
        <v/>
      </c>
      <c r="W36" s="15" t="str">
        <f>IF(SUM('Control Sample Data'!K$3:K$98)&gt;10,IF(AND(ISNUMBER('Control Sample Data'!K35),'Control Sample Data'!K35&lt;$B$1,'Control Sample Data'!K35&gt;0),'Control Sample Data'!K35,$B$1),"")</f>
        <v/>
      </c>
      <c r="X36" s="15" t="str">
        <f>IF(SUM('Control Sample Data'!L$3:L$98)&gt;10,IF(AND(ISNUMBER('Control Sample Data'!L35),'Control Sample Data'!L35&lt;$B$1,'Control Sample Data'!L35&gt;0),'Control Sample Data'!L35,$B$1),"")</f>
        <v/>
      </c>
      <c r="Y36" s="15" t="str">
        <f>IF(SUM('Control Sample Data'!M$3:M$98)&gt;10,IF(AND(ISNUMBER('Control Sample Data'!M35),'Control Sample Data'!M35&lt;$B$1,'Control Sample Data'!M35&gt;0),'Control Sample Data'!M35,$B$1),"")</f>
        <v/>
      </c>
      <c r="AT36" s="34" t="str">
        <f t="shared" ref="AT36:AT67" si="44">IF(ISERROR(D36-Z$26),"",D36-Z$26)</f>
        <v/>
      </c>
      <c r="AU36" s="34" t="str">
        <f t="shared" ref="AU36:AU67" si="45">IF(ISERROR(E36-AA$26),"",E36-AA$26)</f>
        <v/>
      </c>
      <c r="AV36" s="34" t="str">
        <f t="shared" ref="AV36:AV67" si="46">IF(ISERROR(F36-AB$26),"",F36-AB$26)</f>
        <v/>
      </c>
      <c r="AW36" s="34" t="str">
        <f t="shared" ref="AW36:AW67" si="47">IF(ISERROR(G36-AC$26),"",G36-AC$26)</f>
        <v/>
      </c>
      <c r="AX36" s="34" t="str">
        <f t="shared" ref="AX36:AX67" si="48">IF(ISERROR(H36-AD$26),"",H36-AD$26)</f>
        <v/>
      </c>
      <c r="AY36" s="34" t="str">
        <f t="shared" ref="AY36:AY67" si="49">IF(ISERROR(I36-AE$26),"",I36-AE$26)</f>
        <v/>
      </c>
      <c r="AZ36" s="34" t="str">
        <f t="shared" ref="AZ36:AZ67" si="50">IF(ISERROR(J36-AF$26),"",J36-AF$26)</f>
        <v/>
      </c>
      <c r="BA36" s="34" t="str">
        <f t="shared" ref="BA36:BA67" si="51">IF(ISERROR(K36-AG$26),"",K36-AG$26)</f>
        <v/>
      </c>
      <c r="BB36" s="34" t="str">
        <f t="shared" ref="BB36:BB67" si="52">IF(ISERROR(L36-AH$26),"",L36-AH$26)</f>
        <v/>
      </c>
      <c r="BC36" s="34" t="str">
        <f t="shared" ref="BC36:BC67" si="53">IF(ISERROR(M36-AI$26),"",M36-AI$26)</f>
        <v/>
      </c>
      <c r="BD36" s="34" t="str">
        <f t="shared" ref="BD36:BD67" si="54">IF(ISERROR(P36-AJ$26),"",P36-AJ$26)</f>
        <v/>
      </c>
      <c r="BE36" s="34" t="str">
        <f t="shared" ref="BE36:BE67" si="55">IF(ISERROR(Q36-AK$26),"",Q36-AK$26)</f>
        <v/>
      </c>
      <c r="BF36" s="34" t="str">
        <f t="shared" ref="BF36:BF67" si="56">IF(ISERROR(R36-AL$26),"",R36-AL$26)</f>
        <v/>
      </c>
      <c r="BG36" s="34" t="str">
        <f t="shared" ref="BG36:BG67" si="57">IF(ISERROR(S36-AM$26),"",S36-AM$26)</f>
        <v/>
      </c>
      <c r="BH36" s="34" t="str">
        <f t="shared" ref="BH36:BH67" si="58">IF(ISERROR(T36-AN$26),"",T36-AN$26)</f>
        <v/>
      </c>
      <c r="BI36" s="34" t="str">
        <f t="shared" ref="BI36:BI67" si="59">IF(ISERROR(U36-AO$26),"",U36-AO$26)</f>
        <v/>
      </c>
      <c r="BJ36" s="34" t="str">
        <f t="shared" ref="BJ36:BJ67" si="60">IF(ISERROR(V36-AP$26),"",V36-AP$26)</f>
        <v/>
      </c>
      <c r="BK36" s="34" t="str">
        <f t="shared" ref="BK36:BK67" si="61">IF(ISERROR(W36-AQ$26),"",W36-AQ$26)</f>
        <v/>
      </c>
      <c r="BL36" s="34" t="str">
        <f t="shared" ref="BL36:BL67" si="62">IF(ISERROR(X36-AR$26),"",X36-AR$26)</f>
        <v/>
      </c>
      <c r="BM36" s="34" t="str">
        <f t="shared" ref="BM36:BM67" si="63">IF(ISERROR(Y36-AS$26),"",Y36-AS$26)</f>
        <v/>
      </c>
      <c r="BN36" s="36" t="e">
        <f t="shared" si="21"/>
        <v>#DIV/0!</v>
      </c>
      <c r="BO36" s="36" t="e">
        <f t="shared" si="22"/>
        <v>#DIV/0!</v>
      </c>
      <c r="BP36" s="37" t="str">
        <f t="shared" si="23"/>
        <v/>
      </c>
      <c r="BQ36" s="37" t="str">
        <f t="shared" si="24"/>
        <v/>
      </c>
      <c r="BR36" s="37" t="str">
        <f t="shared" si="25"/>
        <v/>
      </c>
      <c r="BS36" s="37" t="str">
        <f t="shared" si="26"/>
        <v/>
      </c>
      <c r="BT36" s="37" t="str">
        <f t="shared" si="27"/>
        <v/>
      </c>
      <c r="BU36" s="37" t="str">
        <f t="shared" si="28"/>
        <v/>
      </c>
      <c r="BV36" s="37" t="str">
        <f t="shared" si="29"/>
        <v/>
      </c>
      <c r="BW36" s="37" t="str">
        <f t="shared" si="30"/>
        <v/>
      </c>
      <c r="BX36" s="37" t="str">
        <f t="shared" si="31"/>
        <v/>
      </c>
      <c r="BY36" s="37" t="str">
        <f t="shared" si="32"/>
        <v/>
      </c>
      <c r="BZ36" s="37" t="str">
        <f t="shared" si="33"/>
        <v/>
      </c>
      <c r="CA36" s="37" t="str">
        <f t="shared" si="34"/>
        <v/>
      </c>
      <c r="CB36" s="37" t="str">
        <f t="shared" si="35"/>
        <v/>
      </c>
      <c r="CC36" s="37" t="str">
        <f t="shared" si="36"/>
        <v/>
      </c>
      <c r="CD36" s="37" t="str">
        <f t="shared" si="37"/>
        <v/>
      </c>
      <c r="CE36" s="37" t="str">
        <f t="shared" si="38"/>
        <v/>
      </c>
      <c r="CF36" s="37" t="str">
        <f t="shared" si="39"/>
        <v/>
      </c>
      <c r="CG36" s="37" t="str">
        <f t="shared" si="40"/>
        <v/>
      </c>
      <c r="CH36" s="37" t="str">
        <f t="shared" si="41"/>
        <v/>
      </c>
      <c r="CI36" s="37" t="str">
        <f t="shared" si="42"/>
        <v/>
      </c>
    </row>
    <row r="37" spans="1:87">
      <c r="A37" s="16"/>
      <c r="B37" s="14" t="str">
        <f>'Gene Table'!D36</f>
        <v>NM_000106</v>
      </c>
      <c r="C37" s="14" t="s">
        <v>141</v>
      </c>
      <c r="D37" s="15" t="str">
        <f>IF(SUM('Test Sample Data'!D$3:D$98)&gt;10,IF(AND(ISNUMBER('Test Sample Data'!D36),'Test Sample Data'!D36&lt;$B$1,'Test Sample Data'!D36&gt;0),'Test Sample Data'!D36,$B$1),"")</f>
        <v/>
      </c>
      <c r="E37" s="15" t="str">
        <f>IF(SUM('Test Sample Data'!E$3:E$98)&gt;10,IF(AND(ISNUMBER('Test Sample Data'!E36),'Test Sample Data'!E36&lt;$B$1,'Test Sample Data'!E36&gt;0),'Test Sample Data'!E36,$B$1),"")</f>
        <v/>
      </c>
      <c r="F37" s="15" t="str">
        <f>IF(SUM('Test Sample Data'!F$3:F$98)&gt;10,IF(AND(ISNUMBER('Test Sample Data'!F36),'Test Sample Data'!F36&lt;$B$1,'Test Sample Data'!F36&gt;0),'Test Sample Data'!F36,$B$1),"")</f>
        <v/>
      </c>
      <c r="G37" s="15" t="str">
        <f>IF(SUM('Test Sample Data'!G$3:G$98)&gt;10,IF(AND(ISNUMBER('Test Sample Data'!G36),'Test Sample Data'!G36&lt;$B$1,'Test Sample Data'!G36&gt;0),'Test Sample Data'!G36,$B$1),"")</f>
        <v/>
      </c>
      <c r="H37" s="15" t="str">
        <f>IF(SUM('Test Sample Data'!H$3:H$98)&gt;10,IF(AND(ISNUMBER('Test Sample Data'!H36),'Test Sample Data'!H36&lt;$B$1,'Test Sample Data'!H36&gt;0),'Test Sample Data'!H36,$B$1),"")</f>
        <v/>
      </c>
      <c r="I37" s="15" t="str">
        <f>IF(SUM('Test Sample Data'!I$3:I$98)&gt;10,IF(AND(ISNUMBER('Test Sample Data'!I36),'Test Sample Data'!I36&lt;$B$1,'Test Sample Data'!I36&gt;0),'Test Sample Data'!I36,$B$1),"")</f>
        <v/>
      </c>
      <c r="J37" s="15" t="str">
        <f>IF(SUM('Test Sample Data'!J$3:J$98)&gt;10,IF(AND(ISNUMBER('Test Sample Data'!J36),'Test Sample Data'!J36&lt;$B$1,'Test Sample Data'!J36&gt;0),'Test Sample Data'!J36,$B$1),"")</f>
        <v/>
      </c>
      <c r="K37" s="15" t="str">
        <f>IF(SUM('Test Sample Data'!K$3:K$98)&gt;10,IF(AND(ISNUMBER('Test Sample Data'!K36),'Test Sample Data'!K36&lt;$B$1,'Test Sample Data'!K36&gt;0),'Test Sample Data'!K36,$B$1),"")</f>
        <v/>
      </c>
      <c r="L37" s="15" t="str">
        <f>IF(SUM('Test Sample Data'!L$3:L$98)&gt;10,IF(AND(ISNUMBER('Test Sample Data'!L36),'Test Sample Data'!L36&lt;$B$1,'Test Sample Data'!L36&gt;0),'Test Sample Data'!L36,$B$1),"")</f>
        <v/>
      </c>
      <c r="M37" s="15" t="str">
        <f>IF(SUM('Test Sample Data'!M$3:M$98)&gt;10,IF(AND(ISNUMBER('Test Sample Data'!M36),'Test Sample Data'!M36&lt;$B$1,'Test Sample Data'!M36&gt;0),'Test Sample Data'!M36,$B$1),"")</f>
        <v/>
      </c>
      <c r="N37" s="15" t="str">
        <f>'Gene Table'!D36</f>
        <v>NM_000106</v>
      </c>
      <c r="O37" s="14" t="s">
        <v>141</v>
      </c>
      <c r="P37" s="15" t="str">
        <f>IF(SUM('Control Sample Data'!D$3:D$98)&gt;10,IF(AND(ISNUMBER('Control Sample Data'!D36),'Control Sample Data'!D36&lt;$B$1,'Control Sample Data'!D36&gt;0),'Control Sample Data'!D36,$B$1),"")</f>
        <v/>
      </c>
      <c r="Q37" s="15" t="str">
        <f>IF(SUM('Control Sample Data'!E$3:E$98)&gt;10,IF(AND(ISNUMBER('Control Sample Data'!E36),'Control Sample Data'!E36&lt;$B$1,'Control Sample Data'!E36&gt;0),'Control Sample Data'!E36,$B$1),"")</f>
        <v/>
      </c>
      <c r="R37" s="15" t="str">
        <f>IF(SUM('Control Sample Data'!F$3:F$98)&gt;10,IF(AND(ISNUMBER('Control Sample Data'!F36),'Control Sample Data'!F36&lt;$B$1,'Control Sample Data'!F36&gt;0),'Control Sample Data'!F36,$B$1),"")</f>
        <v/>
      </c>
      <c r="S37" s="15" t="str">
        <f>IF(SUM('Control Sample Data'!G$3:G$98)&gt;10,IF(AND(ISNUMBER('Control Sample Data'!G36),'Control Sample Data'!G36&lt;$B$1,'Control Sample Data'!G36&gt;0),'Control Sample Data'!G36,$B$1),"")</f>
        <v/>
      </c>
      <c r="T37" s="15" t="str">
        <f>IF(SUM('Control Sample Data'!H$3:H$98)&gt;10,IF(AND(ISNUMBER('Control Sample Data'!H36),'Control Sample Data'!H36&lt;$B$1,'Control Sample Data'!H36&gt;0),'Control Sample Data'!H36,$B$1),"")</f>
        <v/>
      </c>
      <c r="U37" s="15" t="str">
        <f>IF(SUM('Control Sample Data'!I$3:I$98)&gt;10,IF(AND(ISNUMBER('Control Sample Data'!I36),'Control Sample Data'!I36&lt;$B$1,'Control Sample Data'!I36&gt;0),'Control Sample Data'!I36,$B$1),"")</f>
        <v/>
      </c>
      <c r="V37" s="15" t="str">
        <f>IF(SUM('Control Sample Data'!J$3:J$98)&gt;10,IF(AND(ISNUMBER('Control Sample Data'!J36),'Control Sample Data'!J36&lt;$B$1,'Control Sample Data'!J36&gt;0),'Control Sample Data'!J36,$B$1),"")</f>
        <v/>
      </c>
      <c r="W37" s="15" t="str">
        <f>IF(SUM('Control Sample Data'!K$3:K$98)&gt;10,IF(AND(ISNUMBER('Control Sample Data'!K36),'Control Sample Data'!K36&lt;$B$1,'Control Sample Data'!K36&gt;0),'Control Sample Data'!K36,$B$1),"")</f>
        <v/>
      </c>
      <c r="X37" s="15" t="str">
        <f>IF(SUM('Control Sample Data'!L$3:L$98)&gt;10,IF(AND(ISNUMBER('Control Sample Data'!L36),'Control Sample Data'!L36&lt;$B$1,'Control Sample Data'!L36&gt;0),'Control Sample Data'!L36,$B$1),"")</f>
        <v/>
      </c>
      <c r="Y37" s="15" t="str">
        <f>IF(SUM('Control Sample Data'!M$3:M$98)&gt;10,IF(AND(ISNUMBER('Control Sample Data'!M36),'Control Sample Data'!M36&lt;$B$1,'Control Sample Data'!M36&gt;0),'Control Sample Data'!M36,$B$1),"")</f>
        <v/>
      </c>
      <c r="AT37" s="34" t="str">
        <f t="shared" si="44"/>
        <v/>
      </c>
      <c r="AU37" s="34" t="str">
        <f t="shared" si="45"/>
        <v/>
      </c>
      <c r="AV37" s="34" t="str">
        <f t="shared" si="46"/>
        <v/>
      </c>
      <c r="AW37" s="34" t="str">
        <f t="shared" si="47"/>
        <v/>
      </c>
      <c r="AX37" s="34" t="str">
        <f t="shared" si="48"/>
        <v/>
      </c>
      <c r="AY37" s="34" t="str">
        <f t="shared" si="49"/>
        <v/>
      </c>
      <c r="AZ37" s="34" t="str">
        <f t="shared" si="50"/>
        <v/>
      </c>
      <c r="BA37" s="34" t="str">
        <f t="shared" si="51"/>
        <v/>
      </c>
      <c r="BB37" s="34" t="str">
        <f t="shared" si="52"/>
        <v/>
      </c>
      <c r="BC37" s="34" t="str">
        <f t="shared" si="53"/>
        <v/>
      </c>
      <c r="BD37" s="34" t="str">
        <f t="shared" si="54"/>
        <v/>
      </c>
      <c r="BE37" s="34" t="str">
        <f t="shared" si="55"/>
        <v/>
      </c>
      <c r="BF37" s="34" t="str">
        <f t="shared" si="56"/>
        <v/>
      </c>
      <c r="BG37" s="34" t="str">
        <f t="shared" si="57"/>
        <v/>
      </c>
      <c r="BH37" s="34" t="str">
        <f t="shared" si="58"/>
        <v/>
      </c>
      <c r="BI37" s="34" t="str">
        <f t="shared" si="59"/>
        <v/>
      </c>
      <c r="BJ37" s="34" t="str">
        <f t="shared" si="60"/>
        <v/>
      </c>
      <c r="BK37" s="34" t="str">
        <f t="shared" si="61"/>
        <v/>
      </c>
      <c r="BL37" s="34" t="str">
        <f t="shared" si="62"/>
        <v/>
      </c>
      <c r="BM37" s="34" t="str">
        <f t="shared" si="63"/>
        <v/>
      </c>
      <c r="BN37" s="36" t="e">
        <f t="shared" si="21"/>
        <v>#DIV/0!</v>
      </c>
      <c r="BO37" s="36" t="e">
        <f t="shared" si="22"/>
        <v>#DIV/0!</v>
      </c>
      <c r="BP37" s="37" t="str">
        <f t="shared" si="23"/>
        <v/>
      </c>
      <c r="BQ37" s="37" t="str">
        <f t="shared" si="24"/>
        <v/>
      </c>
      <c r="BR37" s="37" t="str">
        <f t="shared" si="25"/>
        <v/>
      </c>
      <c r="BS37" s="37" t="str">
        <f t="shared" si="26"/>
        <v/>
      </c>
      <c r="BT37" s="37" t="str">
        <f t="shared" si="27"/>
        <v/>
      </c>
      <c r="BU37" s="37" t="str">
        <f t="shared" si="28"/>
        <v/>
      </c>
      <c r="BV37" s="37" t="str">
        <f t="shared" si="29"/>
        <v/>
      </c>
      <c r="BW37" s="37" t="str">
        <f t="shared" si="30"/>
        <v/>
      </c>
      <c r="BX37" s="37" t="str">
        <f t="shared" si="31"/>
        <v/>
      </c>
      <c r="BY37" s="37" t="str">
        <f t="shared" si="32"/>
        <v/>
      </c>
      <c r="BZ37" s="37" t="str">
        <f t="shared" si="33"/>
        <v/>
      </c>
      <c r="CA37" s="37" t="str">
        <f t="shared" si="34"/>
        <v/>
      </c>
      <c r="CB37" s="37" t="str">
        <f t="shared" si="35"/>
        <v/>
      </c>
      <c r="CC37" s="37" t="str">
        <f t="shared" si="36"/>
        <v/>
      </c>
      <c r="CD37" s="37" t="str">
        <f t="shared" si="37"/>
        <v/>
      </c>
      <c r="CE37" s="37" t="str">
        <f t="shared" si="38"/>
        <v/>
      </c>
      <c r="CF37" s="37" t="str">
        <f t="shared" si="39"/>
        <v/>
      </c>
      <c r="CG37" s="37" t="str">
        <f t="shared" si="40"/>
        <v/>
      </c>
      <c r="CH37" s="37" t="str">
        <f t="shared" si="41"/>
        <v/>
      </c>
      <c r="CI37" s="37" t="str">
        <f t="shared" si="42"/>
        <v/>
      </c>
    </row>
    <row r="38" spans="1:87">
      <c r="A38" s="16"/>
      <c r="B38" s="14" t="str">
        <f>'Gene Table'!D37</f>
        <v>NM_000104</v>
      </c>
      <c r="C38" s="14" t="s">
        <v>145</v>
      </c>
      <c r="D38" s="15" t="str">
        <f>IF(SUM('Test Sample Data'!D$3:D$98)&gt;10,IF(AND(ISNUMBER('Test Sample Data'!D37),'Test Sample Data'!D37&lt;$B$1,'Test Sample Data'!D37&gt;0),'Test Sample Data'!D37,$B$1),"")</f>
        <v/>
      </c>
      <c r="E38" s="15" t="str">
        <f>IF(SUM('Test Sample Data'!E$3:E$98)&gt;10,IF(AND(ISNUMBER('Test Sample Data'!E37),'Test Sample Data'!E37&lt;$B$1,'Test Sample Data'!E37&gt;0),'Test Sample Data'!E37,$B$1),"")</f>
        <v/>
      </c>
      <c r="F38" s="15" t="str">
        <f>IF(SUM('Test Sample Data'!F$3:F$98)&gt;10,IF(AND(ISNUMBER('Test Sample Data'!F37),'Test Sample Data'!F37&lt;$B$1,'Test Sample Data'!F37&gt;0),'Test Sample Data'!F37,$B$1),"")</f>
        <v/>
      </c>
      <c r="G38" s="15" t="str">
        <f>IF(SUM('Test Sample Data'!G$3:G$98)&gt;10,IF(AND(ISNUMBER('Test Sample Data'!G37),'Test Sample Data'!G37&lt;$B$1,'Test Sample Data'!G37&gt;0),'Test Sample Data'!G37,$B$1),"")</f>
        <v/>
      </c>
      <c r="H38" s="15" t="str">
        <f>IF(SUM('Test Sample Data'!H$3:H$98)&gt;10,IF(AND(ISNUMBER('Test Sample Data'!H37),'Test Sample Data'!H37&lt;$B$1,'Test Sample Data'!H37&gt;0),'Test Sample Data'!H37,$B$1),"")</f>
        <v/>
      </c>
      <c r="I38" s="15" t="str">
        <f>IF(SUM('Test Sample Data'!I$3:I$98)&gt;10,IF(AND(ISNUMBER('Test Sample Data'!I37),'Test Sample Data'!I37&lt;$B$1,'Test Sample Data'!I37&gt;0),'Test Sample Data'!I37,$B$1),"")</f>
        <v/>
      </c>
      <c r="J38" s="15" t="str">
        <f>IF(SUM('Test Sample Data'!J$3:J$98)&gt;10,IF(AND(ISNUMBER('Test Sample Data'!J37),'Test Sample Data'!J37&lt;$B$1,'Test Sample Data'!J37&gt;0),'Test Sample Data'!J37,$B$1),"")</f>
        <v/>
      </c>
      <c r="K38" s="15" t="str">
        <f>IF(SUM('Test Sample Data'!K$3:K$98)&gt;10,IF(AND(ISNUMBER('Test Sample Data'!K37),'Test Sample Data'!K37&lt;$B$1,'Test Sample Data'!K37&gt;0),'Test Sample Data'!K37,$B$1),"")</f>
        <v/>
      </c>
      <c r="L38" s="15" t="str">
        <f>IF(SUM('Test Sample Data'!L$3:L$98)&gt;10,IF(AND(ISNUMBER('Test Sample Data'!L37),'Test Sample Data'!L37&lt;$B$1,'Test Sample Data'!L37&gt;0),'Test Sample Data'!L37,$B$1),"")</f>
        <v/>
      </c>
      <c r="M38" s="15" t="str">
        <f>IF(SUM('Test Sample Data'!M$3:M$98)&gt;10,IF(AND(ISNUMBER('Test Sample Data'!M37),'Test Sample Data'!M37&lt;$B$1,'Test Sample Data'!M37&gt;0),'Test Sample Data'!M37,$B$1),"")</f>
        <v/>
      </c>
      <c r="N38" s="15" t="str">
        <f>'Gene Table'!D37</f>
        <v>NM_000104</v>
      </c>
      <c r="O38" s="14" t="s">
        <v>145</v>
      </c>
      <c r="P38" s="15" t="str">
        <f>IF(SUM('Control Sample Data'!D$3:D$98)&gt;10,IF(AND(ISNUMBER('Control Sample Data'!D37),'Control Sample Data'!D37&lt;$B$1,'Control Sample Data'!D37&gt;0),'Control Sample Data'!D37,$B$1),"")</f>
        <v/>
      </c>
      <c r="Q38" s="15" t="str">
        <f>IF(SUM('Control Sample Data'!E$3:E$98)&gt;10,IF(AND(ISNUMBER('Control Sample Data'!E37),'Control Sample Data'!E37&lt;$B$1,'Control Sample Data'!E37&gt;0),'Control Sample Data'!E37,$B$1),"")</f>
        <v/>
      </c>
      <c r="R38" s="15" t="str">
        <f>IF(SUM('Control Sample Data'!F$3:F$98)&gt;10,IF(AND(ISNUMBER('Control Sample Data'!F37),'Control Sample Data'!F37&lt;$B$1,'Control Sample Data'!F37&gt;0),'Control Sample Data'!F37,$B$1),"")</f>
        <v/>
      </c>
      <c r="S38" s="15" t="str">
        <f>IF(SUM('Control Sample Data'!G$3:G$98)&gt;10,IF(AND(ISNUMBER('Control Sample Data'!G37),'Control Sample Data'!G37&lt;$B$1,'Control Sample Data'!G37&gt;0),'Control Sample Data'!G37,$B$1),"")</f>
        <v/>
      </c>
      <c r="T38" s="15" t="str">
        <f>IF(SUM('Control Sample Data'!H$3:H$98)&gt;10,IF(AND(ISNUMBER('Control Sample Data'!H37),'Control Sample Data'!H37&lt;$B$1,'Control Sample Data'!H37&gt;0),'Control Sample Data'!H37,$B$1),"")</f>
        <v/>
      </c>
      <c r="U38" s="15" t="str">
        <f>IF(SUM('Control Sample Data'!I$3:I$98)&gt;10,IF(AND(ISNUMBER('Control Sample Data'!I37),'Control Sample Data'!I37&lt;$B$1,'Control Sample Data'!I37&gt;0),'Control Sample Data'!I37,$B$1),"")</f>
        <v/>
      </c>
      <c r="V38" s="15" t="str">
        <f>IF(SUM('Control Sample Data'!J$3:J$98)&gt;10,IF(AND(ISNUMBER('Control Sample Data'!J37),'Control Sample Data'!J37&lt;$B$1,'Control Sample Data'!J37&gt;0),'Control Sample Data'!J37,$B$1),"")</f>
        <v/>
      </c>
      <c r="W38" s="15" t="str">
        <f>IF(SUM('Control Sample Data'!K$3:K$98)&gt;10,IF(AND(ISNUMBER('Control Sample Data'!K37),'Control Sample Data'!K37&lt;$B$1,'Control Sample Data'!K37&gt;0),'Control Sample Data'!K37,$B$1),"")</f>
        <v/>
      </c>
      <c r="X38" s="15" t="str">
        <f>IF(SUM('Control Sample Data'!L$3:L$98)&gt;10,IF(AND(ISNUMBER('Control Sample Data'!L37),'Control Sample Data'!L37&lt;$B$1,'Control Sample Data'!L37&gt;0),'Control Sample Data'!L37,$B$1),"")</f>
        <v/>
      </c>
      <c r="Y38" s="15" t="str">
        <f>IF(SUM('Control Sample Data'!M$3:M$98)&gt;10,IF(AND(ISNUMBER('Control Sample Data'!M37),'Control Sample Data'!M37&lt;$B$1,'Control Sample Data'!M37&gt;0),'Control Sample Data'!M37,$B$1),"")</f>
        <v/>
      </c>
      <c r="AT38" s="34" t="str">
        <f t="shared" si="44"/>
        <v/>
      </c>
      <c r="AU38" s="34" t="str">
        <f t="shared" si="45"/>
        <v/>
      </c>
      <c r="AV38" s="34" t="str">
        <f t="shared" si="46"/>
        <v/>
      </c>
      <c r="AW38" s="34" t="str">
        <f t="shared" si="47"/>
        <v/>
      </c>
      <c r="AX38" s="34" t="str">
        <f t="shared" si="48"/>
        <v/>
      </c>
      <c r="AY38" s="34" t="str">
        <f t="shared" si="49"/>
        <v/>
      </c>
      <c r="AZ38" s="34" t="str">
        <f t="shared" si="50"/>
        <v/>
      </c>
      <c r="BA38" s="34" t="str">
        <f t="shared" si="51"/>
        <v/>
      </c>
      <c r="BB38" s="34" t="str">
        <f t="shared" si="52"/>
        <v/>
      </c>
      <c r="BC38" s="34" t="str">
        <f t="shared" si="53"/>
        <v/>
      </c>
      <c r="BD38" s="34" t="str">
        <f t="shared" si="54"/>
        <v/>
      </c>
      <c r="BE38" s="34" t="str">
        <f t="shared" si="55"/>
        <v/>
      </c>
      <c r="BF38" s="34" t="str">
        <f t="shared" si="56"/>
        <v/>
      </c>
      <c r="BG38" s="34" t="str">
        <f t="shared" si="57"/>
        <v/>
      </c>
      <c r="BH38" s="34" t="str">
        <f t="shared" si="58"/>
        <v/>
      </c>
      <c r="BI38" s="34" t="str">
        <f t="shared" si="59"/>
        <v/>
      </c>
      <c r="BJ38" s="34" t="str">
        <f t="shared" si="60"/>
        <v/>
      </c>
      <c r="BK38" s="34" t="str">
        <f t="shared" si="61"/>
        <v/>
      </c>
      <c r="BL38" s="34" t="str">
        <f t="shared" si="62"/>
        <v/>
      </c>
      <c r="BM38" s="34" t="str">
        <f t="shared" si="63"/>
        <v/>
      </c>
      <c r="BN38" s="36" t="e">
        <f t="shared" si="21"/>
        <v>#DIV/0!</v>
      </c>
      <c r="BO38" s="36" t="e">
        <f t="shared" si="22"/>
        <v>#DIV/0!</v>
      </c>
      <c r="BP38" s="37" t="str">
        <f t="shared" si="23"/>
        <v/>
      </c>
      <c r="BQ38" s="37" t="str">
        <f t="shared" si="24"/>
        <v/>
      </c>
      <c r="BR38" s="37" t="str">
        <f t="shared" si="25"/>
        <v/>
      </c>
      <c r="BS38" s="37" t="str">
        <f t="shared" si="26"/>
        <v/>
      </c>
      <c r="BT38" s="37" t="str">
        <f t="shared" si="27"/>
        <v/>
      </c>
      <c r="BU38" s="37" t="str">
        <f t="shared" si="28"/>
        <v/>
      </c>
      <c r="BV38" s="37" t="str">
        <f t="shared" si="29"/>
        <v/>
      </c>
      <c r="BW38" s="37" t="str">
        <f t="shared" si="30"/>
        <v/>
      </c>
      <c r="BX38" s="37" t="str">
        <f t="shared" si="31"/>
        <v/>
      </c>
      <c r="BY38" s="37" t="str">
        <f t="shared" si="32"/>
        <v/>
      </c>
      <c r="BZ38" s="37" t="str">
        <f t="shared" si="33"/>
        <v/>
      </c>
      <c r="CA38" s="37" t="str">
        <f t="shared" si="34"/>
        <v/>
      </c>
      <c r="CB38" s="37" t="str">
        <f t="shared" si="35"/>
        <v/>
      </c>
      <c r="CC38" s="37" t="str">
        <f t="shared" si="36"/>
        <v/>
      </c>
      <c r="CD38" s="37" t="str">
        <f t="shared" si="37"/>
        <v/>
      </c>
      <c r="CE38" s="37" t="str">
        <f t="shared" si="38"/>
        <v/>
      </c>
      <c r="CF38" s="37" t="str">
        <f t="shared" si="39"/>
        <v/>
      </c>
      <c r="CG38" s="37" t="str">
        <f t="shared" si="40"/>
        <v/>
      </c>
      <c r="CH38" s="37" t="str">
        <f t="shared" si="41"/>
        <v/>
      </c>
      <c r="CI38" s="37" t="str">
        <f t="shared" si="42"/>
        <v/>
      </c>
    </row>
    <row r="39" spans="1:87">
      <c r="A39" s="16"/>
      <c r="B39" s="14" t="str">
        <f>'Gene Table'!D38</f>
        <v>NM_001080124</v>
      </c>
      <c r="C39" s="14" t="s">
        <v>149</v>
      </c>
      <c r="D39" s="15" t="str">
        <f>IF(SUM('Test Sample Data'!D$3:D$98)&gt;10,IF(AND(ISNUMBER('Test Sample Data'!D38),'Test Sample Data'!D38&lt;$B$1,'Test Sample Data'!D38&gt;0),'Test Sample Data'!D38,$B$1),"")</f>
        <v/>
      </c>
      <c r="E39" s="15" t="str">
        <f>IF(SUM('Test Sample Data'!E$3:E$98)&gt;10,IF(AND(ISNUMBER('Test Sample Data'!E38),'Test Sample Data'!E38&lt;$B$1,'Test Sample Data'!E38&gt;0),'Test Sample Data'!E38,$B$1),"")</f>
        <v/>
      </c>
      <c r="F39" s="15" t="str">
        <f>IF(SUM('Test Sample Data'!F$3:F$98)&gt;10,IF(AND(ISNUMBER('Test Sample Data'!F38),'Test Sample Data'!F38&lt;$B$1,'Test Sample Data'!F38&gt;0),'Test Sample Data'!F38,$B$1),"")</f>
        <v/>
      </c>
      <c r="G39" s="15" t="str">
        <f>IF(SUM('Test Sample Data'!G$3:G$98)&gt;10,IF(AND(ISNUMBER('Test Sample Data'!G38),'Test Sample Data'!G38&lt;$B$1,'Test Sample Data'!G38&gt;0),'Test Sample Data'!G38,$B$1),"")</f>
        <v/>
      </c>
      <c r="H39" s="15" t="str">
        <f>IF(SUM('Test Sample Data'!H$3:H$98)&gt;10,IF(AND(ISNUMBER('Test Sample Data'!H38),'Test Sample Data'!H38&lt;$B$1,'Test Sample Data'!H38&gt;0),'Test Sample Data'!H38,$B$1),"")</f>
        <v/>
      </c>
      <c r="I39" s="15" t="str">
        <f>IF(SUM('Test Sample Data'!I$3:I$98)&gt;10,IF(AND(ISNUMBER('Test Sample Data'!I38),'Test Sample Data'!I38&lt;$B$1,'Test Sample Data'!I38&gt;0),'Test Sample Data'!I38,$B$1),"")</f>
        <v/>
      </c>
      <c r="J39" s="15" t="str">
        <f>IF(SUM('Test Sample Data'!J$3:J$98)&gt;10,IF(AND(ISNUMBER('Test Sample Data'!J38),'Test Sample Data'!J38&lt;$B$1,'Test Sample Data'!J38&gt;0),'Test Sample Data'!J38,$B$1),"")</f>
        <v/>
      </c>
      <c r="K39" s="15" t="str">
        <f>IF(SUM('Test Sample Data'!K$3:K$98)&gt;10,IF(AND(ISNUMBER('Test Sample Data'!K38),'Test Sample Data'!K38&lt;$B$1,'Test Sample Data'!K38&gt;0),'Test Sample Data'!K38,$B$1),"")</f>
        <v/>
      </c>
      <c r="L39" s="15" t="str">
        <f>IF(SUM('Test Sample Data'!L$3:L$98)&gt;10,IF(AND(ISNUMBER('Test Sample Data'!L38),'Test Sample Data'!L38&lt;$B$1,'Test Sample Data'!L38&gt;0),'Test Sample Data'!L38,$B$1),"")</f>
        <v/>
      </c>
      <c r="M39" s="15" t="str">
        <f>IF(SUM('Test Sample Data'!M$3:M$98)&gt;10,IF(AND(ISNUMBER('Test Sample Data'!M38),'Test Sample Data'!M38&lt;$B$1,'Test Sample Data'!M38&gt;0),'Test Sample Data'!M38,$B$1),"")</f>
        <v/>
      </c>
      <c r="N39" s="15" t="str">
        <f>'Gene Table'!D38</f>
        <v>NM_001080124</v>
      </c>
      <c r="O39" s="14" t="s">
        <v>149</v>
      </c>
      <c r="P39" s="15" t="str">
        <f>IF(SUM('Control Sample Data'!D$3:D$98)&gt;10,IF(AND(ISNUMBER('Control Sample Data'!D38),'Control Sample Data'!D38&lt;$B$1,'Control Sample Data'!D38&gt;0),'Control Sample Data'!D38,$B$1),"")</f>
        <v/>
      </c>
      <c r="Q39" s="15" t="str">
        <f>IF(SUM('Control Sample Data'!E$3:E$98)&gt;10,IF(AND(ISNUMBER('Control Sample Data'!E38),'Control Sample Data'!E38&lt;$B$1,'Control Sample Data'!E38&gt;0),'Control Sample Data'!E38,$B$1),"")</f>
        <v/>
      </c>
      <c r="R39" s="15" t="str">
        <f>IF(SUM('Control Sample Data'!F$3:F$98)&gt;10,IF(AND(ISNUMBER('Control Sample Data'!F38),'Control Sample Data'!F38&lt;$B$1,'Control Sample Data'!F38&gt;0),'Control Sample Data'!F38,$B$1),"")</f>
        <v/>
      </c>
      <c r="S39" s="15" t="str">
        <f>IF(SUM('Control Sample Data'!G$3:G$98)&gt;10,IF(AND(ISNUMBER('Control Sample Data'!G38),'Control Sample Data'!G38&lt;$B$1,'Control Sample Data'!G38&gt;0),'Control Sample Data'!G38,$B$1),"")</f>
        <v/>
      </c>
      <c r="T39" s="15" t="str">
        <f>IF(SUM('Control Sample Data'!H$3:H$98)&gt;10,IF(AND(ISNUMBER('Control Sample Data'!H38),'Control Sample Data'!H38&lt;$B$1,'Control Sample Data'!H38&gt;0),'Control Sample Data'!H38,$B$1),"")</f>
        <v/>
      </c>
      <c r="U39" s="15" t="str">
        <f>IF(SUM('Control Sample Data'!I$3:I$98)&gt;10,IF(AND(ISNUMBER('Control Sample Data'!I38),'Control Sample Data'!I38&lt;$B$1,'Control Sample Data'!I38&gt;0),'Control Sample Data'!I38,$B$1),"")</f>
        <v/>
      </c>
      <c r="V39" s="15" t="str">
        <f>IF(SUM('Control Sample Data'!J$3:J$98)&gt;10,IF(AND(ISNUMBER('Control Sample Data'!J38),'Control Sample Data'!J38&lt;$B$1,'Control Sample Data'!J38&gt;0),'Control Sample Data'!J38,$B$1),"")</f>
        <v/>
      </c>
      <c r="W39" s="15" t="str">
        <f>IF(SUM('Control Sample Data'!K$3:K$98)&gt;10,IF(AND(ISNUMBER('Control Sample Data'!K38),'Control Sample Data'!K38&lt;$B$1,'Control Sample Data'!K38&gt;0),'Control Sample Data'!K38,$B$1),"")</f>
        <v/>
      </c>
      <c r="X39" s="15" t="str">
        <f>IF(SUM('Control Sample Data'!L$3:L$98)&gt;10,IF(AND(ISNUMBER('Control Sample Data'!L38),'Control Sample Data'!L38&lt;$B$1,'Control Sample Data'!L38&gt;0),'Control Sample Data'!L38,$B$1),"")</f>
        <v/>
      </c>
      <c r="Y39" s="15" t="str">
        <f>IF(SUM('Control Sample Data'!M$3:M$98)&gt;10,IF(AND(ISNUMBER('Control Sample Data'!M38),'Control Sample Data'!M38&lt;$B$1,'Control Sample Data'!M38&gt;0),'Control Sample Data'!M38,$B$1),"")</f>
        <v/>
      </c>
      <c r="AT39" s="34" t="str">
        <f t="shared" si="44"/>
        <v/>
      </c>
      <c r="AU39" s="34" t="str">
        <f t="shared" si="45"/>
        <v/>
      </c>
      <c r="AV39" s="34" t="str">
        <f t="shared" si="46"/>
        <v/>
      </c>
      <c r="AW39" s="34" t="str">
        <f t="shared" si="47"/>
        <v/>
      </c>
      <c r="AX39" s="34" t="str">
        <f t="shared" si="48"/>
        <v/>
      </c>
      <c r="AY39" s="34" t="str">
        <f t="shared" si="49"/>
        <v/>
      </c>
      <c r="AZ39" s="34" t="str">
        <f t="shared" si="50"/>
        <v/>
      </c>
      <c r="BA39" s="34" t="str">
        <f t="shared" si="51"/>
        <v/>
      </c>
      <c r="BB39" s="34" t="str">
        <f t="shared" si="52"/>
        <v/>
      </c>
      <c r="BC39" s="34" t="str">
        <f t="shared" si="53"/>
        <v/>
      </c>
      <c r="BD39" s="34" t="str">
        <f t="shared" si="54"/>
        <v/>
      </c>
      <c r="BE39" s="34" t="str">
        <f t="shared" si="55"/>
        <v/>
      </c>
      <c r="BF39" s="34" t="str">
        <f t="shared" si="56"/>
        <v/>
      </c>
      <c r="BG39" s="34" t="str">
        <f t="shared" si="57"/>
        <v/>
      </c>
      <c r="BH39" s="34" t="str">
        <f t="shared" si="58"/>
        <v/>
      </c>
      <c r="BI39" s="34" t="str">
        <f t="shared" si="59"/>
        <v/>
      </c>
      <c r="BJ39" s="34" t="str">
        <f t="shared" si="60"/>
        <v/>
      </c>
      <c r="BK39" s="34" t="str">
        <f t="shared" si="61"/>
        <v/>
      </c>
      <c r="BL39" s="34" t="str">
        <f t="shared" si="62"/>
        <v/>
      </c>
      <c r="BM39" s="34" t="str">
        <f t="shared" si="63"/>
        <v/>
      </c>
      <c r="BN39" s="36" t="e">
        <f t="shared" si="21"/>
        <v>#DIV/0!</v>
      </c>
      <c r="BO39" s="36" t="e">
        <f t="shared" si="22"/>
        <v>#DIV/0!</v>
      </c>
      <c r="BP39" s="37" t="str">
        <f t="shared" si="23"/>
        <v/>
      </c>
      <c r="BQ39" s="37" t="str">
        <f t="shared" si="24"/>
        <v/>
      </c>
      <c r="BR39" s="37" t="str">
        <f t="shared" si="25"/>
        <v/>
      </c>
      <c r="BS39" s="37" t="str">
        <f t="shared" si="26"/>
        <v/>
      </c>
      <c r="BT39" s="37" t="str">
        <f t="shared" si="27"/>
        <v/>
      </c>
      <c r="BU39" s="37" t="str">
        <f t="shared" si="28"/>
        <v/>
      </c>
      <c r="BV39" s="37" t="str">
        <f t="shared" si="29"/>
        <v/>
      </c>
      <c r="BW39" s="37" t="str">
        <f t="shared" si="30"/>
        <v/>
      </c>
      <c r="BX39" s="37" t="str">
        <f t="shared" si="31"/>
        <v/>
      </c>
      <c r="BY39" s="37" t="str">
        <f t="shared" si="32"/>
        <v/>
      </c>
      <c r="BZ39" s="37" t="str">
        <f t="shared" si="33"/>
        <v/>
      </c>
      <c r="CA39" s="37" t="str">
        <f t="shared" si="34"/>
        <v/>
      </c>
      <c r="CB39" s="37" t="str">
        <f t="shared" si="35"/>
        <v/>
      </c>
      <c r="CC39" s="37" t="str">
        <f t="shared" si="36"/>
        <v/>
      </c>
      <c r="CD39" s="37" t="str">
        <f t="shared" si="37"/>
        <v/>
      </c>
      <c r="CE39" s="37" t="str">
        <f t="shared" si="38"/>
        <v/>
      </c>
      <c r="CF39" s="37" t="str">
        <f t="shared" si="39"/>
        <v/>
      </c>
      <c r="CG39" s="37" t="str">
        <f t="shared" si="40"/>
        <v/>
      </c>
      <c r="CH39" s="37" t="str">
        <f t="shared" si="41"/>
        <v/>
      </c>
      <c r="CI39" s="37" t="str">
        <f t="shared" si="42"/>
        <v/>
      </c>
    </row>
    <row r="40" spans="1:87">
      <c r="A40" s="16"/>
      <c r="B40" s="14" t="str">
        <f>'Gene Table'!D39</f>
        <v>NM_021141</v>
      </c>
      <c r="C40" s="14" t="s">
        <v>153</v>
      </c>
      <c r="D40" s="15" t="str">
        <f>IF(SUM('Test Sample Data'!D$3:D$98)&gt;10,IF(AND(ISNUMBER('Test Sample Data'!D39),'Test Sample Data'!D39&lt;$B$1,'Test Sample Data'!D39&gt;0),'Test Sample Data'!D39,$B$1),"")</f>
        <v/>
      </c>
      <c r="E40" s="15" t="str">
        <f>IF(SUM('Test Sample Data'!E$3:E$98)&gt;10,IF(AND(ISNUMBER('Test Sample Data'!E39),'Test Sample Data'!E39&lt;$B$1,'Test Sample Data'!E39&gt;0),'Test Sample Data'!E39,$B$1),"")</f>
        <v/>
      </c>
      <c r="F40" s="15" t="str">
        <f>IF(SUM('Test Sample Data'!F$3:F$98)&gt;10,IF(AND(ISNUMBER('Test Sample Data'!F39),'Test Sample Data'!F39&lt;$B$1,'Test Sample Data'!F39&gt;0),'Test Sample Data'!F39,$B$1),"")</f>
        <v/>
      </c>
      <c r="G40" s="15" t="str">
        <f>IF(SUM('Test Sample Data'!G$3:G$98)&gt;10,IF(AND(ISNUMBER('Test Sample Data'!G39),'Test Sample Data'!G39&lt;$B$1,'Test Sample Data'!G39&gt;0),'Test Sample Data'!G39,$B$1),"")</f>
        <v/>
      </c>
      <c r="H40" s="15" t="str">
        <f>IF(SUM('Test Sample Data'!H$3:H$98)&gt;10,IF(AND(ISNUMBER('Test Sample Data'!H39),'Test Sample Data'!H39&lt;$B$1,'Test Sample Data'!H39&gt;0),'Test Sample Data'!H39,$B$1),"")</f>
        <v/>
      </c>
      <c r="I40" s="15" t="str">
        <f>IF(SUM('Test Sample Data'!I$3:I$98)&gt;10,IF(AND(ISNUMBER('Test Sample Data'!I39),'Test Sample Data'!I39&lt;$B$1,'Test Sample Data'!I39&gt;0),'Test Sample Data'!I39,$B$1),"")</f>
        <v/>
      </c>
      <c r="J40" s="15" t="str">
        <f>IF(SUM('Test Sample Data'!J$3:J$98)&gt;10,IF(AND(ISNUMBER('Test Sample Data'!J39),'Test Sample Data'!J39&lt;$B$1,'Test Sample Data'!J39&gt;0),'Test Sample Data'!J39,$B$1),"")</f>
        <v/>
      </c>
      <c r="K40" s="15" t="str">
        <f>IF(SUM('Test Sample Data'!K$3:K$98)&gt;10,IF(AND(ISNUMBER('Test Sample Data'!K39),'Test Sample Data'!K39&lt;$B$1,'Test Sample Data'!K39&gt;0),'Test Sample Data'!K39,$B$1),"")</f>
        <v/>
      </c>
      <c r="L40" s="15" t="str">
        <f>IF(SUM('Test Sample Data'!L$3:L$98)&gt;10,IF(AND(ISNUMBER('Test Sample Data'!L39),'Test Sample Data'!L39&lt;$B$1,'Test Sample Data'!L39&gt;0),'Test Sample Data'!L39,$B$1),"")</f>
        <v/>
      </c>
      <c r="M40" s="15" t="str">
        <f>IF(SUM('Test Sample Data'!M$3:M$98)&gt;10,IF(AND(ISNUMBER('Test Sample Data'!M39),'Test Sample Data'!M39&lt;$B$1,'Test Sample Data'!M39&gt;0),'Test Sample Data'!M39,$B$1),"")</f>
        <v/>
      </c>
      <c r="N40" s="15" t="str">
        <f>'Gene Table'!D39</f>
        <v>NM_021141</v>
      </c>
      <c r="O40" s="14" t="s">
        <v>153</v>
      </c>
      <c r="P40" s="15" t="str">
        <f>IF(SUM('Control Sample Data'!D$3:D$98)&gt;10,IF(AND(ISNUMBER('Control Sample Data'!D39),'Control Sample Data'!D39&lt;$B$1,'Control Sample Data'!D39&gt;0),'Control Sample Data'!D39,$B$1),"")</f>
        <v/>
      </c>
      <c r="Q40" s="15" t="str">
        <f>IF(SUM('Control Sample Data'!E$3:E$98)&gt;10,IF(AND(ISNUMBER('Control Sample Data'!E39),'Control Sample Data'!E39&lt;$B$1,'Control Sample Data'!E39&gt;0),'Control Sample Data'!E39,$B$1),"")</f>
        <v/>
      </c>
      <c r="R40" s="15" t="str">
        <f>IF(SUM('Control Sample Data'!F$3:F$98)&gt;10,IF(AND(ISNUMBER('Control Sample Data'!F39),'Control Sample Data'!F39&lt;$B$1,'Control Sample Data'!F39&gt;0),'Control Sample Data'!F39,$B$1),"")</f>
        <v/>
      </c>
      <c r="S40" s="15" t="str">
        <f>IF(SUM('Control Sample Data'!G$3:G$98)&gt;10,IF(AND(ISNUMBER('Control Sample Data'!G39),'Control Sample Data'!G39&lt;$B$1,'Control Sample Data'!G39&gt;0),'Control Sample Data'!G39,$B$1),"")</f>
        <v/>
      </c>
      <c r="T40" s="15" t="str">
        <f>IF(SUM('Control Sample Data'!H$3:H$98)&gt;10,IF(AND(ISNUMBER('Control Sample Data'!H39),'Control Sample Data'!H39&lt;$B$1,'Control Sample Data'!H39&gt;0),'Control Sample Data'!H39,$B$1),"")</f>
        <v/>
      </c>
      <c r="U40" s="15" t="str">
        <f>IF(SUM('Control Sample Data'!I$3:I$98)&gt;10,IF(AND(ISNUMBER('Control Sample Data'!I39),'Control Sample Data'!I39&lt;$B$1,'Control Sample Data'!I39&gt;0),'Control Sample Data'!I39,$B$1),"")</f>
        <v/>
      </c>
      <c r="V40" s="15" t="str">
        <f>IF(SUM('Control Sample Data'!J$3:J$98)&gt;10,IF(AND(ISNUMBER('Control Sample Data'!J39),'Control Sample Data'!J39&lt;$B$1,'Control Sample Data'!J39&gt;0),'Control Sample Data'!J39,$B$1),"")</f>
        <v/>
      </c>
      <c r="W40" s="15" t="str">
        <f>IF(SUM('Control Sample Data'!K$3:K$98)&gt;10,IF(AND(ISNUMBER('Control Sample Data'!K39),'Control Sample Data'!K39&lt;$B$1,'Control Sample Data'!K39&gt;0),'Control Sample Data'!K39,$B$1),"")</f>
        <v/>
      </c>
      <c r="X40" s="15" t="str">
        <f>IF(SUM('Control Sample Data'!L$3:L$98)&gt;10,IF(AND(ISNUMBER('Control Sample Data'!L39),'Control Sample Data'!L39&lt;$B$1,'Control Sample Data'!L39&gt;0),'Control Sample Data'!L39,$B$1),"")</f>
        <v/>
      </c>
      <c r="Y40" s="15" t="str">
        <f>IF(SUM('Control Sample Data'!M$3:M$98)&gt;10,IF(AND(ISNUMBER('Control Sample Data'!M39),'Control Sample Data'!M39&lt;$B$1,'Control Sample Data'!M39&gt;0),'Control Sample Data'!M39,$B$1),"")</f>
        <v/>
      </c>
      <c r="AT40" s="34" t="str">
        <f t="shared" si="44"/>
        <v/>
      </c>
      <c r="AU40" s="34" t="str">
        <f t="shared" si="45"/>
        <v/>
      </c>
      <c r="AV40" s="34" t="str">
        <f t="shared" si="46"/>
        <v/>
      </c>
      <c r="AW40" s="34" t="str">
        <f t="shared" si="47"/>
        <v/>
      </c>
      <c r="AX40" s="34" t="str">
        <f t="shared" si="48"/>
        <v/>
      </c>
      <c r="AY40" s="34" t="str">
        <f t="shared" si="49"/>
        <v/>
      </c>
      <c r="AZ40" s="34" t="str">
        <f t="shared" si="50"/>
        <v/>
      </c>
      <c r="BA40" s="34" t="str">
        <f t="shared" si="51"/>
        <v/>
      </c>
      <c r="BB40" s="34" t="str">
        <f t="shared" si="52"/>
        <v/>
      </c>
      <c r="BC40" s="34" t="str">
        <f t="shared" si="53"/>
        <v/>
      </c>
      <c r="BD40" s="34" t="str">
        <f t="shared" si="54"/>
        <v/>
      </c>
      <c r="BE40" s="34" t="str">
        <f t="shared" si="55"/>
        <v/>
      </c>
      <c r="BF40" s="34" t="str">
        <f t="shared" si="56"/>
        <v/>
      </c>
      <c r="BG40" s="34" t="str">
        <f t="shared" si="57"/>
        <v/>
      </c>
      <c r="BH40" s="34" t="str">
        <f t="shared" si="58"/>
        <v/>
      </c>
      <c r="BI40" s="34" t="str">
        <f t="shared" si="59"/>
        <v/>
      </c>
      <c r="BJ40" s="34" t="str">
        <f t="shared" si="60"/>
        <v/>
      </c>
      <c r="BK40" s="34" t="str">
        <f t="shared" si="61"/>
        <v/>
      </c>
      <c r="BL40" s="34" t="str">
        <f t="shared" si="62"/>
        <v/>
      </c>
      <c r="BM40" s="34" t="str">
        <f t="shared" si="63"/>
        <v/>
      </c>
      <c r="BN40" s="36" t="e">
        <f t="shared" si="21"/>
        <v>#DIV/0!</v>
      </c>
      <c r="BO40" s="36" t="e">
        <f t="shared" si="22"/>
        <v>#DIV/0!</v>
      </c>
      <c r="BP40" s="37" t="str">
        <f t="shared" si="23"/>
        <v/>
      </c>
      <c r="BQ40" s="37" t="str">
        <f t="shared" si="24"/>
        <v/>
      </c>
      <c r="BR40" s="37" t="str">
        <f t="shared" si="25"/>
        <v/>
      </c>
      <c r="BS40" s="37" t="str">
        <f t="shared" si="26"/>
        <v/>
      </c>
      <c r="BT40" s="37" t="str">
        <f t="shared" si="27"/>
        <v/>
      </c>
      <c r="BU40" s="37" t="str">
        <f t="shared" si="28"/>
        <v/>
      </c>
      <c r="BV40" s="37" t="str">
        <f t="shared" si="29"/>
        <v/>
      </c>
      <c r="BW40" s="37" t="str">
        <f t="shared" si="30"/>
        <v/>
      </c>
      <c r="BX40" s="37" t="str">
        <f t="shared" si="31"/>
        <v/>
      </c>
      <c r="BY40" s="37" t="str">
        <f t="shared" si="32"/>
        <v/>
      </c>
      <c r="BZ40" s="37" t="str">
        <f t="shared" si="33"/>
        <v/>
      </c>
      <c r="CA40" s="37" t="str">
        <f t="shared" si="34"/>
        <v/>
      </c>
      <c r="CB40" s="37" t="str">
        <f t="shared" si="35"/>
        <v/>
      </c>
      <c r="CC40" s="37" t="str">
        <f t="shared" si="36"/>
        <v/>
      </c>
      <c r="CD40" s="37" t="str">
        <f t="shared" si="37"/>
        <v/>
      </c>
      <c r="CE40" s="37" t="str">
        <f t="shared" si="38"/>
        <v/>
      </c>
      <c r="CF40" s="37" t="str">
        <f t="shared" si="39"/>
        <v/>
      </c>
      <c r="CG40" s="37" t="str">
        <f t="shared" si="40"/>
        <v/>
      </c>
      <c r="CH40" s="37" t="str">
        <f t="shared" si="41"/>
        <v/>
      </c>
      <c r="CI40" s="37" t="str">
        <f t="shared" si="42"/>
        <v/>
      </c>
    </row>
    <row r="41" spans="1:87">
      <c r="A41" s="16"/>
      <c r="B41" s="14" t="str">
        <f>'Gene Table'!D40</f>
        <v>NM_005431</v>
      </c>
      <c r="C41" s="14" t="s">
        <v>157</v>
      </c>
      <c r="D41" s="15" t="str">
        <f>IF(SUM('Test Sample Data'!D$3:D$98)&gt;10,IF(AND(ISNUMBER('Test Sample Data'!D40),'Test Sample Data'!D40&lt;$B$1,'Test Sample Data'!D40&gt;0),'Test Sample Data'!D40,$B$1),"")</f>
        <v/>
      </c>
      <c r="E41" s="15" t="str">
        <f>IF(SUM('Test Sample Data'!E$3:E$98)&gt;10,IF(AND(ISNUMBER('Test Sample Data'!E40),'Test Sample Data'!E40&lt;$B$1,'Test Sample Data'!E40&gt;0),'Test Sample Data'!E40,$B$1),"")</f>
        <v/>
      </c>
      <c r="F41" s="15" t="str">
        <f>IF(SUM('Test Sample Data'!F$3:F$98)&gt;10,IF(AND(ISNUMBER('Test Sample Data'!F40),'Test Sample Data'!F40&lt;$B$1,'Test Sample Data'!F40&gt;0),'Test Sample Data'!F40,$B$1),"")</f>
        <v/>
      </c>
      <c r="G41" s="15" t="str">
        <f>IF(SUM('Test Sample Data'!G$3:G$98)&gt;10,IF(AND(ISNUMBER('Test Sample Data'!G40),'Test Sample Data'!G40&lt;$B$1,'Test Sample Data'!G40&gt;0),'Test Sample Data'!G40,$B$1),"")</f>
        <v/>
      </c>
      <c r="H41" s="15" t="str">
        <f>IF(SUM('Test Sample Data'!H$3:H$98)&gt;10,IF(AND(ISNUMBER('Test Sample Data'!H40),'Test Sample Data'!H40&lt;$B$1,'Test Sample Data'!H40&gt;0),'Test Sample Data'!H40,$B$1),"")</f>
        <v/>
      </c>
      <c r="I41" s="15" t="str">
        <f>IF(SUM('Test Sample Data'!I$3:I$98)&gt;10,IF(AND(ISNUMBER('Test Sample Data'!I40),'Test Sample Data'!I40&lt;$B$1,'Test Sample Data'!I40&gt;0),'Test Sample Data'!I40,$B$1),"")</f>
        <v/>
      </c>
      <c r="J41" s="15" t="str">
        <f>IF(SUM('Test Sample Data'!J$3:J$98)&gt;10,IF(AND(ISNUMBER('Test Sample Data'!J40),'Test Sample Data'!J40&lt;$B$1,'Test Sample Data'!J40&gt;0),'Test Sample Data'!J40,$B$1),"")</f>
        <v/>
      </c>
      <c r="K41" s="15" t="str">
        <f>IF(SUM('Test Sample Data'!K$3:K$98)&gt;10,IF(AND(ISNUMBER('Test Sample Data'!K40),'Test Sample Data'!K40&lt;$B$1,'Test Sample Data'!K40&gt;0),'Test Sample Data'!K40,$B$1),"")</f>
        <v/>
      </c>
      <c r="L41" s="15" t="str">
        <f>IF(SUM('Test Sample Data'!L$3:L$98)&gt;10,IF(AND(ISNUMBER('Test Sample Data'!L40),'Test Sample Data'!L40&lt;$B$1,'Test Sample Data'!L40&gt;0),'Test Sample Data'!L40,$B$1),"")</f>
        <v/>
      </c>
      <c r="M41" s="15" t="str">
        <f>IF(SUM('Test Sample Data'!M$3:M$98)&gt;10,IF(AND(ISNUMBER('Test Sample Data'!M40),'Test Sample Data'!M40&lt;$B$1,'Test Sample Data'!M40&gt;0),'Test Sample Data'!M40,$B$1),"")</f>
        <v/>
      </c>
      <c r="N41" s="15" t="str">
        <f>'Gene Table'!D40</f>
        <v>NM_005431</v>
      </c>
      <c r="O41" s="14" t="s">
        <v>157</v>
      </c>
      <c r="P41" s="15" t="str">
        <f>IF(SUM('Control Sample Data'!D$3:D$98)&gt;10,IF(AND(ISNUMBER('Control Sample Data'!D40),'Control Sample Data'!D40&lt;$B$1,'Control Sample Data'!D40&gt;0),'Control Sample Data'!D40,$B$1),"")</f>
        <v/>
      </c>
      <c r="Q41" s="15" t="str">
        <f>IF(SUM('Control Sample Data'!E$3:E$98)&gt;10,IF(AND(ISNUMBER('Control Sample Data'!E40),'Control Sample Data'!E40&lt;$B$1,'Control Sample Data'!E40&gt;0),'Control Sample Data'!E40,$B$1),"")</f>
        <v/>
      </c>
      <c r="R41" s="15" t="str">
        <f>IF(SUM('Control Sample Data'!F$3:F$98)&gt;10,IF(AND(ISNUMBER('Control Sample Data'!F40),'Control Sample Data'!F40&lt;$B$1,'Control Sample Data'!F40&gt;0),'Control Sample Data'!F40,$B$1),"")</f>
        <v/>
      </c>
      <c r="S41" s="15" t="str">
        <f>IF(SUM('Control Sample Data'!G$3:G$98)&gt;10,IF(AND(ISNUMBER('Control Sample Data'!G40),'Control Sample Data'!G40&lt;$B$1,'Control Sample Data'!G40&gt;0),'Control Sample Data'!G40,$B$1),"")</f>
        <v/>
      </c>
      <c r="T41" s="15" t="str">
        <f>IF(SUM('Control Sample Data'!H$3:H$98)&gt;10,IF(AND(ISNUMBER('Control Sample Data'!H40),'Control Sample Data'!H40&lt;$B$1,'Control Sample Data'!H40&gt;0),'Control Sample Data'!H40,$B$1),"")</f>
        <v/>
      </c>
      <c r="U41" s="15" t="str">
        <f>IF(SUM('Control Sample Data'!I$3:I$98)&gt;10,IF(AND(ISNUMBER('Control Sample Data'!I40),'Control Sample Data'!I40&lt;$B$1,'Control Sample Data'!I40&gt;0),'Control Sample Data'!I40,$B$1),"")</f>
        <v/>
      </c>
      <c r="V41" s="15" t="str">
        <f>IF(SUM('Control Sample Data'!J$3:J$98)&gt;10,IF(AND(ISNUMBER('Control Sample Data'!J40),'Control Sample Data'!J40&lt;$B$1,'Control Sample Data'!J40&gt;0),'Control Sample Data'!J40,$B$1),"")</f>
        <v/>
      </c>
      <c r="W41" s="15" t="str">
        <f>IF(SUM('Control Sample Data'!K$3:K$98)&gt;10,IF(AND(ISNUMBER('Control Sample Data'!K40),'Control Sample Data'!K40&lt;$B$1,'Control Sample Data'!K40&gt;0),'Control Sample Data'!K40,$B$1),"")</f>
        <v/>
      </c>
      <c r="X41" s="15" t="str">
        <f>IF(SUM('Control Sample Data'!L$3:L$98)&gt;10,IF(AND(ISNUMBER('Control Sample Data'!L40),'Control Sample Data'!L40&lt;$B$1,'Control Sample Data'!L40&gt;0),'Control Sample Data'!L40,$B$1),"")</f>
        <v/>
      </c>
      <c r="Y41" s="15" t="str">
        <f>IF(SUM('Control Sample Data'!M$3:M$98)&gt;10,IF(AND(ISNUMBER('Control Sample Data'!M40),'Control Sample Data'!M40&lt;$B$1,'Control Sample Data'!M40&gt;0),'Control Sample Data'!M40,$B$1),"")</f>
        <v/>
      </c>
      <c r="AT41" s="34" t="str">
        <f t="shared" si="44"/>
        <v/>
      </c>
      <c r="AU41" s="34" t="str">
        <f t="shared" si="45"/>
        <v/>
      </c>
      <c r="AV41" s="34" t="str">
        <f t="shared" si="46"/>
        <v/>
      </c>
      <c r="AW41" s="34" t="str">
        <f t="shared" si="47"/>
        <v/>
      </c>
      <c r="AX41" s="34" t="str">
        <f t="shared" si="48"/>
        <v/>
      </c>
      <c r="AY41" s="34" t="str">
        <f t="shared" si="49"/>
        <v/>
      </c>
      <c r="AZ41" s="34" t="str">
        <f t="shared" si="50"/>
        <v/>
      </c>
      <c r="BA41" s="34" t="str">
        <f t="shared" si="51"/>
        <v/>
      </c>
      <c r="BB41" s="34" t="str">
        <f t="shared" si="52"/>
        <v/>
      </c>
      <c r="BC41" s="34" t="str">
        <f t="shared" si="53"/>
        <v/>
      </c>
      <c r="BD41" s="34" t="str">
        <f t="shared" si="54"/>
        <v/>
      </c>
      <c r="BE41" s="34" t="str">
        <f t="shared" si="55"/>
        <v/>
      </c>
      <c r="BF41" s="34" t="str">
        <f t="shared" si="56"/>
        <v/>
      </c>
      <c r="BG41" s="34" t="str">
        <f t="shared" si="57"/>
        <v/>
      </c>
      <c r="BH41" s="34" t="str">
        <f t="shared" si="58"/>
        <v/>
      </c>
      <c r="BI41" s="34" t="str">
        <f t="shared" si="59"/>
        <v/>
      </c>
      <c r="BJ41" s="34" t="str">
        <f t="shared" si="60"/>
        <v/>
      </c>
      <c r="BK41" s="34" t="str">
        <f t="shared" si="61"/>
        <v/>
      </c>
      <c r="BL41" s="34" t="str">
        <f t="shared" si="62"/>
        <v/>
      </c>
      <c r="BM41" s="34" t="str">
        <f t="shared" si="63"/>
        <v/>
      </c>
      <c r="BN41" s="36" t="e">
        <f t="shared" si="21"/>
        <v>#DIV/0!</v>
      </c>
      <c r="BO41" s="36" t="e">
        <f t="shared" si="22"/>
        <v>#DIV/0!</v>
      </c>
      <c r="BP41" s="37" t="str">
        <f t="shared" si="23"/>
        <v/>
      </c>
      <c r="BQ41" s="37" t="str">
        <f t="shared" si="24"/>
        <v/>
      </c>
      <c r="BR41" s="37" t="str">
        <f t="shared" si="25"/>
        <v/>
      </c>
      <c r="BS41" s="37" t="str">
        <f t="shared" si="26"/>
        <v/>
      </c>
      <c r="BT41" s="37" t="str">
        <f t="shared" si="27"/>
        <v/>
      </c>
      <c r="BU41" s="37" t="str">
        <f t="shared" si="28"/>
        <v/>
      </c>
      <c r="BV41" s="37" t="str">
        <f t="shared" si="29"/>
        <v/>
      </c>
      <c r="BW41" s="37" t="str">
        <f t="shared" si="30"/>
        <v/>
      </c>
      <c r="BX41" s="37" t="str">
        <f t="shared" si="31"/>
        <v/>
      </c>
      <c r="BY41" s="37" t="str">
        <f t="shared" si="32"/>
        <v/>
      </c>
      <c r="BZ41" s="37" t="str">
        <f t="shared" si="33"/>
        <v/>
      </c>
      <c r="CA41" s="37" t="str">
        <f t="shared" si="34"/>
        <v/>
      </c>
      <c r="CB41" s="37" t="str">
        <f t="shared" si="35"/>
        <v/>
      </c>
      <c r="CC41" s="37" t="str">
        <f t="shared" si="36"/>
        <v/>
      </c>
      <c r="CD41" s="37" t="str">
        <f t="shared" si="37"/>
        <v/>
      </c>
      <c r="CE41" s="37" t="str">
        <f t="shared" si="38"/>
        <v/>
      </c>
      <c r="CF41" s="37" t="str">
        <f t="shared" si="39"/>
        <v/>
      </c>
      <c r="CG41" s="37" t="str">
        <f t="shared" si="40"/>
        <v/>
      </c>
      <c r="CH41" s="37" t="str">
        <f t="shared" si="41"/>
        <v/>
      </c>
      <c r="CI41" s="37" t="str">
        <f t="shared" si="42"/>
        <v/>
      </c>
    </row>
    <row r="42" customHeight="1" spans="1:87">
      <c r="A42" s="16"/>
      <c r="B42" s="14" t="str">
        <f>'Gene Table'!D41</f>
        <v>NM_002874</v>
      </c>
      <c r="C42" s="14" t="s">
        <v>161</v>
      </c>
      <c r="D42" s="15" t="str">
        <f>IF(SUM('Test Sample Data'!D$3:D$98)&gt;10,IF(AND(ISNUMBER('Test Sample Data'!D41),'Test Sample Data'!D41&lt;$B$1,'Test Sample Data'!D41&gt;0),'Test Sample Data'!D41,$B$1),"")</f>
        <v/>
      </c>
      <c r="E42" s="15" t="str">
        <f>IF(SUM('Test Sample Data'!E$3:E$98)&gt;10,IF(AND(ISNUMBER('Test Sample Data'!E41),'Test Sample Data'!E41&lt;$B$1,'Test Sample Data'!E41&gt;0),'Test Sample Data'!E41,$B$1),"")</f>
        <v/>
      </c>
      <c r="F42" s="15" t="str">
        <f>IF(SUM('Test Sample Data'!F$3:F$98)&gt;10,IF(AND(ISNUMBER('Test Sample Data'!F41),'Test Sample Data'!F41&lt;$B$1,'Test Sample Data'!F41&gt;0),'Test Sample Data'!F41,$B$1),"")</f>
        <v/>
      </c>
      <c r="G42" s="15" t="str">
        <f>IF(SUM('Test Sample Data'!G$3:G$98)&gt;10,IF(AND(ISNUMBER('Test Sample Data'!G41),'Test Sample Data'!G41&lt;$B$1,'Test Sample Data'!G41&gt;0),'Test Sample Data'!G41,$B$1),"")</f>
        <v/>
      </c>
      <c r="H42" s="15" t="str">
        <f>IF(SUM('Test Sample Data'!H$3:H$98)&gt;10,IF(AND(ISNUMBER('Test Sample Data'!H41),'Test Sample Data'!H41&lt;$B$1,'Test Sample Data'!H41&gt;0),'Test Sample Data'!H41,$B$1),"")</f>
        <v/>
      </c>
      <c r="I42" s="15" t="str">
        <f>IF(SUM('Test Sample Data'!I$3:I$98)&gt;10,IF(AND(ISNUMBER('Test Sample Data'!I41),'Test Sample Data'!I41&lt;$B$1,'Test Sample Data'!I41&gt;0),'Test Sample Data'!I41,$B$1),"")</f>
        <v/>
      </c>
      <c r="J42" s="15" t="str">
        <f>IF(SUM('Test Sample Data'!J$3:J$98)&gt;10,IF(AND(ISNUMBER('Test Sample Data'!J41),'Test Sample Data'!J41&lt;$B$1,'Test Sample Data'!J41&gt;0),'Test Sample Data'!J41,$B$1),"")</f>
        <v/>
      </c>
      <c r="K42" s="15" t="str">
        <f>IF(SUM('Test Sample Data'!K$3:K$98)&gt;10,IF(AND(ISNUMBER('Test Sample Data'!K41),'Test Sample Data'!K41&lt;$B$1,'Test Sample Data'!K41&gt;0),'Test Sample Data'!K41,$B$1),"")</f>
        <v/>
      </c>
      <c r="L42" s="15" t="str">
        <f>IF(SUM('Test Sample Data'!L$3:L$98)&gt;10,IF(AND(ISNUMBER('Test Sample Data'!L41),'Test Sample Data'!L41&lt;$B$1,'Test Sample Data'!L41&gt;0),'Test Sample Data'!L41,$B$1),"")</f>
        <v/>
      </c>
      <c r="M42" s="15" t="str">
        <f>IF(SUM('Test Sample Data'!M$3:M$98)&gt;10,IF(AND(ISNUMBER('Test Sample Data'!M41),'Test Sample Data'!M41&lt;$B$1,'Test Sample Data'!M41&gt;0),'Test Sample Data'!M41,$B$1),"")</f>
        <v/>
      </c>
      <c r="N42" s="15" t="str">
        <f>'Gene Table'!D41</f>
        <v>NM_002874</v>
      </c>
      <c r="O42" s="14" t="s">
        <v>161</v>
      </c>
      <c r="P42" s="15" t="str">
        <f>IF(SUM('Control Sample Data'!D$3:D$98)&gt;10,IF(AND(ISNUMBER('Control Sample Data'!D41),'Control Sample Data'!D41&lt;$B$1,'Control Sample Data'!D41&gt;0),'Control Sample Data'!D41,$B$1),"")</f>
        <v/>
      </c>
      <c r="Q42" s="15" t="str">
        <f>IF(SUM('Control Sample Data'!E$3:E$98)&gt;10,IF(AND(ISNUMBER('Control Sample Data'!E41),'Control Sample Data'!E41&lt;$B$1,'Control Sample Data'!E41&gt;0),'Control Sample Data'!E41,$B$1),"")</f>
        <v/>
      </c>
      <c r="R42" s="15" t="str">
        <f>IF(SUM('Control Sample Data'!F$3:F$98)&gt;10,IF(AND(ISNUMBER('Control Sample Data'!F41),'Control Sample Data'!F41&lt;$B$1,'Control Sample Data'!F41&gt;0),'Control Sample Data'!F41,$B$1),"")</f>
        <v/>
      </c>
      <c r="S42" s="15" t="str">
        <f>IF(SUM('Control Sample Data'!G$3:G$98)&gt;10,IF(AND(ISNUMBER('Control Sample Data'!G41),'Control Sample Data'!G41&lt;$B$1,'Control Sample Data'!G41&gt;0),'Control Sample Data'!G41,$B$1),"")</f>
        <v/>
      </c>
      <c r="T42" s="15" t="str">
        <f>IF(SUM('Control Sample Data'!H$3:H$98)&gt;10,IF(AND(ISNUMBER('Control Sample Data'!H41),'Control Sample Data'!H41&lt;$B$1,'Control Sample Data'!H41&gt;0),'Control Sample Data'!H41,$B$1),"")</f>
        <v/>
      </c>
      <c r="U42" s="15" t="str">
        <f>IF(SUM('Control Sample Data'!I$3:I$98)&gt;10,IF(AND(ISNUMBER('Control Sample Data'!I41),'Control Sample Data'!I41&lt;$B$1,'Control Sample Data'!I41&gt;0),'Control Sample Data'!I41,$B$1),"")</f>
        <v/>
      </c>
      <c r="V42" s="15" t="str">
        <f>IF(SUM('Control Sample Data'!J$3:J$98)&gt;10,IF(AND(ISNUMBER('Control Sample Data'!J41),'Control Sample Data'!J41&lt;$B$1,'Control Sample Data'!J41&gt;0),'Control Sample Data'!J41,$B$1),"")</f>
        <v/>
      </c>
      <c r="W42" s="15" t="str">
        <f>IF(SUM('Control Sample Data'!K$3:K$98)&gt;10,IF(AND(ISNUMBER('Control Sample Data'!K41),'Control Sample Data'!K41&lt;$B$1,'Control Sample Data'!K41&gt;0),'Control Sample Data'!K41,$B$1),"")</f>
        <v/>
      </c>
      <c r="X42" s="15" t="str">
        <f>IF(SUM('Control Sample Data'!L$3:L$98)&gt;10,IF(AND(ISNUMBER('Control Sample Data'!L41),'Control Sample Data'!L41&lt;$B$1,'Control Sample Data'!L41&gt;0),'Control Sample Data'!L41,$B$1),"")</f>
        <v/>
      </c>
      <c r="Y42" s="15" t="str">
        <f>IF(SUM('Control Sample Data'!M$3:M$98)&gt;10,IF(AND(ISNUMBER('Control Sample Data'!M41),'Control Sample Data'!M41&lt;$B$1,'Control Sample Data'!M41&gt;0),'Control Sample Data'!M41,$B$1),"")</f>
        <v/>
      </c>
      <c r="AT42" s="34" t="str">
        <f t="shared" si="44"/>
        <v/>
      </c>
      <c r="AU42" s="34" t="str">
        <f t="shared" si="45"/>
        <v/>
      </c>
      <c r="AV42" s="34" t="str">
        <f t="shared" si="46"/>
        <v/>
      </c>
      <c r="AW42" s="34" t="str">
        <f t="shared" si="47"/>
        <v/>
      </c>
      <c r="AX42" s="34" t="str">
        <f t="shared" si="48"/>
        <v/>
      </c>
      <c r="AY42" s="34" t="str">
        <f t="shared" si="49"/>
        <v/>
      </c>
      <c r="AZ42" s="34" t="str">
        <f t="shared" si="50"/>
        <v/>
      </c>
      <c r="BA42" s="34" t="str">
        <f t="shared" si="51"/>
        <v/>
      </c>
      <c r="BB42" s="34" t="str">
        <f t="shared" si="52"/>
        <v/>
      </c>
      <c r="BC42" s="34" t="str">
        <f t="shared" si="53"/>
        <v/>
      </c>
      <c r="BD42" s="34" t="str">
        <f t="shared" si="54"/>
        <v/>
      </c>
      <c r="BE42" s="34" t="str">
        <f t="shared" si="55"/>
        <v/>
      </c>
      <c r="BF42" s="34" t="str">
        <f t="shared" si="56"/>
        <v/>
      </c>
      <c r="BG42" s="34" t="str">
        <f t="shared" si="57"/>
        <v/>
      </c>
      <c r="BH42" s="34" t="str">
        <f t="shared" si="58"/>
        <v/>
      </c>
      <c r="BI42" s="34" t="str">
        <f t="shared" si="59"/>
        <v/>
      </c>
      <c r="BJ42" s="34" t="str">
        <f t="shared" si="60"/>
        <v/>
      </c>
      <c r="BK42" s="34" t="str">
        <f t="shared" si="61"/>
        <v/>
      </c>
      <c r="BL42" s="34" t="str">
        <f t="shared" si="62"/>
        <v/>
      </c>
      <c r="BM42" s="34" t="str">
        <f t="shared" si="63"/>
        <v/>
      </c>
      <c r="BN42" s="36" t="e">
        <f t="shared" si="21"/>
        <v>#DIV/0!</v>
      </c>
      <c r="BO42" s="36" t="e">
        <f t="shared" si="22"/>
        <v>#DIV/0!</v>
      </c>
      <c r="BP42" s="37" t="str">
        <f t="shared" si="23"/>
        <v/>
      </c>
      <c r="BQ42" s="37" t="str">
        <f t="shared" si="24"/>
        <v/>
      </c>
      <c r="BR42" s="37" t="str">
        <f t="shared" si="25"/>
        <v/>
      </c>
      <c r="BS42" s="37" t="str">
        <f t="shared" si="26"/>
        <v/>
      </c>
      <c r="BT42" s="37" t="str">
        <f t="shared" si="27"/>
        <v/>
      </c>
      <c r="BU42" s="37" t="str">
        <f t="shared" si="28"/>
        <v/>
      </c>
      <c r="BV42" s="37" t="str">
        <f t="shared" si="29"/>
        <v/>
      </c>
      <c r="BW42" s="37" t="str">
        <f t="shared" si="30"/>
        <v/>
      </c>
      <c r="BX42" s="37" t="str">
        <f t="shared" si="31"/>
        <v/>
      </c>
      <c r="BY42" s="37" t="str">
        <f t="shared" si="32"/>
        <v/>
      </c>
      <c r="BZ42" s="37" t="str">
        <f t="shared" si="33"/>
        <v/>
      </c>
      <c r="CA42" s="37" t="str">
        <f t="shared" si="34"/>
        <v/>
      </c>
      <c r="CB42" s="37" t="str">
        <f t="shared" si="35"/>
        <v/>
      </c>
      <c r="CC42" s="37" t="str">
        <f t="shared" si="36"/>
        <v/>
      </c>
      <c r="CD42" s="37" t="str">
        <f t="shared" si="37"/>
        <v/>
      </c>
      <c r="CE42" s="37" t="str">
        <f t="shared" si="38"/>
        <v/>
      </c>
      <c r="CF42" s="37" t="str">
        <f t="shared" si="39"/>
        <v/>
      </c>
      <c r="CG42" s="37" t="str">
        <f t="shared" si="40"/>
        <v/>
      </c>
      <c r="CH42" s="37" t="str">
        <f t="shared" si="41"/>
        <v/>
      </c>
      <c r="CI42" s="37" t="str">
        <f t="shared" si="42"/>
        <v/>
      </c>
    </row>
    <row r="43" spans="1:87">
      <c r="A43" s="16"/>
      <c r="B43" s="14" t="str">
        <f>'Gene Table'!D42</f>
        <v>NM_000963</v>
      </c>
      <c r="C43" s="14" t="s">
        <v>165</v>
      </c>
      <c r="D43" s="15" t="str">
        <f>IF(SUM('Test Sample Data'!D$3:D$98)&gt;10,IF(AND(ISNUMBER('Test Sample Data'!D42),'Test Sample Data'!D42&lt;$B$1,'Test Sample Data'!D42&gt;0),'Test Sample Data'!D42,$B$1),"")</f>
        <v/>
      </c>
      <c r="E43" s="15" t="str">
        <f>IF(SUM('Test Sample Data'!E$3:E$98)&gt;10,IF(AND(ISNUMBER('Test Sample Data'!E42),'Test Sample Data'!E42&lt;$B$1,'Test Sample Data'!E42&gt;0),'Test Sample Data'!E42,$B$1),"")</f>
        <v/>
      </c>
      <c r="F43" s="15" t="str">
        <f>IF(SUM('Test Sample Data'!F$3:F$98)&gt;10,IF(AND(ISNUMBER('Test Sample Data'!F42),'Test Sample Data'!F42&lt;$B$1,'Test Sample Data'!F42&gt;0),'Test Sample Data'!F42,$B$1),"")</f>
        <v/>
      </c>
      <c r="G43" s="15" t="str">
        <f>IF(SUM('Test Sample Data'!G$3:G$98)&gt;10,IF(AND(ISNUMBER('Test Sample Data'!G42),'Test Sample Data'!G42&lt;$B$1,'Test Sample Data'!G42&gt;0),'Test Sample Data'!G42,$B$1),"")</f>
        <v/>
      </c>
      <c r="H43" s="15" t="str">
        <f>IF(SUM('Test Sample Data'!H$3:H$98)&gt;10,IF(AND(ISNUMBER('Test Sample Data'!H42),'Test Sample Data'!H42&lt;$B$1,'Test Sample Data'!H42&gt;0),'Test Sample Data'!H42,$B$1),"")</f>
        <v/>
      </c>
      <c r="I43" s="15" t="str">
        <f>IF(SUM('Test Sample Data'!I$3:I$98)&gt;10,IF(AND(ISNUMBER('Test Sample Data'!I42),'Test Sample Data'!I42&lt;$B$1,'Test Sample Data'!I42&gt;0),'Test Sample Data'!I42,$B$1),"")</f>
        <v/>
      </c>
      <c r="J43" s="15" t="str">
        <f>IF(SUM('Test Sample Data'!J$3:J$98)&gt;10,IF(AND(ISNUMBER('Test Sample Data'!J42),'Test Sample Data'!J42&lt;$B$1,'Test Sample Data'!J42&gt;0),'Test Sample Data'!J42,$B$1),"")</f>
        <v/>
      </c>
      <c r="K43" s="15" t="str">
        <f>IF(SUM('Test Sample Data'!K$3:K$98)&gt;10,IF(AND(ISNUMBER('Test Sample Data'!K42),'Test Sample Data'!K42&lt;$B$1,'Test Sample Data'!K42&gt;0),'Test Sample Data'!K42,$B$1),"")</f>
        <v/>
      </c>
      <c r="L43" s="15" t="str">
        <f>IF(SUM('Test Sample Data'!L$3:L$98)&gt;10,IF(AND(ISNUMBER('Test Sample Data'!L42),'Test Sample Data'!L42&lt;$B$1,'Test Sample Data'!L42&gt;0),'Test Sample Data'!L42,$B$1),"")</f>
        <v/>
      </c>
      <c r="M43" s="15" t="str">
        <f>IF(SUM('Test Sample Data'!M$3:M$98)&gt;10,IF(AND(ISNUMBER('Test Sample Data'!M42),'Test Sample Data'!M42&lt;$B$1,'Test Sample Data'!M42&gt;0),'Test Sample Data'!M42,$B$1),"")</f>
        <v/>
      </c>
      <c r="N43" s="15" t="str">
        <f>'Gene Table'!D42</f>
        <v>NM_000963</v>
      </c>
      <c r="O43" s="14" t="s">
        <v>165</v>
      </c>
      <c r="P43" s="15" t="str">
        <f>IF(SUM('Control Sample Data'!D$3:D$98)&gt;10,IF(AND(ISNUMBER('Control Sample Data'!D42),'Control Sample Data'!D42&lt;$B$1,'Control Sample Data'!D42&gt;0),'Control Sample Data'!D42,$B$1),"")</f>
        <v/>
      </c>
      <c r="Q43" s="15" t="str">
        <f>IF(SUM('Control Sample Data'!E$3:E$98)&gt;10,IF(AND(ISNUMBER('Control Sample Data'!E42),'Control Sample Data'!E42&lt;$B$1,'Control Sample Data'!E42&gt;0),'Control Sample Data'!E42,$B$1),"")</f>
        <v/>
      </c>
      <c r="R43" s="15" t="str">
        <f>IF(SUM('Control Sample Data'!F$3:F$98)&gt;10,IF(AND(ISNUMBER('Control Sample Data'!F42),'Control Sample Data'!F42&lt;$B$1,'Control Sample Data'!F42&gt;0),'Control Sample Data'!F42,$B$1),"")</f>
        <v/>
      </c>
      <c r="S43" s="15" t="str">
        <f>IF(SUM('Control Sample Data'!G$3:G$98)&gt;10,IF(AND(ISNUMBER('Control Sample Data'!G42),'Control Sample Data'!G42&lt;$B$1,'Control Sample Data'!G42&gt;0),'Control Sample Data'!G42,$B$1),"")</f>
        <v/>
      </c>
      <c r="T43" s="15" t="str">
        <f>IF(SUM('Control Sample Data'!H$3:H$98)&gt;10,IF(AND(ISNUMBER('Control Sample Data'!H42),'Control Sample Data'!H42&lt;$B$1,'Control Sample Data'!H42&gt;0),'Control Sample Data'!H42,$B$1),"")</f>
        <v/>
      </c>
      <c r="U43" s="15" t="str">
        <f>IF(SUM('Control Sample Data'!I$3:I$98)&gt;10,IF(AND(ISNUMBER('Control Sample Data'!I42),'Control Sample Data'!I42&lt;$B$1,'Control Sample Data'!I42&gt;0),'Control Sample Data'!I42,$B$1),"")</f>
        <v/>
      </c>
      <c r="V43" s="15" t="str">
        <f>IF(SUM('Control Sample Data'!J$3:J$98)&gt;10,IF(AND(ISNUMBER('Control Sample Data'!J42),'Control Sample Data'!J42&lt;$B$1,'Control Sample Data'!J42&gt;0),'Control Sample Data'!J42,$B$1),"")</f>
        <v/>
      </c>
      <c r="W43" s="15" t="str">
        <f>IF(SUM('Control Sample Data'!K$3:K$98)&gt;10,IF(AND(ISNUMBER('Control Sample Data'!K42),'Control Sample Data'!K42&lt;$B$1,'Control Sample Data'!K42&gt;0),'Control Sample Data'!K42,$B$1),"")</f>
        <v/>
      </c>
      <c r="X43" s="15" t="str">
        <f>IF(SUM('Control Sample Data'!L$3:L$98)&gt;10,IF(AND(ISNUMBER('Control Sample Data'!L42),'Control Sample Data'!L42&lt;$B$1,'Control Sample Data'!L42&gt;0),'Control Sample Data'!L42,$B$1),"")</f>
        <v/>
      </c>
      <c r="Y43" s="15" t="str">
        <f>IF(SUM('Control Sample Data'!M$3:M$98)&gt;10,IF(AND(ISNUMBER('Control Sample Data'!M42),'Control Sample Data'!M42&lt;$B$1,'Control Sample Data'!M42&gt;0),'Control Sample Data'!M42,$B$1),"")</f>
        <v/>
      </c>
      <c r="AT43" s="34" t="str">
        <f t="shared" si="44"/>
        <v/>
      </c>
      <c r="AU43" s="34" t="str">
        <f t="shared" si="45"/>
        <v/>
      </c>
      <c r="AV43" s="34" t="str">
        <f t="shared" si="46"/>
        <v/>
      </c>
      <c r="AW43" s="34" t="str">
        <f t="shared" si="47"/>
        <v/>
      </c>
      <c r="AX43" s="34" t="str">
        <f t="shared" si="48"/>
        <v/>
      </c>
      <c r="AY43" s="34" t="str">
        <f t="shared" si="49"/>
        <v/>
      </c>
      <c r="AZ43" s="34" t="str">
        <f t="shared" si="50"/>
        <v/>
      </c>
      <c r="BA43" s="34" t="str">
        <f t="shared" si="51"/>
        <v/>
      </c>
      <c r="BB43" s="34" t="str">
        <f t="shared" si="52"/>
        <v/>
      </c>
      <c r="BC43" s="34" t="str">
        <f t="shared" si="53"/>
        <v/>
      </c>
      <c r="BD43" s="34" t="str">
        <f t="shared" si="54"/>
        <v/>
      </c>
      <c r="BE43" s="34" t="str">
        <f t="shared" si="55"/>
        <v/>
      </c>
      <c r="BF43" s="34" t="str">
        <f t="shared" si="56"/>
        <v/>
      </c>
      <c r="BG43" s="34" t="str">
        <f t="shared" si="57"/>
        <v/>
      </c>
      <c r="BH43" s="34" t="str">
        <f t="shared" si="58"/>
        <v/>
      </c>
      <c r="BI43" s="34" t="str">
        <f t="shared" si="59"/>
        <v/>
      </c>
      <c r="BJ43" s="34" t="str">
        <f t="shared" si="60"/>
        <v/>
      </c>
      <c r="BK43" s="34" t="str">
        <f t="shared" si="61"/>
        <v/>
      </c>
      <c r="BL43" s="34" t="str">
        <f t="shared" si="62"/>
        <v/>
      </c>
      <c r="BM43" s="34" t="str">
        <f t="shared" si="63"/>
        <v/>
      </c>
      <c r="BN43" s="36" t="e">
        <f t="shared" si="21"/>
        <v>#DIV/0!</v>
      </c>
      <c r="BO43" s="36" t="e">
        <f t="shared" si="22"/>
        <v>#DIV/0!</v>
      </c>
      <c r="BP43" s="37" t="str">
        <f t="shared" si="23"/>
        <v/>
      </c>
      <c r="BQ43" s="37" t="str">
        <f t="shared" si="24"/>
        <v/>
      </c>
      <c r="BR43" s="37" t="str">
        <f t="shared" si="25"/>
        <v/>
      </c>
      <c r="BS43" s="37" t="str">
        <f t="shared" si="26"/>
        <v/>
      </c>
      <c r="BT43" s="37" t="str">
        <f t="shared" si="27"/>
        <v/>
      </c>
      <c r="BU43" s="37" t="str">
        <f t="shared" si="28"/>
        <v/>
      </c>
      <c r="BV43" s="37" t="str">
        <f t="shared" si="29"/>
        <v/>
      </c>
      <c r="BW43" s="37" t="str">
        <f t="shared" si="30"/>
        <v/>
      </c>
      <c r="BX43" s="37" t="str">
        <f t="shared" si="31"/>
        <v/>
      </c>
      <c r="BY43" s="37" t="str">
        <f t="shared" si="32"/>
        <v/>
      </c>
      <c r="BZ43" s="37" t="str">
        <f t="shared" si="33"/>
        <v/>
      </c>
      <c r="CA43" s="37" t="str">
        <f t="shared" si="34"/>
        <v/>
      </c>
      <c r="CB43" s="37" t="str">
        <f t="shared" si="35"/>
        <v/>
      </c>
      <c r="CC43" s="37" t="str">
        <f t="shared" si="36"/>
        <v/>
      </c>
      <c r="CD43" s="37" t="str">
        <f t="shared" si="37"/>
        <v/>
      </c>
      <c r="CE43" s="37" t="str">
        <f t="shared" si="38"/>
        <v/>
      </c>
      <c r="CF43" s="37" t="str">
        <f t="shared" si="39"/>
        <v/>
      </c>
      <c r="CG43" s="37" t="str">
        <f t="shared" si="40"/>
        <v/>
      </c>
      <c r="CH43" s="37" t="str">
        <f t="shared" si="41"/>
        <v/>
      </c>
      <c r="CI43" s="37" t="str">
        <f t="shared" si="42"/>
        <v/>
      </c>
    </row>
    <row r="44" spans="1:87">
      <c r="A44" s="16"/>
      <c r="B44" s="14" t="str">
        <f>'Gene Table'!D43</f>
        <v>NM_003998</v>
      </c>
      <c r="C44" s="14" t="s">
        <v>169</v>
      </c>
      <c r="D44" s="15" t="str">
        <f>IF(SUM('Test Sample Data'!D$3:D$98)&gt;10,IF(AND(ISNUMBER('Test Sample Data'!D43),'Test Sample Data'!D43&lt;$B$1,'Test Sample Data'!D43&gt;0),'Test Sample Data'!D43,$B$1),"")</f>
        <v/>
      </c>
      <c r="E44" s="15" t="str">
        <f>IF(SUM('Test Sample Data'!E$3:E$98)&gt;10,IF(AND(ISNUMBER('Test Sample Data'!E43),'Test Sample Data'!E43&lt;$B$1,'Test Sample Data'!E43&gt;0),'Test Sample Data'!E43,$B$1),"")</f>
        <v/>
      </c>
      <c r="F44" s="15" t="str">
        <f>IF(SUM('Test Sample Data'!F$3:F$98)&gt;10,IF(AND(ISNUMBER('Test Sample Data'!F43),'Test Sample Data'!F43&lt;$B$1,'Test Sample Data'!F43&gt;0),'Test Sample Data'!F43,$B$1),"")</f>
        <v/>
      </c>
      <c r="G44" s="15" t="str">
        <f>IF(SUM('Test Sample Data'!G$3:G$98)&gt;10,IF(AND(ISNUMBER('Test Sample Data'!G43),'Test Sample Data'!G43&lt;$B$1,'Test Sample Data'!G43&gt;0),'Test Sample Data'!G43,$B$1),"")</f>
        <v/>
      </c>
      <c r="H44" s="15" t="str">
        <f>IF(SUM('Test Sample Data'!H$3:H$98)&gt;10,IF(AND(ISNUMBER('Test Sample Data'!H43),'Test Sample Data'!H43&lt;$B$1,'Test Sample Data'!H43&gt;0),'Test Sample Data'!H43,$B$1),"")</f>
        <v/>
      </c>
      <c r="I44" s="15" t="str">
        <f>IF(SUM('Test Sample Data'!I$3:I$98)&gt;10,IF(AND(ISNUMBER('Test Sample Data'!I43),'Test Sample Data'!I43&lt;$B$1,'Test Sample Data'!I43&gt;0),'Test Sample Data'!I43,$B$1),"")</f>
        <v/>
      </c>
      <c r="J44" s="15" t="str">
        <f>IF(SUM('Test Sample Data'!J$3:J$98)&gt;10,IF(AND(ISNUMBER('Test Sample Data'!J43),'Test Sample Data'!J43&lt;$B$1,'Test Sample Data'!J43&gt;0),'Test Sample Data'!J43,$B$1),"")</f>
        <v/>
      </c>
      <c r="K44" s="15" t="str">
        <f>IF(SUM('Test Sample Data'!K$3:K$98)&gt;10,IF(AND(ISNUMBER('Test Sample Data'!K43),'Test Sample Data'!K43&lt;$B$1,'Test Sample Data'!K43&gt;0),'Test Sample Data'!K43,$B$1),"")</f>
        <v/>
      </c>
      <c r="L44" s="15" t="str">
        <f>IF(SUM('Test Sample Data'!L$3:L$98)&gt;10,IF(AND(ISNUMBER('Test Sample Data'!L43),'Test Sample Data'!L43&lt;$B$1,'Test Sample Data'!L43&gt;0),'Test Sample Data'!L43,$B$1),"")</f>
        <v/>
      </c>
      <c r="M44" s="15" t="str">
        <f>IF(SUM('Test Sample Data'!M$3:M$98)&gt;10,IF(AND(ISNUMBER('Test Sample Data'!M43),'Test Sample Data'!M43&lt;$B$1,'Test Sample Data'!M43&gt;0),'Test Sample Data'!M43,$B$1),"")</f>
        <v/>
      </c>
      <c r="N44" s="15" t="str">
        <f>'Gene Table'!D43</f>
        <v>NM_003998</v>
      </c>
      <c r="O44" s="14" t="s">
        <v>169</v>
      </c>
      <c r="P44" s="15" t="str">
        <f>IF(SUM('Control Sample Data'!D$3:D$98)&gt;10,IF(AND(ISNUMBER('Control Sample Data'!D43),'Control Sample Data'!D43&lt;$B$1,'Control Sample Data'!D43&gt;0),'Control Sample Data'!D43,$B$1),"")</f>
        <v/>
      </c>
      <c r="Q44" s="15" t="str">
        <f>IF(SUM('Control Sample Data'!E$3:E$98)&gt;10,IF(AND(ISNUMBER('Control Sample Data'!E43),'Control Sample Data'!E43&lt;$B$1,'Control Sample Data'!E43&gt;0),'Control Sample Data'!E43,$B$1),"")</f>
        <v/>
      </c>
      <c r="R44" s="15" t="str">
        <f>IF(SUM('Control Sample Data'!F$3:F$98)&gt;10,IF(AND(ISNUMBER('Control Sample Data'!F43),'Control Sample Data'!F43&lt;$B$1,'Control Sample Data'!F43&gt;0),'Control Sample Data'!F43,$B$1),"")</f>
        <v/>
      </c>
      <c r="S44" s="15" t="str">
        <f>IF(SUM('Control Sample Data'!G$3:G$98)&gt;10,IF(AND(ISNUMBER('Control Sample Data'!G43),'Control Sample Data'!G43&lt;$B$1,'Control Sample Data'!G43&gt;0),'Control Sample Data'!G43,$B$1),"")</f>
        <v/>
      </c>
      <c r="T44" s="15" t="str">
        <f>IF(SUM('Control Sample Data'!H$3:H$98)&gt;10,IF(AND(ISNUMBER('Control Sample Data'!H43),'Control Sample Data'!H43&lt;$B$1,'Control Sample Data'!H43&gt;0),'Control Sample Data'!H43,$B$1),"")</f>
        <v/>
      </c>
      <c r="U44" s="15" t="str">
        <f>IF(SUM('Control Sample Data'!I$3:I$98)&gt;10,IF(AND(ISNUMBER('Control Sample Data'!I43),'Control Sample Data'!I43&lt;$B$1,'Control Sample Data'!I43&gt;0),'Control Sample Data'!I43,$B$1),"")</f>
        <v/>
      </c>
      <c r="V44" s="15" t="str">
        <f>IF(SUM('Control Sample Data'!J$3:J$98)&gt;10,IF(AND(ISNUMBER('Control Sample Data'!J43),'Control Sample Data'!J43&lt;$B$1,'Control Sample Data'!J43&gt;0),'Control Sample Data'!J43,$B$1),"")</f>
        <v/>
      </c>
      <c r="W44" s="15" t="str">
        <f>IF(SUM('Control Sample Data'!K$3:K$98)&gt;10,IF(AND(ISNUMBER('Control Sample Data'!K43),'Control Sample Data'!K43&lt;$B$1,'Control Sample Data'!K43&gt;0),'Control Sample Data'!K43,$B$1),"")</f>
        <v/>
      </c>
      <c r="X44" s="15" t="str">
        <f>IF(SUM('Control Sample Data'!L$3:L$98)&gt;10,IF(AND(ISNUMBER('Control Sample Data'!L43),'Control Sample Data'!L43&lt;$B$1,'Control Sample Data'!L43&gt;0),'Control Sample Data'!L43,$B$1),"")</f>
        <v/>
      </c>
      <c r="Y44" s="15" t="str">
        <f>IF(SUM('Control Sample Data'!M$3:M$98)&gt;10,IF(AND(ISNUMBER('Control Sample Data'!M43),'Control Sample Data'!M43&lt;$B$1,'Control Sample Data'!M43&gt;0),'Control Sample Data'!M43,$B$1),"")</f>
        <v/>
      </c>
      <c r="AT44" s="34" t="str">
        <f t="shared" si="44"/>
        <v/>
      </c>
      <c r="AU44" s="34" t="str">
        <f t="shared" si="45"/>
        <v/>
      </c>
      <c r="AV44" s="34" t="str">
        <f t="shared" si="46"/>
        <v/>
      </c>
      <c r="AW44" s="34" t="str">
        <f t="shared" si="47"/>
        <v/>
      </c>
      <c r="AX44" s="34" t="str">
        <f t="shared" si="48"/>
        <v/>
      </c>
      <c r="AY44" s="34" t="str">
        <f t="shared" si="49"/>
        <v/>
      </c>
      <c r="AZ44" s="34" t="str">
        <f t="shared" si="50"/>
        <v/>
      </c>
      <c r="BA44" s="34" t="str">
        <f t="shared" si="51"/>
        <v/>
      </c>
      <c r="BB44" s="34" t="str">
        <f t="shared" si="52"/>
        <v/>
      </c>
      <c r="BC44" s="34" t="str">
        <f t="shared" si="53"/>
        <v/>
      </c>
      <c r="BD44" s="34" t="str">
        <f t="shared" si="54"/>
        <v/>
      </c>
      <c r="BE44" s="34" t="str">
        <f t="shared" si="55"/>
        <v/>
      </c>
      <c r="BF44" s="34" t="str">
        <f t="shared" si="56"/>
        <v/>
      </c>
      <c r="BG44" s="34" t="str">
        <f t="shared" si="57"/>
        <v/>
      </c>
      <c r="BH44" s="34" t="str">
        <f t="shared" si="58"/>
        <v/>
      </c>
      <c r="BI44" s="34" t="str">
        <f t="shared" si="59"/>
        <v/>
      </c>
      <c r="BJ44" s="34" t="str">
        <f t="shared" si="60"/>
        <v/>
      </c>
      <c r="BK44" s="34" t="str">
        <f t="shared" si="61"/>
        <v/>
      </c>
      <c r="BL44" s="34" t="str">
        <f t="shared" si="62"/>
        <v/>
      </c>
      <c r="BM44" s="34" t="str">
        <f t="shared" si="63"/>
        <v/>
      </c>
      <c r="BN44" s="36" t="e">
        <f t="shared" si="21"/>
        <v>#DIV/0!</v>
      </c>
      <c r="BO44" s="36" t="e">
        <f t="shared" si="22"/>
        <v>#DIV/0!</v>
      </c>
      <c r="BP44" s="37" t="str">
        <f t="shared" si="23"/>
        <v/>
      </c>
      <c r="BQ44" s="37" t="str">
        <f t="shared" si="24"/>
        <v/>
      </c>
      <c r="BR44" s="37" t="str">
        <f t="shared" si="25"/>
        <v/>
      </c>
      <c r="BS44" s="37" t="str">
        <f t="shared" si="26"/>
        <v/>
      </c>
      <c r="BT44" s="37" t="str">
        <f t="shared" si="27"/>
        <v/>
      </c>
      <c r="BU44" s="37" t="str">
        <f t="shared" si="28"/>
        <v/>
      </c>
      <c r="BV44" s="37" t="str">
        <f t="shared" si="29"/>
        <v/>
      </c>
      <c r="BW44" s="37" t="str">
        <f t="shared" si="30"/>
        <v/>
      </c>
      <c r="BX44" s="37" t="str">
        <f t="shared" si="31"/>
        <v/>
      </c>
      <c r="BY44" s="37" t="str">
        <f t="shared" si="32"/>
        <v/>
      </c>
      <c r="BZ44" s="37" t="str">
        <f t="shared" si="33"/>
        <v/>
      </c>
      <c r="CA44" s="37" t="str">
        <f t="shared" si="34"/>
        <v/>
      </c>
      <c r="CB44" s="37" t="str">
        <f t="shared" si="35"/>
        <v/>
      </c>
      <c r="CC44" s="37" t="str">
        <f t="shared" si="36"/>
        <v/>
      </c>
      <c r="CD44" s="37" t="str">
        <f t="shared" si="37"/>
        <v/>
      </c>
      <c r="CE44" s="37" t="str">
        <f t="shared" si="38"/>
        <v/>
      </c>
      <c r="CF44" s="37" t="str">
        <f t="shared" si="39"/>
        <v/>
      </c>
      <c r="CG44" s="37" t="str">
        <f t="shared" si="40"/>
        <v/>
      </c>
      <c r="CH44" s="37" t="str">
        <f t="shared" si="41"/>
        <v/>
      </c>
      <c r="CI44" s="37" t="str">
        <f t="shared" si="42"/>
        <v/>
      </c>
    </row>
    <row r="45" spans="1:87">
      <c r="A45" s="16"/>
      <c r="B45" s="14" t="str">
        <f>'Gene Table'!D44</f>
        <v>NM_000251</v>
      </c>
      <c r="C45" s="14" t="s">
        <v>173</v>
      </c>
      <c r="D45" s="15" t="str">
        <f>IF(SUM('Test Sample Data'!D$3:D$98)&gt;10,IF(AND(ISNUMBER('Test Sample Data'!D44),'Test Sample Data'!D44&lt;$B$1,'Test Sample Data'!D44&gt;0),'Test Sample Data'!D44,$B$1),"")</f>
        <v/>
      </c>
      <c r="E45" s="15" t="str">
        <f>IF(SUM('Test Sample Data'!E$3:E$98)&gt;10,IF(AND(ISNUMBER('Test Sample Data'!E44),'Test Sample Data'!E44&lt;$B$1,'Test Sample Data'!E44&gt;0),'Test Sample Data'!E44,$B$1),"")</f>
        <v/>
      </c>
      <c r="F45" s="15" t="str">
        <f>IF(SUM('Test Sample Data'!F$3:F$98)&gt;10,IF(AND(ISNUMBER('Test Sample Data'!F44),'Test Sample Data'!F44&lt;$B$1,'Test Sample Data'!F44&gt;0),'Test Sample Data'!F44,$B$1),"")</f>
        <v/>
      </c>
      <c r="G45" s="15" t="str">
        <f>IF(SUM('Test Sample Data'!G$3:G$98)&gt;10,IF(AND(ISNUMBER('Test Sample Data'!G44),'Test Sample Data'!G44&lt;$B$1,'Test Sample Data'!G44&gt;0),'Test Sample Data'!G44,$B$1),"")</f>
        <v/>
      </c>
      <c r="H45" s="15" t="str">
        <f>IF(SUM('Test Sample Data'!H$3:H$98)&gt;10,IF(AND(ISNUMBER('Test Sample Data'!H44),'Test Sample Data'!H44&lt;$B$1,'Test Sample Data'!H44&gt;0),'Test Sample Data'!H44,$B$1),"")</f>
        <v/>
      </c>
      <c r="I45" s="15" t="str">
        <f>IF(SUM('Test Sample Data'!I$3:I$98)&gt;10,IF(AND(ISNUMBER('Test Sample Data'!I44),'Test Sample Data'!I44&lt;$B$1,'Test Sample Data'!I44&gt;0),'Test Sample Data'!I44,$B$1),"")</f>
        <v/>
      </c>
      <c r="J45" s="15" t="str">
        <f>IF(SUM('Test Sample Data'!J$3:J$98)&gt;10,IF(AND(ISNUMBER('Test Sample Data'!J44),'Test Sample Data'!J44&lt;$B$1,'Test Sample Data'!J44&gt;0),'Test Sample Data'!J44,$B$1),"")</f>
        <v/>
      </c>
      <c r="K45" s="15" t="str">
        <f>IF(SUM('Test Sample Data'!K$3:K$98)&gt;10,IF(AND(ISNUMBER('Test Sample Data'!K44),'Test Sample Data'!K44&lt;$B$1,'Test Sample Data'!K44&gt;0),'Test Sample Data'!K44,$B$1),"")</f>
        <v/>
      </c>
      <c r="L45" s="15" t="str">
        <f>IF(SUM('Test Sample Data'!L$3:L$98)&gt;10,IF(AND(ISNUMBER('Test Sample Data'!L44),'Test Sample Data'!L44&lt;$B$1,'Test Sample Data'!L44&gt;0),'Test Sample Data'!L44,$B$1),"")</f>
        <v/>
      </c>
      <c r="M45" s="15" t="str">
        <f>IF(SUM('Test Sample Data'!M$3:M$98)&gt;10,IF(AND(ISNUMBER('Test Sample Data'!M44),'Test Sample Data'!M44&lt;$B$1,'Test Sample Data'!M44&gt;0),'Test Sample Data'!M44,$B$1),"")</f>
        <v/>
      </c>
      <c r="N45" s="15" t="str">
        <f>'Gene Table'!D44</f>
        <v>NM_000251</v>
      </c>
      <c r="O45" s="14" t="s">
        <v>173</v>
      </c>
      <c r="P45" s="15" t="str">
        <f>IF(SUM('Control Sample Data'!D$3:D$98)&gt;10,IF(AND(ISNUMBER('Control Sample Data'!D44),'Control Sample Data'!D44&lt;$B$1,'Control Sample Data'!D44&gt;0),'Control Sample Data'!D44,$B$1),"")</f>
        <v/>
      </c>
      <c r="Q45" s="15" t="str">
        <f>IF(SUM('Control Sample Data'!E$3:E$98)&gt;10,IF(AND(ISNUMBER('Control Sample Data'!E44),'Control Sample Data'!E44&lt;$B$1,'Control Sample Data'!E44&gt;0),'Control Sample Data'!E44,$B$1),"")</f>
        <v/>
      </c>
      <c r="R45" s="15" t="str">
        <f>IF(SUM('Control Sample Data'!F$3:F$98)&gt;10,IF(AND(ISNUMBER('Control Sample Data'!F44),'Control Sample Data'!F44&lt;$B$1,'Control Sample Data'!F44&gt;0),'Control Sample Data'!F44,$B$1),"")</f>
        <v/>
      </c>
      <c r="S45" s="15" t="str">
        <f>IF(SUM('Control Sample Data'!G$3:G$98)&gt;10,IF(AND(ISNUMBER('Control Sample Data'!G44),'Control Sample Data'!G44&lt;$B$1,'Control Sample Data'!G44&gt;0),'Control Sample Data'!G44,$B$1),"")</f>
        <v/>
      </c>
      <c r="T45" s="15" t="str">
        <f>IF(SUM('Control Sample Data'!H$3:H$98)&gt;10,IF(AND(ISNUMBER('Control Sample Data'!H44),'Control Sample Data'!H44&lt;$B$1,'Control Sample Data'!H44&gt;0),'Control Sample Data'!H44,$B$1),"")</f>
        <v/>
      </c>
      <c r="U45" s="15" t="str">
        <f>IF(SUM('Control Sample Data'!I$3:I$98)&gt;10,IF(AND(ISNUMBER('Control Sample Data'!I44),'Control Sample Data'!I44&lt;$B$1,'Control Sample Data'!I44&gt;0),'Control Sample Data'!I44,$B$1),"")</f>
        <v/>
      </c>
      <c r="V45" s="15" t="str">
        <f>IF(SUM('Control Sample Data'!J$3:J$98)&gt;10,IF(AND(ISNUMBER('Control Sample Data'!J44),'Control Sample Data'!J44&lt;$B$1,'Control Sample Data'!J44&gt;0),'Control Sample Data'!J44,$B$1),"")</f>
        <v/>
      </c>
      <c r="W45" s="15" t="str">
        <f>IF(SUM('Control Sample Data'!K$3:K$98)&gt;10,IF(AND(ISNUMBER('Control Sample Data'!K44),'Control Sample Data'!K44&lt;$B$1,'Control Sample Data'!K44&gt;0),'Control Sample Data'!K44,$B$1),"")</f>
        <v/>
      </c>
      <c r="X45" s="15" t="str">
        <f>IF(SUM('Control Sample Data'!L$3:L$98)&gt;10,IF(AND(ISNUMBER('Control Sample Data'!L44),'Control Sample Data'!L44&lt;$B$1,'Control Sample Data'!L44&gt;0),'Control Sample Data'!L44,$B$1),"")</f>
        <v/>
      </c>
      <c r="Y45" s="15" t="str">
        <f>IF(SUM('Control Sample Data'!M$3:M$98)&gt;10,IF(AND(ISNUMBER('Control Sample Data'!M44),'Control Sample Data'!M44&lt;$B$1,'Control Sample Data'!M44&gt;0),'Control Sample Data'!M44,$B$1),"")</f>
        <v/>
      </c>
      <c r="AT45" s="34" t="str">
        <f t="shared" si="44"/>
        <v/>
      </c>
      <c r="AU45" s="34" t="str">
        <f t="shared" si="45"/>
        <v/>
      </c>
      <c r="AV45" s="34" t="str">
        <f t="shared" si="46"/>
        <v/>
      </c>
      <c r="AW45" s="34" t="str">
        <f t="shared" si="47"/>
        <v/>
      </c>
      <c r="AX45" s="34" t="str">
        <f t="shared" si="48"/>
        <v/>
      </c>
      <c r="AY45" s="34" t="str">
        <f t="shared" si="49"/>
        <v/>
      </c>
      <c r="AZ45" s="34" t="str">
        <f t="shared" si="50"/>
        <v/>
      </c>
      <c r="BA45" s="34" t="str">
        <f t="shared" si="51"/>
        <v/>
      </c>
      <c r="BB45" s="34" t="str">
        <f t="shared" si="52"/>
        <v/>
      </c>
      <c r="BC45" s="34" t="str">
        <f t="shared" si="53"/>
        <v/>
      </c>
      <c r="BD45" s="34" t="str">
        <f t="shared" si="54"/>
        <v/>
      </c>
      <c r="BE45" s="34" t="str">
        <f t="shared" si="55"/>
        <v/>
      </c>
      <c r="BF45" s="34" t="str">
        <f t="shared" si="56"/>
        <v/>
      </c>
      <c r="BG45" s="34" t="str">
        <f t="shared" si="57"/>
        <v/>
      </c>
      <c r="BH45" s="34" t="str">
        <f t="shared" si="58"/>
        <v/>
      </c>
      <c r="BI45" s="34" t="str">
        <f t="shared" si="59"/>
        <v/>
      </c>
      <c r="BJ45" s="34" t="str">
        <f t="shared" si="60"/>
        <v/>
      </c>
      <c r="BK45" s="34" t="str">
        <f t="shared" si="61"/>
        <v/>
      </c>
      <c r="BL45" s="34" t="str">
        <f t="shared" si="62"/>
        <v/>
      </c>
      <c r="BM45" s="34" t="str">
        <f t="shared" si="63"/>
        <v/>
      </c>
      <c r="BN45" s="36" t="e">
        <f t="shared" si="21"/>
        <v>#DIV/0!</v>
      </c>
      <c r="BO45" s="36" t="e">
        <f t="shared" si="22"/>
        <v>#DIV/0!</v>
      </c>
      <c r="BP45" s="37" t="str">
        <f t="shared" si="23"/>
        <v/>
      </c>
      <c r="BQ45" s="37" t="str">
        <f t="shared" si="24"/>
        <v/>
      </c>
      <c r="BR45" s="37" t="str">
        <f t="shared" si="25"/>
        <v/>
      </c>
      <c r="BS45" s="37" t="str">
        <f t="shared" si="26"/>
        <v/>
      </c>
      <c r="BT45" s="37" t="str">
        <f t="shared" si="27"/>
        <v/>
      </c>
      <c r="BU45" s="37" t="str">
        <f t="shared" si="28"/>
        <v/>
      </c>
      <c r="BV45" s="37" t="str">
        <f t="shared" si="29"/>
        <v/>
      </c>
      <c r="BW45" s="37" t="str">
        <f t="shared" si="30"/>
        <v/>
      </c>
      <c r="BX45" s="37" t="str">
        <f t="shared" si="31"/>
        <v/>
      </c>
      <c r="BY45" s="37" t="str">
        <f t="shared" si="32"/>
        <v/>
      </c>
      <c r="BZ45" s="37" t="str">
        <f t="shared" si="33"/>
        <v/>
      </c>
      <c r="CA45" s="37" t="str">
        <f t="shared" si="34"/>
        <v/>
      </c>
      <c r="CB45" s="37" t="str">
        <f t="shared" si="35"/>
        <v/>
      </c>
      <c r="CC45" s="37" t="str">
        <f t="shared" si="36"/>
        <v/>
      </c>
      <c r="CD45" s="37" t="str">
        <f t="shared" si="37"/>
        <v/>
      </c>
      <c r="CE45" s="37" t="str">
        <f t="shared" si="38"/>
        <v/>
      </c>
      <c r="CF45" s="37" t="str">
        <f t="shared" si="39"/>
        <v/>
      </c>
      <c r="CG45" s="37" t="str">
        <f t="shared" si="40"/>
        <v/>
      </c>
      <c r="CH45" s="37" t="str">
        <f t="shared" si="41"/>
        <v/>
      </c>
      <c r="CI45" s="37" t="str">
        <f t="shared" si="42"/>
        <v/>
      </c>
    </row>
    <row r="46" spans="1:87">
      <c r="A46" s="16"/>
      <c r="B46" s="14" t="str">
        <f>'Gene Table'!D45</f>
        <v>NM_004985</v>
      </c>
      <c r="C46" s="14" t="s">
        <v>177</v>
      </c>
      <c r="D46" s="15" t="str">
        <f>IF(SUM('Test Sample Data'!D$3:D$98)&gt;10,IF(AND(ISNUMBER('Test Sample Data'!D45),'Test Sample Data'!D45&lt;$B$1,'Test Sample Data'!D45&gt;0),'Test Sample Data'!D45,$B$1),"")</f>
        <v/>
      </c>
      <c r="E46" s="15" t="str">
        <f>IF(SUM('Test Sample Data'!E$3:E$98)&gt;10,IF(AND(ISNUMBER('Test Sample Data'!E45),'Test Sample Data'!E45&lt;$B$1,'Test Sample Data'!E45&gt;0),'Test Sample Data'!E45,$B$1),"")</f>
        <v/>
      </c>
      <c r="F46" s="15" t="str">
        <f>IF(SUM('Test Sample Data'!F$3:F$98)&gt;10,IF(AND(ISNUMBER('Test Sample Data'!F45),'Test Sample Data'!F45&lt;$B$1,'Test Sample Data'!F45&gt;0),'Test Sample Data'!F45,$B$1),"")</f>
        <v/>
      </c>
      <c r="G46" s="15" t="str">
        <f>IF(SUM('Test Sample Data'!G$3:G$98)&gt;10,IF(AND(ISNUMBER('Test Sample Data'!G45),'Test Sample Data'!G45&lt;$B$1,'Test Sample Data'!G45&gt;0),'Test Sample Data'!G45,$B$1),"")</f>
        <v/>
      </c>
      <c r="H46" s="15" t="str">
        <f>IF(SUM('Test Sample Data'!H$3:H$98)&gt;10,IF(AND(ISNUMBER('Test Sample Data'!H45),'Test Sample Data'!H45&lt;$B$1,'Test Sample Data'!H45&gt;0),'Test Sample Data'!H45,$B$1),"")</f>
        <v/>
      </c>
      <c r="I46" s="15" t="str">
        <f>IF(SUM('Test Sample Data'!I$3:I$98)&gt;10,IF(AND(ISNUMBER('Test Sample Data'!I45),'Test Sample Data'!I45&lt;$B$1,'Test Sample Data'!I45&gt;0),'Test Sample Data'!I45,$B$1),"")</f>
        <v/>
      </c>
      <c r="J46" s="15" t="str">
        <f>IF(SUM('Test Sample Data'!J$3:J$98)&gt;10,IF(AND(ISNUMBER('Test Sample Data'!J45),'Test Sample Data'!J45&lt;$B$1,'Test Sample Data'!J45&gt;0),'Test Sample Data'!J45,$B$1),"")</f>
        <v/>
      </c>
      <c r="K46" s="15" t="str">
        <f>IF(SUM('Test Sample Data'!K$3:K$98)&gt;10,IF(AND(ISNUMBER('Test Sample Data'!K45),'Test Sample Data'!K45&lt;$B$1,'Test Sample Data'!K45&gt;0),'Test Sample Data'!K45,$B$1),"")</f>
        <v/>
      </c>
      <c r="L46" s="15" t="str">
        <f>IF(SUM('Test Sample Data'!L$3:L$98)&gt;10,IF(AND(ISNUMBER('Test Sample Data'!L45),'Test Sample Data'!L45&lt;$B$1,'Test Sample Data'!L45&gt;0),'Test Sample Data'!L45,$B$1),"")</f>
        <v/>
      </c>
      <c r="M46" s="15" t="str">
        <f>IF(SUM('Test Sample Data'!M$3:M$98)&gt;10,IF(AND(ISNUMBER('Test Sample Data'!M45),'Test Sample Data'!M45&lt;$B$1,'Test Sample Data'!M45&gt;0),'Test Sample Data'!M45,$B$1),"")</f>
        <v/>
      </c>
      <c r="N46" s="15" t="str">
        <f>'Gene Table'!D45</f>
        <v>NM_004985</v>
      </c>
      <c r="O46" s="14" t="s">
        <v>177</v>
      </c>
      <c r="P46" s="15" t="str">
        <f>IF(SUM('Control Sample Data'!D$3:D$98)&gt;10,IF(AND(ISNUMBER('Control Sample Data'!D45),'Control Sample Data'!D45&lt;$B$1,'Control Sample Data'!D45&gt;0),'Control Sample Data'!D45,$B$1),"")</f>
        <v/>
      </c>
      <c r="Q46" s="15" t="str">
        <f>IF(SUM('Control Sample Data'!E$3:E$98)&gt;10,IF(AND(ISNUMBER('Control Sample Data'!E45),'Control Sample Data'!E45&lt;$B$1,'Control Sample Data'!E45&gt;0),'Control Sample Data'!E45,$B$1),"")</f>
        <v/>
      </c>
      <c r="R46" s="15" t="str">
        <f>IF(SUM('Control Sample Data'!F$3:F$98)&gt;10,IF(AND(ISNUMBER('Control Sample Data'!F45),'Control Sample Data'!F45&lt;$B$1,'Control Sample Data'!F45&gt;0),'Control Sample Data'!F45,$B$1),"")</f>
        <v/>
      </c>
      <c r="S46" s="15" t="str">
        <f>IF(SUM('Control Sample Data'!G$3:G$98)&gt;10,IF(AND(ISNUMBER('Control Sample Data'!G45),'Control Sample Data'!G45&lt;$B$1,'Control Sample Data'!G45&gt;0),'Control Sample Data'!G45,$B$1),"")</f>
        <v/>
      </c>
      <c r="T46" s="15" t="str">
        <f>IF(SUM('Control Sample Data'!H$3:H$98)&gt;10,IF(AND(ISNUMBER('Control Sample Data'!H45),'Control Sample Data'!H45&lt;$B$1,'Control Sample Data'!H45&gt;0),'Control Sample Data'!H45,$B$1),"")</f>
        <v/>
      </c>
      <c r="U46" s="15" t="str">
        <f>IF(SUM('Control Sample Data'!I$3:I$98)&gt;10,IF(AND(ISNUMBER('Control Sample Data'!I45),'Control Sample Data'!I45&lt;$B$1,'Control Sample Data'!I45&gt;0),'Control Sample Data'!I45,$B$1),"")</f>
        <v/>
      </c>
      <c r="V46" s="15" t="str">
        <f>IF(SUM('Control Sample Data'!J$3:J$98)&gt;10,IF(AND(ISNUMBER('Control Sample Data'!J45),'Control Sample Data'!J45&lt;$B$1,'Control Sample Data'!J45&gt;0),'Control Sample Data'!J45,$B$1),"")</f>
        <v/>
      </c>
      <c r="W46" s="15" t="str">
        <f>IF(SUM('Control Sample Data'!K$3:K$98)&gt;10,IF(AND(ISNUMBER('Control Sample Data'!K45),'Control Sample Data'!K45&lt;$B$1,'Control Sample Data'!K45&gt;0),'Control Sample Data'!K45,$B$1),"")</f>
        <v/>
      </c>
      <c r="X46" s="15" t="str">
        <f>IF(SUM('Control Sample Data'!L$3:L$98)&gt;10,IF(AND(ISNUMBER('Control Sample Data'!L45),'Control Sample Data'!L45&lt;$B$1,'Control Sample Data'!L45&gt;0),'Control Sample Data'!L45,$B$1),"")</f>
        <v/>
      </c>
      <c r="Y46" s="15" t="str">
        <f>IF(SUM('Control Sample Data'!M$3:M$98)&gt;10,IF(AND(ISNUMBER('Control Sample Data'!M45),'Control Sample Data'!M45&lt;$B$1,'Control Sample Data'!M45&gt;0),'Control Sample Data'!M45,$B$1),"")</f>
        <v/>
      </c>
      <c r="AT46" s="34" t="str">
        <f t="shared" si="44"/>
        <v/>
      </c>
      <c r="AU46" s="34" t="str">
        <f t="shared" si="45"/>
        <v/>
      </c>
      <c r="AV46" s="34" t="str">
        <f t="shared" si="46"/>
        <v/>
      </c>
      <c r="AW46" s="34" t="str">
        <f t="shared" si="47"/>
        <v/>
      </c>
      <c r="AX46" s="34" t="str">
        <f t="shared" si="48"/>
        <v/>
      </c>
      <c r="AY46" s="34" t="str">
        <f t="shared" si="49"/>
        <v/>
      </c>
      <c r="AZ46" s="34" t="str">
        <f t="shared" si="50"/>
        <v/>
      </c>
      <c r="BA46" s="34" t="str">
        <f t="shared" si="51"/>
        <v/>
      </c>
      <c r="BB46" s="34" t="str">
        <f t="shared" si="52"/>
        <v/>
      </c>
      <c r="BC46" s="34" t="str">
        <f t="shared" si="53"/>
        <v/>
      </c>
      <c r="BD46" s="34" t="str">
        <f t="shared" si="54"/>
        <v/>
      </c>
      <c r="BE46" s="34" t="str">
        <f t="shared" si="55"/>
        <v/>
      </c>
      <c r="BF46" s="34" t="str">
        <f t="shared" si="56"/>
        <v/>
      </c>
      <c r="BG46" s="34" t="str">
        <f t="shared" si="57"/>
        <v/>
      </c>
      <c r="BH46" s="34" t="str">
        <f t="shared" si="58"/>
        <v/>
      </c>
      <c r="BI46" s="34" t="str">
        <f t="shared" si="59"/>
        <v/>
      </c>
      <c r="BJ46" s="34" t="str">
        <f t="shared" si="60"/>
        <v/>
      </c>
      <c r="BK46" s="34" t="str">
        <f t="shared" si="61"/>
        <v/>
      </c>
      <c r="BL46" s="34" t="str">
        <f t="shared" si="62"/>
        <v/>
      </c>
      <c r="BM46" s="34" t="str">
        <f t="shared" si="63"/>
        <v/>
      </c>
      <c r="BN46" s="36" t="e">
        <f t="shared" si="21"/>
        <v>#DIV/0!</v>
      </c>
      <c r="BO46" s="36" t="e">
        <f t="shared" si="22"/>
        <v>#DIV/0!</v>
      </c>
      <c r="BP46" s="37" t="str">
        <f t="shared" si="23"/>
        <v/>
      </c>
      <c r="BQ46" s="37" t="str">
        <f t="shared" si="24"/>
        <v/>
      </c>
      <c r="BR46" s="37" t="str">
        <f t="shared" si="25"/>
        <v/>
      </c>
      <c r="BS46" s="37" t="str">
        <f t="shared" si="26"/>
        <v/>
      </c>
      <c r="BT46" s="37" t="str">
        <f t="shared" si="27"/>
        <v/>
      </c>
      <c r="BU46" s="37" t="str">
        <f t="shared" si="28"/>
        <v/>
      </c>
      <c r="BV46" s="37" t="str">
        <f t="shared" si="29"/>
        <v/>
      </c>
      <c r="BW46" s="37" t="str">
        <f t="shared" si="30"/>
        <v/>
      </c>
      <c r="BX46" s="37" t="str">
        <f t="shared" si="31"/>
        <v/>
      </c>
      <c r="BY46" s="37" t="str">
        <f t="shared" si="32"/>
        <v/>
      </c>
      <c r="BZ46" s="37" t="str">
        <f t="shared" si="33"/>
        <v/>
      </c>
      <c r="CA46" s="37" t="str">
        <f t="shared" si="34"/>
        <v/>
      </c>
      <c r="CB46" s="37" t="str">
        <f t="shared" si="35"/>
        <v/>
      </c>
      <c r="CC46" s="37" t="str">
        <f t="shared" si="36"/>
        <v/>
      </c>
      <c r="CD46" s="37" t="str">
        <f t="shared" si="37"/>
        <v/>
      </c>
      <c r="CE46" s="37" t="str">
        <f t="shared" si="38"/>
        <v/>
      </c>
      <c r="CF46" s="37" t="str">
        <f t="shared" si="39"/>
        <v/>
      </c>
      <c r="CG46" s="37" t="str">
        <f t="shared" si="40"/>
        <v/>
      </c>
      <c r="CH46" s="37" t="str">
        <f t="shared" si="41"/>
        <v/>
      </c>
      <c r="CI46" s="37" t="str">
        <f t="shared" si="42"/>
        <v/>
      </c>
    </row>
    <row r="47" spans="1:87">
      <c r="A47" s="16"/>
      <c r="B47" s="14" t="str">
        <f>'Gene Table'!D46</f>
        <v>NM_000589</v>
      </c>
      <c r="C47" s="14" t="s">
        <v>181</v>
      </c>
      <c r="D47" s="15" t="str">
        <f>IF(SUM('Test Sample Data'!D$3:D$98)&gt;10,IF(AND(ISNUMBER('Test Sample Data'!D46),'Test Sample Data'!D46&lt;$B$1,'Test Sample Data'!D46&gt;0),'Test Sample Data'!D46,$B$1),"")</f>
        <v/>
      </c>
      <c r="E47" s="15" t="str">
        <f>IF(SUM('Test Sample Data'!E$3:E$98)&gt;10,IF(AND(ISNUMBER('Test Sample Data'!E46),'Test Sample Data'!E46&lt;$B$1,'Test Sample Data'!E46&gt;0),'Test Sample Data'!E46,$B$1),"")</f>
        <v/>
      </c>
      <c r="F47" s="15" t="str">
        <f>IF(SUM('Test Sample Data'!F$3:F$98)&gt;10,IF(AND(ISNUMBER('Test Sample Data'!F46),'Test Sample Data'!F46&lt;$B$1,'Test Sample Data'!F46&gt;0),'Test Sample Data'!F46,$B$1),"")</f>
        <v/>
      </c>
      <c r="G47" s="15" t="str">
        <f>IF(SUM('Test Sample Data'!G$3:G$98)&gt;10,IF(AND(ISNUMBER('Test Sample Data'!G46),'Test Sample Data'!G46&lt;$B$1,'Test Sample Data'!G46&gt;0),'Test Sample Data'!G46,$B$1),"")</f>
        <v/>
      </c>
      <c r="H47" s="15" t="str">
        <f>IF(SUM('Test Sample Data'!H$3:H$98)&gt;10,IF(AND(ISNUMBER('Test Sample Data'!H46),'Test Sample Data'!H46&lt;$B$1,'Test Sample Data'!H46&gt;0),'Test Sample Data'!H46,$B$1),"")</f>
        <v/>
      </c>
      <c r="I47" s="15" t="str">
        <f>IF(SUM('Test Sample Data'!I$3:I$98)&gt;10,IF(AND(ISNUMBER('Test Sample Data'!I46),'Test Sample Data'!I46&lt;$B$1,'Test Sample Data'!I46&gt;0),'Test Sample Data'!I46,$B$1),"")</f>
        <v/>
      </c>
      <c r="J47" s="15" t="str">
        <f>IF(SUM('Test Sample Data'!J$3:J$98)&gt;10,IF(AND(ISNUMBER('Test Sample Data'!J46),'Test Sample Data'!J46&lt;$B$1,'Test Sample Data'!J46&gt;0),'Test Sample Data'!J46,$B$1),"")</f>
        <v/>
      </c>
      <c r="K47" s="15" t="str">
        <f>IF(SUM('Test Sample Data'!K$3:K$98)&gt;10,IF(AND(ISNUMBER('Test Sample Data'!K46),'Test Sample Data'!K46&lt;$B$1,'Test Sample Data'!K46&gt;0),'Test Sample Data'!K46,$B$1),"")</f>
        <v/>
      </c>
      <c r="L47" s="15" t="str">
        <f>IF(SUM('Test Sample Data'!L$3:L$98)&gt;10,IF(AND(ISNUMBER('Test Sample Data'!L46),'Test Sample Data'!L46&lt;$B$1,'Test Sample Data'!L46&gt;0),'Test Sample Data'!L46,$B$1),"")</f>
        <v/>
      </c>
      <c r="M47" s="15" t="str">
        <f>IF(SUM('Test Sample Data'!M$3:M$98)&gt;10,IF(AND(ISNUMBER('Test Sample Data'!M46),'Test Sample Data'!M46&lt;$B$1,'Test Sample Data'!M46&gt;0),'Test Sample Data'!M46,$B$1),"")</f>
        <v/>
      </c>
      <c r="N47" s="15" t="str">
        <f>'Gene Table'!D46</f>
        <v>NM_000589</v>
      </c>
      <c r="O47" s="14" t="s">
        <v>181</v>
      </c>
      <c r="P47" s="15" t="str">
        <f>IF(SUM('Control Sample Data'!D$3:D$98)&gt;10,IF(AND(ISNUMBER('Control Sample Data'!D46),'Control Sample Data'!D46&lt;$B$1,'Control Sample Data'!D46&gt;0),'Control Sample Data'!D46,$B$1),"")</f>
        <v/>
      </c>
      <c r="Q47" s="15" t="str">
        <f>IF(SUM('Control Sample Data'!E$3:E$98)&gt;10,IF(AND(ISNUMBER('Control Sample Data'!E46),'Control Sample Data'!E46&lt;$B$1,'Control Sample Data'!E46&gt;0),'Control Sample Data'!E46,$B$1),"")</f>
        <v/>
      </c>
      <c r="R47" s="15" t="str">
        <f>IF(SUM('Control Sample Data'!F$3:F$98)&gt;10,IF(AND(ISNUMBER('Control Sample Data'!F46),'Control Sample Data'!F46&lt;$B$1,'Control Sample Data'!F46&gt;0),'Control Sample Data'!F46,$B$1),"")</f>
        <v/>
      </c>
      <c r="S47" s="15" t="str">
        <f>IF(SUM('Control Sample Data'!G$3:G$98)&gt;10,IF(AND(ISNUMBER('Control Sample Data'!G46),'Control Sample Data'!G46&lt;$B$1,'Control Sample Data'!G46&gt;0),'Control Sample Data'!G46,$B$1),"")</f>
        <v/>
      </c>
      <c r="T47" s="15" t="str">
        <f>IF(SUM('Control Sample Data'!H$3:H$98)&gt;10,IF(AND(ISNUMBER('Control Sample Data'!H46),'Control Sample Data'!H46&lt;$B$1,'Control Sample Data'!H46&gt;0),'Control Sample Data'!H46,$B$1),"")</f>
        <v/>
      </c>
      <c r="U47" s="15" t="str">
        <f>IF(SUM('Control Sample Data'!I$3:I$98)&gt;10,IF(AND(ISNUMBER('Control Sample Data'!I46),'Control Sample Data'!I46&lt;$B$1,'Control Sample Data'!I46&gt;0),'Control Sample Data'!I46,$B$1),"")</f>
        <v/>
      </c>
      <c r="V47" s="15" t="str">
        <f>IF(SUM('Control Sample Data'!J$3:J$98)&gt;10,IF(AND(ISNUMBER('Control Sample Data'!J46),'Control Sample Data'!J46&lt;$B$1,'Control Sample Data'!J46&gt;0),'Control Sample Data'!J46,$B$1),"")</f>
        <v/>
      </c>
      <c r="W47" s="15" t="str">
        <f>IF(SUM('Control Sample Data'!K$3:K$98)&gt;10,IF(AND(ISNUMBER('Control Sample Data'!K46),'Control Sample Data'!K46&lt;$B$1,'Control Sample Data'!K46&gt;0),'Control Sample Data'!K46,$B$1),"")</f>
        <v/>
      </c>
      <c r="X47" s="15" t="str">
        <f>IF(SUM('Control Sample Data'!L$3:L$98)&gt;10,IF(AND(ISNUMBER('Control Sample Data'!L46),'Control Sample Data'!L46&lt;$B$1,'Control Sample Data'!L46&gt;0),'Control Sample Data'!L46,$B$1),"")</f>
        <v/>
      </c>
      <c r="Y47" s="15" t="str">
        <f>IF(SUM('Control Sample Data'!M$3:M$98)&gt;10,IF(AND(ISNUMBER('Control Sample Data'!M46),'Control Sample Data'!M46&lt;$B$1,'Control Sample Data'!M46&gt;0),'Control Sample Data'!M46,$B$1),"")</f>
        <v/>
      </c>
      <c r="AT47" s="34" t="str">
        <f t="shared" si="44"/>
        <v/>
      </c>
      <c r="AU47" s="34" t="str">
        <f t="shared" si="45"/>
        <v/>
      </c>
      <c r="AV47" s="34" t="str">
        <f t="shared" si="46"/>
        <v/>
      </c>
      <c r="AW47" s="34" t="str">
        <f t="shared" si="47"/>
        <v/>
      </c>
      <c r="AX47" s="34" t="str">
        <f t="shared" si="48"/>
        <v/>
      </c>
      <c r="AY47" s="34" t="str">
        <f t="shared" si="49"/>
        <v/>
      </c>
      <c r="AZ47" s="34" t="str">
        <f t="shared" si="50"/>
        <v/>
      </c>
      <c r="BA47" s="34" t="str">
        <f t="shared" si="51"/>
        <v/>
      </c>
      <c r="BB47" s="34" t="str">
        <f t="shared" si="52"/>
        <v/>
      </c>
      <c r="BC47" s="34" t="str">
        <f t="shared" si="53"/>
        <v/>
      </c>
      <c r="BD47" s="34" t="str">
        <f t="shared" si="54"/>
        <v/>
      </c>
      <c r="BE47" s="34" t="str">
        <f t="shared" si="55"/>
        <v/>
      </c>
      <c r="BF47" s="34" t="str">
        <f t="shared" si="56"/>
        <v/>
      </c>
      <c r="BG47" s="34" t="str">
        <f t="shared" si="57"/>
        <v/>
      </c>
      <c r="BH47" s="34" t="str">
        <f t="shared" si="58"/>
        <v/>
      </c>
      <c r="BI47" s="34" t="str">
        <f t="shared" si="59"/>
        <v/>
      </c>
      <c r="BJ47" s="34" t="str">
        <f t="shared" si="60"/>
        <v/>
      </c>
      <c r="BK47" s="34" t="str">
        <f t="shared" si="61"/>
        <v/>
      </c>
      <c r="BL47" s="34" t="str">
        <f t="shared" si="62"/>
        <v/>
      </c>
      <c r="BM47" s="34" t="str">
        <f t="shared" si="63"/>
        <v/>
      </c>
      <c r="BN47" s="36" t="e">
        <f t="shared" si="21"/>
        <v>#DIV/0!</v>
      </c>
      <c r="BO47" s="36" t="e">
        <f t="shared" si="22"/>
        <v>#DIV/0!</v>
      </c>
      <c r="BP47" s="37" t="str">
        <f t="shared" si="23"/>
        <v/>
      </c>
      <c r="BQ47" s="37" t="str">
        <f t="shared" si="24"/>
        <v/>
      </c>
      <c r="BR47" s="37" t="str">
        <f t="shared" si="25"/>
        <v/>
      </c>
      <c r="BS47" s="37" t="str">
        <f t="shared" si="26"/>
        <v/>
      </c>
      <c r="BT47" s="37" t="str">
        <f t="shared" si="27"/>
        <v/>
      </c>
      <c r="BU47" s="37" t="str">
        <f t="shared" si="28"/>
        <v/>
      </c>
      <c r="BV47" s="37" t="str">
        <f t="shared" si="29"/>
        <v/>
      </c>
      <c r="BW47" s="37" t="str">
        <f t="shared" si="30"/>
        <v/>
      </c>
      <c r="BX47" s="37" t="str">
        <f t="shared" si="31"/>
        <v/>
      </c>
      <c r="BY47" s="37" t="str">
        <f t="shared" si="32"/>
        <v/>
      </c>
      <c r="BZ47" s="37" t="str">
        <f t="shared" si="33"/>
        <v/>
      </c>
      <c r="CA47" s="37" t="str">
        <f t="shared" si="34"/>
        <v/>
      </c>
      <c r="CB47" s="37" t="str">
        <f t="shared" si="35"/>
        <v/>
      </c>
      <c r="CC47" s="37" t="str">
        <f t="shared" si="36"/>
        <v/>
      </c>
      <c r="CD47" s="37" t="str">
        <f t="shared" si="37"/>
        <v/>
      </c>
      <c r="CE47" s="37" t="str">
        <f t="shared" si="38"/>
        <v/>
      </c>
      <c r="CF47" s="37" t="str">
        <f t="shared" si="39"/>
        <v/>
      </c>
      <c r="CG47" s="37" t="str">
        <f t="shared" si="40"/>
        <v/>
      </c>
      <c r="CH47" s="37" t="str">
        <f t="shared" si="41"/>
        <v/>
      </c>
      <c r="CI47" s="37" t="str">
        <f t="shared" si="42"/>
        <v/>
      </c>
    </row>
    <row r="48" spans="1:87">
      <c r="A48" s="16"/>
      <c r="B48" s="14" t="str">
        <f>'Gene Table'!D47</f>
        <v>NM_005343</v>
      </c>
      <c r="C48" s="14" t="s">
        <v>185</v>
      </c>
      <c r="D48" s="15" t="str">
        <f>IF(SUM('Test Sample Data'!D$3:D$98)&gt;10,IF(AND(ISNUMBER('Test Sample Data'!D47),'Test Sample Data'!D47&lt;$B$1,'Test Sample Data'!D47&gt;0),'Test Sample Data'!D47,$B$1),"")</f>
        <v/>
      </c>
      <c r="E48" s="15" t="str">
        <f>IF(SUM('Test Sample Data'!E$3:E$98)&gt;10,IF(AND(ISNUMBER('Test Sample Data'!E47),'Test Sample Data'!E47&lt;$B$1,'Test Sample Data'!E47&gt;0),'Test Sample Data'!E47,$B$1),"")</f>
        <v/>
      </c>
      <c r="F48" s="15" t="str">
        <f>IF(SUM('Test Sample Data'!F$3:F$98)&gt;10,IF(AND(ISNUMBER('Test Sample Data'!F47),'Test Sample Data'!F47&lt;$B$1,'Test Sample Data'!F47&gt;0),'Test Sample Data'!F47,$B$1),"")</f>
        <v/>
      </c>
      <c r="G48" s="15" t="str">
        <f>IF(SUM('Test Sample Data'!G$3:G$98)&gt;10,IF(AND(ISNUMBER('Test Sample Data'!G47),'Test Sample Data'!G47&lt;$B$1,'Test Sample Data'!G47&gt;0),'Test Sample Data'!G47,$B$1),"")</f>
        <v/>
      </c>
      <c r="H48" s="15" t="str">
        <f>IF(SUM('Test Sample Data'!H$3:H$98)&gt;10,IF(AND(ISNUMBER('Test Sample Data'!H47),'Test Sample Data'!H47&lt;$B$1,'Test Sample Data'!H47&gt;0),'Test Sample Data'!H47,$B$1),"")</f>
        <v/>
      </c>
      <c r="I48" s="15" t="str">
        <f>IF(SUM('Test Sample Data'!I$3:I$98)&gt;10,IF(AND(ISNUMBER('Test Sample Data'!I47),'Test Sample Data'!I47&lt;$B$1,'Test Sample Data'!I47&gt;0),'Test Sample Data'!I47,$B$1),"")</f>
        <v/>
      </c>
      <c r="J48" s="15" t="str">
        <f>IF(SUM('Test Sample Data'!J$3:J$98)&gt;10,IF(AND(ISNUMBER('Test Sample Data'!J47),'Test Sample Data'!J47&lt;$B$1,'Test Sample Data'!J47&gt;0),'Test Sample Data'!J47,$B$1),"")</f>
        <v/>
      </c>
      <c r="K48" s="15" t="str">
        <f>IF(SUM('Test Sample Data'!K$3:K$98)&gt;10,IF(AND(ISNUMBER('Test Sample Data'!K47),'Test Sample Data'!K47&lt;$B$1,'Test Sample Data'!K47&gt;0),'Test Sample Data'!K47,$B$1),"")</f>
        <v/>
      </c>
      <c r="L48" s="15" t="str">
        <f>IF(SUM('Test Sample Data'!L$3:L$98)&gt;10,IF(AND(ISNUMBER('Test Sample Data'!L47),'Test Sample Data'!L47&lt;$B$1,'Test Sample Data'!L47&gt;0),'Test Sample Data'!L47,$B$1),"")</f>
        <v/>
      </c>
      <c r="M48" s="15" t="str">
        <f>IF(SUM('Test Sample Data'!M$3:M$98)&gt;10,IF(AND(ISNUMBER('Test Sample Data'!M47),'Test Sample Data'!M47&lt;$B$1,'Test Sample Data'!M47&gt;0),'Test Sample Data'!M47,$B$1),"")</f>
        <v/>
      </c>
      <c r="N48" s="15" t="str">
        <f>'Gene Table'!D47</f>
        <v>NM_005343</v>
      </c>
      <c r="O48" s="14" t="s">
        <v>185</v>
      </c>
      <c r="P48" s="15" t="str">
        <f>IF(SUM('Control Sample Data'!D$3:D$98)&gt;10,IF(AND(ISNUMBER('Control Sample Data'!D47),'Control Sample Data'!D47&lt;$B$1,'Control Sample Data'!D47&gt;0),'Control Sample Data'!D47,$B$1),"")</f>
        <v/>
      </c>
      <c r="Q48" s="15" t="str">
        <f>IF(SUM('Control Sample Data'!E$3:E$98)&gt;10,IF(AND(ISNUMBER('Control Sample Data'!E47),'Control Sample Data'!E47&lt;$B$1,'Control Sample Data'!E47&gt;0),'Control Sample Data'!E47,$B$1),"")</f>
        <v/>
      </c>
      <c r="R48" s="15" t="str">
        <f>IF(SUM('Control Sample Data'!F$3:F$98)&gt;10,IF(AND(ISNUMBER('Control Sample Data'!F47),'Control Sample Data'!F47&lt;$B$1,'Control Sample Data'!F47&gt;0),'Control Sample Data'!F47,$B$1),"")</f>
        <v/>
      </c>
      <c r="S48" s="15" t="str">
        <f>IF(SUM('Control Sample Data'!G$3:G$98)&gt;10,IF(AND(ISNUMBER('Control Sample Data'!G47),'Control Sample Data'!G47&lt;$B$1,'Control Sample Data'!G47&gt;0),'Control Sample Data'!G47,$B$1),"")</f>
        <v/>
      </c>
      <c r="T48" s="15" t="str">
        <f>IF(SUM('Control Sample Data'!H$3:H$98)&gt;10,IF(AND(ISNUMBER('Control Sample Data'!H47),'Control Sample Data'!H47&lt;$B$1,'Control Sample Data'!H47&gt;0),'Control Sample Data'!H47,$B$1),"")</f>
        <v/>
      </c>
      <c r="U48" s="15" t="str">
        <f>IF(SUM('Control Sample Data'!I$3:I$98)&gt;10,IF(AND(ISNUMBER('Control Sample Data'!I47),'Control Sample Data'!I47&lt;$B$1,'Control Sample Data'!I47&gt;0),'Control Sample Data'!I47,$B$1),"")</f>
        <v/>
      </c>
      <c r="V48" s="15" t="str">
        <f>IF(SUM('Control Sample Data'!J$3:J$98)&gt;10,IF(AND(ISNUMBER('Control Sample Data'!J47),'Control Sample Data'!J47&lt;$B$1,'Control Sample Data'!J47&gt;0),'Control Sample Data'!J47,$B$1),"")</f>
        <v/>
      </c>
      <c r="W48" s="15" t="str">
        <f>IF(SUM('Control Sample Data'!K$3:K$98)&gt;10,IF(AND(ISNUMBER('Control Sample Data'!K47),'Control Sample Data'!K47&lt;$B$1,'Control Sample Data'!K47&gt;0),'Control Sample Data'!K47,$B$1),"")</f>
        <v/>
      </c>
      <c r="X48" s="15" t="str">
        <f>IF(SUM('Control Sample Data'!L$3:L$98)&gt;10,IF(AND(ISNUMBER('Control Sample Data'!L47),'Control Sample Data'!L47&lt;$B$1,'Control Sample Data'!L47&gt;0),'Control Sample Data'!L47,$B$1),"")</f>
        <v/>
      </c>
      <c r="Y48" s="15" t="str">
        <f>IF(SUM('Control Sample Data'!M$3:M$98)&gt;10,IF(AND(ISNUMBER('Control Sample Data'!M47),'Control Sample Data'!M47&lt;$B$1,'Control Sample Data'!M47&gt;0),'Control Sample Data'!M47,$B$1),"")</f>
        <v/>
      </c>
      <c r="AT48" s="34" t="str">
        <f t="shared" si="44"/>
        <v/>
      </c>
      <c r="AU48" s="34" t="str">
        <f t="shared" si="45"/>
        <v/>
      </c>
      <c r="AV48" s="34" t="str">
        <f t="shared" si="46"/>
        <v/>
      </c>
      <c r="AW48" s="34" t="str">
        <f t="shared" si="47"/>
        <v/>
      </c>
      <c r="AX48" s="34" t="str">
        <f t="shared" si="48"/>
        <v/>
      </c>
      <c r="AY48" s="34" t="str">
        <f t="shared" si="49"/>
        <v/>
      </c>
      <c r="AZ48" s="34" t="str">
        <f t="shared" si="50"/>
        <v/>
      </c>
      <c r="BA48" s="34" t="str">
        <f t="shared" si="51"/>
        <v/>
      </c>
      <c r="BB48" s="34" t="str">
        <f t="shared" si="52"/>
        <v/>
      </c>
      <c r="BC48" s="34" t="str">
        <f t="shared" si="53"/>
        <v/>
      </c>
      <c r="BD48" s="34" t="str">
        <f t="shared" si="54"/>
        <v/>
      </c>
      <c r="BE48" s="34" t="str">
        <f t="shared" si="55"/>
        <v/>
      </c>
      <c r="BF48" s="34" t="str">
        <f t="shared" si="56"/>
        <v/>
      </c>
      <c r="BG48" s="34" t="str">
        <f t="shared" si="57"/>
        <v/>
      </c>
      <c r="BH48" s="34" t="str">
        <f t="shared" si="58"/>
        <v/>
      </c>
      <c r="BI48" s="34" t="str">
        <f t="shared" si="59"/>
        <v/>
      </c>
      <c r="BJ48" s="34" t="str">
        <f t="shared" si="60"/>
        <v/>
      </c>
      <c r="BK48" s="34" t="str">
        <f t="shared" si="61"/>
        <v/>
      </c>
      <c r="BL48" s="34" t="str">
        <f t="shared" si="62"/>
        <v/>
      </c>
      <c r="BM48" s="34" t="str">
        <f t="shared" si="63"/>
        <v/>
      </c>
      <c r="BN48" s="36" t="e">
        <f t="shared" si="21"/>
        <v>#DIV/0!</v>
      </c>
      <c r="BO48" s="36" t="e">
        <f t="shared" si="22"/>
        <v>#DIV/0!</v>
      </c>
      <c r="BP48" s="37" t="str">
        <f t="shared" si="23"/>
        <v/>
      </c>
      <c r="BQ48" s="37" t="str">
        <f t="shared" si="24"/>
        <v/>
      </c>
      <c r="BR48" s="37" t="str">
        <f t="shared" si="25"/>
        <v/>
      </c>
      <c r="BS48" s="37" t="str">
        <f t="shared" si="26"/>
        <v/>
      </c>
      <c r="BT48" s="37" t="str">
        <f t="shared" si="27"/>
        <v/>
      </c>
      <c r="BU48" s="37" t="str">
        <f t="shared" si="28"/>
        <v/>
      </c>
      <c r="BV48" s="37" t="str">
        <f t="shared" si="29"/>
        <v/>
      </c>
      <c r="BW48" s="37" t="str">
        <f t="shared" si="30"/>
        <v/>
      </c>
      <c r="BX48" s="37" t="str">
        <f t="shared" si="31"/>
        <v/>
      </c>
      <c r="BY48" s="37" t="str">
        <f t="shared" si="32"/>
        <v/>
      </c>
      <c r="BZ48" s="37" t="str">
        <f t="shared" si="33"/>
        <v/>
      </c>
      <c r="CA48" s="37" t="str">
        <f t="shared" si="34"/>
        <v/>
      </c>
      <c r="CB48" s="37" t="str">
        <f t="shared" si="35"/>
        <v/>
      </c>
      <c r="CC48" s="37" t="str">
        <f t="shared" si="36"/>
        <v/>
      </c>
      <c r="CD48" s="37" t="str">
        <f t="shared" si="37"/>
        <v/>
      </c>
      <c r="CE48" s="37" t="str">
        <f t="shared" si="38"/>
        <v/>
      </c>
      <c r="CF48" s="37" t="str">
        <f t="shared" si="39"/>
        <v/>
      </c>
      <c r="CG48" s="37" t="str">
        <f t="shared" si="40"/>
        <v/>
      </c>
      <c r="CH48" s="37" t="str">
        <f t="shared" si="41"/>
        <v/>
      </c>
      <c r="CI48" s="37" t="str">
        <f t="shared" si="42"/>
        <v/>
      </c>
    </row>
    <row r="49" spans="1:87">
      <c r="A49" s="16"/>
      <c r="B49" s="14" t="str">
        <f>'Gene Table'!D48</f>
        <v>NM_000179</v>
      </c>
      <c r="C49" s="14" t="s">
        <v>189</v>
      </c>
      <c r="D49" s="15" t="str">
        <f>IF(SUM('Test Sample Data'!D$3:D$98)&gt;10,IF(AND(ISNUMBER('Test Sample Data'!D48),'Test Sample Data'!D48&lt;$B$1,'Test Sample Data'!D48&gt;0),'Test Sample Data'!D48,$B$1),"")</f>
        <v/>
      </c>
      <c r="E49" s="15" t="str">
        <f>IF(SUM('Test Sample Data'!E$3:E$98)&gt;10,IF(AND(ISNUMBER('Test Sample Data'!E48),'Test Sample Data'!E48&lt;$B$1,'Test Sample Data'!E48&gt;0),'Test Sample Data'!E48,$B$1),"")</f>
        <v/>
      </c>
      <c r="F49" s="15" t="str">
        <f>IF(SUM('Test Sample Data'!F$3:F$98)&gt;10,IF(AND(ISNUMBER('Test Sample Data'!F48),'Test Sample Data'!F48&lt;$B$1,'Test Sample Data'!F48&gt;0),'Test Sample Data'!F48,$B$1),"")</f>
        <v/>
      </c>
      <c r="G49" s="15" t="str">
        <f>IF(SUM('Test Sample Data'!G$3:G$98)&gt;10,IF(AND(ISNUMBER('Test Sample Data'!G48),'Test Sample Data'!G48&lt;$B$1,'Test Sample Data'!G48&gt;0),'Test Sample Data'!G48,$B$1),"")</f>
        <v/>
      </c>
      <c r="H49" s="15" t="str">
        <f>IF(SUM('Test Sample Data'!H$3:H$98)&gt;10,IF(AND(ISNUMBER('Test Sample Data'!H48),'Test Sample Data'!H48&lt;$B$1,'Test Sample Data'!H48&gt;0),'Test Sample Data'!H48,$B$1),"")</f>
        <v/>
      </c>
      <c r="I49" s="15" t="str">
        <f>IF(SUM('Test Sample Data'!I$3:I$98)&gt;10,IF(AND(ISNUMBER('Test Sample Data'!I48),'Test Sample Data'!I48&lt;$B$1,'Test Sample Data'!I48&gt;0),'Test Sample Data'!I48,$B$1),"")</f>
        <v/>
      </c>
      <c r="J49" s="15" t="str">
        <f>IF(SUM('Test Sample Data'!J$3:J$98)&gt;10,IF(AND(ISNUMBER('Test Sample Data'!J48),'Test Sample Data'!J48&lt;$B$1,'Test Sample Data'!J48&gt;0),'Test Sample Data'!J48,$B$1),"")</f>
        <v/>
      </c>
      <c r="K49" s="15" t="str">
        <f>IF(SUM('Test Sample Data'!K$3:K$98)&gt;10,IF(AND(ISNUMBER('Test Sample Data'!K48),'Test Sample Data'!K48&lt;$B$1,'Test Sample Data'!K48&gt;0),'Test Sample Data'!K48,$B$1),"")</f>
        <v/>
      </c>
      <c r="L49" s="15" t="str">
        <f>IF(SUM('Test Sample Data'!L$3:L$98)&gt;10,IF(AND(ISNUMBER('Test Sample Data'!L48),'Test Sample Data'!L48&lt;$B$1,'Test Sample Data'!L48&gt;0),'Test Sample Data'!L48,$B$1),"")</f>
        <v/>
      </c>
      <c r="M49" s="15" t="str">
        <f>IF(SUM('Test Sample Data'!M$3:M$98)&gt;10,IF(AND(ISNUMBER('Test Sample Data'!M48),'Test Sample Data'!M48&lt;$B$1,'Test Sample Data'!M48&gt;0),'Test Sample Data'!M48,$B$1),"")</f>
        <v/>
      </c>
      <c r="N49" s="15" t="str">
        <f>'Gene Table'!D48</f>
        <v>NM_000179</v>
      </c>
      <c r="O49" s="14" t="s">
        <v>189</v>
      </c>
      <c r="P49" s="15" t="str">
        <f>IF(SUM('Control Sample Data'!D$3:D$98)&gt;10,IF(AND(ISNUMBER('Control Sample Data'!D48),'Control Sample Data'!D48&lt;$B$1,'Control Sample Data'!D48&gt;0),'Control Sample Data'!D48,$B$1),"")</f>
        <v/>
      </c>
      <c r="Q49" s="15" t="str">
        <f>IF(SUM('Control Sample Data'!E$3:E$98)&gt;10,IF(AND(ISNUMBER('Control Sample Data'!E48),'Control Sample Data'!E48&lt;$B$1,'Control Sample Data'!E48&gt;0),'Control Sample Data'!E48,$B$1),"")</f>
        <v/>
      </c>
      <c r="R49" s="15" t="str">
        <f>IF(SUM('Control Sample Data'!F$3:F$98)&gt;10,IF(AND(ISNUMBER('Control Sample Data'!F48),'Control Sample Data'!F48&lt;$B$1,'Control Sample Data'!F48&gt;0),'Control Sample Data'!F48,$B$1),"")</f>
        <v/>
      </c>
      <c r="S49" s="15" t="str">
        <f>IF(SUM('Control Sample Data'!G$3:G$98)&gt;10,IF(AND(ISNUMBER('Control Sample Data'!G48),'Control Sample Data'!G48&lt;$B$1,'Control Sample Data'!G48&gt;0),'Control Sample Data'!G48,$B$1),"")</f>
        <v/>
      </c>
      <c r="T49" s="15" t="str">
        <f>IF(SUM('Control Sample Data'!H$3:H$98)&gt;10,IF(AND(ISNUMBER('Control Sample Data'!H48),'Control Sample Data'!H48&lt;$B$1,'Control Sample Data'!H48&gt;0),'Control Sample Data'!H48,$B$1),"")</f>
        <v/>
      </c>
      <c r="U49" s="15" t="str">
        <f>IF(SUM('Control Sample Data'!I$3:I$98)&gt;10,IF(AND(ISNUMBER('Control Sample Data'!I48),'Control Sample Data'!I48&lt;$B$1,'Control Sample Data'!I48&gt;0),'Control Sample Data'!I48,$B$1),"")</f>
        <v/>
      </c>
      <c r="V49" s="15" t="str">
        <f>IF(SUM('Control Sample Data'!J$3:J$98)&gt;10,IF(AND(ISNUMBER('Control Sample Data'!J48),'Control Sample Data'!J48&lt;$B$1,'Control Sample Data'!J48&gt;0),'Control Sample Data'!J48,$B$1),"")</f>
        <v/>
      </c>
      <c r="W49" s="15" t="str">
        <f>IF(SUM('Control Sample Data'!K$3:K$98)&gt;10,IF(AND(ISNUMBER('Control Sample Data'!K48),'Control Sample Data'!K48&lt;$B$1,'Control Sample Data'!K48&gt;0),'Control Sample Data'!K48,$B$1),"")</f>
        <v/>
      </c>
      <c r="X49" s="15" t="str">
        <f>IF(SUM('Control Sample Data'!L$3:L$98)&gt;10,IF(AND(ISNUMBER('Control Sample Data'!L48),'Control Sample Data'!L48&lt;$B$1,'Control Sample Data'!L48&gt;0),'Control Sample Data'!L48,$B$1),"")</f>
        <v/>
      </c>
      <c r="Y49" s="15" t="str">
        <f>IF(SUM('Control Sample Data'!M$3:M$98)&gt;10,IF(AND(ISNUMBER('Control Sample Data'!M48),'Control Sample Data'!M48&lt;$B$1,'Control Sample Data'!M48&gt;0),'Control Sample Data'!M48,$B$1),"")</f>
        <v/>
      </c>
      <c r="AT49" s="34" t="str">
        <f t="shared" si="44"/>
        <v/>
      </c>
      <c r="AU49" s="34" t="str">
        <f t="shared" si="45"/>
        <v/>
      </c>
      <c r="AV49" s="34" t="str">
        <f t="shared" si="46"/>
        <v/>
      </c>
      <c r="AW49" s="34" t="str">
        <f t="shared" si="47"/>
        <v/>
      </c>
      <c r="AX49" s="34" t="str">
        <f t="shared" si="48"/>
        <v/>
      </c>
      <c r="AY49" s="34" t="str">
        <f t="shared" si="49"/>
        <v/>
      </c>
      <c r="AZ49" s="34" t="str">
        <f t="shared" si="50"/>
        <v/>
      </c>
      <c r="BA49" s="34" t="str">
        <f t="shared" si="51"/>
        <v/>
      </c>
      <c r="BB49" s="34" t="str">
        <f t="shared" si="52"/>
        <v/>
      </c>
      <c r="BC49" s="34" t="str">
        <f t="shared" si="53"/>
        <v/>
      </c>
      <c r="BD49" s="34" t="str">
        <f t="shared" si="54"/>
        <v/>
      </c>
      <c r="BE49" s="34" t="str">
        <f t="shared" si="55"/>
        <v/>
      </c>
      <c r="BF49" s="34" t="str">
        <f t="shared" si="56"/>
        <v/>
      </c>
      <c r="BG49" s="34" t="str">
        <f t="shared" si="57"/>
        <v/>
      </c>
      <c r="BH49" s="34" t="str">
        <f t="shared" si="58"/>
        <v/>
      </c>
      <c r="BI49" s="34" t="str">
        <f t="shared" si="59"/>
        <v/>
      </c>
      <c r="BJ49" s="34" t="str">
        <f t="shared" si="60"/>
        <v/>
      </c>
      <c r="BK49" s="34" t="str">
        <f t="shared" si="61"/>
        <v/>
      </c>
      <c r="BL49" s="34" t="str">
        <f t="shared" si="62"/>
        <v/>
      </c>
      <c r="BM49" s="34" t="str">
        <f t="shared" si="63"/>
        <v/>
      </c>
      <c r="BN49" s="36" t="e">
        <f t="shared" si="21"/>
        <v>#DIV/0!</v>
      </c>
      <c r="BO49" s="36" t="e">
        <f t="shared" si="22"/>
        <v>#DIV/0!</v>
      </c>
      <c r="BP49" s="37" t="str">
        <f t="shared" si="23"/>
        <v/>
      </c>
      <c r="BQ49" s="37" t="str">
        <f t="shared" si="24"/>
        <v/>
      </c>
      <c r="BR49" s="37" t="str">
        <f t="shared" si="25"/>
        <v/>
      </c>
      <c r="BS49" s="37" t="str">
        <f t="shared" si="26"/>
        <v/>
      </c>
      <c r="BT49" s="37" t="str">
        <f t="shared" si="27"/>
        <v/>
      </c>
      <c r="BU49" s="37" t="str">
        <f t="shared" si="28"/>
        <v/>
      </c>
      <c r="BV49" s="37" t="str">
        <f t="shared" si="29"/>
        <v/>
      </c>
      <c r="BW49" s="37" t="str">
        <f t="shared" si="30"/>
        <v/>
      </c>
      <c r="BX49" s="37" t="str">
        <f t="shared" si="31"/>
        <v/>
      </c>
      <c r="BY49" s="37" t="str">
        <f t="shared" si="32"/>
        <v/>
      </c>
      <c r="BZ49" s="37" t="str">
        <f t="shared" si="33"/>
        <v/>
      </c>
      <c r="CA49" s="37" t="str">
        <f t="shared" si="34"/>
        <v/>
      </c>
      <c r="CB49" s="37" t="str">
        <f t="shared" si="35"/>
        <v/>
      </c>
      <c r="CC49" s="37" t="str">
        <f t="shared" si="36"/>
        <v/>
      </c>
      <c r="CD49" s="37" t="str">
        <f t="shared" si="37"/>
        <v/>
      </c>
      <c r="CE49" s="37" t="str">
        <f t="shared" si="38"/>
        <v/>
      </c>
      <c r="CF49" s="37" t="str">
        <f t="shared" si="39"/>
        <v/>
      </c>
      <c r="CG49" s="37" t="str">
        <f t="shared" si="40"/>
        <v/>
      </c>
      <c r="CH49" s="37" t="str">
        <f t="shared" si="41"/>
        <v/>
      </c>
      <c r="CI49" s="37" t="str">
        <f t="shared" si="42"/>
        <v/>
      </c>
    </row>
    <row r="50" spans="1:87">
      <c r="A50" s="16"/>
      <c r="B50" s="14" t="str">
        <f>'Gene Table'!D49</f>
        <v>NM_000849</v>
      </c>
      <c r="C50" s="14" t="s">
        <v>193</v>
      </c>
      <c r="D50" s="15" t="str">
        <f>IF(SUM('Test Sample Data'!D$3:D$98)&gt;10,IF(AND(ISNUMBER('Test Sample Data'!D49),'Test Sample Data'!D49&lt;$B$1,'Test Sample Data'!D49&gt;0),'Test Sample Data'!D49,$B$1),"")</f>
        <v/>
      </c>
      <c r="E50" s="15" t="str">
        <f>IF(SUM('Test Sample Data'!E$3:E$98)&gt;10,IF(AND(ISNUMBER('Test Sample Data'!E49),'Test Sample Data'!E49&lt;$B$1,'Test Sample Data'!E49&gt;0),'Test Sample Data'!E49,$B$1),"")</f>
        <v/>
      </c>
      <c r="F50" s="15" t="str">
        <f>IF(SUM('Test Sample Data'!F$3:F$98)&gt;10,IF(AND(ISNUMBER('Test Sample Data'!F49),'Test Sample Data'!F49&lt;$B$1,'Test Sample Data'!F49&gt;0),'Test Sample Data'!F49,$B$1),"")</f>
        <v/>
      </c>
      <c r="G50" s="15" t="str">
        <f>IF(SUM('Test Sample Data'!G$3:G$98)&gt;10,IF(AND(ISNUMBER('Test Sample Data'!G49),'Test Sample Data'!G49&lt;$B$1,'Test Sample Data'!G49&gt;0),'Test Sample Data'!G49,$B$1),"")</f>
        <v/>
      </c>
      <c r="H50" s="15" t="str">
        <f>IF(SUM('Test Sample Data'!H$3:H$98)&gt;10,IF(AND(ISNUMBER('Test Sample Data'!H49),'Test Sample Data'!H49&lt;$B$1,'Test Sample Data'!H49&gt;0),'Test Sample Data'!H49,$B$1),"")</f>
        <v/>
      </c>
      <c r="I50" s="15" t="str">
        <f>IF(SUM('Test Sample Data'!I$3:I$98)&gt;10,IF(AND(ISNUMBER('Test Sample Data'!I49),'Test Sample Data'!I49&lt;$B$1,'Test Sample Data'!I49&gt;0),'Test Sample Data'!I49,$B$1),"")</f>
        <v/>
      </c>
      <c r="J50" s="15" t="str">
        <f>IF(SUM('Test Sample Data'!J$3:J$98)&gt;10,IF(AND(ISNUMBER('Test Sample Data'!J49),'Test Sample Data'!J49&lt;$B$1,'Test Sample Data'!J49&gt;0),'Test Sample Data'!J49,$B$1),"")</f>
        <v/>
      </c>
      <c r="K50" s="15" t="str">
        <f>IF(SUM('Test Sample Data'!K$3:K$98)&gt;10,IF(AND(ISNUMBER('Test Sample Data'!K49),'Test Sample Data'!K49&lt;$B$1,'Test Sample Data'!K49&gt;0),'Test Sample Data'!K49,$B$1),"")</f>
        <v/>
      </c>
      <c r="L50" s="15" t="str">
        <f>IF(SUM('Test Sample Data'!L$3:L$98)&gt;10,IF(AND(ISNUMBER('Test Sample Data'!L49),'Test Sample Data'!L49&lt;$B$1,'Test Sample Data'!L49&gt;0),'Test Sample Data'!L49,$B$1),"")</f>
        <v/>
      </c>
      <c r="M50" s="15" t="str">
        <f>IF(SUM('Test Sample Data'!M$3:M$98)&gt;10,IF(AND(ISNUMBER('Test Sample Data'!M49),'Test Sample Data'!M49&lt;$B$1,'Test Sample Data'!M49&gt;0),'Test Sample Data'!M49,$B$1),"")</f>
        <v/>
      </c>
      <c r="N50" s="15" t="str">
        <f>'Gene Table'!D49</f>
        <v>NM_000849</v>
      </c>
      <c r="O50" s="14" t="s">
        <v>193</v>
      </c>
      <c r="P50" s="15" t="str">
        <f>IF(SUM('Control Sample Data'!D$3:D$98)&gt;10,IF(AND(ISNUMBER('Control Sample Data'!D49),'Control Sample Data'!D49&lt;$B$1,'Control Sample Data'!D49&gt;0),'Control Sample Data'!D49,$B$1),"")</f>
        <v/>
      </c>
      <c r="Q50" s="15" t="str">
        <f>IF(SUM('Control Sample Data'!E$3:E$98)&gt;10,IF(AND(ISNUMBER('Control Sample Data'!E49),'Control Sample Data'!E49&lt;$B$1,'Control Sample Data'!E49&gt;0),'Control Sample Data'!E49,$B$1),"")</f>
        <v/>
      </c>
      <c r="R50" s="15" t="str">
        <f>IF(SUM('Control Sample Data'!F$3:F$98)&gt;10,IF(AND(ISNUMBER('Control Sample Data'!F49),'Control Sample Data'!F49&lt;$B$1,'Control Sample Data'!F49&gt;0),'Control Sample Data'!F49,$B$1),"")</f>
        <v/>
      </c>
      <c r="S50" s="15" t="str">
        <f>IF(SUM('Control Sample Data'!G$3:G$98)&gt;10,IF(AND(ISNUMBER('Control Sample Data'!G49),'Control Sample Data'!G49&lt;$B$1,'Control Sample Data'!G49&gt;0),'Control Sample Data'!G49,$B$1),"")</f>
        <v/>
      </c>
      <c r="T50" s="15" t="str">
        <f>IF(SUM('Control Sample Data'!H$3:H$98)&gt;10,IF(AND(ISNUMBER('Control Sample Data'!H49),'Control Sample Data'!H49&lt;$B$1,'Control Sample Data'!H49&gt;0),'Control Sample Data'!H49,$B$1),"")</f>
        <v/>
      </c>
      <c r="U50" s="15" t="str">
        <f>IF(SUM('Control Sample Data'!I$3:I$98)&gt;10,IF(AND(ISNUMBER('Control Sample Data'!I49),'Control Sample Data'!I49&lt;$B$1,'Control Sample Data'!I49&gt;0),'Control Sample Data'!I49,$B$1),"")</f>
        <v/>
      </c>
      <c r="V50" s="15" t="str">
        <f>IF(SUM('Control Sample Data'!J$3:J$98)&gt;10,IF(AND(ISNUMBER('Control Sample Data'!J49),'Control Sample Data'!J49&lt;$B$1,'Control Sample Data'!J49&gt;0),'Control Sample Data'!J49,$B$1),"")</f>
        <v/>
      </c>
      <c r="W50" s="15" t="str">
        <f>IF(SUM('Control Sample Data'!K$3:K$98)&gt;10,IF(AND(ISNUMBER('Control Sample Data'!K49),'Control Sample Data'!K49&lt;$B$1,'Control Sample Data'!K49&gt;0),'Control Sample Data'!K49,$B$1),"")</f>
        <v/>
      </c>
      <c r="X50" s="15" t="str">
        <f>IF(SUM('Control Sample Data'!L$3:L$98)&gt;10,IF(AND(ISNUMBER('Control Sample Data'!L49),'Control Sample Data'!L49&lt;$B$1,'Control Sample Data'!L49&gt;0),'Control Sample Data'!L49,$B$1),"")</f>
        <v/>
      </c>
      <c r="Y50" s="15" t="str">
        <f>IF(SUM('Control Sample Data'!M$3:M$98)&gt;10,IF(AND(ISNUMBER('Control Sample Data'!M49),'Control Sample Data'!M49&lt;$B$1,'Control Sample Data'!M49&gt;0),'Control Sample Data'!M49,$B$1),"")</f>
        <v/>
      </c>
      <c r="AT50" s="34" t="str">
        <f t="shared" si="44"/>
        <v/>
      </c>
      <c r="AU50" s="34" t="str">
        <f t="shared" si="45"/>
        <v/>
      </c>
      <c r="AV50" s="34" t="str">
        <f t="shared" si="46"/>
        <v/>
      </c>
      <c r="AW50" s="34" t="str">
        <f t="shared" si="47"/>
        <v/>
      </c>
      <c r="AX50" s="34" t="str">
        <f t="shared" si="48"/>
        <v/>
      </c>
      <c r="AY50" s="34" t="str">
        <f t="shared" si="49"/>
        <v/>
      </c>
      <c r="AZ50" s="34" t="str">
        <f t="shared" si="50"/>
        <v/>
      </c>
      <c r="BA50" s="34" t="str">
        <f t="shared" si="51"/>
        <v/>
      </c>
      <c r="BB50" s="34" t="str">
        <f t="shared" si="52"/>
        <v/>
      </c>
      <c r="BC50" s="34" t="str">
        <f t="shared" si="53"/>
        <v/>
      </c>
      <c r="BD50" s="34" t="str">
        <f t="shared" si="54"/>
        <v/>
      </c>
      <c r="BE50" s="34" t="str">
        <f t="shared" si="55"/>
        <v/>
      </c>
      <c r="BF50" s="34" t="str">
        <f t="shared" si="56"/>
        <v/>
      </c>
      <c r="BG50" s="34" t="str">
        <f t="shared" si="57"/>
        <v/>
      </c>
      <c r="BH50" s="34" t="str">
        <f t="shared" si="58"/>
        <v/>
      </c>
      <c r="BI50" s="34" t="str">
        <f t="shared" si="59"/>
        <v/>
      </c>
      <c r="BJ50" s="34" t="str">
        <f t="shared" si="60"/>
        <v/>
      </c>
      <c r="BK50" s="34" t="str">
        <f t="shared" si="61"/>
        <v/>
      </c>
      <c r="BL50" s="34" t="str">
        <f t="shared" si="62"/>
        <v/>
      </c>
      <c r="BM50" s="34" t="str">
        <f t="shared" si="63"/>
        <v/>
      </c>
      <c r="BN50" s="36" t="e">
        <f t="shared" si="21"/>
        <v>#DIV/0!</v>
      </c>
      <c r="BO50" s="36" t="e">
        <f t="shared" si="22"/>
        <v>#DIV/0!</v>
      </c>
      <c r="BP50" s="37" t="str">
        <f t="shared" si="23"/>
        <v/>
      </c>
      <c r="BQ50" s="37" t="str">
        <f t="shared" si="24"/>
        <v/>
      </c>
      <c r="BR50" s="37" t="str">
        <f t="shared" si="25"/>
        <v/>
      </c>
      <c r="BS50" s="37" t="str">
        <f t="shared" si="26"/>
        <v/>
      </c>
      <c r="BT50" s="37" t="str">
        <f t="shared" si="27"/>
        <v/>
      </c>
      <c r="BU50" s="37" t="str">
        <f t="shared" si="28"/>
        <v/>
      </c>
      <c r="BV50" s="37" t="str">
        <f t="shared" si="29"/>
        <v/>
      </c>
      <c r="BW50" s="37" t="str">
        <f t="shared" si="30"/>
        <v/>
      </c>
      <c r="BX50" s="37" t="str">
        <f t="shared" si="31"/>
        <v/>
      </c>
      <c r="BY50" s="37" t="str">
        <f t="shared" si="32"/>
        <v/>
      </c>
      <c r="BZ50" s="37" t="str">
        <f t="shared" si="33"/>
        <v/>
      </c>
      <c r="CA50" s="37" t="str">
        <f t="shared" si="34"/>
        <v/>
      </c>
      <c r="CB50" s="37" t="str">
        <f t="shared" si="35"/>
        <v/>
      </c>
      <c r="CC50" s="37" t="str">
        <f t="shared" si="36"/>
        <v/>
      </c>
      <c r="CD50" s="37" t="str">
        <f t="shared" si="37"/>
        <v/>
      </c>
      <c r="CE50" s="37" t="str">
        <f t="shared" si="38"/>
        <v/>
      </c>
      <c r="CF50" s="37" t="str">
        <f t="shared" si="39"/>
        <v/>
      </c>
      <c r="CG50" s="37" t="str">
        <f t="shared" si="40"/>
        <v/>
      </c>
      <c r="CH50" s="37" t="str">
        <f t="shared" si="41"/>
        <v/>
      </c>
      <c r="CI50" s="37" t="str">
        <f t="shared" si="42"/>
        <v/>
      </c>
    </row>
    <row r="51" spans="1:87">
      <c r="A51" s="16"/>
      <c r="B51" s="14" t="str">
        <f>'Gene Table'!D50</f>
        <v>NM_000754</v>
      </c>
      <c r="C51" s="14" t="s">
        <v>197</v>
      </c>
      <c r="D51" s="15" t="str">
        <f>IF(SUM('Test Sample Data'!D$3:D$98)&gt;10,IF(AND(ISNUMBER('Test Sample Data'!D50),'Test Sample Data'!D50&lt;$B$1,'Test Sample Data'!D50&gt;0),'Test Sample Data'!D50,$B$1),"")</f>
        <v/>
      </c>
      <c r="E51" s="15" t="str">
        <f>IF(SUM('Test Sample Data'!E$3:E$98)&gt;10,IF(AND(ISNUMBER('Test Sample Data'!E50),'Test Sample Data'!E50&lt;$B$1,'Test Sample Data'!E50&gt;0),'Test Sample Data'!E50,$B$1),"")</f>
        <v/>
      </c>
      <c r="F51" s="15" t="str">
        <f>IF(SUM('Test Sample Data'!F$3:F$98)&gt;10,IF(AND(ISNUMBER('Test Sample Data'!F50),'Test Sample Data'!F50&lt;$B$1,'Test Sample Data'!F50&gt;0),'Test Sample Data'!F50,$B$1),"")</f>
        <v/>
      </c>
      <c r="G51" s="15" t="str">
        <f>IF(SUM('Test Sample Data'!G$3:G$98)&gt;10,IF(AND(ISNUMBER('Test Sample Data'!G50),'Test Sample Data'!G50&lt;$B$1,'Test Sample Data'!G50&gt;0),'Test Sample Data'!G50,$B$1),"")</f>
        <v/>
      </c>
      <c r="H51" s="15" t="str">
        <f>IF(SUM('Test Sample Data'!H$3:H$98)&gt;10,IF(AND(ISNUMBER('Test Sample Data'!H50),'Test Sample Data'!H50&lt;$B$1,'Test Sample Data'!H50&gt;0),'Test Sample Data'!H50,$B$1),"")</f>
        <v/>
      </c>
      <c r="I51" s="15" t="str">
        <f>IF(SUM('Test Sample Data'!I$3:I$98)&gt;10,IF(AND(ISNUMBER('Test Sample Data'!I50),'Test Sample Data'!I50&lt;$B$1,'Test Sample Data'!I50&gt;0),'Test Sample Data'!I50,$B$1),"")</f>
        <v/>
      </c>
      <c r="J51" s="15" t="str">
        <f>IF(SUM('Test Sample Data'!J$3:J$98)&gt;10,IF(AND(ISNUMBER('Test Sample Data'!J50),'Test Sample Data'!J50&lt;$B$1,'Test Sample Data'!J50&gt;0),'Test Sample Data'!J50,$B$1),"")</f>
        <v/>
      </c>
      <c r="K51" s="15" t="str">
        <f>IF(SUM('Test Sample Data'!K$3:K$98)&gt;10,IF(AND(ISNUMBER('Test Sample Data'!K50),'Test Sample Data'!K50&lt;$B$1,'Test Sample Data'!K50&gt;0),'Test Sample Data'!K50,$B$1),"")</f>
        <v/>
      </c>
      <c r="L51" s="15" t="str">
        <f>IF(SUM('Test Sample Data'!L$3:L$98)&gt;10,IF(AND(ISNUMBER('Test Sample Data'!L50),'Test Sample Data'!L50&lt;$B$1,'Test Sample Data'!L50&gt;0),'Test Sample Data'!L50,$B$1),"")</f>
        <v/>
      </c>
      <c r="M51" s="15" t="str">
        <f>IF(SUM('Test Sample Data'!M$3:M$98)&gt;10,IF(AND(ISNUMBER('Test Sample Data'!M50),'Test Sample Data'!M50&lt;$B$1,'Test Sample Data'!M50&gt;0),'Test Sample Data'!M50,$B$1),"")</f>
        <v/>
      </c>
      <c r="N51" s="15" t="str">
        <f>'Gene Table'!D50</f>
        <v>NM_000754</v>
      </c>
      <c r="O51" s="14" t="s">
        <v>197</v>
      </c>
      <c r="P51" s="15" t="str">
        <f>IF(SUM('Control Sample Data'!D$3:D$98)&gt;10,IF(AND(ISNUMBER('Control Sample Data'!D50),'Control Sample Data'!D50&lt;$B$1,'Control Sample Data'!D50&gt;0),'Control Sample Data'!D50,$B$1),"")</f>
        <v/>
      </c>
      <c r="Q51" s="15" t="str">
        <f>IF(SUM('Control Sample Data'!E$3:E$98)&gt;10,IF(AND(ISNUMBER('Control Sample Data'!E50),'Control Sample Data'!E50&lt;$B$1,'Control Sample Data'!E50&gt;0),'Control Sample Data'!E50,$B$1),"")</f>
        <v/>
      </c>
      <c r="R51" s="15" t="str">
        <f>IF(SUM('Control Sample Data'!F$3:F$98)&gt;10,IF(AND(ISNUMBER('Control Sample Data'!F50),'Control Sample Data'!F50&lt;$B$1,'Control Sample Data'!F50&gt;0),'Control Sample Data'!F50,$B$1),"")</f>
        <v/>
      </c>
      <c r="S51" s="15" t="str">
        <f>IF(SUM('Control Sample Data'!G$3:G$98)&gt;10,IF(AND(ISNUMBER('Control Sample Data'!G50),'Control Sample Data'!G50&lt;$B$1,'Control Sample Data'!G50&gt;0),'Control Sample Data'!G50,$B$1),"")</f>
        <v/>
      </c>
      <c r="T51" s="15" t="str">
        <f>IF(SUM('Control Sample Data'!H$3:H$98)&gt;10,IF(AND(ISNUMBER('Control Sample Data'!H50),'Control Sample Data'!H50&lt;$B$1,'Control Sample Data'!H50&gt;0),'Control Sample Data'!H50,$B$1),"")</f>
        <v/>
      </c>
      <c r="U51" s="15" t="str">
        <f>IF(SUM('Control Sample Data'!I$3:I$98)&gt;10,IF(AND(ISNUMBER('Control Sample Data'!I50),'Control Sample Data'!I50&lt;$B$1,'Control Sample Data'!I50&gt;0),'Control Sample Data'!I50,$B$1),"")</f>
        <v/>
      </c>
      <c r="V51" s="15" t="str">
        <f>IF(SUM('Control Sample Data'!J$3:J$98)&gt;10,IF(AND(ISNUMBER('Control Sample Data'!J50),'Control Sample Data'!J50&lt;$B$1,'Control Sample Data'!J50&gt;0),'Control Sample Data'!J50,$B$1),"")</f>
        <v/>
      </c>
      <c r="W51" s="15" t="str">
        <f>IF(SUM('Control Sample Data'!K$3:K$98)&gt;10,IF(AND(ISNUMBER('Control Sample Data'!K50),'Control Sample Data'!K50&lt;$B$1,'Control Sample Data'!K50&gt;0),'Control Sample Data'!K50,$B$1),"")</f>
        <v/>
      </c>
      <c r="X51" s="15" t="str">
        <f>IF(SUM('Control Sample Data'!L$3:L$98)&gt;10,IF(AND(ISNUMBER('Control Sample Data'!L50),'Control Sample Data'!L50&lt;$B$1,'Control Sample Data'!L50&gt;0),'Control Sample Data'!L50,$B$1),"")</f>
        <v/>
      </c>
      <c r="Y51" s="15" t="str">
        <f>IF(SUM('Control Sample Data'!M$3:M$98)&gt;10,IF(AND(ISNUMBER('Control Sample Data'!M50),'Control Sample Data'!M50&lt;$B$1,'Control Sample Data'!M50&gt;0),'Control Sample Data'!M50,$B$1),"")</f>
        <v/>
      </c>
      <c r="AT51" s="34" t="str">
        <f t="shared" si="44"/>
        <v/>
      </c>
      <c r="AU51" s="34" t="str">
        <f t="shared" si="45"/>
        <v/>
      </c>
      <c r="AV51" s="34" t="str">
        <f t="shared" si="46"/>
        <v/>
      </c>
      <c r="AW51" s="34" t="str">
        <f t="shared" si="47"/>
        <v/>
      </c>
      <c r="AX51" s="34" t="str">
        <f t="shared" si="48"/>
        <v/>
      </c>
      <c r="AY51" s="34" t="str">
        <f t="shared" si="49"/>
        <v/>
      </c>
      <c r="AZ51" s="34" t="str">
        <f t="shared" si="50"/>
        <v/>
      </c>
      <c r="BA51" s="34" t="str">
        <f t="shared" si="51"/>
        <v/>
      </c>
      <c r="BB51" s="34" t="str">
        <f t="shared" si="52"/>
        <v/>
      </c>
      <c r="BC51" s="34" t="str">
        <f t="shared" si="53"/>
        <v/>
      </c>
      <c r="BD51" s="34" t="str">
        <f t="shared" si="54"/>
        <v/>
      </c>
      <c r="BE51" s="34" t="str">
        <f t="shared" si="55"/>
        <v/>
      </c>
      <c r="BF51" s="34" t="str">
        <f t="shared" si="56"/>
        <v/>
      </c>
      <c r="BG51" s="34" t="str">
        <f t="shared" si="57"/>
        <v/>
      </c>
      <c r="BH51" s="34" t="str">
        <f t="shared" si="58"/>
        <v/>
      </c>
      <c r="BI51" s="34" t="str">
        <f t="shared" si="59"/>
        <v/>
      </c>
      <c r="BJ51" s="34" t="str">
        <f t="shared" si="60"/>
        <v/>
      </c>
      <c r="BK51" s="34" t="str">
        <f t="shared" si="61"/>
        <v/>
      </c>
      <c r="BL51" s="34" t="str">
        <f t="shared" si="62"/>
        <v/>
      </c>
      <c r="BM51" s="34" t="str">
        <f t="shared" si="63"/>
        <v/>
      </c>
      <c r="BN51" s="36" t="e">
        <f t="shared" si="21"/>
        <v>#DIV/0!</v>
      </c>
      <c r="BO51" s="36" t="e">
        <f t="shared" si="22"/>
        <v>#DIV/0!</v>
      </c>
      <c r="BP51" s="37" t="str">
        <f t="shared" si="23"/>
        <v/>
      </c>
      <c r="BQ51" s="37" t="str">
        <f t="shared" si="24"/>
        <v/>
      </c>
      <c r="BR51" s="37" t="str">
        <f t="shared" si="25"/>
        <v/>
      </c>
      <c r="BS51" s="37" t="str">
        <f t="shared" si="26"/>
        <v/>
      </c>
      <c r="BT51" s="37" t="str">
        <f t="shared" si="27"/>
        <v/>
      </c>
      <c r="BU51" s="37" t="str">
        <f t="shared" si="28"/>
        <v/>
      </c>
      <c r="BV51" s="37" t="str">
        <f t="shared" si="29"/>
        <v/>
      </c>
      <c r="BW51" s="37" t="str">
        <f t="shared" si="30"/>
        <v/>
      </c>
      <c r="BX51" s="37" t="str">
        <f t="shared" si="31"/>
        <v/>
      </c>
      <c r="BY51" s="37" t="str">
        <f t="shared" si="32"/>
        <v/>
      </c>
      <c r="BZ51" s="37" t="str">
        <f t="shared" si="33"/>
        <v/>
      </c>
      <c r="CA51" s="37" t="str">
        <f t="shared" si="34"/>
        <v/>
      </c>
      <c r="CB51" s="37" t="str">
        <f t="shared" si="35"/>
        <v/>
      </c>
      <c r="CC51" s="37" t="str">
        <f t="shared" si="36"/>
        <v/>
      </c>
      <c r="CD51" s="37" t="str">
        <f t="shared" si="37"/>
        <v/>
      </c>
      <c r="CE51" s="37" t="str">
        <f t="shared" si="38"/>
        <v/>
      </c>
      <c r="CF51" s="37" t="str">
        <f t="shared" si="39"/>
        <v/>
      </c>
      <c r="CG51" s="37" t="str">
        <f t="shared" si="40"/>
        <v/>
      </c>
      <c r="CH51" s="37" t="str">
        <f t="shared" si="41"/>
        <v/>
      </c>
      <c r="CI51" s="37" t="str">
        <f t="shared" si="42"/>
        <v/>
      </c>
    </row>
    <row r="52" spans="1:87">
      <c r="A52" s="16"/>
      <c r="B52" s="14" t="str">
        <f>'Gene Table'!D51</f>
        <v>NM_001025366</v>
      </c>
      <c r="C52" s="14" t="s">
        <v>201</v>
      </c>
      <c r="D52" s="15" t="str">
        <f>IF(SUM('Test Sample Data'!D$3:D$98)&gt;10,IF(AND(ISNUMBER('Test Sample Data'!D51),'Test Sample Data'!D51&lt;$B$1,'Test Sample Data'!D51&gt;0),'Test Sample Data'!D51,$B$1),"")</f>
        <v/>
      </c>
      <c r="E52" s="15" t="str">
        <f>IF(SUM('Test Sample Data'!E$3:E$98)&gt;10,IF(AND(ISNUMBER('Test Sample Data'!E51),'Test Sample Data'!E51&lt;$B$1,'Test Sample Data'!E51&gt;0),'Test Sample Data'!E51,$B$1),"")</f>
        <v/>
      </c>
      <c r="F52" s="15" t="str">
        <f>IF(SUM('Test Sample Data'!F$3:F$98)&gt;10,IF(AND(ISNUMBER('Test Sample Data'!F51),'Test Sample Data'!F51&lt;$B$1,'Test Sample Data'!F51&gt;0),'Test Sample Data'!F51,$B$1),"")</f>
        <v/>
      </c>
      <c r="G52" s="15" t="str">
        <f>IF(SUM('Test Sample Data'!G$3:G$98)&gt;10,IF(AND(ISNUMBER('Test Sample Data'!G51),'Test Sample Data'!G51&lt;$B$1,'Test Sample Data'!G51&gt;0),'Test Sample Data'!G51,$B$1),"")</f>
        <v/>
      </c>
      <c r="H52" s="15" t="str">
        <f>IF(SUM('Test Sample Data'!H$3:H$98)&gt;10,IF(AND(ISNUMBER('Test Sample Data'!H51),'Test Sample Data'!H51&lt;$B$1,'Test Sample Data'!H51&gt;0),'Test Sample Data'!H51,$B$1),"")</f>
        <v/>
      </c>
      <c r="I52" s="15" t="str">
        <f>IF(SUM('Test Sample Data'!I$3:I$98)&gt;10,IF(AND(ISNUMBER('Test Sample Data'!I51),'Test Sample Data'!I51&lt;$B$1,'Test Sample Data'!I51&gt;0),'Test Sample Data'!I51,$B$1),"")</f>
        <v/>
      </c>
      <c r="J52" s="15" t="str">
        <f>IF(SUM('Test Sample Data'!J$3:J$98)&gt;10,IF(AND(ISNUMBER('Test Sample Data'!J51),'Test Sample Data'!J51&lt;$B$1,'Test Sample Data'!J51&gt;0),'Test Sample Data'!J51,$B$1),"")</f>
        <v/>
      </c>
      <c r="K52" s="15" t="str">
        <f>IF(SUM('Test Sample Data'!K$3:K$98)&gt;10,IF(AND(ISNUMBER('Test Sample Data'!K51),'Test Sample Data'!K51&lt;$B$1,'Test Sample Data'!K51&gt;0),'Test Sample Data'!K51,$B$1),"")</f>
        <v/>
      </c>
      <c r="L52" s="15" t="str">
        <f>IF(SUM('Test Sample Data'!L$3:L$98)&gt;10,IF(AND(ISNUMBER('Test Sample Data'!L51),'Test Sample Data'!L51&lt;$B$1,'Test Sample Data'!L51&gt;0),'Test Sample Data'!L51,$B$1),"")</f>
        <v/>
      </c>
      <c r="M52" s="15" t="str">
        <f>IF(SUM('Test Sample Data'!M$3:M$98)&gt;10,IF(AND(ISNUMBER('Test Sample Data'!M51),'Test Sample Data'!M51&lt;$B$1,'Test Sample Data'!M51&gt;0),'Test Sample Data'!M51,$B$1),"")</f>
        <v/>
      </c>
      <c r="N52" s="15" t="str">
        <f>'Gene Table'!D51</f>
        <v>NM_001025366</v>
      </c>
      <c r="O52" s="14" t="s">
        <v>201</v>
      </c>
      <c r="P52" s="15" t="str">
        <f>IF(SUM('Control Sample Data'!D$3:D$98)&gt;10,IF(AND(ISNUMBER('Control Sample Data'!D51),'Control Sample Data'!D51&lt;$B$1,'Control Sample Data'!D51&gt;0),'Control Sample Data'!D51,$B$1),"")</f>
        <v/>
      </c>
      <c r="Q52" s="15" t="str">
        <f>IF(SUM('Control Sample Data'!E$3:E$98)&gt;10,IF(AND(ISNUMBER('Control Sample Data'!E51),'Control Sample Data'!E51&lt;$B$1,'Control Sample Data'!E51&gt;0),'Control Sample Data'!E51,$B$1),"")</f>
        <v/>
      </c>
      <c r="R52" s="15" t="str">
        <f>IF(SUM('Control Sample Data'!F$3:F$98)&gt;10,IF(AND(ISNUMBER('Control Sample Data'!F51),'Control Sample Data'!F51&lt;$B$1,'Control Sample Data'!F51&gt;0),'Control Sample Data'!F51,$B$1),"")</f>
        <v/>
      </c>
      <c r="S52" s="15" t="str">
        <f>IF(SUM('Control Sample Data'!G$3:G$98)&gt;10,IF(AND(ISNUMBER('Control Sample Data'!G51),'Control Sample Data'!G51&lt;$B$1,'Control Sample Data'!G51&gt;0),'Control Sample Data'!G51,$B$1),"")</f>
        <v/>
      </c>
      <c r="T52" s="15" t="str">
        <f>IF(SUM('Control Sample Data'!H$3:H$98)&gt;10,IF(AND(ISNUMBER('Control Sample Data'!H51),'Control Sample Data'!H51&lt;$B$1,'Control Sample Data'!H51&gt;0),'Control Sample Data'!H51,$B$1),"")</f>
        <v/>
      </c>
      <c r="U52" s="15" t="str">
        <f>IF(SUM('Control Sample Data'!I$3:I$98)&gt;10,IF(AND(ISNUMBER('Control Sample Data'!I51),'Control Sample Data'!I51&lt;$B$1,'Control Sample Data'!I51&gt;0),'Control Sample Data'!I51,$B$1),"")</f>
        <v/>
      </c>
      <c r="V52" s="15" t="str">
        <f>IF(SUM('Control Sample Data'!J$3:J$98)&gt;10,IF(AND(ISNUMBER('Control Sample Data'!J51),'Control Sample Data'!J51&lt;$B$1,'Control Sample Data'!J51&gt;0),'Control Sample Data'!J51,$B$1),"")</f>
        <v/>
      </c>
      <c r="W52" s="15" t="str">
        <f>IF(SUM('Control Sample Data'!K$3:K$98)&gt;10,IF(AND(ISNUMBER('Control Sample Data'!K51),'Control Sample Data'!K51&lt;$B$1,'Control Sample Data'!K51&gt;0),'Control Sample Data'!K51,$B$1),"")</f>
        <v/>
      </c>
      <c r="X52" s="15" t="str">
        <f>IF(SUM('Control Sample Data'!L$3:L$98)&gt;10,IF(AND(ISNUMBER('Control Sample Data'!L51),'Control Sample Data'!L51&lt;$B$1,'Control Sample Data'!L51&gt;0),'Control Sample Data'!L51,$B$1),"")</f>
        <v/>
      </c>
      <c r="Y52" s="15" t="str">
        <f>IF(SUM('Control Sample Data'!M$3:M$98)&gt;10,IF(AND(ISNUMBER('Control Sample Data'!M51),'Control Sample Data'!M51&lt;$B$1,'Control Sample Data'!M51&gt;0),'Control Sample Data'!M51,$B$1),"")</f>
        <v/>
      </c>
      <c r="AT52" s="34" t="str">
        <f t="shared" si="44"/>
        <v/>
      </c>
      <c r="AU52" s="34" t="str">
        <f t="shared" si="45"/>
        <v/>
      </c>
      <c r="AV52" s="34" t="str">
        <f t="shared" si="46"/>
        <v/>
      </c>
      <c r="AW52" s="34" t="str">
        <f t="shared" si="47"/>
        <v/>
      </c>
      <c r="AX52" s="34" t="str">
        <f t="shared" si="48"/>
        <v/>
      </c>
      <c r="AY52" s="34" t="str">
        <f t="shared" si="49"/>
        <v/>
      </c>
      <c r="AZ52" s="34" t="str">
        <f t="shared" si="50"/>
        <v/>
      </c>
      <c r="BA52" s="34" t="str">
        <f t="shared" si="51"/>
        <v/>
      </c>
      <c r="BB52" s="34" t="str">
        <f t="shared" si="52"/>
        <v/>
      </c>
      <c r="BC52" s="34" t="str">
        <f t="shared" si="53"/>
        <v/>
      </c>
      <c r="BD52" s="34" t="str">
        <f t="shared" si="54"/>
        <v/>
      </c>
      <c r="BE52" s="34" t="str">
        <f t="shared" si="55"/>
        <v/>
      </c>
      <c r="BF52" s="34" t="str">
        <f t="shared" si="56"/>
        <v/>
      </c>
      <c r="BG52" s="34" t="str">
        <f t="shared" si="57"/>
        <v/>
      </c>
      <c r="BH52" s="34" t="str">
        <f t="shared" si="58"/>
        <v/>
      </c>
      <c r="BI52" s="34" t="str">
        <f t="shared" si="59"/>
        <v/>
      </c>
      <c r="BJ52" s="34" t="str">
        <f t="shared" si="60"/>
        <v/>
      </c>
      <c r="BK52" s="34" t="str">
        <f t="shared" si="61"/>
        <v/>
      </c>
      <c r="BL52" s="34" t="str">
        <f t="shared" si="62"/>
        <v/>
      </c>
      <c r="BM52" s="34" t="str">
        <f t="shared" si="63"/>
        <v/>
      </c>
      <c r="BN52" s="36" t="e">
        <f t="shared" si="21"/>
        <v>#DIV/0!</v>
      </c>
      <c r="BO52" s="36" t="e">
        <f t="shared" si="22"/>
        <v>#DIV/0!</v>
      </c>
      <c r="BP52" s="37" t="str">
        <f t="shared" si="23"/>
        <v/>
      </c>
      <c r="BQ52" s="37" t="str">
        <f t="shared" si="24"/>
        <v/>
      </c>
      <c r="BR52" s="37" t="str">
        <f t="shared" si="25"/>
        <v/>
      </c>
      <c r="BS52" s="37" t="str">
        <f t="shared" si="26"/>
        <v/>
      </c>
      <c r="BT52" s="37" t="str">
        <f t="shared" si="27"/>
        <v/>
      </c>
      <c r="BU52" s="37" t="str">
        <f t="shared" si="28"/>
        <v/>
      </c>
      <c r="BV52" s="37" t="str">
        <f t="shared" si="29"/>
        <v/>
      </c>
      <c r="BW52" s="37" t="str">
        <f t="shared" si="30"/>
        <v/>
      </c>
      <c r="BX52" s="37" t="str">
        <f t="shared" si="31"/>
        <v/>
      </c>
      <c r="BY52" s="37" t="str">
        <f t="shared" si="32"/>
        <v/>
      </c>
      <c r="BZ52" s="37" t="str">
        <f t="shared" si="33"/>
        <v/>
      </c>
      <c r="CA52" s="37" t="str">
        <f t="shared" si="34"/>
        <v/>
      </c>
      <c r="CB52" s="37" t="str">
        <f t="shared" si="35"/>
        <v/>
      </c>
      <c r="CC52" s="37" t="str">
        <f t="shared" si="36"/>
        <v/>
      </c>
      <c r="CD52" s="37" t="str">
        <f t="shared" si="37"/>
        <v/>
      </c>
      <c r="CE52" s="37" t="str">
        <f t="shared" si="38"/>
        <v/>
      </c>
      <c r="CF52" s="37" t="str">
        <f t="shared" si="39"/>
        <v/>
      </c>
      <c r="CG52" s="37" t="str">
        <f t="shared" si="40"/>
        <v/>
      </c>
      <c r="CH52" s="37" t="str">
        <f t="shared" si="41"/>
        <v/>
      </c>
      <c r="CI52" s="37" t="str">
        <f t="shared" si="42"/>
        <v/>
      </c>
    </row>
    <row r="53" spans="1:87">
      <c r="A53" s="16"/>
      <c r="B53" s="14" t="str">
        <f>'Gene Table'!D52</f>
        <v>NM_001074</v>
      </c>
      <c r="C53" s="14" t="s">
        <v>205</v>
      </c>
      <c r="D53" s="15" t="str">
        <f>IF(SUM('Test Sample Data'!D$3:D$98)&gt;10,IF(AND(ISNUMBER('Test Sample Data'!D52),'Test Sample Data'!D52&lt;$B$1,'Test Sample Data'!D52&gt;0),'Test Sample Data'!D52,$B$1),"")</f>
        <v/>
      </c>
      <c r="E53" s="15" t="str">
        <f>IF(SUM('Test Sample Data'!E$3:E$98)&gt;10,IF(AND(ISNUMBER('Test Sample Data'!E52),'Test Sample Data'!E52&lt;$B$1,'Test Sample Data'!E52&gt;0),'Test Sample Data'!E52,$B$1),"")</f>
        <v/>
      </c>
      <c r="F53" s="15" t="str">
        <f>IF(SUM('Test Sample Data'!F$3:F$98)&gt;10,IF(AND(ISNUMBER('Test Sample Data'!F52),'Test Sample Data'!F52&lt;$B$1,'Test Sample Data'!F52&gt;0),'Test Sample Data'!F52,$B$1),"")</f>
        <v/>
      </c>
      <c r="G53" s="15" t="str">
        <f>IF(SUM('Test Sample Data'!G$3:G$98)&gt;10,IF(AND(ISNUMBER('Test Sample Data'!G52),'Test Sample Data'!G52&lt;$B$1,'Test Sample Data'!G52&gt;0),'Test Sample Data'!G52,$B$1),"")</f>
        <v/>
      </c>
      <c r="H53" s="15" t="str">
        <f>IF(SUM('Test Sample Data'!H$3:H$98)&gt;10,IF(AND(ISNUMBER('Test Sample Data'!H52),'Test Sample Data'!H52&lt;$B$1,'Test Sample Data'!H52&gt;0),'Test Sample Data'!H52,$B$1),"")</f>
        <v/>
      </c>
      <c r="I53" s="15" t="str">
        <f>IF(SUM('Test Sample Data'!I$3:I$98)&gt;10,IF(AND(ISNUMBER('Test Sample Data'!I52),'Test Sample Data'!I52&lt;$B$1,'Test Sample Data'!I52&gt;0),'Test Sample Data'!I52,$B$1),"")</f>
        <v/>
      </c>
      <c r="J53" s="15" t="str">
        <f>IF(SUM('Test Sample Data'!J$3:J$98)&gt;10,IF(AND(ISNUMBER('Test Sample Data'!J52),'Test Sample Data'!J52&lt;$B$1,'Test Sample Data'!J52&gt;0),'Test Sample Data'!J52,$B$1),"")</f>
        <v/>
      </c>
      <c r="K53" s="15" t="str">
        <f>IF(SUM('Test Sample Data'!K$3:K$98)&gt;10,IF(AND(ISNUMBER('Test Sample Data'!K52),'Test Sample Data'!K52&lt;$B$1,'Test Sample Data'!K52&gt;0),'Test Sample Data'!K52,$B$1),"")</f>
        <v/>
      </c>
      <c r="L53" s="15" t="str">
        <f>IF(SUM('Test Sample Data'!L$3:L$98)&gt;10,IF(AND(ISNUMBER('Test Sample Data'!L52),'Test Sample Data'!L52&lt;$B$1,'Test Sample Data'!L52&gt;0),'Test Sample Data'!L52,$B$1),"")</f>
        <v/>
      </c>
      <c r="M53" s="15" t="str">
        <f>IF(SUM('Test Sample Data'!M$3:M$98)&gt;10,IF(AND(ISNUMBER('Test Sample Data'!M52),'Test Sample Data'!M52&lt;$B$1,'Test Sample Data'!M52&gt;0),'Test Sample Data'!M52,$B$1),"")</f>
        <v/>
      </c>
      <c r="N53" s="15" t="str">
        <f>'Gene Table'!D52</f>
        <v>NM_001074</v>
      </c>
      <c r="O53" s="14" t="s">
        <v>205</v>
      </c>
      <c r="P53" s="15" t="str">
        <f>IF(SUM('Control Sample Data'!D$3:D$98)&gt;10,IF(AND(ISNUMBER('Control Sample Data'!D52),'Control Sample Data'!D52&lt;$B$1,'Control Sample Data'!D52&gt;0),'Control Sample Data'!D52,$B$1),"")</f>
        <v/>
      </c>
      <c r="Q53" s="15" t="str">
        <f>IF(SUM('Control Sample Data'!E$3:E$98)&gt;10,IF(AND(ISNUMBER('Control Sample Data'!E52),'Control Sample Data'!E52&lt;$B$1,'Control Sample Data'!E52&gt;0),'Control Sample Data'!E52,$B$1),"")</f>
        <v/>
      </c>
      <c r="R53" s="15" t="str">
        <f>IF(SUM('Control Sample Data'!F$3:F$98)&gt;10,IF(AND(ISNUMBER('Control Sample Data'!F52),'Control Sample Data'!F52&lt;$B$1,'Control Sample Data'!F52&gt;0),'Control Sample Data'!F52,$B$1),"")</f>
        <v/>
      </c>
      <c r="S53" s="15" t="str">
        <f>IF(SUM('Control Sample Data'!G$3:G$98)&gt;10,IF(AND(ISNUMBER('Control Sample Data'!G52),'Control Sample Data'!G52&lt;$B$1,'Control Sample Data'!G52&gt;0),'Control Sample Data'!G52,$B$1),"")</f>
        <v/>
      </c>
      <c r="T53" s="15" t="str">
        <f>IF(SUM('Control Sample Data'!H$3:H$98)&gt;10,IF(AND(ISNUMBER('Control Sample Data'!H52),'Control Sample Data'!H52&lt;$B$1,'Control Sample Data'!H52&gt;0),'Control Sample Data'!H52,$B$1),"")</f>
        <v/>
      </c>
      <c r="U53" s="15" t="str">
        <f>IF(SUM('Control Sample Data'!I$3:I$98)&gt;10,IF(AND(ISNUMBER('Control Sample Data'!I52),'Control Sample Data'!I52&lt;$B$1,'Control Sample Data'!I52&gt;0),'Control Sample Data'!I52,$B$1),"")</f>
        <v/>
      </c>
      <c r="V53" s="15" t="str">
        <f>IF(SUM('Control Sample Data'!J$3:J$98)&gt;10,IF(AND(ISNUMBER('Control Sample Data'!J52),'Control Sample Data'!J52&lt;$B$1,'Control Sample Data'!J52&gt;0),'Control Sample Data'!J52,$B$1),"")</f>
        <v/>
      </c>
      <c r="W53" s="15" t="str">
        <f>IF(SUM('Control Sample Data'!K$3:K$98)&gt;10,IF(AND(ISNUMBER('Control Sample Data'!K52),'Control Sample Data'!K52&lt;$B$1,'Control Sample Data'!K52&gt;0),'Control Sample Data'!K52,$B$1),"")</f>
        <v/>
      </c>
      <c r="X53" s="15" t="str">
        <f>IF(SUM('Control Sample Data'!L$3:L$98)&gt;10,IF(AND(ISNUMBER('Control Sample Data'!L52),'Control Sample Data'!L52&lt;$B$1,'Control Sample Data'!L52&gt;0),'Control Sample Data'!L52,$B$1),"")</f>
        <v/>
      </c>
      <c r="Y53" s="15" t="str">
        <f>IF(SUM('Control Sample Data'!M$3:M$98)&gt;10,IF(AND(ISNUMBER('Control Sample Data'!M52),'Control Sample Data'!M52&lt;$B$1,'Control Sample Data'!M52&gt;0),'Control Sample Data'!M52,$B$1),"")</f>
        <v/>
      </c>
      <c r="AT53" s="34" t="str">
        <f t="shared" si="44"/>
        <v/>
      </c>
      <c r="AU53" s="34" t="str">
        <f t="shared" si="45"/>
        <v/>
      </c>
      <c r="AV53" s="34" t="str">
        <f t="shared" si="46"/>
        <v/>
      </c>
      <c r="AW53" s="34" t="str">
        <f t="shared" si="47"/>
        <v/>
      </c>
      <c r="AX53" s="34" t="str">
        <f t="shared" si="48"/>
        <v/>
      </c>
      <c r="AY53" s="34" t="str">
        <f t="shared" si="49"/>
        <v/>
      </c>
      <c r="AZ53" s="34" t="str">
        <f t="shared" si="50"/>
        <v/>
      </c>
      <c r="BA53" s="34" t="str">
        <f t="shared" si="51"/>
        <v/>
      </c>
      <c r="BB53" s="34" t="str">
        <f t="shared" si="52"/>
        <v/>
      </c>
      <c r="BC53" s="34" t="str">
        <f t="shared" si="53"/>
        <v/>
      </c>
      <c r="BD53" s="34" t="str">
        <f t="shared" si="54"/>
        <v/>
      </c>
      <c r="BE53" s="34" t="str">
        <f t="shared" si="55"/>
        <v/>
      </c>
      <c r="BF53" s="34" t="str">
        <f t="shared" si="56"/>
        <v/>
      </c>
      <c r="BG53" s="34" t="str">
        <f t="shared" si="57"/>
        <v/>
      </c>
      <c r="BH53" s="34" t="str">
        <f t="shared" si="58"/>
        <v/>
      </c>
      <c r="BI53" s="34" t="str">
        <f t="shared" si="59"/>
        <v/>
      </c>
      <c r="BJ53" s="34" t="str">
        <f t="shared" si="60"/>
        <v/>
      </c>
      <c r="BK53" s="34" t="str">
        <f t="shared" si="61"/>
        <v/>
      </c>
      <c r="BL53" s="34" t="str">
        <f t="shared" si="62"/>
        <v/>
      </c>
      <c r="BM53" s="34" t="str">
        <f t="shared" si="63"/>
        <v/>
      </c>
      <c r="BN53" s="36" t="e">
        <f t="shared" si="21"/>
        <v>#DIV/0!</v>
      </c>
      <c r="BO53" s="36" t="e">
        <f t="shared" si="22"/>
        <v>#DIV/0!</v>
      </c>
      <c r="BP53" s="37" t="str">
        <f t="shared" si="23"/>
        <v/>
      </c>
      <c r="BQ53" s="37" t="str">
        <f t="shared" si="24"/>
        <v/>
      </c>
      <c r="BR53" s="37" t="str">
        <f t="shared" si="25"/>
        <v/>
      </c>
      <c r="BS53" s="37" t="str">
        <f t="shared" si="26"/>
        <v/>
      </c>
      <c r="BT53" s="37" t="str">
        <f t="shared" si="27"/>
        <v/>
      </c>
      <c r="BU53" s="37" t="str">
        <f t="shared" si="28"/>
        <v/>
      </c>
      <c r="BV53" s="37" t="str">
        <f t="shared" si="29"/>
        <v/>
      </c>
      <c r="BW53" s="37" t="str">
        <f t="shared" si="30"/>
        <v/>
      </c>
      <c r="BX53" s="37" t="str">
        <f t="shared" si="31"/>
        <v/>
      </c>
      <c r="BY53" s="37" t="str">
        <f t="shared" si="32"/>
        <v/>
      </c>
      <c r="BZ53" s="37" t="str">
        <f t="shared" si="33"/>
        <v/>
      </c>
      <c r="CA53" s="37" t="str">
        <f t="shared" si="34"/>
        <v/>
      </c>
      <c r="CB53" s="37" t="str">
        <f t="shared" si="35"/>
        <v/>
      </c>
      <c r="CC53" s="37" t="str">
        <f t="shared" si="36"/>
        <v/>
      </c>
      <c r="CD53" s="37" t="str">
        <f t="shared" si="37"/>
        <v/>
      </c>
      <c r="CE53" s="37" t="str">
        <f t="shared" si="38"/>
        <v/>
      </c>
      <c r="CF53" s="37" t="str">
        <f t="shared" si="39"/>
        <v/>
      </c>
      <c r="CG53" s="37" t="str">
        <f t="shared" si="40"/>
        <v/>
      </c>
      <c r="CH53" s="37" t="str">
        <f t="shared" si="41"/>
        <v/>
      </c>
      <c r="CI53" s="37" t="str">
        <f t="shared" si="42"/>
        <v/>
      </c>
    </row>
    <row r="54" spans="1:87">
      <c r="A54" s="16"/>
      <c r="B54" s="14" t="str">
        <f>'Gene Table'!D53</f>
        <v>NM_001071</v>
      </c>
      <c r="C54" s="14" t="s">
        <v>209</v>
      </c>
      <c r="D54" s="15" t="str">
        <f>IF(SUM('Test Sample Data'!D$3:D$98)&gt;10,IF(AND(ISNUMBER('Test Sample Data'!D53),'Test Sample Data'!D53&lt;$B$1,'Test Sample Data'!D53&gt;0),'Test Sample Data'!D53,$B$1),"")</f>
        <v/>
      </c>
      <c r="E54" s="15" t="str">
        <f>IF(SUM('Test Sample Data'!E$3:E$98)&gt;10,IF(AND(ISNUMBER('Test Sample Data'!E53),'Test Sample Data'!E53&lt;$B$1,'Test Sample Data'!E53&gt;0),'Test Sample Data'!E53,$B$1),"")</f>
        <v/>
      </c>
      <c r="F54" s="15" t="str">
        <f>IF(SUM('Test Sample Data'!F$3:F$98)&gt;10,IF(AND(ISNUMBER('Test Sample Data'!F53),'Test Sample Data'!F53&lt;$B$1,'Test Sample Data'!F53&gt;0),'Test Sample Data'!F53,$B$1),"")</f>
        <v/>
      </c>
      <c r="G54" s="15" t="str">
        <f>IF(SUM('Test Sample Data'!G$3:G$98)&gt;10,IF(AND(ISNUMBER('Test Sample Data'!G53),'Test Sample Data'!G53&lt;$B$1,'Test Sample Data'!G53&gt;0),'Test Sample Data'!G53,$B$1),"")</f>
        <v/>
      </c>
      <c r="H54" s="15" t="str">
        <f>IF(SUM('Test Sample Data'!H$3:H$98)&gt;10,IF(AND(ISNUMBER('Test Sample Data'!H53),'Test Sample Data'!H53&lt;$B$1,'Test Sample Data'!H53&gt;0),'Test Sample Data'!H53,$B$1),"")</f>
        <v/>
      </c>
      <c r="I54" s="15" t="str">
        <f>IF(SUM('Test Sample Data'!I$3:I$98)&gt;10,IF(AND(ISNUMBER('Test Sample Data'!I53),'Test Sample Data'!I53&lt;$B$1,'Test Sample Data'!I53&gt;0),'Test Sample Data'!I53,$B$1),"")</f>
        <v/>
      </c>
      <c r="J54" s="15" t="str">
        <f>IF(SUM('Test Sample Data'!J$3:J$98)&gt;10,IF(AND(ISNUMBER('Test Sample Data'!J53),'Test Sample Data'!J53&lt;$B$1,'Test Sample Data'!J53&gt;0),'Test Sample Data'!J53,$B$1),"")</f>
        <v/>
      </c>
      <c r="K54" s="15" t="str">
        <f>IF(SUM('Test Sample Data'!K$3:K$98)&gt;10,IF(AND(ISNUMBER('Test Sample Data'!K53),'Test Sample Data'!K53&lt;$B$1,'Test Sample Data'!K53&gt;0),'Test Sample Data'!K53,$B$1),"")</f>
        <v/>
      </c>
      <c r="L54" s="15" t="str">
        <f>IF(SUM('Test Sample Data'!L$3:L$98)&gt;10,IF(AND(ISNUMBER('Test Sample Data'!L53),'Test Sample Data'!L53&lt;$B$1,'Test Sample Data'!L53&gt;0),'Test Sample Data'!L53,$B$1),"")</f>
        <v/>
      </c>
      <c r="M54" s="15" t="str">
        <f>IF(SUM('Test Sample Data'!M$3:M$98)&gt;10,IF(AND(ISNUMBER('Test Sample Data'!M53),'Test Sample Data'!M53&lt;$B$1,'Test Sample Data'!M53&gt;0),'Test Sample Data'!M53,$B$1),"")</f>
        <v/>
      </c>
      <c r="N54" s="15" t="str">
        <f>'Gene Table'!D53</f>
        <v>NM_001071</v>
      </c>
      <c r="O54" s="14" t="s">
        <v>209</v>
      </c>
      <c r="P54" s="15" t="str">
        <f>IF(SUM('Control Sample Data'!D$3:D$98)&gt;10,IF(AND(ISNUMBER('Control Sample Data'!D53),'Control Sample Data'!D53&lt;$B$1,'Control Sample Data'!D53&gt;0),'Control Sample Data'!D53,$B$1),"")</f>
        <v/>
      </c>
      <c r="Q54" s="15" t="str">
        <f>IF(SUM('Control Sample Data'!E$3:E$98)&gt;10,IF(AND(ISNUMBER('Control Sample Data'!E53),'Control Sample Data'!E53&lt;$B$1,'Control Sample Data'!E53&gt;0),'Control Sample Data'!E53,$B$1),"")</f>
        <v/>
      </c>
      <c r="R54" s="15" t="str">
        <f>IF(SUM('Control Sample Data'!F$3:F$98)&gt;10,IF(AND(ISNUMBER('Control Sample Data'!F53),'Control Sample Data'!F53&lt;$B$1,'Control Sample Data'!F53&gt;0),'Control Sample Data'!F53,$B$1),"")</f>
        <v/>
      </c>
      <c r="S54" s="15" t="str">
        <f>IF(SUM('Control Sample Data'!G$3:G$98)&gt;10,IF(AND(ISNUMBER('Control Sample Data'!G53),'Control Sample Data'!G53&lt;$B$1,'Control Sample Data'!G53&gt;0),'Control Sample Data'!G53,$B$1),"")</f>
        <v/>
      </c>
      <c r="T54" s="15" t="str">
        <f>IF(SUM('Control Sample Data'!H$3:H$98)&gt;10,IF(AND(ISNUMBER('Control Sample Data'!H53),'Control Sample Data'!H53&lt;$B$1,'Control Sample Data'!H53&gt;0),'Control Sample Data'!H53,$B$1),"")</f>
        <v/>
      </c>
      <c r="U54" s="15" t="str">
        <f>IF(SUM('Control Sample Data'!I$3:I$98)&gt;10,IF(AND(ISNUMBER('Control Sample Data'!I53),'Control Sample Data'!I53&lt;$B$1,'Control Sample Data'!I53&gt;0),'Control Sample Data'!I53,$B$1),"")</f>
        <v/>
      </c>
      <c r="V54" s="15" t="str">
        <f>IF(SUM('Control Sample Data'!J$3:J$98)&gt;10,IF(AND(ISNUMBER('Control Sample Data'!J53),'Control Sample Data'!J53&lt;$B$1,'Control Sample Data'!J53&gt;0),'Control Sample Data'!J53,$B$1),"")</f>
        <v/>
      </c>
      <c r="W54" s="15" t="str">
        <f>IF(SUM('Control Sample Data'!K$3:K$98)&gt;10,IF(AND(ISNUMBER('Control Sample Data'!K53),'Control Sample Data'!K53&lt;$B$1,'Control Sample Data'!K53&gt;0),'Control Sample Data'!K53,$B$1),"")</f>
        <v/>
      </c>
      <c r="X54" s="15" t="str">
        <f>IF(SUM('Control Sample Data'!L$3:L$98)&gt;10,IF(AND(ISNUMBER('Control Sample Data'!L53),'Control Sample Data'!L53&lt;$B$1,'Control Sample Data'!L53&gt;0),'Control Sample Data'!L53,$B$1),"")</f>
        <v/>
      </c>
      <c r="Y54" s="15" t="str">
        <f>IF(SUM('Control Sample Data'!M$3:M$98)&gt;10,IF(AND(ISNUMBER('Control Sample Data'!M53),'Control Sample Data'!M53&lt;$B$1,'Control Sample Data'!M53&gt;0),'Control Sample Data'!M53,$B$1),"")</f>
        <v/>
      </c>
      <c r="AT54" s="34" t="str">
        <f t="shared" si="44"/>
        <v/>
      </c>
      <c r="AU54" s="34" t="str">
        <f t="shared" si="45"/>
        <v/>
      </c>
      <c r="AV54" s="34" t="str">
        <f t="shared" si="46"/>
        <v/>
      </c>
      <c r="AW54" s="34" t="str">
        <f t="shared" si="47"/>
        <v/>
      </c>
      <c r="AX54" s="34" t="str">
        <f t="shared" si="48"/>
        <v/>
      </c>
      <c r="AY54" s="34" t="str">
        <f t="shared" si="49"/>
        <v/>
      </c>
      <c r="AZ54" s="34" t="str">
        <f t="shared" si="50"/>
        <v/>
      </c>
      <c r="BA54" s="34" t="str">
        <f t="shared" si="51"/>
        <v/>
      </c>
      <c r="BB54" s="34" t="str">
        <f t="shared" si="52"/>
        <v/>
      </c>
      <c r="BC54" s="34" t="str">
        <f t="shared" si="53"/>
        <v/>
      </c>
      <c r="BD54" s="34" t="str">
        <f t="shared" si="54"/>
        <v/>
      </c>
      <c r="BE54" s="34" t="str">
        <f t="shared" si="55"/>
        <v/>
      </c>
      <c r="BF54" s="34" t="str">
        <f t="shared" si="56"/>
        <v/>
      </c>
      <c r="BG54" s="34" t="str">
        <f t="shared" si="57"/>
        <v/>
      </c>
      <c r="BH54" s="34" t="str">
        <f t="shared" si="58"/>
        <v/>
      </c>
      <c r="BI54" s="34" t="str">
        <f t="shared" si="59"/>
        <v/>
      </c>
      <c r="BJ54" s="34" t="str">
        <f t="shared" si="60"/>
        <v/>
      </c>
      <c r="BK54" s="34" t="str">
        <f t="shared" si="61"/>
        <v/>
      </c>
      <c r="BL54" s="34" t="str">
        <f t="shared" si="62"/>
        <v/>
      </c>
      <c r="BM54" s="34" t="str">
        <f t="shared" si="63"/>
        <v/>
      </c>
      <c r="BN54" s="36" t="e">
        <f t="shared" si="21"/>
        <v>#DIV/0!</v>
      </c>
      <c r="BO54" s="36" t="e">
        <f t="shared" si="22"/>
        <v>#DIV/0!</v>
      </c>
      <c r="BP54" s="37" t="str">
        <f t="shared" si="23"/>
        <v/>
      </c>
      <c r="BQ54" s="37" t="str">
        <f t="shared" si="24"/>
        <v/>
      </c>
      <c r="BR54" s="37" t="str">
        <f t="shared" si="25"/>
        <v/>
      </c>
      <c r="BS54" s="37" t="str">
        <f t="shared" si="26"/>
        <v/>
      </c>
      <c r="BT54" s="37" t="str">
        <f t="shared" si="27"/>
        <v/>
      </c>
      <c r="BU54" s="37" t="str">
        <f t="shared" si="28"/>
        <v/>
      </c>
      <c r="BV54" s="37" t="str">
        <f t="shared" si="29"/>
        <v/>
      </c>
      <c r="BW54" s="37" t="str">
        <f t="shared" si="30"/>
        <v/>
      </c>
      <c r="BX54" s="37" t="str">
        <f t="shared" si="31"/>
        <v/>
      </c>
      <c r="BY54" s="37" t="str">
        <f t="shared" si="32"/>
        <v/>
      </c>
      <c r="BZ54" s="37" t="str">
        <f t="shared" si="33"/>
        <v/>
      </c>
      <c r="CA54" s="37" t="str">
        <f t="shared" si="34"/>
        <v/>
      </c>
      <c r="CB54" s="37" t="str">
        <f t="shared" si="35"/>
        <v/>
      </c>
      <c r="CC54" s="37" t="str">
        <f t="shared" si="36"/>
        <v/>
      </c>
      <c r="CD54" s="37" t="str">
        <f t="shared" si="37"/>
        <v/>
      </c>
      <c r="CE54" s="37" t="str">
        <f t="shared" si="38"/>
        <v/>
      </c>
      <c r="CF54" s="37" t="str">
        <f t="shared" si="39"/>
        <v/>
      </c>
      <c r="CG54" s="37" t="str">
        <f t="shared" si="40"/>
        <v/>
      </c>
      <c r="CH54" s="37" t="str">
        <f t="shared" si="41"/>
        <v/>
      </c>
      <c r="CI54" s="37" t="str">
        <f t="shared" si="42"/>
        <v/>
      </c>
    </row>
    <row r="55" spans="1:87">
      <c r="A55" s="16"/>
      <c r="B55" s="14" t="str">
        <f>'Gene Table'!D54</f>
        <v>NM_000059</v>
      </c>
      <c r="C55" s="14" t="s">
        <v>213</v>
      </c>
      <c r="D55" s="15" t="str">
        <f>IF(SUM('Test Sample Data'!D$3:D$98)&gt;10,IF(AND(ISNUMBER('Test Sample Data'!D54),'Test Sample Data'!D54&lt;$B$1,'Test Sample Data'!D54&gt;0),'Test Sample Data'!D54,$B$1),"")</f>
        <v/>
      </c>
      <c r="E55" s="15" t="str">
        <f>IF(SUM('Test Sample Data'!E$3:E$98)&gt;10,IF(AND(ISNUMBER('Test Sample Data'!E54),'Test Sample Data'!E54&lt;$B$1,'Test Sample Data'!E54&gt;0),'Test Sample Data'!E54,$B$1),"")</f>
        <v/>
      </c>
      <c r="F55" s="15" t="str">
        <f>IF(SUM('Test Sample Data'!F$3:F$98)&gt;10,IF(AND(ISNUMBER('Test Sample Data'!F54),'Test Sample Data'!F54&lt;$B$1,'Test Sample Data'!F54&gt;0),'Test Sample Data'!F54,$B$1),"")</f>
        <v/>
      </c>
      <c r="G55" s="15" t="str">
        <f>IF(SUM('Test Sample Data'!G$3:G$98)&gt;10,IF(AND(ISNUMBER('Test Sample Data'!G54),'Test Sample Data'!G54&lt;$B$1,'Test Sample Data'!G54&gt;0),'Test Sample Data'!G54,$B$1),"")</f>
        <v/>
      </c>
      <c r="H55" s="15" t="str">
        <f>IF(SUM('Test Sample Data'!H$3:H$98)&gt;10,IF(AND(ISNUMBER('Test Sample Data'!H54),'Test Sample Data'!H54&lt;$B$1,'Test Sample Data'!H54&gt;0),'Test Sample Data'!H54,$B$1),"")</f>
        <v/>
      </c>
      <c r="I55" s="15" t="str">
        <f>IF(SUM('Test Sample Data'!I$3:I$98)&gt;10,IF(AND(ISNUMBER('Test Sample Data'!I54),'Test Sample Data'!I54&lt;$B$1,'Test Sample Data'!I54&gt;0),'Test Sample Data'!I54,$B$1),"")</f>
        <v/>
      </c>
      <c r="J55" s="15" t="str">
        <f>IF(SUM('Test Sample Data'!J$3:J$98)&gt;10,IF(AND(ISNUMBER('Test Sample Data'!J54),'Test Sample Data'!J54&lt;$B$1,'Test Sample Data'!J54&gt;0),'Test Sample Data'!J54,$B$1),"")</f>
        <v/>
      </c>
      <c r="K55" s="15" t="str">
        <f>IF(SUM('Test Sample Data'!K$3:K$98)&gt;10,IF(AND(ISNUMBER('Test Sample Data'!K54),'Test Sample Data'!K54&lt;$B$1,'Test Sample Data'!K54&gt;0),'Test Sample Data'!K54,$B$1),"")</f>
        <v/>
      </c>
      <c r="L55" s="15" t="str">
        <f>IF(SUM('Test Sample Data'!L$3:L$98)&gt;10,IF(AND(ISNUMBER('Test Sample Data'!L54),'Test Sample Data'!L54&lt;$B$1,'Test Sample Data'!L54&gt;0),'Test Sample Data'!L54,$B$1),"")</f>
        <v/>
      </c>
      <c r="M55" s="15" t="str">
        <f>IF(SUM('Test Sample Data'!M$3:M$98)&gt;10,IF(AND(ISNUMBER('Test Sample Data'!M54),'Test Sample Data'!M54&lt;$B$1,'Test Sample Data'!M54&gt;0),'Test Sample Data'!M54,$B$1),"")</f>
        <v/>
      </c>
      <c r="N55" s="15" t="str">
        <f>'Gene Table'!D54</f>
        <v>NM_000059</v>
      </c>
      <c r="O55" s="14" t="s">
        <v>213</v>
      </c>
      <c r="P55" s="15" t="str">
        <f>IF(SUM('Control Sample Data'!D$3:D$98)&gt;10,IF(AND(ISNUMBER('Control Sample Data'!D54),'Control Sample Data'!D54&lt;$B$1,'Control Sample Data'!D54&gt;0),'Control Sample Data'!D54,$B$1),"")</f>
        <v/>
      </c>
      <c r="Q55" s="15" t="str">
        <f>IF(SUM('Control Sample Data'!E$3:E$98)&gt;10,IF(AND(ISNUMBER('Control Sample Data'!E54),'Control Sample Data'!E54&lt;$B$1,'Control Sample Data'!E54&gt;0),'Control Sample Data'!E54,$B$1),"")</f>
        <v/>
      </c>
      <c r="R55" s="15" t="str">
        <f>IF(SUM('Control Sample Data'!F$3:F$98)&gt;10,IF(AND(ISNUMBER('Control Sample Data'!F54),'Control Sample Data'!F54&lt;$B$1,'Control Sample Data'!F54&gt;0),'Control Sample Data'!F54,$B$1),"")</f>
        <v/>
      </c>
      <c r="S55" s="15" t="str">
        <f>IF(SUM('Control Sample Data'!G$3:G$98)&gt;10,IF(AND(ISNUMBER('Control Sample Data'!G54),'Control Sample Data'!G54&lt;$B$1,'Control Sample Data'!G54&gt;0),'Control Sample Data'!G54,$B$1),"")</f>
        <v/>
      </c>
      <c r="T55" s="15" t="str">
        <f>IF(SUM('Control Sample Data'!H$3:H$98)&gt;10,IF(AND(ISNUMBER('Control Sample Data'!H54),'Control Sample Data'!H54&lt;$B$1,'Control Sample Data'!H54&gt;0),'Control Sample Data'!H54,$B$1),"")</f>
        <v/>
      </c>
      <c r="U55" s="15" t="str">
        <f>IF(SUM('Control Sample Data'!I$3:I$98)&gt;10,IF(AND(ISNUMBER('Control Sample Data'!I54),'Control Sample Data'!I54&lt;$B$1,'Control Sample Data'!I54&gt;0),'Control Sample Data'!I54,$B$1),"")</f>
        <v/>
      </c>
      <c r="V55" s="15" t="str">
        <f>IF(SUM('Control Sample Data'!J$3:J$98)&gt;10,IF(AND(ISNUMBER('Control Sample Data'!J54),'Control Sample Data'!J54&lt;$B$1,'Control Sample Data'!J54&gt;0),'Control Sample Data'!J54,$B$1),"")</f>
        <v/>
      </c>
      <c r="W55" s="15" t="str">
        <f>IF(SUM('Control Sample Data'!K$3:K$98)&gt;10,IF(AND(ISNUMBER('Control Sample Data'!K54),'Control Sample Data'!K54&lt;$B$1,'Control Sample Data'!K54&gt;0),'Control Sample Data'!K54,$B$1),"")</f>
        <v/>
      </c>
      <c r="X55" s="15" t="str">
        <f>IF(SUM('Control Sample Data'!L$3:L$98)&gt;10,IF(AND(ISNUMBER('Control Sample Data'!L54),'Control Sample Data'!L54&lt;$B$1,'Control Sample Data'!L54&gt;0),'Control Sample Data'!L54,$B$1),"")</f>
        <v/>
      </c>
      <c r="Y55" s="15" t="str">
        <f>IF(SUM('Control Sample Data'!M$3:M$98)&gt;10,IF(AND(ISNUMBER('Control Sample Data'!M54),'Control Sample Data'!M54&lt;$B$1,'Control Sample Data'!M54&gt;0),'Control Sample Data'!M54,$B$1),"")</f>
        <v/>
      </c>
      <c r="AT55" s="34" t="str">
        <f t="shared" si="44"/>
        <v/>
      </c>
      <c r="AU55" s="34" t="str">
        <f t="shared" si="45"/>
        <v/>
      </c>
      <c r="AV55" s="34" t="str">
        <f t="shared" si="46"/>
        <v/>
      </c>
      <c r="AW55" s="34" t="str">
        <f t="shared" si="47"/>
        <v/>
      </c>
      <c r="AX55" s="34" t="str">
        <f t="shared" si="48"/>
        <v/>
      </c>
      <c r="AY55" s="34" t="str">
        <f t="shared" si="49"/>
        <v/>
      </c>
      <c r="AZ55" s="34" t="str">
        <f t="shared" si="50"/>
        <v/>
      </c>
      <c r="BA55" s="34" t="str">
        <f t="shared" si="51"/>
        <v/>
      </c>
      <c r="BB55" s="34" t="str">
        <f t="shared" si="52"/>
        <v/>
      </c>
      <c r="BC55" s="34" t="str">
        <f t="shared" si="53"/>
        <v/>
      </c>
      <c r="BD55" s="34" t="str">
        <f t="shared" si="54"/>
        <v/>
      </c>
      <c r="BE55" s="34" t="str">
        <f t="shared" si="55"/>
        <v/>
      </c>
      <c r="BF55" s="34" t="str">
        <f t="shared" si="56"/>
        <v/>
      </c>
      <c r="BG55" s="34" t="str">
        <f t="shared" si="57"/>
        <v/>
      </c>
      <c r="BH55" s="34" t="str">
        <f t="shared" si="58"/>
        <v/>
      </c>
      <c r="BI55" s="34" t="str">
        <f t="shared" si="59"/>
        <v/>
      </c>
      <c r="BJ55" s="34" t="str">
        <f t="shared" si="60"/>
        <v/>
      </c>
      <c r="BK55" s="34" t="str">
        <f t="shared" si="61"/>
        <v/>
      </c>
      <c r="BL55" s="34" t="str">
        <f t="shared" si="62"/>
        <v/>
      </c>
      <c r="BM55" s="34" t="str">
        <f t="shared" si="63"/>
        <v/>
      </c>
      <c r="BN55" s="36" t="e">
        <f t="shared" si="21"/>
        <v>#DIV/0!</v>
      </c>
      <c r="BO55" s="36" t="e">
        <f t="shared" si="22"/>
        <v>#DIV/0!</v>
      </c>
      <c r="BP55" s="37" t="str">
        <f t="shared" si="23"/>
        <v/>
      </c>
      <c r="BQ55" s="37" t="str">
        <f t="shared" si="24"/>
        <v/>
      </c>
      <c r="BR55" s="37" t="str">
        <f t="shared" si="25"/>
        <v/>
      </c>
      <c r="BS55" s="37" t="str">
        <f t="shared" si="26"/>
        <v/>
      </c>
      <c r="BT55" s="37" t="str">
        <f t="shared" si="27"/>
        <v/>
      </c>
      <c r="BU55" s="37" t="str">
        <f t="shared" si="28"/>
        <v/>
      </c>
      <c r="BV55" s="37" t="str">
        <f t="shared" si="29"/>
        <v/>
      </c>
      <c r="BW55" s="37" t="str">
        <f t="shared" si="30"/>
        <v/>
      </c>
      <c r="BX55" s="37" t="str">
        <f t="shared" si="31"/>
        <v/>
      </c>
      <c r="BY55" s="37" t="str">
        <f t="shared" si="32"/>
        <v/>
      </c>
      <c r="BZ55" s="37" t="str">
        <f t="shared" si="33"/>
        <v/>
      </c>
      <c r="CA55" s="37" t="str">
        <f t="shared" si="34"/>
        <v/>
      </c>
      <c r="CB55" s="37" t="str">
        <f t="shared" si="35"/>
        <v/>
      </c>
      <c r="CC55" s="37" t="str">
        <f t="shared" si="36"/>
        <v/>
      </c>
      <c r="CD55" s="37" t="str">
        <f t="shared" si="37"/>
        <v/>
      </c>
      <c r="CE55" s="37" t="str">
        <f t="shared" si="38"/>
        <v/>
      </c>
      <c r="CF55" s="37" t="str">
        <f t="shared" si="39"/>
        <v/>
      </c>
      <c r="CG55" s="37" t="str">
        <f t="shared" si="40"/>
        <v/>
      </c>
      <c r="CH55" s="37" t="str">
        <f t="shared" si="41"/>
        <v/>
      </c>
      <c r="CI55" s="37" t="str">
        <f t="shared" si="42"/>
        <v/>
      </c>
    </row>
    <row r="56" spans="1:87">
      <c r="A56" s="16"/>
      <c r="B56" s="14" t="str">
        <f>'Gene Table'!D55</f>
        <v>NM_134424</v>
      </c>
      <c r="C56" s="14" t="s">
        <v>217</v>
      </c>
      <c r="D56" s="15" t="str">
        <f>IF(SUM('Test Sample Data'!D$3:D$98)&gt;10,IF(AND(ISNUMBER('Test Sample Data'!D55),'Test Sample Data'!D55&lt;$B$1,'Test Sample Data'!D55&gt;0),'Test Sample Data'!D55,$B$1),"")</f>
        <v/>
      </c>
      <c r="E56" s="15" t="str">
        <f>IF(SUM('Test Sample Data'!E$3:E$98)&gt;10,IF(AND(ISNUMBER('Test Sample Data'!E55),'Test Sample Data'!E55&lt;$B$1,'Test Sample Data'!E55&gt;0),'Test Sample Data'!E55,$B$1),"")</f>
        <v/>
      </c>
      <c r="F56" s="15" t="str">
        <f>IF(SUM('Test Sample Data'!F$3:F$98)&gt;10,IF(AND(ISNUMBER('Test Sample Data'!F55),'Test Sample Data'!F55&lt;$B$1,'Test Sample Data'!F55&gt;0),'Test Sample Data'!F55,$B$1),"")</f>
        <v/>
      </c>
      <c r="G56" s="15" t="str">
        <f>IF(SUM('Test Sample Data'!G$3:G$98)&gt;10,IF(AND(ISNUMBER('Test Sample Data'!G55),'Test Sample Data'!G55&lt;$B$1,'Test Sample Data'!G55&gt;0),'Test Sample Data'!G55,$B$1),"")</f>
        <v/>
      </c>
      <c r="H56" s="15" t="str">
        <f>IF(SUM('Test Sample Data'!H$3:H$98)&gt;10,IF(AND(ISNUMBER('Test Sample Data'!H55),'Test Sample Data'!H55&lt;$B$1,'Test Sample Data'!H55&gt;0),'Test Sample Data'!H55,$B$1),"")</f>
        <v/>
      </c>
      <c r="I56" s="15" t="str">
        <f>IF(SUM('Test Sample Data'!I$3:I$98)&gt;10,IF(AND(ISNUMBER('Test Sample Data'!I55),'Test Sample Data'!I55&lt;$B$1,'Test Sample Data'!I55&gt;0),'Test Sample Data'!I55,$B$1),"")</f>
        <v/>
      </c>
      <c r="J56" s="15" t="str">
        <f>IF(SUM('Test Sample Data'!J$3:J$98)&gt;10,IF(AND(ISNUMBER('Test Sample Data'!J55),'Test Sample Data'!J55&lt;$B$1,'Test Sample Data'!J55&gt;0),'Test Sample Data'!J55,$B$1),"")</f>
        <v/>
      </c>
      <c r="K56" s="15" t="str">
        <f>IF(SUM('Test Sample Data'!K$3:K$98)&gt;10,IF(AND(ISNUMBER('Test Sample Data'!K55),'Test Sample Data'!K55&lt;$B$1,'Test Sample Data'!K55&gt;0),'Test Sample Data'!K55,$B$1),"")</f>
        <v/>
      </c>
      <c r="L56" s="15" t="str">
        <f>IF(SUM('Test Sample Data'!L$3:L$98)&gt;10,IF(AND(ISNUMBER('Test Sample Data'!L55),'Test Sample Data'!L55&lt;$B$1,'Test Sample Data'!L55&gt;0),'Test Sample Data'!L55,$B$1),"")</f>
        <v/>
      </c>
      <c r="M56" s="15" t="str">
        <f>IF(SUM('Test Sample Data'!M$3:M$98)&gt;10,IF(AND(ISNUMBER('Test Sample Data'!M55),'Test Sample Data'!M55&lt;$B$1,'Test Sample Data'!M55&gt;0),'Test Sample Data'!M55,$B$1),"")</f>
        <v/>
      </c>
      <c r="N56" s="15" t="str">
        <f>'Gene Table'!D55</f>
        <v>NM_134424</v>
      </c>
      <c r="O56" s="14" t="s">
        <v>217</v>
      </c>
      <c r="P56" s="15" t="str">
        <f>IF(SUM('Control Sample Data'!D$3:D$98)&gt;10,IF(AND(ISNUMBER('Control Sample Data'!D55),'Control Sample Data'!D55&lt;$B$1,'Control Sample Data'!D55&gt;0),'Control Sample Data'!D55,$B$1),"")</f>
        <v/>
      </c>
      <c r="Q56" s="15" t="str">
        <f>IF(SUM('Control Sample Data'!E$3:E$98)&gt;10,IF(AND(ISNUMBER('Control Sample Data'!E55),'Control Sample Data'!E55&lt;$B$1,'Control Sample Data'!E55&gt;0),'Control Sample Data'!E55,$B$1),"")</f>
        <v/>
      </c>
      <c r="R56" s="15" t="str">
        <f>IF(SUM('Control Sample Data'!F$3:F$98)&gt;10,IF(AND(ISNUMBER('Control Sample Data'!F55),'Control Sample Data'!F55&lt;$B$1,'Control Sample Data'!F55&gt;0),'Control Sample Data'!F55,$B$1),"")</f>
        <v/>
      </c>
      <c r="S56" s="15" t="str">
        <f>IF(SUM('Control Sample Data'!G$3:G$98)&gt;10,IF(AND(ISNUMBER('Control Sample Data'!G55),'Control Sample Data'!G55&lt;$B$1,'Control Sample Data'!G55&gt;0),'Control Sample Data'!G55,$B$1),"")</f>
        <v/>
      </c>
      <c r="T56" s="15" t="str">
        <f>IF(SUM('Control Sample Data'!H$3:H$98)&gt;10,IF(AND(ISNUMBER('Control Sample Data'!H55),'Control Sample Data'!H55&lt;$B$1,'Control Sample Data'!H55&gt;0),'Control Sample Data'!H55,$B$1),"")</f>
        <v/>
      </c>
      <c r="U56" s="15" t="str">
        <f>IF(SUM('Control Sample Data'!I$3:I$98)&gt;10,IF(AND(ISNUMBER('Control Sample Data'!I55),'Control Sample Data'!I55&lt;$B$1,'Control Sample Data'!I55&gt;0),'Control Sample Data'!I55,$B$1),"")</f>
        <v/>
      </c>
      <c r="V56" s="15" t="str">
        <f>IF(SUM('Control Sample Data'!J$3:J$98)&gt;10,IF(AND(ISNUMBER('Control Sample Data'!J55),'Control Sample Data'!J55&lt;$B$1,'Control Sample Data'!J55&gt;0),'Control Sample Data'!J55,$B$1),"")</f>
        <v/>
      </c>
      <c r="W56" s="15" t="str">
        <f>IF(SUM('Control Sample Data'!K$3:K$98)&gt;10,IF(AND(ISNUMBER('Control Sample Data'!K55),'Control Sample Data'!K55&lt;$B$1,'Control Sample Data'!K55&gt;0),'Control Sample Data'!K55,$B$1),"")</f>
        <v/>
      </c>
      <c r="X56" s="15" t="str">
        <f>IF(SUM('Control Sample Data'!L$3:L$98)&gt;10,IF(AND(ISNUMBER('Control Sample Data'!L55),'Control Sample Data'!L55&lt;$B$1,'Control Sample Data'!L55&gt;0),'Control Sample Data'!L55,$B$1),"")</f>
        <v/>
      </c>
      <c r="Y56" s="15" t="str">
        <f>IF(SUM('Control Sample Data'!M$3:M$98)&gt;10,IF(AND(ISNUMBER('Control Sample Data'!M55),'Control Sample Data'!M55&lt;$B$1,'Control Sample Data'!M55&gt;0),'Control Sample Data'!M55,$B$1),"")</f>
        <v/>
      </c>
      <c r="AT56" s="34" t="str">
        <f t="shared" si="44"/>
        <v/>
      </c>
      <c r="AU56" s="34" t="str">
        <f t="shared" si="45"/>
        <v/>
      </c>
      <c r="AV56" s="34" t="str">
        <f t="shared" si="46"/>
        <v/>
      </c>
      <c r="AW56" s="34" t="str">
        <f t="shared" si="47"/>
        <v/>
      </c>
      <c r="AX56" s="34" t="str">
        <f t="shared" si="48"/>
        <v/>
      </c>
      <c r="AY56" s="34" t="str">
        <f t="shared" si="49"/>
        <v/>
      </c>
      <c r="AZ56" s="34" t="str">
        <f t="shared" si="50"/>
        <v/>
      </c>
      <c r="BA56" s="34" t="str">
        <f t="shared" si="51"/>
        <v/>
      </c>
      <c r="BB56" s="34" t="str">
        <f t="shared" si="52"/>
        <v/>
      </c>
      <c r="BC56" s="34" t="str">
        <f t="shared" si="53"/>
        <v/>
      </c>
      <c r="BD56" s="34" t="str">
        <f t="shared" si="54"/>
        <v/>
      </c>
      <c r="BE56" s="34" t="str">
        <f t="shared" si="55"/>
        <v/>
      </c>
      <c r="BF56" s="34" t="str">
        <f t="shared" si="56"/>
        <v/>
      </c>
      <c r="BG56" s="34" t="str">
        <f t="shared" si="57"/>
        <v/>
      </c>
      <c r="BH56" s="34" t="str">
        <f t="shared" si="58"/>
        <v/>
      </c>
      <c r="BI56" s="34" t="str">
        <f t="shared" si="59"/>
        <v/>
      </c>
      <c r="BJ56" s="34" t="str">
        <f t="shared" si="60"/>
        <v/>
      </c>
      <c r="BK56" s="34" t="str">
        <f t="shared" si="61"/>
        <v/>
      </c>
      <c r="BL56" s="34" t="str">
        <f t="shared" si="62"/>
        <v/>
      </c>
      <c r="BM56" s="34" t="str">
        <f t="shared" si="63"/>
        <v/>
      </c>
      <c r="BN56" s="36" t="e">
        <f t="shared" si="21"/>
        <v>#DIV/0!</v>
      </c>
      <c r="BO56" s="36" t="e">
        <f t="shared" si="22"/>
        <v>#DIV/0!</v>
      </c>
      <c r="BP56" s="37" t="str">
        <f t="shared" si="23"/>
        <v/>
      </c>
      <c r="BQ56" s="37" t="str">
        <f t="shared" si="24"/>
        <v/>
      </c>
      <c r="BR56" s="37" t="str">
        <f t="shared" si="25"/>
        <v/>
      </c>
      <c r="BS56" s="37" t="str">
        <f t="shared" si="26"/>
        <v/>
      </c>
      <c r="BT56" s="37" t="str">
        <f t="shared" si="27"/>
        <v/>
      </c>
      <c r="BU56" s="37" t="str">
        <f t="shared" si="28"/>
        <v/>
      </c>
      <c r="BV56" s="37" t="str">
        <f t="shared" si="29"/>
        <v/>
      </c>
      <c r="BW56" s="37" t="str">
        <f t="shared" si="30"/>
        <v/>
      </c>
      <c r="BX56" s="37" t="str">
        <f t="shared" si="31"/>
        <v/>
      </c>
      <c r="BY56" s="37" t="str">
        <f t="shared" si="32"/>
        <v/>
      </c>
      <c r="BZ56" s="37" t="str">
        <f t="shared" si="33"/>
        <v/>
      </c>
      <c r="CA56" s="37" t="str">
        <f t="shared" si="34"/>
        <v/>
      </c>
      <c r="CB56" s="37" t="str">
        <f t="shared" si="35"/>
        <v/>
      </c>
      <c r="CC56" s="37" t="str">
        <f t="shared" si="36"/>
        <v/>
      </c>
      <c r="CD56" s="37" t="str">
        <f t="shared" si="37"/>
        <v/>
      </c>
      <c r="CE56" s="37" t="str">
        <f t="shared" si="38"/>
        <v/>
      </c>
      <c r="CF56" s="37" t="str">
        <f t="shared" si="39"/>
        <v/>
      </c>
      <c r="CG56" s="37" t="str">
        <f t="shared" si="40"/>
        <v/>
      </c>
      <c r="CH56" s="37" t="str">
        <f t="shared" si="41"/>
        <v/>
      </c>
      <c r="CI56" s="37" t="str">
        <f t="shared" si="42"/>
        <v/>
      </c>
    </row>
    <row r="57" spans="1:87">
      <c r="A57" s="16"/>
      <c r="B57" s="14" t="str">
        <f>'Gene Table'!D56</f>
        <v>NM_002691</v>
      </c>
      <c r="C57" s="14" t="s">
        <v>221</v>
      </c>
      <c r="D57" s="15" t="str">
        <f>IF(SUM('Test Sample Data'!D$3:D$98)&gt;10,IF(AND(ISNUMBER('Test Sample Data'!D56),'Test Sample Data'!D56&lt;$B$1,'Test Sample Data'!D56&gt;0),'Test Sample Data'!D56,$B$1),"")</f>
        <v/>
      </c>
      <c r="E57" s="15" t="str">
        <f>IF(SUM('Test Sample Data'!E$3:E$98)&gt;10,IF(AND(ISNUMBER('Test Sample Data'!E56),'Test Sample Data'!E56&lt;$B$1,'Test Sample Data'!E56&gt;0),'Test Sample Data'!E56,$B$1),"")</f>
        <v/>
      </c>
      <c r="F57" s="15" t="str">
        <f>IF(SUM('Test Sample Data'!F$3:F$98)&gt;10,IF(AND(ISNUMBER('Test Sample Data'!F56),'Test Sample Data'!F56&lt;$B$1,'Test Sample Data'!F56&gt;0),'Test Sample Data'!F56,$B$1),"")</f>
        <v/>
      </c>
      <c r="G57" s="15" t="str">
        <f>IF(SUM('Test Sample Data'!G$3:G$98)&gt;10,IF(AND(ISNUMBER('Test Sample Data'!G56),'Test Sample Data'!G56&lt;$B$1,'Test Sample Data'!G56&gt;0),'Test Sample Data'!G56,$B$1),"")</f>
        <v/>
      </c>
      <c r="H57" s="15" t="str">
        <f>IF(SUM('Test Sample Data'!H$3:H$98)&gt;10,IF(AND(ISNUMBER('Test Sample Data'!H56),'Test Sample Data'!H56&lt;$B$1,'Test Sample Data'!H56&gt;0),'Test Sample Data'!H56,$B$1),"")</f>
        <v/>
      </c>
      <c r="I57" s="15" t="str">
        <f>IF(SUM('Test Sample Data'!I$3:I$98)&gt;10,IF(AND(ISNUMBER('Test Sample Data'!I56),'Test Sample Data'!I56&lt;$B$1,'Test Sample Data'!I56&gt;0),'Test Sample Data'!I56,$B$1),"")</f>
        <v/>
      </c>
      <c r="J57" s="15" t="str">
        <f>IF(SUM('Test Sample Data'!J$3:J$98)&gt;10,IF(AND(ISNUMBER('Test Sample Data'!J56),'Test Sample Data'!J56&lt;$B$1,'Test Sample Data'!J56&gt;0),'Test Sample Data'!J56,$B$1),"")</f>
        <v/>
      </c>
      <c r="K57" s="15" t="str">
        <f>IF(SUM('Test Sample Data'!K$3:K$98)&gt;10,IF(AND(ISNUMBER('Test Sample Data'!K56),'Test Sample Data'!K56&lt;$B$1,'Test Sample Data'!K56&gt;0),'Test Sample Data'!K56,$B$1),"")</f>
        <v/>
      </c>
      <c r="L57" s="15" t="str">
        <f>IF(SUM('Test Sample Data'!L$3:L$98)&gt;10,IF(AND(ISNUMBER('Test Sample Data'!L56),'Test Sample Data'!L56&lt;$B$1,'Test Sample Data'!L56&gt;0),'Test Sample Data'!L56,$B$1),"")</f>
        <v/>
      </c>
      <c r="M57" s="15" t="str">
        <f>IF(SUM('Test Sample Data'!M$3:M$98)&gt;10,IF(AND(ISNUMBER('Test Sample Data'!M56),'Test Sample Data'!M56&lt;$B$1,'Test Sample Data'!M56&gt;0),'Test Sample Data'!M56,$B$1),"")</f>
        <v/>
      </c>
      <c r="N57" s="15" t="str">
        <f>'Gene Table'!D56</f>
        <v>NM_002691</v>
      </c>
      <c r="O57" s="14" t="s">
        <v>221</v>
      </c>
      <c r="P57" s="15" t="str">
        <f>IF(SUM('Control Sample Data'!D$3:D$98)&gt;10,IF(AND(ISNUMBER('Control Sample Data'!D56),'Control Sample Data'!D56&lt;$B$1,'Control Sample Data'!D56&gt;0),'Control Sample Data'!D56,$B$1),"")</f>
        <v/>
      </c>
      <c r="Q57" s="15" t="str">
        <f>IF(SUM('Control Sample Data'!E$3:E$98)&gt;10,IF(AND(ISNUMBER('Control Sample Data'!E56),'Control Sample Data'!E56&lt;$B$1,'Control Sample Data'!E56&gt;0),'Control Sample Data'!E56,$B$1),"")</f>
        <v/>
      </c>
      <c r="R57" s="15" t="str">
        <f>IF(SUM('Control Sample Data'!F$3:F$98)&gt;10,IF(AND(ISNUMBER('Control Sample Data'!F56),'Control Sample Data'!F56&lt;$B$1,'Control Sample Data'!F56&gt;0),'Control Sample Data'!F56,$B$1),"")</f>
        <v/>
      </c>
      <c r="S57" s="15" t="str">
        <f>IF(SUM('Control Sample Data'!G$3:G$98)&gt;10,IF(AND(ISNUMBER('Control Sample Data'!G56),'Control Sample Data'!G56&lt;$B$1,'Control Sample Data'!G56&gt;0),'Control Sample Data'!G56,$B$1),"")</f>
        <v/>
      </c>
      <c r="T57" s="15" t="str">
        <f>IF(SUM('Control Sample Data'!H$3:H$98)&gt;10,IF(AND(ISNUMBER('Control Sample Data'!H56),'Control Sample Data'!H56&lt;$B$1,'Control Sample Data'!H56&gt;0),'Control Sample Data'!H56,$B$1),"")</f>
        <v/>
      </c>
      <c r="U57" s="15" t="str">
        <f>IF(SUM('Control Sample Data'!I$3:I$98)&gt;10,IF(AND(ISNUMBER('Control Sample Data'!I56),'Control Sample Data'!I56&lt;$B$1,'Control Sample Data'!I56&gt;0),'Control Sample Data'!I56,$B$1),"")</f>
        <v/>
      </c>
      <c r="V57" s="15" t="str">
        <f>IF(SUM('Control Sample Data'!J$3:J$98)&gt;10,IF(AND(ISNUMBER('Control Sample Data'!J56),'Control Sample Data'!J56&lt;$B$1,'Control Sample Data'!J56&gt;0),'Control Sample Data'!J56,$B$1),"")</f>
        <v/>
      </c>
      <c r="W57" s="15" t="str">
        <f>IF(SUM('Control Sample Data'!K$3:K$98)&gt;10,IF(AND(ISNUMBER('Control Sample Data'!K56),'Control Sample Data'!K56&lt;$B$1,'Control Sample Data'!K56&gt;0),'Control Sample Data'!K56,$B$1),"")</f>
        <v/>
      </c>
      <c r="X57" s="15" t="str">
        <f>IF(SUM('Control Sample Data'!L$3:L$98)&gt;10,IF(AND(ISNUMBER('Control Sample Data'!L56),'Control Sample Data'!L56&lt;$B$1,'Control Sample Data'!L56&gt;0),'Control Sample Data'!L56,$B$1),"")</f>
        <v/>
      </c>
      <c r="Y57" s="15" t="str">
        <f>IF(SUM('Control Sample Data'!M$3:M$98)&gt;10,IF(AND(ISNUMBER('Control Sample Data'!M56),'Control Sample Data'!M56&lt;$B$1,'Control Sample Data'!M56&gt;0),'Control Sample Data'!M56,$B$1),"")</f>
        <v/>
      </c>
      <c r="AT57" s="34" t="str">
        <f t="shared" si="44"/>
        <v/>
      </c>
      <c r="AU57" s="34" t="str">
        <f t="shared" si="45"/>
        <v/>
      </c>
      <c r="AV57" s="34" t="str">
        <f t="shared" si="46"/>
        <v/>
      </c>
      <c r="AW57" s="34" t="str">
        <f t="shared" si="47"/>
        <v/>
      </c>
      <c r="AX57" s="34" t="str">
        <f t="shared" si="48"/>
        <v/>
      </c>
      <c r="AY57" s="34" t="str">
        <f t="shared" si="49"/>
        <v/>
      </c>
      <c r="AZ57" s="34" t="str">
        <f t="shared" si="50"/>
        <v/>
      </c>
      <c r="BA57" s="34" t="str">
        <f t="shared" si="51"/>
        <v/>
      </c>
      <c r="BB57" s="34" t="str">
        <f t="shared" si="52"/>
        <v/>
      </c>
      <c r="BC57" s="34" t="str">
        <f t="shared" si="53"/>
        <v/>
      </c>
      <c r="BD57" s="34" t="str">
        <f t="shared" si="54"/>
        <v/>
      </c>
      <c r="BE57" s="34" t="str">
        <f t="shared" si="55"/>
        <v/>
      </c>
      <c r="BF57" s="34" t="str">
        <f t="shared" si="56"/>
        <v/>
      </c>
      <c r="BG57" s="34" t="str">
        <f t="shared" si="57"/>
        <v/>
      </c>
      <c r="BH57" s="34" t="str">
        <f t="shared" si="58"/>
        <v/>
      </c>
      <c r="BI57" s="34" t="str">
        <f t="shared" si="59"/>
        <v/>
      </c>
      <c r="BJ57" s="34" t="str">
        <f t="shared" si="60"/>
        <v/>
      </c>
      <c r="BK57" s="34" t="str">
        <f t="shared" si="61"/>
        <v/>
      </c>
      <c r="BL57" s="34" t="str">
        <f t="shared" si="62"/>
        <v/>
      </c>
      <c r="BM57" s="34" t="str">
        <f t="shared" si="63"/>
        <v/>
      </c>
      <c r="BN57" s="36" t="e">
        <f t="shared" si="21"/>
        <v>#DIV/0!</v>
      </c>
      <c r="BO57" s="36" t="e">
        <f t="shared" si="22"/>
        <v>#DIV/0!</v>
      </c>
      <c r="BP57" s="37" t="str">
        <f t="shared" si="23"/>
        <v/>
      </c>
      <c r="BQ57" s="37" t="str">
        <f t="shared" si="24"/>
        <v/>
      </c>
      <c r="BR57" s="37" t="str">
        <f t="shared" si="25"/>
        <v/>
      </c>
      <c r="BS57" s="37" t="str">
        <f t="shared" si="26"/>
        <v/>
      </c>
      <c r="BT57" s="37" t="str">
        <f t="shared" si="27"/>
        <v/>
      </c>
      <c r="BU57" s="37" t="str">
        <f t="shared" si="28"/>
        <v/>
      </c>
      <c r="BV57" s="37" t="str">
        <f t="shared" si="29"/>
        <v/>
      </c>
      <c r="BW57" s="37" t="str">
        <f t="shared" si="30"/>
        <v/>
      </c>
      <c r="BX57" s="37" t="str">
        <f t="shared" si="31"/>
        <v/>
      </c>
      <c r="BY57" s="37" t="str">
        <f t="shared" si="32"/>
        <v/>
      </c>
      <c r="BZ57" s="37" t="str">
        <f t="shared" si="33"/>
        <v/>
      </c>
      <c r="CA57" s="37" t="str">
        <f t="shared" si="34"/>
        <v/>
      </c>
      <c r="CB57" s="37" t="str">
        <f t="shared" si="35"/>
        <v/>
      </c>
      <c r="CC57" s="37" t="str">
        <f t="shared" si="36"/>
        <v/>
      </c>
      <c r="CD57" s="37" t="str">
        <f t="shared" si="37"/>
        <v/>
      </c>
      <c r="CE57" s="37" t="str">
        <f t="shared" si="38"/>
        <v/>
      </c>
      <c r="CF57" s="37" t="str">
        <f t="shared" si="39"/>
        <v/>
      </c>
      <c r="CG57" s="37" t="str">
        <f t="shared" si="40"/>
        <v/>
      </c>
      <c r="CH57" s="37" t="str">
        <f t="shared" si="41"/>
        <v/>
      </c>
      <c r="CI57" s="37" t="str">
        <f t="shared" si="42"/>
        <v/>
      </c>
    </row>
    <row r="58" spans="1:87">
      <c r="A58" s="16"/>
      <c r="B58" s="14" t="str">
        <f>'Gene Table'!D57</f>
        <v>NM_002690</v>
      </c>
      <c r="C58" s="14" t="s">
        <v>225</v>
      </c>
      <c r="D58" s="15" t="str">
        <f>IF(SUM('Test Sample Data'!D$3:D$98)&gt;10,IF(AND(ISNUMBER('Test Sample Data'!D57),'Test Sample Data'!D57&lt;$B$1,'Test Sample Data'!D57&gt;0),'Test Sample Data'!D57,$B$1),"")</f>
        <v/>
      </c>
      <c r="E58" s="15" t="str">
        <f>IF(SUM('Test Sample Data'!E$3:E$98)&gt;10,IF(AND(ISNUMBER('Test Sample Data'!E57),'Test Sample Data'!E57&lt;$B$1,'Test Sample Data'!E57&gt;0),'Test Sample Data'!E57,$B$1),"")</f>
        <v/>
      </c>
      <c r="F58" s="15" t="str">
        <f>IF(SUM('Test Sample Data'!F$3:F$98)&gt;10,IF(AND(ISNUMBER('Test Sample Data'!F57),'Test Sample Data'!F57&lt;$B$1,'Test Sample Data'!F57&gt;0),'Test Sample Data'!F57,$B$1),"")</f>
        <v/>
      </c>
      <c r="G58" s="15" t="str">
        <f>IF(SUM('Test Sample Data'!G$3:G$98)&gt;10,IF(AND(ISNUMBER('Test Sample Data'!G57),'Test Sample Data'!G57&lt;$B$1,'Test Sample Data'!G57&gt;0),'Test Sample Data'!G57,$B$1),"")</f>
        <v/>
      </c>
      <c r="H58" s="15" t="str">
        <f>IF(SUM('Test Sample Data'!H$3:H$98)&gt;10,IF(AND(ISNUMBER('Test Sample Data'!H57),'Test Sample Data'!H57&lt;$B$1,'Test Sample Data'!H57&gt;0),'Test Sample Data'!H57,$B$1),"")</f>
        <v/>
      </c>
      <c r="I58" s="15" t="str">
        <f>IF(SUM('Test Sample Data'!I$3:I$98)&gt;10,IF(AND(ISNUMBER('Test Sample Data'!I57),'Test Sample Data'!I57&lt;$B$1,'Test Sample Data'!I57&gt;0),'Test Sample Data'!I57,$B$1),"")</f>
        <v/>
      </c>
      <c r="J58" s="15" t="str">
        <f>IF(SUM('Test Sample Data'!J$3:J$98)&gt;10,IF(AND(ISNUMBER('Test Sample Data'!J57),'Test Sample Data'!J57&lt;$B$1,'Test Sample Data'!J57&gt;0),'Test Sample Data'!J57,$B$1),"")</f>
        <v/>
      </c>
      <c r="K58" s="15" t="str">
        <f>IF(SUM('Test Sample Data'!K$3:K$98)&gt;10,IF(AND(ISNUMBER('Test Sample Data'!K57),'Test Sample Data'!K57&lt;$B$1,'Test Sample Data'!K57&gt;0),'Test Sample Data'!K57,$B$1),"")</f>
        <v/>
      </c>
      <c r="L58" s="15" t="str">
        <f>IF(SUM('Test Sample Data'!L$3:L$98)&gt;10,IF(AND(ISNUMBER('Test Sample Data'!L57),'Test Sample Data'!L57&lt;$B$1,'Test Sample Data'!L57&gt;0),'Test Sample Data'!L57,$B$1),"")</f>
        <v/>
      </c>
      <c r="M58" s="15" t="str">
        <f>IF(SUM('Test Sample Data'!M$3:M$98)&gt;10,IF(AND(ISNUMBER('Test Sample Data'!M57),'Test Sample Data'!M57&lt;$B$1,'Test Sample Data'!M57&gt;0),'Test Sample Data'!M57,$B$1),"")</f>
        <v/>
      </c>
      <c r="N58" s="15" t="str">
        <f>'Gene Table'!D57</f>
        <v>NM_002690</v>
      </c>
      <c r="O58" s="14" t="s">
        <v>225</v>
      </c>
      <c r="P58" s="15" t="str">
        <f>IF(SUM('Control Sample Data'!D$3:D$98)&gt;10,IF(AND(ISNUMBER('Control Sample Data'!D57),'Control Sample Data'!D57&lt;$B$1,'Control Sample Data'!D57&gt;0),'Control Sample Data'!D57,$B$1),"")</f>
        <v/>
      </c>
      <c r="Q58" s="15" t="str">
        <f>IF(SUM('Control Sample Data'!E$3:E$98)&gt;10,IF(AND(ISNUMBER('Control Sample Data'!E57),'Control Sample Data'!E57&lt;$B$1,'Control Sample Data'!E57&gt;0),'Control Sample Data'!E57,$B$1),"")</f>
        <v/>
      </c>
      <c r="R58" s="15" t="str">
        <f>IF(SUM('Control Sample Data'!F$3:F$98)&gt;10,IF(AND(ISNUMBER('Control Sample Data'!F57),'Control Sample Data'!F57&lt;$B$1,'Control Sample Data'!F57&gt;0),'Control Sample Data'!F57,$B$1),"")</f>
        <v/>
      </c>
      <c r="S58" s="15" t="str">
        <f>IF(SUM('Control Sample Data'!G$3:G$98)&gt;10,IF(AND(ISNUMBER('Control Sample Data'!G57),'Control Sample Data'!G57&lt;$B$1,'Control Sample Data'!G57&gt;0),'Control Sample Data'!G57,$B$1),"")</f>
        <v/>
      </c>
      <c r="T58" s="15" t="str">
        <f>IF(SUM('Control Sample Data'!H$3:H$98)&gt;10,IF(AND(ISNUMBER('Control Sample Data'!H57),'Control Sample Data'!H57&lt;$B$1,'Control Sample Data'!H57&gt;0),'Control Sample Data'!H57,$B$1),"")</f>
        <v/>
      </c>
      <c r="U58" s="15" t="str">
        <f>IF(SUM('Control Sample Data'!I$3:I$98)&gt;10,IF(AND(ISNUMBER('Control Sample Data'!I57),'Control Sample Data'!I57&lt;$B$1,'Control Sample Data'!I57&gt;0),'Control Sample Data'!I57,$B$1),"")</f>
        <v/>
      </c>
      <c r="V58" s="15" t="str">
        <f>IF(SUM('Control Sample Data'!J$3:J$98)&gt;10,IF(AND(ISNUMBER('Control Sample Data'!J57),'Control Sample Data'!J57&lt;$B$1,'Control Sample Data'!J57&gt;0),'Control Sample Data'!J57,$B$1),"")</f>
        <v/>
      </c>
      <c r="W58" s="15" t="str">
        <f>IF(SUM('Control Sample Data'!K$3:K$98)&gt;10,IF(AND(ISNUMBER('Control Sample Data'!K57),'Control Sample Data'!K57&lt;$B$1,'Control Sample Data'!K57&gt;0),'Control Sample Data'!K57,$B$1),"")</f>
        <v/>
      </c>
      <c r="X58" s="15" t="str">
        <f>IF(SUM('Control Sample Data'!L$3:L$98)&gt;10,IF(AND(ISNUMBER('Control Sample Data'!L57),'Control Sample Data'!L57&lt;$B$1,'Control Sample Data'!L57&gt;0),'Control Sample Data'!L57,$B$1),"")</f>
        <v/>
      </c>
      <c r="Y58" s="15" t="str">
        <f>IF(SUM('Control Sample Data'!M$3:M$98)&gt;10,IF(AND(ISNUMBER('Control Sample Data'!M57),'Control Sample Data'!M57&lt;$B$1,'Control Sample Data'!M57&gt;0),'Control Sample Data'!M57,$B$1),"")</f>
        <v/>
      </c>
      <c r="AT58" s="34" t="str">
        <f t="shared" si="44"/>
        <v/>
      </c>
      <c r="AU58" s="34" t="str">
        <f t="shared" si="45"/>
        <v/>
      </c>
      <c r="AV58" s="34" t="str">
        <f t="shared" si="46"/>
        <v/>
      </c>
      <c r="AW58" s="34" t="str">
        <f t="shared" si="47"/>
        <v/>
      </c>
      <c r="AX58" s="34" t="str">
        <f t="shared" si="48"/>
        <v/>
      </c>
      <c r="AY58" s="34" t="str">
        <f t="shared" si="49"/>
        <v/>
      </c>
      <c r="AZ58" s="34" t="str">
        <f t="shared" si="50"/>
        <v/>
      </c>
      <c r="BA58" s="34" t="str">
        <f t="shared" si="51"/>
        <v/>
      </c>
      <c r="BB58" s="34" t="str">
        <f t="shared" si="52"/>
        <v/>
      </c>
      <c r="BC58" s="34" t="str">
        <f t="shared" si="53"/>
        <v/>
      </c>
      <c r="BD58" s="34" t="str">
        <f t="shared" si="54"/>
        <v/>
      </c>
      <c r="BE58" s="34" t="str">
        <f t="shared" si="55"/>
        <v/>
      </c>
      <c r="BF58" s="34" t="str">
        <f t="shared" si="56"/>
        <v/>
      </c>
      <c r="BG58" s="34" t="str">
        <f t="shared" si="57"/>
        <v/>
      </c>
      <c r="BH58" s="34" t="str">
        <f t="shared" si="58"/>
        <v/>
      </c>
      <c r="BI58" s="34" t="str">
        <f t="shared" si="59"/>
        <v/>
      </c>
      <c r="BJ58" s="34" t="str">
        <f t="shared" si="60"/>
        <v/>
      </c>
      <c r="BK58" s="34" t="str">
        <f t="shared" si="61"/>
        <v/>
      </c>
      <c r="BL58" s="34" t="str">
        <f t="shared" si="62"/>
        <v/>
      </c>
      <c r="BM58" s="34" t="str">
        <f t="shared" si="63"/>
        <v/>
      </c>
      <c r="BN58" s="36" t="e">
        <f t="shared" si="21"/>
        <v>#DIV/0!</v>
      </c>
      <c r="BO58" s="36" t="e">
        <f t="shared" si="22"/>
        <v>#DIV/0!</v>
      </c>
      <c r="BP58" s="37" t="str">
        <f t="shared" si="23"/>
        <v/>
      </c>
      <c r="BQ58" s="37" t="str">
        <f t="shared" si="24"/>
        <v/>
      </c>
      <c r="BR58" s="37" t="str">
        <f t="shared" si="25"/>
        <v/>
      </c>
      <c r="BS58" s="37" t="str">
        <f t="shared" si="26"/>
        <v/>
      </c>
      <c r="BT58" s="37" t="str">
        <f t="shared" si="27"/>
        <v/>
      </c>
      <c r="BU58" s="37" t="str">
        <f t="shared" si="28"/>
        <v/>
      </c>
      <c r="BV58" s="37" t="str">
        <f t="shared" si="29"/>
        <v/>
      </c>
      <c r="BW58" s="37" t="str">
        <f t="shared" si="30"/>
        <v/>
      </c>
      <c r="BX58" s="37" t="str">
        <f t="shared" si="31"/>
        <v/>
      </c>
      <c r="BY58" s="37" t="str">
        <f t="shared" si="32"/>
        <v/>
      </c>
      <c r="BZ58" s="37" t="str">
        <f t="shared" si="33"/>
        <v/>
      </c>
      <c r="CA58" s="37" t="str">
        <f t="shared" si="34"/>
        <v/>
      </c>
      <c r="CB58" s="37" t="str">
        <f t="shared" si="35"/>
        <v/>
      </c>
      <c r="CC58" s="37" t="str">
        <f t="shared" si="36"/>
        <v/>
      </c>
      <c r="CD58" s="37" t="str">
        <f t="shared" si="37"/>
        <v/>
      </c>
      <c r="CE58" s="37" t="str">
        <f t="shared" si="38"/>
        <v/>
      </c>
      <c r="CF58" s="37" t="str">
        <f t="shared" si="39"/>
        <v/>
      </c>
      <c r="CG58" s="37" t="str">
        <f t="shared" si="40"/>
        <v/>
      </c>
      <c r="CH58" s="37" t="str">
        <f t="shared" si="41"/>
        <v/>
      </c>
      <c r="CI58" s="37" t="str">
        <f t="shared" si="42"/>
        <v/>
      </c>
    </row>
    <row r="59" spans="1:87">
      <c r="A59" s="16"/>
      <c r="B59" s="14" t="str">
        <f>'Gene Table'!D58</f>
        <v>NM_002592</v>
      </c>
      <c r="C59" s="14" t="s">
        <v>229</v>
      </c>
      <c r="D59" s="15" t="str">
        <f>IF(SUM('Test Sample Data'!D$3:D$98)&gt;10,IF(AND(ISNUMBER('Test Sample Data'!D58),'Test Sample Data'!D58&lt;$B$1,'Test Sample Data'!D58&gt;0),'Test Sample Data'!D58,$B$1),"")</f>
        <v/>
      </c>
      <c r="E59" s="15" t="str">
        <f>IF(SUM('Test Sample Data'!E$3:E$98)&gt;10,IF(AND(ISNUMBER('Test Sample Data'!E58),'Test Sample Data'!E58&lt;$B$1,'Test Sample Data'!E58&gt;0),'Test Sample Data'!E58,$B$1),"")</f>
        <v/>
      </c>
      <c r="F59" s="15" t="str">
        <f>IF(SUM('Test Sample Data'!F$3:F$98)&gt;10,IF(AND(ISNUMBER('Test Sample Data'!F58),'Test Sample Data'!F58&lt;$B$1,'Test Sample Data'!F58&gt;0),'Test Sample Data'!F58,$B$1),"")</f>
        <v/>
      </c>
      <c r="G59" s="15" t="str">
        <f>IF(SUM('Test Sample Data'!G$3:G$98)&gt;10,IF(AND(ISNUMBER('Test Sample Data'!G58),'Test Sample Data'!G58&lt;$B$1,'Test Sample Data'!G58&gt;0),'Test Sample Data'!G58,$B$1),"")</f>
        <v/>
      </c>
      <c r="H59" s="15" t="str">
        <f>IF(SUM('Test Sample Data'!H$3:H$98)&gt;10,IF(AND(ISNUMBER('Test Sample Data'!H58),'Test Sample Data'!H58&lt;$B$1,'Test Sample Data'!H58&gt;0),'Test Sample Data'!H58,$B$1),"")</f>
        <v/>
      </c>
      <c r="I59" s="15" t="str">
        <f>IF(SUM('Test Sample Data'!I$3:I$98)&gt;10,IF(AND(ISNUMBER('Test Sample Data'!I58),'Test Sample Data'!I58&lt;$B$1,'Test Sample Data'!I58&gt;0),'Test Sample Data'!I58,$B$1),"")</f>
        <v/>
      </c>
      <c r="J59" s="15" t="str">
        <f>IF(SUM('Test Sample Data'!J$3:J$98)&gt;10,IF(AND(ISNUMBER('Test Sample Data'!J58),'Test Sample Data'!J58&lt;$B$1,'Test Sample Data'!J58&gt;0),'Test Sample Data'!J58,$B$1),"")</f>
        <v/>
      </c>
      <c r="K59" s="15" t="str">
        <f>IF(SUM('Test Sample Data'!K$3:K$98)&gt;10,IF(AND(ISNUMBER('Test Sample Data'!K58),'Test Sample Data'!K58&lt;$B$1,'Test Sample Data'!K58&gt;0),'Test Sample Data'!K58,$B$1),"")</f>
        <v/>
      </c>
      <c r="L59" s="15" t="str">
        <f>IF(SUM('Test Sample Data'!L$3:L$98)&gt;10,IF(AND(ISNUMBER('Test Sample Data'!L58),'Test Sample Data'!L58&lt;$B$1,'Test Sample Data'!L58&gt;0),'Test Sample Data'!L58,$B$1),"")</f>
        <v/>
      </c>
      <c r="M59" s="15" t="str">
        <f>IF(SUM('Test Sample Data'!M$3:M$98)&gt;10,IF(AND(ISNUMBER('Test Sample Data'!M58),'Test Sample Data'!M58&lt;$B$1,'Test Sample Data'!M58&gt;0),'Test Sample Data'!M58,$B$1),"")</f>
        <v/>
      </c>
      <c r="N59" s="15" t="str">
        <f>'Gene Table'!D58</f>
        <v>NM_002592</v>
      </c>
      <c r="O59" s="14" t="s">
        <v>229</v>
      </c>
      <c r="P59" s="15" t="str">
        <f>IF(SUM('Control Sample Data'!D$3:D$98)&gt;10,IF(AND(ISNUMBER('Control Sample Data'!D58),'Control Sample Data'!D58&lt;$B$1,'Control Sample Data'!D58&gt;0),'Control Sample Data'!D58,$B$1),"")</f>
        <v/>
      </c>
      <c r="Q59" s="15" t="str">
        <f>IF(SUM('Control Sample Data'!E$3:E$98)&gt;10,IF(AND(ISNUMBER('Control Sample Data'!E58),'Control Sample Data'!E58&lt;$B$1,'Control Sample Data'!E58&gt;0),'Control Sample Data'!E58,$B$1),"")</f>
        <v/>
      </c>
      <c r="R59" s="15" t="str">
        <f>IF(SUM('Control Sample Data'!F$3:F$98)&gt;10,IF(AND(ISNUMBER('Control Sample Data'!F58),'Control Sample Data'!F58&lt;$B$1,'Control Sample Data'!F58&gt;0),'Control Sample Data'!F58,$B$1),"")</f>
        <v/>
      </c>
      <c r="S59" s="15" t="str">
        <f>IF(SUM('Control Sample Data'!G$3:G$98)&gt;10,IF(AND(ISNUMBER('Control Sample Data'!G58),'Control Sample Data'!G58&lt;$B$1,'Control Sample Data'!G58&gt;0),'Control Sample Data'!G58,$B$1),"")</f>
        <v/>
      </c>
      <c r="T59" s="15" t="str">
        <f>IF(SUM('Control Sample Data'!H$3:H$98)&gt;10,IF(AND(ISNUMBER('Control Sample Data'!H58),'Control Sample Data'!H58&lt;$B$1,'Control Sample Data'!H58&gt;0),'Control Sample Data'!H58,$B$1),"")</f>
        <v/>
      </c>
      <c r="U59" s="15" t="str">
        <f>IF(SUM('Control Sample Data'!I$3:I$98)&gt;10,IF(AND(ISNUMBER('Control Sample Data'!I58),'Control Sample Data'!I58&lt;$B$1,'Control Sample Data'!I58&gt;0),'Control Sample Data'!I58,$B$1),"")</f>
        <v/>
      </c>
      <c r="V59" s="15" t="str">
        <f>IF(SUM('Control Sample Data'!J$3:J$98)&gt;10,IF(AND(ISNUMBER('Control Sample Data'!J58),'Control Sample Data'!J58&lt;$B$1,'Control Sample Data'!J58&gt;0),'Control Sample Data'!J58,$B$1),"")</f>
        <v/>
      </c>
      <c r="W59" s="15" t="str">
        <f>IF(SUM('Control Sample Data'!K$3:K$98)&gt;10,IF(AND(ISNUMBER('Control Sample Data'!K58),'Control Sample Data'!K58&lt;$B$1,'Control Sample Data'!K58&gt;0),'Control Sample Data'!K58,$B$1),"")</f>
        <v/>
      </c>
      <c r="X59" s="15" t="str">
        <f>IF(SUM('Control Sample Data'!L$3:L$98)&gt;10,IF(AND(ISNUMBER('Control Sample Data'!L58),'Control Sample Data'!L58&lt;$B$1,'Control Sample Data'!L58&gt;0),'Control Sample Data'!L58,$B$1),"")</f>
        <v/>
      </c>
      <c r="Y59" s="15" t="str">
        <f>IF(SUM('Control Sample Data'!M$3:M$98)&gt;10,IF(AND(ISNUMBER('Control Sample Data'!M58),'Control Sample Data'!M58&lt;$B$1,'Control Sample Data'!M58&gt;0),'Control Sample Data'!M58,$B$1),"")</f>
        <v/>
      </c>
      <c r="AT59" s="34" t="str">
        <f t="shared" si="44"/>
        <v/>
      </c>
      <c r="AU59" s="34" t="str">
        <f t="shared" si="45"/>
        <v/>
      </c>
      <c r="AV59" s="34" t="str">
        <f t="shared" si="46"/>
        <v/>
      </c>
      <c r="AW59" s="34" t="str">
        <f t="shared" si="47"/>
        <v/>
      </c>
      <c r="AX59" s="34" t="str">
        <f t="shared" si="48"/>
        <v/>
      </c>
      <c r="AY59" s="34" t="str">
        <f t="shared" si="49"/>
        <v/>
      </c>
      <c r="AZ59" s="34" t="str">
        <f t="shared" si="50"/>
        <v/>
      </c>
      <c r="BA59" s="34" t="str">
        <f t="shared" si="51"/>
        <v/>
      </c>
      <c r="BB59" s="34" t="str">
        <f t="shared" si="52"/>
        <v/>
      </c>
      <c r="BC59" s="34" t="str">
        <f t="shared" si="53"/>
        <v/>
      </c>
      <c r="BD59" s="34" t="str">
        <f t="shared" si="54"/>
        <v/>
      </c>
      <c r="BE59" s="34" t="str">
        <f t="shared" si="55"/>
        <v/>
      </c>
      <c r="BF59" s="34" t="str">
        <f t="shared" si="56"/>
        <v/>
      </c>
      <c r="BG59" s="34" t="str">
        <f t="shared" si="57"/>
        <v/>
      </c>
      <c r="BH59" s="34" t="str">
        <f t="shared" si="58"/>
        <v/>
      </c>
      <c r="BI59" s="34" t="str">
        <f t="shared" si="59"/>
        <v/>
      </c>
      <c r="BJ59" s="34" t="str">
        <f t="shared" si="60"/>
        <v/>
      </c>
      <c r="BK59" s="34" t="str">
        <f t="shared" si="61"/>
        <v/>
      </c>
      <c r="BL59" s="34" t="str">
        <f t="shared" si="62"/>
        <v/>
      </c>
      <c r="BM59" s="34" t="str">
        <f t="shared" si="63"/>
        <v/>
      </c>
      <c r="BN59" s="36" t="e">
        <f t="shared" si="21"/>
        <v>#DIV/0!</v>
      </c>
      <c r="BO59" s="36" t="e">
        <f t="shared" si="22"/>
        <v>#DIV/0!</v>
      </c>
      <c r="BP59" s="37" t="str">
        <f t="shared" si="23"/>
        <v/>
      </c>
      <c r="BQ59" s="37" t="str">
        <f t="shared" si="24"/>
        <v/>
      </c>
      <c r="BR59" s="37" t="str">
        <f t="shared" si="25"/>
        <v/>
      </c>
      <c r="BS59" s="37" t="str">
        <f t="shared" si="26"/>
        <v/>
      </c>
      <c r="BT59" s="37" t="str">
        <f t="shared" si="27"/>
        <v/>
      </c>
      <c r="BU59" s="37" t="str">
        <f t="shared" si="28"/>
        <v/>
      </c>
      <c r="BV59" s="37" t="str">
        <f t="shared" si="29"/>
        <v/>
      </c>
      <c r="BW59" s="37" t="str">
        <f t="shared" si="30"/>
        <v/>
      </c>
      <c r="BX59" s="37" t="str">
        <f t="shared" si="31"/>
        <v/>
      </c>
      <c r="BY59" s="37" t="str">
        <f t="shared" si="32"/>
        <v/>
      </c>
      <c r="BZ59" s="37" t="str">
        <f t="shared" si="33"/>
        <v/>
      </c>
      <c r="CA59" s="37" t="str">
        <f t="shared" si="34"/>
        <v/>
      </c>
      <c r="CB59" s="37" t="str">
        <f t="shared" si="35"/>
        <v/>
      </c>
      <c r="CC59" s="37" t="str">
        <f t="shared" si="36"/>
        <v/>
      </c>
      <c r="CD59" s="37" t="str">
        <f t="shared" si="37"/>
        <v/>
      </c>
      <c r="CE59" s="37" t="str">
        <f t="shared" si="38"/>
        <v/>
      </c>
      <c r="CF59" s="37" t="str">
        <f t="shared" si="39"/>
        <v/>
      </c>
      <c r="CG59" s="37" t="str">
        <f t="shared" si="40"/>
        <v/>
      </c>
      <c r="CH59" s="37" t="str">
        <f t="shared" si="41"/>
        <v/>
      </c>
      <c r="CI59" s="37" t="str">
        <f t="shared" si="42"/>
        <v/>
      </c>
    </row>
    <row r="60" spans="1:87">
      <c r="A60" s="16"/>
      <c r="B60" s="14" t="str">
        <f>'Gene Table'!D59</f>
        <v>NM_000625</v>
      </c>
      <c r="C60" s="14" t="s">
        <v>233</v>
      </c>
      <c r="D60" s="15" t="str">
        <f>IF(SUM('Test Sample Data'!D$3:D$98)&gt;10,IF(AND(ISNUMBER('Test Sample Data'!D59),'Test Sample Data'!D59&lt;$B$1,'Test Sample Data'!D59&gt;0),'Test Sample Data'!D59,$B$1),"")</f>
        <v/>
      </c>
      <c r="E60" s="15" t="str">
        <f>IF(SUM('Test Sample Data'!E$3:E$98)&gt;10,IF(AND(ISNUMBER('Test Sample Data'!E59),'Test Sample Data'!E59&lt;$B$1,'Test Sample Data'!E59&gt;0),'Test Sample Data'!E59,$B$1),"")</f>
        <v/>
      </c>
      <c r="F60" s="15" t="str">
        <f>IF(SUM('Test Sample Data'!F$3:F$98)&gt;10,IF(AND(ISNUMBER('Test Sample Data'!F59),'Test Sample Data'!F59&lt;$B$1,'Test Sample Data'!F59&gt;0),'Test Sample Data'!F59,$B$1),"")</f>
        <v/>
      </c>
      <c r="G60" s="15" t="str">
        <f>IF(SUM('Test Sample Data'!G$3:G$98)&gt;10,IF(AND(ISNUMBER('Test Sample Data'!G59),'Test Sample Data'!G59&lt;$B$1,'Test Sample Data'!G59&gt;0),'Test Sample Data'!G59,$B$1),"")</f>
        <v/>
      </c>
      <c r="H60" s="15" t="str">
        <f>IF(SUM('Test Sample Data'!H$3:H$98)&gt;10,IF(AND(ISNUMBER('Test Sample Data'!H59),'Test Sample Data'!H59&lt;$B$1,'Test Sample Data'!H59&gt;0),'Test Sample Data'!H59,$B$1),"")</f>
        <v/>
      </c>
      <c r="I60" s="15" t="str">
        <f>IF(SUM('Test Sample Data'!I$3:I$98)&gt;10,IF(AND(ISNUMBER('Test Sample Data'!I59),'Test Sample Data'!I59&lt;$B$1,'Test Sample Data'!I59&gt;0),'Test Sample Data'!I59,$B$1),"")</f>
        <v/>
      </c>
      <c r="J60" s="15" t="str">
        <f>IF(SUM('Test Sample Data'!J$3:J$98)&gt;10,IF(AND(ISNUMBER('Test Sample Data'!J59),'Test Sample Data'!J59&lt;$B$1,'Test Sample Data'!J59&gt;0),'Test Sample Data'!J59,$B$1),"")</f>
        <v/>
      </c>
      <c r="K60" s="15" t="str">
        <f>IF(SUM('Test Sample Data'!K$3:K$98)&gt;10,IF(AND(ISNUMBER('Test Sample Data'!K59),'Test Sample Data'!K59&lt;$B$1,'Test Sample Data'!K59&gt;0),'Test Sample Data'!K59,$B$1),"")</f>
        <v/>
      </c>
      <c r="L60" s="15" t="str">
        <f>IF(SUM('Test Sample Data'!L$3:L$98)&gt;10,IF(AND(ISNUMBER('Test Sample Data'!L59),'Test Sample Data'!L59&lt;$B$1,'Test Sample Data'!L59&gt;0),'Test Sample Data'!L59,$B$1),"")</f>
        <v/>
      </c>
      <c r="M60" s="15" t="str">
        <f>IF(SUM('Test Sample Data'!M$3:M$98)&gt;10,IF(AND(ISNUMBER('Test Sample Data'!M59),'Test Sample Data'!M59&lt;$B$1,'Test Sample Data'!M59&gt;0),'Test Sample Data'!M59,$B$1),"")</f>
        <v/>
      </c>
      <c r="N60" s="15" t="str">
        <f>'Gene Table'!D59</f>
        <v>NM_000625</v>
      </c>
      <c r="O60" s="14" t="s">
        <v>233</v>
      </c>
      <c r="P60" s="15" t="str">
        <f>IF(SUM('Control Sample Data'!D$3:D$98)&gt;10,IF(AND(ISNUMBER('Control Sample Data'!D59),'Control Sample Data'!D59&lt;$B$1,'Control Sample Data'!D59&gt;0),'Control Sample Data'!D59,$B$1),"")</f>
        <v/>
      </c>
      <c r="Q60" s="15" t="str">
        <f>IF(SUM('Control Sample Data'!E$3:E$98)&gt;10,IF(AND(ISNUMBER('Control Sample Data'!E59),'Control Sample Data'!E59&lt;$B$1,'Control Sample Data'!E59&gt;0),'Control Sample Data'!E59,$B$1),"")</f>
        <v/>
      </c>
      <c r="R60" s="15" t="str">
        <f>IF(SUM('Control Sample Data'!F$3:F$98)&gt;10,IF(AND(ISNUMBER('Control Sample Data'!F59),'Control Sample Data'!F59&lt;$B$1,'Control Sample Data'!F59&gt;0),'Control Sample Data'!F59,$B$1),"")</f>
        <v/>
      </c>
      <c r="S60" s="15" t="str">
        <f>IF(SUM('Control Sample Data'!G$3:G$98)&gt;10,IF(AND(ISNUMBER('Control Sample Data'!G59),'Control Sample Data'!G59&lt;$B$1,'Control Sample Data'!G59&gt;0),'Control Sample Data'!G59,$B$1),"")</f>
        <v/>
      </c>
      <c r="T60" s="15" t="str">
        <f>IF(SUM('Control Sample Data'!H$3:H$98)&gt;10,IF(AND(ISNUMBER('Control Sample Data'!H59),'Control Sample Data'!H59&lt;$B$1,'Control Sample Data'!H59&gt;0),'Control Sample Data'!H59,$B$1),"")</f>
        <v/>
      </c>
      <c r="U60" s="15" t="str">
        <f>IF(SUM('Control Sample Data'!I$3:I$98)&gt;10,IF(AND(ISNUMBER('Control Sample Data'!I59),'Control Sample Data'!I59&lt;$B$1,'Control Sample Data'!I59&gt;0),'Control Sample Data'!I59,$B$1),"")</f>
        <v/>
      </c>
      <c r="V60" s="15" t="str">
        <f>IF(SUM('Control Sample Data'!J$3:J$98)&gt;10,IF(AND(ISNUMBER('Control Sample Data'!J59),'Control Sample Data'!J59&lt;$B$1,'Control Sample Data'!J59&gt;0),'Control Sample Data'!J59,$B$1),"")</f>
        <v/>
      </c>
      <c r="W60" s="15" t="str">
        <f>IF(SUM('Control Sample Data'!K$3:K$98)&gt;10,IF(AND(ISNUMBER('Control Sample Data'!K59),'Control Sample Data'!K59&lt;$B$1,'Control Sample Data'!K59&gt;0),'Control Sample Data'!K59,$B$1),"")</f>
        <v/>
      </c>
      <c r="X60" s="15" t="str">
        <f>IF(SUM('Control Sample Data'!L$3:L$98)&gt;10,IF(AND(ISNUMBER('Control Sample Data'!L59),'Control Sample Data'!L59&lt;$B$1,'Control Sample Data'!L59&gt;0),'Control Sample Data'!L59,$B$1),"")</f>
        <v/>
      </c>
      <c r="Y60" s="15" t="str">
        <f>IF(SUM('Control Sample Data'!M$3:M$98)&gt;10,IF(AND(ISNUMBER('Control Sample Data'!M59),'Control Sample Data'!M59&lt;$B$1,'Control Sample Data'!M59&gt;0),'Control Sample Data'!M59,$B$1),"")</f>
        <v/>
      </c>
      <c r="AT60" s="34" t="str">
        <f t="shared" si="44"/>
        <v/>
      </c>
      <c r="AU60" s="34" t="str">
        <f t="shared" si="45"/>
        <v/>
      </c>
      <c r="AV60" s="34" t="str">
        <f t="shared" si="46"/>
        <v/>
      </c>
      <c r="AW60" s="34" t="str">
        <f t="shared" si="47"/>
        <v/>
      </c>
      <c r="AX60" s="34" t="str">
        <f t="shared" si="48"/>
        <v/>
      </c>
      <c r="AY60" s="34" t="str">
        <f t="shared" si="49"/>
        <v/>
      </c>
      <c r="AZ60" s="34" t="str">
        <f t="shared" si="50"/>
        <v/>
      </c>
      <c r="BA60" s="34" t="str">
        <f t="shared" si="51"/>
        <v/>
      </c>
      <c r="BB60" s="34" t="str">
        <f t="shared" si="52"/>
        <v/>
      </c>
      <c r="BC60" s="34" t="str">
        <f t="shared" si="53"/>
        <v/>
      </c>
      <c r="BD60" s="34" t="str">
        <f t="shared" si="54"/>
        <v/>
      </c>
      <c r="BE60" s="34" t="str">
        <f t="shared" si="55"/>
        <v/>
      </c>
      <c r="BF60" s="34" t="str">
        <f t="shared" si="56"/>
        <v/>
      </c>
      <c r="BG60" s="34" t="str">
        <f t="shared" si="57"/>
        <v/>
      </c>
      <c r="BH60" s="34" t="str">
        <f t="shared" si="58"/>
        <v/>
      </c>
      <c r="BI60" s="34" t="str">
        <f t="shared" si="59"/>
        <v/>
      </c>
      <c r="BJ60" s="34" t="str">
        <f t="shared" si="60"/>
        <v/>
      </c>
      <c r="BK60" s="34" t="str">
        <f t="shared" si="61"/>
        <v/>
      </c>
      <c r="BL60" s="34" t="str">
        <f t="shared" si="62"/>
        <v/>
      </c>
      <c r="BM60" s="34" t="str">
        <f t="shared" si="63"/>
        <v/>
      </c>
      <c r="BN60" s="36" t="e">
        <f t="shared" si="21"/>
        <v>#DIV/0!</v>
      </c>
      <c r="BO60" s="36" t="e">
        <f t="shared" si="22"/>
        <v>#DIV/0!</v>
      </c>
      <c r="BP60" s="37" t="str">
        <f t="shared" si="23"/>
        <v/>
      </c>
      <c r="BQ60" s="37" t="str">
        <f t="shared" si="24"/>
        <v/>
      </c>
      <c r="BR60" s="37" t="str">
        <f t="shared" si="25"/>
        <v/>
      </c>
      <c r="BS60" s="37" t="str">
        <f t="shared" si="26"/>
        <v/>
      </c>
      <c r="BT60" s="37" t="str">
        <f t="shared" si="27"/>
        <v/>
      </c>
      <c r="BU60" s="37" t="str">
        <f t="shared" si="28"/>
        <v/>
      </c>
      <c r="BV60" s="37" t="str">
        <f t="shared" si="29"/>
        <v/>
      </c>
      <c r="BW60" s="37" t="str">
        <f t="shared" si="30"/>
        <v/>
      </c>
      <c r="BX60" s="37" t="str">
        <f t="shared" si="31"/>
        <v/>
      </c>
      <c r="BY60" s="37" t="str">
        <f t="shared" si="32"/>
        <v/>
      </c>
      <c r="BZ60" s="37" t="str">
        <f t="shared" si="33"/>
        <v/>
      </c>
      <c r="CA60" s="37" t="str">
        <f t="shared" si="34"/>
        <v/>
      </c>
      <c r="CB60" s="37" t="str">
        <f t="shared" si="35"/>
        <v/>
      </c>
      <c r="CC60" s="37" t="str">
        <f t="shared" si="36"/>
        <v/>
      </c>
      <c r="CD60" s="37" t="str">
        <f t="shared" si="37"/>
        <v/>
      </c>
      <c r="CE60" s="37" t="str">
        <f t="shared" si="38"/>
        <v/>
      </c>
      <c r="CF60" s="37" t="str">
        <f t="shared" si="39"/>
        <v/>
      </c>
      <c r="CG60" s="37" t="str">
        <f t="shared" si="40"/>
        <v/>
      </c>
      <c r="CH60" s="37" t="str">
        <f t="shared" si="41"/>
        <v/>
      </c>
      <c r="CI60" s="37" t="str">
        <f t="shared" si="42"/>
        <v/>
      </c>
    </row>
    <row r="61" customHeight="1" spans="1:87">
      <c r="A61" s="16"/>
      <c r="B61" s="14" t="str">
        <f>'Gene Table'!D60</f>
        <v>NM_002454</v>
      </c>
      <c r="C61" s="14" t="s">
        <v>237</v>
      </c>
      <c r="D61" s="15" t="str">
        <f>IF(SUM('Test Sample Data'!D$3:D$98)&gt;10,IF(AND(ISNUMBER('Test Sample Data'!D60),'Test Sample Data'!D60&lt;$B$1,'Test Sample Data'!D60&gt;0),'Test Sample Data'!D60,$B$1),"")</f>
        <v/>
      </c>
      <c r="E61" s="15" t="str">
        <f>IF(SUM('Test Sample Data'!E$3:E$98)&gt;10,IF(AND(ISNUMBER('Test Sample Data'!E60),'Test Sample Data'!E60&lt;$B$1,'Test Sample Data'!E60&gt;0),'Test Sample Data'!E60,$B$1),"")</f>
        <v/>
      </c>
      <c r="F61" s="15" t="str">
        <f>IF(SUM('Test Sample Data'!F$3:F$98)&gt;10,IF(AND(ISNUMBER('Test Sample Data'!F60),'Test Sample Data'!F60&lt;$B$1,'Test Sample Data'!F60&gt;0),'Test Sample Data'!F60,$B$1),"")</f>
        <v/>
      </c>
      <c r="G61" s="15" t="str">
        <f>IF(SUM('Test Sample Data'!G$3:G$98)&gt;10,IF(AND(ISNUMBER('Test Sample Data'!G60),'Test Sample Data'!G60&lt;$B$1,'Test Sample Data'!G60&gt;0),'Test Sample Data'!G60,$B$1),"")</f>
        <v/>
      </c>
      <c r="H61" s="15" t="str">
        <f>IF(SUM('Test Sample Data'!H$3:H$98)&gt;10,IF(AND(ISNUMBER('Test Sample Data'!H60),'Test Sample Data'!H60&lt;$B$1,'Test Sample Data'!H60&gt;0),'Test Sample Data'!H60,$B$1),"")</f>
        <v/>
      </c>
      <c r="I61" s="15" t="str">
        <f>IF(SUM('Test Sample Data'!I$3:I$98)&gt;10,IF(AND(ISNUMBER('Test Sample Data'!I60),'Test Sample Data'!I60&lt;$B$1,'Test Sample Data'!I60&gt;0),'Test Sample Data'!I60,$B$1),"")</f>
        <v/>
      </c>
      <c r="J61" s="15" t="str">
        <f>IF(SUM('Test Sample Data'!J$3:J$98)&gt;10,IF(AND(ISNUMBER('Test Sample Data'!J60),'Test Sample Data'!J60&lt;$B$1,'Test Sample Data'!J60&gt;0),'Test Sample Data'!J60,$B$1),"")</f>
        <v/>
      </c>
      <c r="K61" s="15" t="str">
        <f>IF(SUM('Test Sample Data'!K$3:K$98)&gt;10,IF(AND(ISNUMBER('Test Sample Data'!K60),'Test Sample Data'!K60&lt;$B$1,'Test Sample Data'!K60&gt;0),'Test Sample Data'!K60,$B$1),"")</f>
        <v/>
      </c>
      <c r="L61" s="15" t="str">
        <f>IF(SUM('Test Sample Data'!L$3:L$98)&gt;10,IF(AND(ISNUMBER('Test Sample Data'!L60),'Test Sample Data'!L60&lt;$B$1,'Test Sample Data'!L60&gt;0),'Test Sample Data'!L60,$B$1),"")</f>
        <v/>
      </c>
      <c r="M61" s="15" t="str">
        <f>IF(SUM('Test Sample Data'!M$3:M$98)&gt;10,IF(AND(ISNUMBER('Test Sample Data'!M60),'Test Sample Data'!M60&lt;$B$1,'Test Sample Data'!M60&gt;0),'Test Sample Data'!M60,$B$1),"")</f>
        <v/>
      </c>
      <c r="N61" s="15" t="str">
        <f>'Gene Table'!D60</f>
        <v>NM_002454</v>
      </c>
      <c r="O61" s="14" t="s">
        <v>237</v>
      </c>
      <c r="P61" s="15" t="str">
        <f>IF(SUM('Control Sample Data'!D$3:D$98)&gt;10,IF(AND(ISNUMBER('Control Sample Data'!D60),'Control Sample Data'!D60&lt;$B$1,'Control Sample Data'!D60&gt;0),'Control Sample Data'!D60,$B$1),"")</f>
        <v/>
      </c>
      <c r="Q61" s="15" t="str">
        <f>IF(SUM('Control Sample Data'!E$3:E$98)&gt;10,IF(AND(ISNUMBER('Control Sample Data'!E60),'Control Sample Data'!E60&lt;$B$1,'Control Sample Data'!E60&gt;0),'Control Sample Data'!E60,$B$1),"")</f>
        <v/>
      </c>
      <c r="R61" s="15" t="str">
        <f>IF(SUM('Control Sample Data'!F$3:F$98)&gt;10,IF(AND(ISNUMBER('Control Sample Data'!F60),'Control Sample Data'!F60&lt;$B$1,'Control Sample Data'!F60&gt;0),'Control Sample Data'!F60,$B$1),"")</f>
        <v/>
      </c>
      <c r="S61" s="15" t="str">
        <f>IF(SUM('Control Sample Data'!G$3:G$98)&gt;10,IF(AND(ISNUMBER('Control Sample Data'!G60),'Control Sample Data'!G60&lt;$B$1,'Control Sample Data'!G60&gt;0),'Control Sample Data'!G60,$B$1),"")</f>
        <v/>
      </c>
      <c r="T61" s="15" t="str">
        <f>IF(SUM('Control Sample Data'!H$3:H$98)&gt;10,IF(AND(ISNUMBER('Control Sample Data'!H60),'Control Sample Data'!H60&lt;$B$1,'Control Sample Data'!H60&gt;0),'Control Sample Data'!H60,$B$1),"")</f>
        <v/>
      </c>
      <c r="U61" s="15" t="str">
        <f>IF(SUM('Control Sample Data'!I$3:I$98)&gt;10,IF(AND(ISNUMBER('Control Sample Data'!I60),'Control Sample Data'!I60&lt;$B$1,'Control Sample Data'!I60&gt;0),'Control Sample Data'!I60,$B$1),"")</f>
        <v/>
      </c>
      <c r="V61" s="15" t="str">
        <f>IF(SUM('Control Sample Data'!J$3:J$98)&gt;10,IF(AND(ISNUMBER('Control Sample Data'!J60),'Control Sample Data'!J60&lt;$B$1,'Control Sample Data'!J60&gt;0),'Control Sample Data'!J60,$B$1),"")</f>
        <v/>
      </c>
      <c r="W61" s="15" t="str">
        <f>IF(SUM('Control Sample Data'!K$3:K$98)&gt;10,IF(AND(ISNUMBER('Control Sample Data'!K60),'Control Sample Data'!K60&lt;$B$1,'Control Sample Data'!K60&gt;0),'Control Sample Data'!K60,$B$1),"")</f>
        <v/>
      </c>
      <c r="X61" s="15" t="str">
        <f>IF(SUM('Control Sample Data'!L$3:L$98)&gt;10,IF(AND(ISNUMBER('Control Sample Data'!L60),'Control Sample Data'!L60&lt;$B$1,'Control Sample Data'!L60&gt;0),'Control Sample Data'!L60,$B$1),"")</f>
        <v/>
      </c>
      <c r="Y61" s="15" t="str">
        <f>IF(SUM('Control Sample Data'!M$3:M$98)&gt;10,IF(AND(ISNUMBER('Control Sample Data'!M60),'Control Sample Data'!M60&lt;$B$1,'Control Sample Data'!M60&gt;0),'Control Sample Data'!M60,$B$1),"")</f>
        <v/>
      </c>
      <c r="AT61" s="34" t="str">
        <f t="shared" si="44"/>
        <v/>
      </c>
      <c r="AU61" s="34" t="str">
        <f t="shared" si="45"/>
        <v/>
      </c>
      <c r="AV61" s="34" t="str">
        <f t="shared" si="46"/>
        <v/>
      </c>
      <c r="AW61" s="34" t="str">
        <f t="shared" si="47"/>
        <v/>
      </c>
      <c r="AX61" s="34" t="str">
        <f t="shared" si="48"/>
        <v/>
      </c>
      <c r="AY61" s="34" t="str">
        <f t="shared" si="49"/>
        <v/>
      </c>
      <c r="AZ61" s="34" t="str">
        <f t="shared" si="50"/>
        <v/>
      </c>
      <c r="BA61" s="34" t="str">
        <f t="shared" si="51"/>
        <v/>
      </c>
      <c r="BB61" s="34" t="str">
        <f t="shared" si="52"/>
        <v/>
      </c>
      <c r="BC61" s="34" t="str">
        <f t="shared" si="53"/>
        <v/>
      </c>
      <c r="BD61" s="34" t="str">
        <f t="shared" si="54"/>
        <v/>
      </c>
      <c r="BE61" s="34" t="str">
        <f t="shared" si="55"/>
        <v/>
      </c>
      <c r="BF61" s="34" t="str">
        <f t="shared" si="56"/>
        <v/>
      </c>
      <c r="BG61" s="34" t="str">
        <f t="shared" si="57"/>
        <v/>
      </c>
      <c r="BH61" s="34" t="str">
        <f t="shared" si="58"/>
        <v/>
      </c>
      <c r="BI61" s="34" t="str">
        <f t="shared" si="59"/>
        <v/>
      </c>
      <c r="BJ61" s="34" t="str">
        <f t="shared" si="60"/>
        <v/>
      </c>
      <c r="BK61" s="34" t="str">
        <f t="shared" si="61"/>
        <v/>
      </c>
      <c r="BL61" s="34" t="str">
        <f t="shared" si="62"/>
        <v/>
      </c>
      <c r="BM61" s="34" t="str">
        <f t="shared" si="63"/>
        <v/>
      </c>
      <c r="BN61" s="36" t="e">
        <f t="shared" si="21"/>
        <v>#DIV/0!</v>
      </c>
      <c r="BO61" s="36" t="e">
        <f t="shared" si="22"/>
        <v>#DIV/0!</v>
      </c>
      <c r="BP61" s="37" t="str">
        <f t="shared" si="23"/>
        <v/>
      </c>
      <c r="BQ61" s="37" t="str">
        <f t="shared" si="24"/>
        <v/>
      </c>
      <c r="BR61" s="37" t="str">
        <f t="shared" si="25"/>
        <v/>
      </c>
      <c r="BS61" s="37" t="str">
        <f t="shared" si="26"/>
        <v/>
      </c>
      <c r="BT61" s="37" t="str">
        <f t="shared" si="27"/>
        <v/>
      </c>
      <c r="BU61" s="37" t="str">
        <f t="shared" si="28"/>
        <v/>
      </c>
      <c r="BV61" s="37" t="str">
        <f t="shared" si="29"/>
        <v/>
      </c>
      <c r="BW61" s="37" t="str">
        <f t="shared" si="30"/>
        <v/>
      </c>
      <c r="BX61" s="37" t="str">
        <f t="shared" si="31"/>
        <v/>
      </c>
      <c r="BY61" s="37" t="str">
        <f t="shared" si="32"/>
        <v/>
      </c>
      <c r="BZ61" s="37" t="str">
        <f t="shared" si="33"/>
        <v/>
      </c>
      <c r="CA61" s="37" t="str">
        <f t="shared" si="34"/>
        <v/>
      </c>
      <c r="CB61" s="37" t="str">
        <f t="shared" si="35"/>
        <v/>
      </c>
      <c r="CC61" s="37" t="str">
        <f t="shared" si="36"/>
        <v/>
      </c>
      <c r="CD61" s="37" t="str">
        <f t="shared" si="37"/>
        <v/>
      </c>
      <c r="CE61" s="37" t="str">
        <f t="shared" si="38"/>
        <v/>
      </c>
      <c r="CF61" s="37" t="str">
        <f t="shared" si="39"/>
        <v/>
      </c>
      <c r="CG61" s="37" t="str">
        <f t="shared" si="40"/>
        <v/>
      </c>
      <c r="CH61" s="37" t="str">
        <f t="shared" si="41"/>
        <v/>
      </c>
      <c r="CI61" s="37" t="str">
        <f t="shared" si="42"/>
        <v/>
      </c>
    </row>
    <row r="62" spans="1:87">
      <c r="A62" s="16"/>
      <c r="B62" s="14" t="str">
        <f>'Gene Table'!D61</f>
        <v>NM_004994</v>
      </c>
      <c r="C62" s="14" t="s">
        <v>241</v>
      </c>
      <c r="D62" s="15" t="str">
        <f>IF(SUM('Test Sample Data'!D$3:D$98)&gt;10,IF(AND(ISNUMBER('Test Sample Data'!D61),'Test Sample Data'!D61&lt;$B$1,'Test Sample Data'!D61&gt;0),'Test Sample Data'!D61,$B$1),"")</f>
        <v/>
      </c>
      <c r="E62" s="15" t="str">
        <f>IF(SUM('Test Sample Data'!E$3:E$98)&gt;10,IF(AND(ISNUMBER('Test Sample Data'!E61),'Test Sample Data'!E61&lt;$B$1,'Test Sample Data'!E61&gt;0),'Test Sample Data'!E61,$B$1),"")</f>
        <v/>
      </c>
      <c r="F62" s="15" t="str">
        <f>IF(SUM('Test Sample Data'!F$3:F$98)&gt;10,IF(AND(ISNUMBER('Test Sample Data'!F61),'Test Sample Data'!F61&lt;$B$1,'Test Sample Data'!F61&gt;0),'Test Sample Data'!F61,$B$1),"")</f>
        <v/>
      </c>
      <c r="G62" s="15" t="str">
        <f>IF(SUM('Test Sample Data'!G$3:G$98)&gt;10,IF(AND(ISNUMBER('Test Sample Data'!G61),'Test Sample Data'!G61&lt;$B$1,'Test Sample Data'!G61&gt;0),'Test Sample Data'!G61,$B$1),"")</f>
        <v/>
      </c>
      <c r="H62" s="15" t="str">
        <f>IF(SUM('Test Sample Data'!H$3:H$98)&gt;10,IF(AND(ISNUMBER('Test Sample Data'!H61),'Test Sample Data'!H61&lt;$B$1,'Test Sample Data'!H61&gt;0),'Test Sample Data'!H61,$B$1),"")</f>
        <v/>
      </c>
      <c r="I62" s="15" t="str">
        <f>IF(SUM('Test Sample Data'!I$3:I$98)&gt;10,IF(AND(ISNUMBER('Test Sample Data'!I61),'Test Sample Data'!I61&lt;$B$1,'Test Sample Data'!I61&gt;0),'Test Sample Data'!I61,$B$1),"")</f>
        <v/>
      </c>
      <c r="J62" s="15" t="str">
        <f>IF(SUM('Test Sample Data'!J$3:J$98)&gt;10,IF(AND(ISNUMBER('Test Sample Data'!J61),'Test Sample Data'!J61&lt;$B$1,'Test Sample Data'!J61&gt;0),'Test Sample Data'!J61,$B$1),"")</f>
        <v/>
      </c>
      <c r="K62" s="15" t="str">
        <f>IF(SUM('Test Sample Data'!K$3:K$98)&gt;10,IF(AND(ISNUMBER('Test Sample Data'!K61),'Test Sample Data'!K61&lt;$B$1,'Test Sample Data'!K61&gt;0),'Test Sample Data'!K61,$B$1),"")</f>
        <v/>
      </c>
      <c r="L62" s="15" t="str">
        <f>IF(SUM('Test Sample Data'!L$3:L$98)&gt;10,IF(AND(ISNUMBER('Test Sample Data'!L61),'Test Sample Data'!L61&lt;$B$1,'Test Sample Data'!L61&gt;0),'Test Sample Data'!L61,$B$1),"")</f>
        <v/>
      </c>
      <c r="M62" s="15" t="str">
        <f>IF(SUM('Test Sample Data'!M$3:M$98)&gt;10,IF(AND(ISNUMBER('Test Sample Data'!M61),'Test Sample Data'!M61&lt;$B$1,'Test Sample Data'!M61&gt;0),'Test Sample Data'!M61,$B$1),"")</f>
        <v/>
      </c>
      <c r="N62" s="15" t="str">
        <f>'Gene Table'!D61</f>
        <v>NM_004994</v>
      </c>
      <c r="O62" s="14" t="s">
        <v>241</v>
      </c>
      <c r="P62" s="15" t="str">
        <f>IF(SUM('Control Sample Data'!D$3:D$98)&gt;10,IF(AND(ISNUMBER('Control Sample Data'!D61),'Control Sample Data'!D61&lt;$B$1,'Control Sample Data'!D61&gt;0),'Control Sample Data'!D61,$B$1),"")</f>
        <v/>
      </c>
      <c r="Q62" s="15" t="str">
        <f>IF(SUM('Control Sample Data'!E$3:E$98)&gt;10,IF(AND(ISNUMBER('Control Sample Data'!E61),'Control Sample Data'!E61&lt;$B$1,'Control Sample Data'!E61&gt;0),'Control Sample Data'!E61,$B$1),"")</f>
        <v/>
      </c>
      <c r="R62" s="15" t="str">
        <f>IF(SUM('Control Sample Data'!F$3:F$98)&gt;10,IF(AND(ISNUMBER('Control Sample Data'!F61),'Control Sample Data'!F61&lt;$B$1,'Control Sample Data'!F61&gt;0),'Control Sample Data'!F61,$B$1),"")</f>
        <v/>
      </c>
      <c r="S62" s="15" t="str">
        <f>IF(SUM('Control Sample Data'!G$3:G$98)&gt;10,IF(AND(ISNUMBER('Control Sample Data'!G61),'Control Sample Data'!G61&lt;$B$1,'Control Sample Data'!G61&gt;0),'Control Sample Data'!G61,$B$1),"")</f>
        <v/>
      </c>
      <c r="T62" s="15" t="str">
        <f>IF(SUM('Control Sample Data'!H$3:H$98)&gt;10,IF(AND(ISNUMBER('Control Sample Data'!H61),'Control Sample Data'!H61&lt;$B$1,'Control Sample Data'!H61&gt;0),'Control Sample Data'!H61,$B$1),"")</f>
        <v/>
      </c>
      <c r="U62" s="15" t="str">
        <f>IF(SUM('Control Sample Data'!I$3:I$98)&gt;10,IF(AND(ISNUMBER('Control Sample Data'!I61),'Control Sample Data'!I61&lt;$B$1,'Control Sample Data'!I61&gt;0),'Control Sample Data'!I61,$B$1),"")</f>
        <v/>
      </c>
      <c r="V62" s="15" t="str">
        <f>IF(SUM('Control Sample Data'!J$3:J$98)&gt;10,IF(AND(ISNUMBER('Control Sample Data'!J61),'Control Sample Data'!J61&lt;$B$1,'Control Sample Data'!J61&gt;0),'Control Sample Data'!J61,$B$1),"")</f>
        <v/>
      </c>
      <c r="W62" s="15" t="str">
        <f>IF(SUM('Control Sample Data'!K$3:K$98)&gt;10,IF(AND(ISNUMBER('Control Sample Data'!K61),'Control Sample Data'!K61&lt;$B$1,'Control Sample Data'!K61&gt;0),'Control Sample Data'!K61,$B$1),"")</f>
        <v/>
      </c>
      <c r="X62" s="15" t="str">
        <f>IF(SUM('Control Sample Data'!L$3:L$98)&gt;10,IF(AND(ISNUMBER('Control Sample Data'!L61),'Control Sample Data'!L61&lt;$B$1,'Control Sample Data'!L61&gt;0),'Control Sample Data'!L61,$B$1),"")</f>
        <v/>
      </c>
      <c r="Y62" s="15" t="str">
        <f>IF(SUM('Control Sample Data'!M$3:M$98)&gt;10,IF(AND(ISNUMBER('Control Sample Data'!M61),'Control Sample Data'!M61&lt;$B$1,'Control Sample Data'!M61&gt;0),'Control Sample Data'!M61,$B$1),"")</f>
        <v/>
      </c>
      <c r="AT62" s="34" t="str">
        <f t="shared" si="44"/>
        <v/>
      </c>
      <c r="AU62" s="34" t="str">
        <f t="shared" si="45"/>
        <v/>
      </c>
      <c r="AV62" s="34" t="str">
        <f t="shared" si="46"/>
        <v/>
      </c>
      <c r="AW62" s="34" t="str">
        <f t="shared" si="47"/>
        <v/>
      </c>
      <c r="AX62" s="34" t="str">
        <f t="shared" si="48"/>
        <v/>
      </c>
      <c r="AY62" s="34" t="str">
        <f t="shared" si="49"/>
        <v/>
      </c>
      <c r="AZ62" s="34" t="str">
        <f t="shared" si="50"/>
        <v/>
      </c>
      <c r="BA62" s="34" t="str">
        <f t="shared" si="51"/>
        <v/>
      </c>
      <c r="BB62" s="34" t="str">
        <f t="shared" si="52"/>
        <v/>
      </c>
      <c r="BC62" s="34" t="str">
        <f t="shared" si="53"/>
        <v/>
      </c>
      <c r="BD62" s="34" t="str">
        <f t="shared" si="54"/>
        <v/>
      </c>
      <c r="BE62" s="34" t="str">
        <f t="shared" si="55"/>
        <v/>
      </c>
      <c r="BF62" s="34" t="str">
        <f t="shared" si="56"/>
        <v/>
      </c>
      <c r="BG62" s="34" t="str">
        <f t="shared" si="57"/>
        <v/>
      </c>
      <c r="BH62" s="34" t="str">
        <f t="shared" si="58"/>
        <v/>
      </c>
      <c r="BI62" s="34" t="str">
        <f t="shared" si="59"/>
        <v/>
      </c>
      <c r="BJ62" s="34" t="str">
        <f t="shared" si="60"/>
        <v/>
      </c>
      <c r="BK62" s="34" t="str">
        <f t="shared" si="61"/>
        <v/>
      </c>
      <c r="BL62" s="34" t="str">
        <f t="shared" si="62"/>
        <v/>
      </c>
      <c r="BM62" s="34" t="str">
        <f t="shared" si="63"/>
        <v/>
      </c>
      <c r="BN62" s="36" t="e">
        <f t="shared" si="21"/>
        <v>#DIV/0!</v>
      </c>
      <c r="BO62" s="36" t="e">
        <f t="shared" si="22"/>
        <v>#DIV/0!</v>
      </c>
      <c r="BP62" s="37" t="str">
        <f t="shared" si="23"/>
        <v/>
      </c>
      <c r="BQ62" s="37" t="str">
        <f t="shared" si="24"/>
        <v/>
      </c>
      <c r="BR62" s="37" t="str">
        <f t="shared" si="25"/>
        <v/>
      </c>
      <c r="BS62" s="37" t="str">
        <f t="shared" si="26"/>
        <v/>
      </c>
      <c r="BT62" s="37" t="str">
        <f t="shared" si="27"/>
        <v/>
      </c>
      <c r="BU62" s="37" t="str">
        <f t="shared" si="28"/>
        <v/>
      </c>
      <c r="BV62" s="37" t="str">
        <f t="shared" si="29"/>
        <v/>
      </c>
      <c r="BW62" s="37" t="str">
        <f t="shared" si="30"/>
        <v/>
      </c>
      <c r="BX62" s="37" t="str">
        <f t="shared" si="31"/>
        <v/>
      </c>
      <c r="BY62" s="37" t="str">
        <f t="shared" si="32"/>
        <v/>
      </c>
      <c r="BZ62" s="37" t="str">
        <f t="shared" si="33"/>
        <v/>
      </c>
      <c r="CA62" s="37" t="str">
        <f t="shared" si="34"/>
        <v/>
      </c>
      <c r="CB62" s="37" t="str">
        <f t="shared" si="35"/>
        <v/>
      </c>
      <c r="CC62" s="37" t="str">
        <f t="shared" si="36"/>
        <v/>
      </c>
      <c r="CD62" s="37" t="str">
        <f t="shared" si="37"/>
        <v/>
      </c>
      <c r="CE62" s="37" t="str">
        <f t="shared" si="38"/>
        <v/>
      </c>
      <c r="CF62" s="37" t="str">
        <f t="shared" si="39"/>
        <v/>
      </c>
      <c r="CG62" s="37" t="str">
        <f t="shared" si="40"/>
        <v/>
      </c>
      <c r="CH62" s="37" t="str">
        <f t="shared" si="41"/>
        <v/>
      </c>
      <c r="CI62" s="37" t="str">
        <f t="shared" si="42"/>
        <v/>
      </c>
    </row>
    <row r="63" spans="1:87">
      <c r="A63" s="16"/>
      <c r="B63" s="14" t="str">
        <f>'Gene Table'!D62</f>
        <v>NM_002422</v>
      </c>
      <c r="C63" s="14" t="s">
        <v>245</v>
      </c>
      <c r="D63" s="15" t="str">
        <f>IF(SUM('Test Sample Data'!D$3:D$98)&gt;10,IF(AND(ISNUMBER('Test Sample Data'!D62),'Test Sample Data'!D62&lt;$B$1,'Test Sample Data'!D62&gt;0),'Test Sample Data'!D62,$B$1),"")</f>
        <v/>
      </c>
      <c r="E63" s="15" t="str">
        <f>IF(SUM('Test Sample Data'!E$3:E$98)&gt;10,IF(AND(ISNUMBER('Test Sample Data'!E62),'Test Sample Data'!E62&lt;$B$1,'Test Sample Data'!E62&gt;0),'Test Sample Data'!E62,$B$1),"")</f>
        <v/>
      </c>
      <c r="F63" s="15" t="str">
        <f>IF(SUM('Test Sample Data'!F$3:F$98)&gt;10,IF(AND(ISNUMBER('Test Sample Data'!F62),'Test Sample Data'!F62&lt;$B$1,'Test Sample Data'!F62&gt;0),'Test Sample Data'!F62,$B$1),"")</f>
        <v/>
      </c>
      <c r="G63" s="15" t="str">
        <f>IF(SUM('Test Sample Data'!G$3:G$98)&gt;10,IF(AND(ISNUMBER('Test Sample Data'!G62),'Test Sample Data'!G62&lt;$B$1,'Test Sample Data'!G62&gt;0),'Test Sample Data'!G62,$B$1),"")</f>
        <v/>
      </c>
      <c r="H63" s="15" t="str">
        <f>IF(SUM('Test Sample Data'!H$3:H$98)&gt;10,IF(AND(ISNUMBER('Test Sample Data'!H62),'Test Sample Data'!H62&lt;$B$1,'Test Sample Data'!H62&gt;0),'Test Sample Data'!H62,$B$1),"")</f>
        <v/>
      </c>
      <c r="I63" s="15" t="str">
        <f>IF(SUM('Test Sample Data'!I$3:I$98)&gt;10,IF(AND(ISNUMBER('Test Sample Data'!I62),'Test Sample Data'!I62&lt;$B$1,'Test Sample Data'!I62&gt;0),'Test Sample Data'!I62,$B$1),"")</f>
        <v/>
      </c>
      <c r="J63" s="15" t="str">
        <f>IF(SUM('Test Sample Data'!J$3:J$98)&gt;10,IF(AND(ISNUMBER('Test Sample Data'!J62),'Test Sample Data'!J62&lt;$B$1,'Test Sample Data'!J62&gt;0),'Test Sample Data'!J62,$B$1),"")</f>
        <v/>
      </c>
      <c r="K63" s="15" t="str">
        <f>IF(SUM('Test Sample Data'!K$3:K$98)&gt;10,IF(AND(ISNUMBER('Test Sample Data'!K62),'Test Sample Data'!K62&lt;$B$1,'Test Sample Data'!K62&gt;0),'Test Sample Data'!K62,$B$1),"")</f>
        <v/>
      </c>
      <c r="L63" s="15" t="str">
        <f>IF(SUM('Test Sample Data'!L$3:L$98)&gt;10,IF(AND(ISNUMBER('Test Sample Data'!L62),'Test Sample Data'!L62&lt;$B$1,'Test Sample Data'!L62&gt;0),'Test Sample Data'!L62,$B$1),"")</f>
        <v/>
      </c>
      <c r="M63" s="15" t="str">
        <f>IF(SUM('Test Sample Data'!M$3:M$98)&gt;10,IF(AND(ISNUMBER('Test Sample Data'!M62),'Test Sample Data'!M62&lt;$B$1,'Test Sample Data'!M62&gt;0),'Test Sample Data'!M62,$B$1),"")</f>
        <v/>
      </c>
      <c r="N63" s="15" t="str">
        <f>'Gene Table'!D62</f>
        <v>NM_002422</v>
      </c>
      <c r="O63" s="14" t="s">
        <v>245</v>
      </c>
      <c r="P63" s="15" t="str">
        <f>IF(SUM('Control Sample Data'!D$3:D$98)&gt;10,IF(AND(ISNUMBER('Control Sample Data'!D62),'Control Sample Data'!D62&lt;$B$1,'Control Sample Data'!D62&gt;0),'Control Sample Data'!D62,$B$1),"")</f>
        <v/>
      </c>
      <c r="Q63" s="15" t="str">
        <f>IF(SUM('Control Sample Data'!E$3:E$98)&gt;10,IF(AND(ISNUMBER('Control Sample Data'!E62),'Control Sample Data'!E62&lt;$B$1,'Control Sample Data'!E62&gt;0),'Control Sample Data'!E62,$B$1),"")</f>
        <v/>
      </c>
      <c r="R63" s="15" t="str">
        <f>IF(SUM('Control Sample Data'!F$3:F$98)&gt;10,IF(AND(ISNUMBER('Control Sample Data'!F62),'Control Sample Data'!F62&lt;$B$1,'Control Sample Data'!F62&gt;0),'Control Sample Data'!F62,$B$1),"")</f>
        <v/>
      </c>
      <c r="S63" s="15" t="str">
        <f>IF(SUM('Control Sample Data'!G$3:G$98)&gt;10,IF(AND(ISNUMBER('Control Sample Data'!G62),'Control Sample Data'!G62&lt;$B$1,'Control Sample Data'!G62&gt;0),'Control Sample Data'!G62,$B$1),"")</f>
        <v/>
      </c>
      <c r="T63" s="15" t="str">
        <f>IF(SUM('Control Sample Data'!H$3:H$98)&gt;10,IF(AND(ISNUMBER('Control Sample Data'!H62),'Control Sample Data'!H62&lt;$B$1,'Control Sample Data'!H62&gt;0),'Control Sample Data'!H62,$B$1),"")</f>
        <v/>
      </c>
      <c r="U63" s="15" t="str">
        <f>IF(SUM('Control Sample Data'!I$3:I$98)&gt;10,IF(AND(ISNUMBER('Control Sample Data'!I62),'Control Sample Data'!I62&lt;$B$1,'Control Sample Data'!I62&gt;0),'Control Sample Data'!I62,$B$1),"")</f>
        <v/>
      </c>
      <c r="V63" s="15" t="str">
        <f>IF(SUM('Control Sample Data'!J$3:J$98)&gt;10,IF(AND(ISNUMBER('Control Sample Data'!J62),'Control Sample Data'!J62&lt;$B$1,'Control Sample Data'!J62&gt;0),'Control Sample Data'!J62,$B$1),"")</f>
        <v/>
      </c>
      <c r="W63" s="15" t="str">
        <f>IF(SUM('Control Sample Data'!K$3:K$98)&gt;10,IF(AND(ISNUMBER('Control Sample Data'!K62),'Control Sample Data'!K62&lt;$B$1,'Control Sample Data'!K62&gt;0),'Control Sample Data'!K62,$B$1),"")</f>
        <v/>
      </c>
      <c r="X63" s="15" t="str">
        <f>IF(SUM('Control Sample Data'!L$3:L$98)&gt;10,IF(AND(ISNUMBER('Control Sample Data'!L62),'Control Sample Data'!L62&lt;$B$1,'Control Sample Data'!L62&gt;0),'Control Sample Data'!L62,$B$1),"")</f>
        <v/>
      </c>
      <c r="Y63" s="15" t="str">
        <f>IF(SUM('Control Sample Data'!M$3:M$98)&gt;10,IF(AND(ISNUMBER('Control Sample Data'!M62),'Control Sample Data'!M62&lt;$B$1,'Control Sample Data'!M62&gt;0),'Control Sample Data'!M62,$B$1),"")</f>
        <v/>
      </c>
      <c r="AT63" s="34" t="str">
        <f t="shared" si="44"/>
        <v/>
      </c>
      <c r="AU63" s="34" t="str">
        <f t="shared" si="45"/>
        <v/>
      </c>
      <c r="AV63" s="34" t="str">
        <f t="shared" si="46"/>
        <v/>
      </c>
      <c r="AW63" s="34" t="str">
        <f t="shared" si="47"/>
        <v/>
      </c>
      <c r="AX63" s="34" t="str">
        <f t="shared" si="48"/>
        <v/>
      </c>
      <c r="AY63" s="34" t="str">
        <f t="shared" si="49"/>
        <v/>
      </c>
      <c r="AZ63" s="34" t="str">
        <f t="shared" si="50"/>
        <v/>
      </c>
      <c r="BA63" s="34" t="str">
        <f t="shared" si="51"/>
        <v/>
      </c>
      <c r="BB63" s="34" t="str">
        <f t="shared" si="52"/>
        <v/>
      </c>
      <c r="BC63" s="34" t="str">
        <f t="shared" si="53"/>
        <v/>
      </c>
      <c r="BD63" s="34" t="str">
        <f t="shared" si="54"/>
        <v/>
      </c>
      <c r="BE63" s="34" t="str">
        <f t="shared" si="55"/>
        <v/>
      </c>
      <c r="BF63" s="34" t="str">
        <f t="shared" si="56"/>
        <v/>
      </c>
      <c r="BG63" s="34" t="str">
        <f t="shared" si="57"/>
        <v/>
      </c>
      <c r="BH63" s="34" t="str">
        <f t="shared" si="58"/>
        <v/>
      </c>
      <c r="BI63" s="34" t="str">
        <f t="shared" si="59"/>
        <v/>
      </c>
      <c r="BJ63" s="34" t="str">
        <f t="shared" si="60"/>
        <v/>
      </c>
      <c r="BK63" s="34" t="str">
        <f t="shared" si="61"/>
        <v/>
      </c>
      <c r="BL63" s="34" t="str">
        <f t="shared" si="62"/>
        <v/>
      </c>
      <c r="BM63" s="34" t="str">
        <f t="shared" si="63"/>
        <v/>
      </c>
      <c r="BN63" s="36" t="e">
        <f t="shared" si="21"/>
        <v>#DIV/0!</v>
      </c>
      <c r="BO63" s="36" t="e">
        <f t="shared" si="22"/>
        <v>#DIV/0!</v>
      </c>
      <c r="BP63" s="37" t="str">
        <f t="shared" si="23"/>
        <v/>
      </c>
      <c r="BQ63" s="37" t="str">
        <f t="shared" si="24"/>
        <v/>
      </c>
      <c r="BR63" s="37" t="str">
        <f t="shared" si="25"/>
        <v/>
      </c>
      <c r="BS63" s="37" t="str">
        <f t="shared" si="26"/>
        <v/>
      </c>
      <c r="BT63" s="37" t="str">
        <f t="shared" si="27"/>
        <v/>
      </c>
      <c r="BU63" s="37" t="str">
        <f t="shared" si="28"/>
        <v/>
      </c>
      <c r="BV63" s="37" t="str">
        <f t="shared" si="29"/>
        <v/>
      </c>
      <c r="BW63" s="37" t="str">
        <f t="shared" si="30"/>
        <v/>
      </c>
      <c r="BX63" s="37" t="str">
        <f t="shared" si="31"/>
        <v/>
      </c>
      <c r="BY63" s="37" t="str">
        <f t="shared" si="32"/>
        <v/>
      </c>
      <c r="BZ63" s="37" t="str">
        <f t="shared" si="33"/>
        <v/>
      </c>
      <c r="CA63" s="37" t="str">
        <f t="shared" si="34"/>
        <v/>
      </c>
      <c r="CB63" s="37" t="str">
        <f t="shared" si="35"/>
        <v/>
      </c>
      <c r="CC63" s="37" t="str">
        <f t="shared" si="36"/>
        <v/>
      </c>
      <c r="CD63" s="37" t="str">
        <f t="shared" si="37"/>
        <v/>
      </c>
      <c r="CE63" s="37" t="str">
        <f t="shared" si="38"/>
        <v/>
      </c>
      <c r="CF63" s="37" t="str">
        <f t="shared" si="39"/>
        <v/>
      </c>
      <c r="CG63" s="37" t="str">
        <f t="shared" si="40"/>
        <v/>
      </c>
      <c r="CH63" s="37" t="str">
        <f t="shared" si="41"/>
        <v/>
      </c>
      <c r="CI63" s="37" t="str">
        <f t="shared" si="42"/>
        <v/>
      </c>
    </row>
    <row r="64" spans="1:87">
      <c r="A64" s="16"/>
      <c r="B64" s="14" t="str">
        <f>'Gene Table'!D63</f>
        <v>NM_000249</v>
      </c>
      <c r="C64" s="14" t="s">
        <v>249</v>
      </c>
      <c r="D64" s="15" t="str">
        <f>IF(SUM('Test Sample Data'!D$3:D$98)&gt;10,IF(AND(ISNUMBER('Test Sample Data'!D63),'Test Sample Data'!D63&lt;$B$1,'Test Sample Data'!D63&gt;0),'Test Sample Data'!D63,$B$1),"")</f>
        <v/>
      </c>
      <c r="E64" s="15" t="str">
        <f>IF(SUM('Test Sample Data'!E$3:E$98)&gt;10,IF(AND(ISNUMBER('Test Sample Data'!E63),'Test Sample Data'!E63&lt;$B$1,'Test Sample Data'!E63&gt;0),'Test Sample Data'!E63,$B$1),"")</f>
        <v/>
      </c>
      <c r="F64" s="15" t="str">
        <f>IF(SUM('Test Sample Data'!F$3:F$98)&gt;10,IF(AND(ISNUMBER('Test Sample Data'!F63),'Test Sample Data'!F63&lt;$B$1,'Test Sample Data'!F63&gt;0),'Test Sample Data'!F63,$B$1),"")</f>
        <v/>
      </c>
      <c r="G64" s="15" t="str">
        <f>IF(SUM('Test Sample Data'!G$3:G$98)&gt;10,IF(AND(ISNUMBER('Test Sample Data'!G63),'Test Sample Data'!G63&lt;$B$1,'Test Sample Data'!G63&gt;0),'Test Sample Data'!G63,$B$1),"")</f>
        <v/>
      </c>
      <c r="H64" s="15" t="str">
        <f>IF(SUM('Test Sample Data'!H$3:H$98)&gt;10,IF(AND(ISNUMBER('Test Sample Data'!H63),'Test Sample Data'!H63&lt;$B$1,'Test Sample Data'!H63&gt;0),'Test Sample Data'!H63,$B$1),"")</f>
        <v/>
      </c>
      <c r="I64" s="15" t="str">
        <f>IF(SUM('Test Sample Data'!I$3:I$98)&gt;10,IF(AND(ISNUMBER('Test Sample Data'!I63),'Test Sample Data'!I63&lt;$B$1,'Test Sample Data'!I63&gt;0),'Test Sample Data'!I63,$B$1),"")</f>
        <v/>
      </c>
      <c r="J64" s="15" t="str">
        <f>IF(SUM('Test Sample Data'!J$3:J$98)&gt;10,IF(AND(ISNUMBER('Test Sample Data'!J63),'Test Sample Data'!J63&lt;$B$1,'Test Sample Data'!J63&gt;0),'Test Sample Data'!J63,$B$1),"")</f>
        <v/>
      </c>
      <c r="K64" s="15" t="str">
        <f>IF(SUM('Test Sample Data'!K$3:K$98)&gt;10,IF(AND(ISNUMBER('Test Sample Data'!K63),'Test Sample Data'!K63&lt;$B$1,'Test Sample Data'!K63&gt;0),'Test Sample Data'!K63,$B$1),"")</f>
        <v/>
      </c>
      <c r="L64" s="15" t="str">
        <f>IF(SUM('Test Sample Data'!L$3:L$98)&gt;10,IF(AND(ISNUMBER('Test Sample Data'!L63),'Test Sample Data'!L63&lt;$B$1,'Test Sample Data'!L63&gt;0),'Test Sample Data'!L63,$B$1),"")</f>
        <v/>
      </c>
      <c r="M64" s="15" t="str">
        <f>IF(SUM('Test Sample Data'!M$3:M$98)&gt;10,IF(AND(ISNUMBER('Test Sample Data'!M63),'Test Sample Data'!M63&lt;$B$1,'Test Sample Data'!M63&gt;0),'Test Sample Data'!M63,$B$1),"")</f>
        <v/>
      </c>
      <c r="N64" s="15" t="str">
        <f>'Gene Table'!D63</f>
        <v>NM_000249</v>
      </c>
      <c r="O64" s="14" t="s">
        <v>249</v>
      </c>
      <c r="P64" s="15" t="str">
        <f>IF(SUM('Control Sample Data'!D$3:D$98)&gt;10,IF(AND(ISNUMBER('Control Sample Data'!D63),'Control Sample Data'!D63&lt;$B$1,'Control Sample Data'!D63&gt;0),'Control Sample Data'!D63,$B$1),"")</f>
        <v/>
      </c>
      <c r="Q64" s="15" t="str">
        <f>IF(SUM('Control Sample Data'!E$3:E$98)&gt;10,IF(AND(ISNUMBER('Control Sample Data'!E63),'Control Sample Data'!E63&lt;$B$1,'Control Sample Data'!E63&gt;0),'Control Sample Data'!E63,$B$1),"")</f>
        <v/>
      </c>
      <c r="R64" s="15" t="str">
        <f>IF(SUM('Control Sample Data'!F$3:F$98)&gt;10,IF(AND(ISNUMBER('Control Sample Data'!F63),'Control Sample Data'!F63&lt;$B$1,'Control Sample Data'!F63&gt;0),'Control Sample Data'!F63,$B$1),"")</f>
        <v/>
      </c>
      <c r="S64" s="15" t="str">
        <f>IF(SUM('Control Sample Data'!G$3:G$98)&gt;10,IF(AND(ISNUMBER('Control Sample Data'!G63),'Control Sample Data'!G63&lt;$B$1,'Control Sample Data'!G63&gt;0),'Control Sample Data'!G63,$B$1),"")</f>
        <v/>
      </c>
      <c r="T64" s="15" t="str">
        <f>IF(SUM('Control Sample Data'!H$3:H$98)&gt;10,IF(AND(ISNUMBER('Control Sample Data'!H63),'Control Sample Data'!H63&lt;$B$1,'Control Sample Data'!H63&gt;0),'Control Sample Data'!H63,$B$1),"")</f>
        <v/>
      </c>
      <c r="U64" s="15" t="str">
        <f>IF(SUM('Control Sample Data'!I$3:I$98)&gt;10,IF(AND(ISNUMBER('Control Sample Data'!I63),'Control Sample Data'!I63&lt;$B$1,'Control Sample Data'!I63&gt;0),'Control Sample Data'!I63,$B$1),"")</f>
        <v/>
      </c>
      <c r="V64" s="15" t="str">
        <f>IF(SUM('Control Sample Data'!J$3:J$98)&gt;10,IF(AND(ISNUMBER('Control Sample Data'!J63),'Control Sample Data'!J63&lt;$B$1,'Control Sample Data'!J63&gt;0),'Control Sample Data'!J63,$B$1),"")</f>
        <v/>
      </c>
      <c r="W64" s="15" t="str">
        <f>IF(SUM('Control Sample Data'!K$3:K$98)&gt;10,IF(AND(ISNUMBER('Control Sample Data'!K63),'Control Sample Data'!K63&lt;$B$1,'Control Sample Data'!K63&gt;0),'Control Sample Data'!K63,$B$1),"")</f>
        <v/>
      </c>
      <c r="X64" s="15" t="str">
        <f>IF(SUM('Control Sample Data'!L$3:L$98)&gt;10,IF(AND(ISNUMBER('Control Sample Data'!L63),'Control Sample Data'!L63&lt;$B$1,'Control Sample Data'!L63&gt;0),'Control Sample Data'!L63,$B$1),"")</f>
        <v/>
      </c>
      <c r="Y64" s="15" t="str">
        <f>IF(SUM('Control Sample Data'!M$3:M$98)&gt;10,IF(AND(ISNUMBER('Control Sample Data'!M63),'Control Sample Data'!M63&lt;$B$1,'Control Sample Data'!M63&gt;0),'Control Sample Data'!M63,$B$1),"")</f>
        <v/>
      </c>
      <c r="AT64" s="34" t="str">
        <f t="shared" si="44"/>
        <v/>
      </c>
      <c r="AU64" s="34" t="str">
        <f t="shared" si="45"/>
        <v/>
      </c>
      <c r="AV64" s="34" t="str">
        <f t="shared" si="46"/>
        <v/>
      </c>
      <c r="AW64" s="34" t="str">
        <f t="shared" si="47"/>
        <v/>
      </c>
      <c r="AX64" s="34" t="str">
        <f t="shared" si="48"/>
        <v/>
      </c>
      <c r="AY64" s="34" t="str">
        <f t="shared" si="49"/>
        <v/>
      </c>
      <c r="AZ64" s="34" t="str">
        <f t="shared" si="50"/>
        <v/>
      </c>
      <c r="BA64" s="34" t="str">
        <f t="shared" si="51"/>
        <v/>
      </c>
      <c r="BB64" s="34" t="str">
        <f t="shared" si="52"/>
        <v/>
      </c>
      <c r="BC64" s="34" t="str">
        <f t="shared" si="53"/>
        <v/>
      </c>
      <c r="BD64" s="34" t="str">
        <f t="shared" si="54"/>
        <v/>
      </c>
      <c r="BE64" s="34" t="str">
        <f t="shared" si="55"/>
        <v/>
      </c>
      <c r="BF64" s="34" t="str">
        <f t="shared" si="56"/>
        <v/>
      </c>
      <c r="BG64" s="34" t="str">
        <f t="shared" si="57"/>
        <v/>
      </c>
      <c r="BH64" s="34" t="str">
        <f t="shared" si="58"/>
        <v/>
      </c>
      <c r="BI64" s="34" t="str">
        <f t="shared" si="59"/>
        <v/>
      </c>
      <c r="BJ64" s="34" t="str">
        <f t="shared" si="60"/>
        <v/>
      </c>
      <c r="BK64" s="34" t="str">
        <f t="shared" si="61"/>
        <v/>
      </c>
      <c r="BL64" s="34" t="str">
        <f t="shared" si="62"/>
        <v/>
      </c>
      <c r="BM64" s="34" t="str">
        <f t="shared" si="63"/>
        <v/>
      </c>
      <c r="BN64" s="36" t="e">
        <f t="shared" si="21"/>
        <v>#DIV/0!</v>
      </c>
      <c r="BO64" s="36" t="e">
        <f t="shared" si="22"/>
        <v>#DIV/0!</v>
      </c>
      <c r="BP64" s="37" t="str">
        <f t="shared" si="23"/>
        <v/>
      </c>
      <c r="BQ64" s="37" t="str">
        <f t="shared" si="24"/>
        <v/>
      </c>
      <c r="BR64" s="37" t="str">
        <f t="shared" si="25"/>
        <v/>
      </c>
      <c r="BS64" s="37" t="str">
        <f t="shared" si="26"/>
        <v/>
      </c>
      <c r="BT64" s="37" t="str">
        <f t="shared" si="27"/>
        <v/>
      </c>
      <c r="BU64" s="37" t="str">
        <f t="shared" si="28"/>
        <v/>
      </c>
      <c r="BV64" s="37" t="str">
        <f t="shared" si="29"/>
        <v/>
      </c>
      <c r="BW64" s="37" t="str">
        <f t="shared" si="30"/>
        <v/>
      </c>
      <c r="BX64" s="37" t="str">
        <f t="shared" si="31"/>
        <v/>
      </c>
      <c r="BY64" s="37" t="str">
        <f t="shared" si="32"/>
        <v/>
      </c>
      <c r="BZ64" s="37" t="str">
        <f t="shared" si="33"/>
        <v/>
      </c>
      <c r="CA64" s="37" t="str">
        <f t="shared" si="34"/>
        <v/>
      </c>
      <c r="CB64" s="37" t="str">
        <f t="shared" si="35"/>
        <v/>
      </c>
      <c r="CC64" s="37" t="str">
        <f t="shared" si="36"/>
        <v/>
      </c>
      <c r="CD64" s="37" t="str">
        <f t="shared" si="37"/>
        <v/>
      </c>
      <c r="CE64" s="37" t="str">
        <f t="shared" si="38"/>
        <v/>
      </c>
      <c r="CF64" s="37" t="str">
        <f t="shared" si="39"/>
        <v/>
      </c>
      <c r="CG64" s="37" t="str">
        <f t="shared" si="40"/>
        <v/>
      </c>
      <c r="CH64" s="37" t="str">
        <f t="shared" si="41"/>
        <v/>
      </c>
      <c r="CI64" s="37" t="str">
        <f t="shared" si="42"/>
        <v/>
      </c>
    </row>
    <row r="65" spans="1:87">
      <c r="A65" s="16"/>
      <c r="B65" s="14" t="str">
        <f>'Gene Table'!D64</f>
        <v>NM_000234</v>
      </c>
      <c r="C65" s="14" t="s">
        <v>253</v>
      </c>
      <c r="D65" s="15" t="str">
        <f>IF(SUM('Test Sample Data'!D$3:D$98)&gt;10,IF(AND(ISNUMBER('Test Sample Data'!D64),'Test Sample Data'!D64&lt;$B$1,'Test Sample Data'!D64&gt;0),'Test Sample Data'!D64,$B$1),"")</f>
        <v/>
      </c>
      <c r="E65" s="15" t="str">
        <f>IF(SUM('Test Sample Data'!E$3:E$98)&gt;10,IF(AND(ISNUMBER('Test Sample Data'!E64),'Test Sample Data'!E64&lt;$B$1,'Test Sample Data'!E64&gt;0),'Test Sample Data'!E64,$B$1),"")</f>
        <v/>
      </c>
      <c r="F65" s="15" t="str">
        <f>IF(SUM('Test Sample Data'!F$3:F$98)&gt;10,IF(AND(ISNUMBER('Test Sample Data'!F64),'Test Sample Data'!F64&lt;$B$1,'Test Sample Data'!F64&gt;0),'Test Sample Data'!F64,$B$1),"")</f>
        <v/>
      </c>
      <c r="G65" s="15" t="str">
        <f>IF(SUM('Test Sample Data'!G$3:G$98)&gt;10,IF(AND(ISNUMBER('Test Sample Data'!G64),'Test Sample Data'!G64&lt;$B$1,'Test Sample Data'!G64&gt;0),'Test Sample Data'!G64,$B$1),"")</f>
        <v/>
      </c>
      <c r="H65" s="15" t="str">
        <f>IF(SUM('Test Sample Data'!H$3:H$98)&gt;10,IF(AND(ISNUMBER('Test Sample Data'!H64),'Test Sample Data'!H64&lt;$B$1,'Test Sample Data'!H64&gt;0),'Test Sample Data'!H64,$B$1),"")</f>
        <v/>
      </c>
      <c r="I65" s="15" t="str">
        <f>IF(SUM('Test Sample Data'!I$3:I$98)&gt;10,IF(AND(ISNUMBER('Test Sample Data'!I64),'Test Sample Data'!I64&lt;$B$1,'Test Sample Data'!I64&gt;0),'Test Sample Data'!I64,$B$1),"")</f>
        <v/>
      </c>
      <c r="J65" s="15" t="str">
        <f>IF(SUM('Test Sample Data'!J$3:J$98)&gt;10,IF(AND(ISNUMBER('Test Sample Data'!J64),'Test Sample Data'!J64&lt;$B$1,'Test Sample Data'!J64&gt;0),'Test Sample Data'!J64,$B$1),"")</f>
        <v/>
      </c>
      <c r="K65" s="15" t="str">
        <f>IF(SUM('Test Sample Data'!K$3:K$98)&gt;10,IF(AND(ISNUMBER('Test Sample Data'!K64),'Test Sample Data'!K64&lt;$B$1,'Test Sample Data'!K64&gt;0),'Test Sample Data'!K64,$B$1),"")</f>
        <v/>
      </c>
      <c r="L65" s="15" t="str">
        <f>IF(SUM('Test Sample Data'!L$3:L$98)&gt;10,IF(AND(ISNUMBER('Test Sample Data'!L64),'Test Sample Data'!L64&lt;$B$1,'Test Sample Data'!L64&gt;0),'Test Sample Data'!L64,$B$1),"")</f>
        <v/>
      </c>
      <c r="M65" s="15" t="str">
        <f>IF(SUM('Test Sample Data'!M$3:M$98)&gt;10,IF(AND(ISNUMBER('Test Sample Data'!M64),'Test Sample Data'!M64&lt;$B$1,'Test Sample Data'!M64&gt;0),'Test Sample Data'!M64,$B$1),"")</f>
        <v/>
      </c>
      <c r="N65" s="15" t="str">
        <f>'Gene Table'!D64</f>
        <v>NM_000234</v>
      </c>
      <c r="O65" s="14" t="s">
        <v>253</v>
      </c>
      <c r="P65" s="15" t="str">
        <f>IF(SUM('Control Sample Data'!D$3:D$98)&gt;10,IF(AND(ISNUMBER('Control Sample Data'!D64),'Control Sample Data'!D64&lt;$B$1,'Control Sample Data'!D64&gt;0),'Control Sample Data'!D64,$B$1),"")</f>
        <v/>
      </c>
      <c r="Q65" s="15" t="str">
        <f>IF(SUM('Control Sample Data'!E$3:E$98)&gt;10,IF(AND(ISNUMBER('Control Sample Data'!E64),'Control Sample Data'!E64&lt;$B$1,'Control Sample Data'!E64&gt;0),'Control Sample Data'!E64,$B$1),"")</f>
        <v/>
      </c>
      <c r="R65" s="15" t="str">
        <f>IF(SUM('Control Sample Data'!F$3:F$98)&gt;10,IF(AND(ISNUMBER('Control Sample Data'!F64),'Control Sample Data'!F64&lt;$B$1,'Control Sample Data'!F64&gt;0),'Control Sample Data'!F64,$B$1),"")</f>
        <v/>
      </c>
      <c r="S65" s="15" t="str">
        <f>IF(SUM('Control Sample Data'!G$3:G$98)&gt;10,IF(AND(ISNUMBER('Control Sample Data'!G64),'Control Sample Data'!G64&lt;$B$1,'Control Sample Data'!G64&gt;0),'Control Sample Data'!G64,$B$1),"")</f>
        <v/>
      </c>
      <c r="T65" s="15" t="str">
        <f>IF(SUM('Control Sample Data'!H$3:H$98)&gt;10,IF(AND(ISNUMBER('Control Sample Data'!H64),'Control Sample Data'!H64&lt;$B$1,'Control Sample Data'!H64&gt;0),'Control Sample Data'!H64,$B$1),"")</f>
        <v/>
      </c>
      <c r="U65" s="15" t="str">
        <f>IF(SUM('Control Sample Data'!I$3:I$98)&gt;10,IF(AND(ISNUMBER('Control Sample Data'!I64),'Control Sample Data'!I64&lt;$B$1,'Control Sample Data'!I64&gt;0),'Control Sample Data'!I64,$B$1),"")</f>
        <v/>
      </c>
      <c r="V65" s="15" t="str">
        <f>IF(SUM('Control Sample Data'!J$3:J$98)&gt;10,IF(AND(ISNUMBER('Control Sample Data'!J64),'Control Sample Data'!J64&lt;$B$1,'Control Sample Data'!J64&gt;0),'Control Sample Data'!J64,$B$1),"")</f>
        <v/>
      </c>
      <c r="W65" s="15" t="str">
        <f>IF(SUM('Control Sample Data'!K$3:K$98)&gt;10,IF(AND(ISNUMBER('Control Sample Data'!K64),'Control Sample Data'!K64&lt;$B$1,'Control Sample Data'!K64&gt;0),'Control Sample Data'!K64,$B$1),"")</f>
        <v/>
      </c>
      <c r="X65" s="15" t="str">
        <f>IF(SUM('Control Sample Data'!L$3:L$98)&gt;10,IF(AND(ISNUMBER('Control Sample Data'!L64),'Control Sample Data'!L64&lt;$B$1,'Control Sample Data'!L64&gt;0),'Control Sample Data'!L64,$B$1),"")</f>
        <v/>
      </c>
      <c r="Y65" s="15" t="str">
        <f>IF(SUM('Control Sample Data'!M$3:M$98)&gt;10,IF(AND(ISNUMBER('Control Sample Data'!M64),'Control Sample Data'!M64&lt;$B$1,'Control Sample Data'!M64&gt;0),'Control Sample Data'!M64,$B$1),"")</f>
        <v/>
      </c>
      <c r="AT65" s="34" t="str">
        <f t="shared" si="44"/>
        <v/>
      </c>
      <c r="AU65" s="34" t="str">
        <f t="shared" si="45"/>
        <v/>
      </c>
      <c r="AV65" s="34" t="str">
        <f t="shared" si="46"/>
        <v/>
      </c>
      <c r="AW65" s="34" t="str">
        <f t="shared" si="47"/>
        <v/>
      </c>
      <c r="AX65" s="34" t="str">
        <f t="shared" si="48"/>
        <v/>
      </c>
      <c r="AY65" s="34" t="str">
        <f t="shared" si="49"/>
        <v/>
      </c>
      <c r="AZ65" s="34" t="str">
        <f t="shared" si="50"/>
        <v/>
      </c>
      <c r="BA65" s="34" t="str">
        <f t="shared" si="51"/>
        <v/>
      </c>
      <c r="BB65" s="34" t="str">
        <f t="shared" si="52"/>
        <v/>
      </c>
      <c r="BC65" s="34" t="str">
        <f t="shared" si="53"/>
        <v/>
      </c>
      <c r="BD65" s="34" t="str">
        <f t="shared" si="54"/>
        <v/>
      </c>
      <c r="BE65" s="34" t="str">
        <f t="shared" si="55"/>
        <v/>
      </c>
      <c r="BF65" s="34" t="str">
        <f t="shared" si="56"/>
        <v/>
      </c>
      <c r="BG65" s="34" t="str">
        <f t="shared" si="57"/>
        <v/>
      </c>
      <c r="BH65" s="34" t="str">
        <f t="shared" si="58"/>
        <v/>
      </c>
      <c r="BI65" s="34" t="str">
        <f t="shared" si="59"/>
        <v/>
      </c>
      <c r="BJ65" s="34" t="str">
        <f t="shared" si="60"/>
        <v/>
      </c>
      <c r="BK65" s="34" t="str">
        <f t="shared" si="61"/>
        <v/>
      </c>
      <c r="BL65" s="34" t="str">
        <f t="shared" si="62"/>
        <v/>
      </c>
      <c r="BM65" s="34" t="str">
        <f t="shared" si="63"/>
        <v/>
      </c>
      <c r="BN65" s="36" t="e">
        <f t="shared" si="21"/>
        <v>#DIV/0!</v>
      </c>
      <c r="BO65" s="36" t="e">
        <f t="shared" si="22"/>
        <v>#DIV/0!</v>
      </c>
      <c r="BP65" s="37" t="str">
        <f t="shared" si="23"/>
        <v/>
      </c>
      <c r="BQ65" s="37" t="str">
        <f t="shared" si="24"/>
        <v/>
      </c>
      <c r="BR65" s="37" t="str">
        <f t="shared" si="25"/>
        <v/>
      </c>
      <c r="BS65" s="37" t="str">
        <f t="shared" si="26"/>
        <v/>
      </c>
      <c r="BT65" s="37" t="str">
        <f t="shared" si="27"/>
        <v/>
      </c>
      <c r="BU65" s="37" t="str">
        <f t="shared" si="28"/>
        <v/>
      </c>
      <c r="BV65" s="37" t="str">
        <f t="shared" si="29"/>
        <v/>
      </c>
      <c r="BW65" s="37" t="str">
        <f t="shared" si="30"/>
        <v/>
      </c>
      <c r="BX65" s="37" t="str">
        <f t="shared" si="31"/>
        <v/>
      </c>
      <c r="BY65" s="37" t="str">
        <f t="shared" si="32"/>
        <v/>
      </c>
      <c r="BZ65" s="37" t="str">
        <f t="shared" si="33"/>
        <v/>
      </c>
      <c r="CA65" s="37" t="str">
        <f t="shared" si="34"/>
        <v/>
      </c>
      <c r="CB65" s="37" t="str">
        <f t="shared" si="35"/>
        <v/>
      </c>
      <c r="CC65" s="37" t="str">
        <f t="shared" si="36"/>
        <v/>
      </c>
      <c r="CD65" s="37" t="str">
        <f t="shared" si="37"/>
        <v/>
      </c>
      <c r="CE65" s="37" t="str">
        <f t="shared" si="38"/>
        <v/>
      </c>
      <c r="CF65" s="37" t="str">
        <f t="shared" si="39"/>
        <v/>
      </c>
      <c r="CG65" s="37" t="str">
        <f t="shared" si="40"/>
        <v/>
      </c>
      <c r="CH65" s="37" t="str">
        <f t="shared" si="41"/>
        <v/>
      </c>
      <c r="CI65" s="37" t="str">
        <f t="shared" si="42"/>
        <v/>
      </c>
    </row>
    <row r="66" spans="1:87">
      <c r="A66" s="16"/>
      <c r="B66" s="14" t="str">
        <f>'Gene Table'!D65</f>
        <v>NM_000572</v>
      </c>
      <c r="C66" s="14" t="s">
        <v>257</v>
      </c>
      <c r="D66" s="15" t="str">
        <f>IF(SUM('Test Sample Data'!D$3:D$98)&gt;10,IF(AND(ISNUMBER('Test Sample Data'!D65),'Test Sample Data'!D65&lt;$B$1,'Test Sample Data'!D65&gt;0),'Test Sample Data'!D65,$B$1),"")</f>
        <v/>
      </c>
      <c r="E66" s="15" t="str">
        <f>IF(SUM('Test Sample Data'!E$3:E$98)&gt;10,IF(AND(ISNUMBER('Test Sample Data'!E65),'Test Sample Data'!E65&lt;$B$1,'Test Sample Data'!E65&gt;0),'Test Sample Data'!E65,$B$1),"")</f>
        <v/>
      </c>
      <c r="F66" s="15" t="str">
        <f>IF(SUM('Test Sample Data'!F$3:F$98)&gt;10,IF(AND(ISNUMBER('Test Sample Data'!F65),'Test Sample Data'!F65&lt;$B$1,'Test Sample Data'!F65&gt;0),'Test Sample Data'!F65,$B$1),"")</f>
        <v/>
      </c>
      <c r="G66" s="15" t="str">
        <f>IF(SUM('Test Sample Data'!G$3:G$98)&gt;10,IF(AND(ISNUMBER('Test Sample Data'!G65),'Test Sample Data'!G65&lt;$B$1,'Test Sample Data'!G65&gt;0),'Test Sample Data'!G65,$B$1),"")</f>
        <v/>
      </c>
      <c r="H66" s="15" t="str">
        <f>IF(SUM('Test Sample Data'!H$3:H$98)&gt;10,IF(AND(ISNUMBER('Test Sample Data'!H65),'Test Sample Data'!H65&lt;$B$1,'Test Sample Data'!H65&gt;0),'Test Sample Data'!H65,$B$1),"")</f>
        <v/>
      </c>
      <c r="I66" s="15" t="str">
        <f>IF(SUM('Test Sample Data'!I$3:I$98)&gt;10,IF(AND(ISNUMBER('Test Sample Data'!I65),'Test Sample Data'!I65&lt;$B$1,'Test Sample Data'!I65&gt;0),'Test Sample Data'!I65,$B$1),"")</f>
        <v/>
      </c>
      <c r="J66" s="15" t="str">
        <f>IF(SUM('Test Sample Data'!J$3:J$98)&gt;10,IF(AND(ISNUMBER('Test Sample Data'!J65),'Test Sample Data'!J65&lt;$B$1,'Test Sample Data'!J65&gt;0),'Test Sample Data'!J65,$B$1),"")</f>
        <v/>
      </c>
      <c r="K66" s="15" t="str">
        <f>IF(SUM('Test Sample Data'!K$3:K$98)&gt;10,IF(AND(ISNUMBER('Test Sample Data'!K65),'Test Sample Data'!K65&lt;$B$1,'Test Sample Data'!K65&gt;0),'Test Sample Data'!K65,$B$1),"")</f>
        <v/>
      </c>
      <c r="L66" s="15" t="str">
        <f>IF(SUM('Test Sample Data'!L$3:L$98)&gt;10,IF(AND(ISNUMBER('Test Sample Data'!L65),'Test Sample Data'!L65&lt;$B$1,'Test Sample Data'!L65&gt;0),'Test Sample Data'!L65,$B$1),"")</f>
        <v/>
      </c>
      <c r="M66" s="15" t="str">
        <f>IF(SUM('Test Sample Data'!M$3:M$98)&gt;10,IF(AND(ISNUMBER('Test Sample Data'!M65),'Test Sample Data'!M65&lt;$B$1,'Test Sample Data'!M65&gt;0),'Test Sample Data'!M65,$B$1),"")</f>
        <v/>
      </c>
      <c r="N66" s="15" t="str">
        <f>'Gene Table'!D65</f>
        <v>NM_000572</v>
      </c>
      <c r="O66" s="14" t="s">
        <v>257</v>
      </c>
      <c r="P66" s="15" t="str">
        <f>IF(SUM('Control Sample Data'!D$3:D$98)&gt;10,IF(AND(ISNUMBER('Control Sample Data'!D65),'Control Sample Data'!D65&lt;$B$1,'Control Sample Data'!D65&gt;0),'Control Sample Data'!D65,$B$1),"")</f>
        <v/>
      </c>
      <c r="Q66" s="15" t="str">
        <f>IF(SUM('Control Sample Data'!E$3:E$98)&gt;10,IF(AND(ISNUMBER('Control Sample Data'!E65),'Control Sample Data'!E65&lt;$B$1,'Control Sample Data'!E65&gt;0),'Control Sample Data'!E65,$B$1),"")</f>
        <v/>
      </c>
      <c r="R66" s="15" t="str">
        <f>IF(SUM('Control Sample Data'!F$3:F$98)&gt;10,IF(AND(ISNUMBER('Control Sample Data'!F65),'Control Sample Data'!F65&lt;$B$1,'Control Sample Data'!F65&gt;0),'Control Sample Data'!F65,$B$1),"")</f>
        <v/>
      </c>
      <c r="S66" s="15" t="str">
        <f>IF(SUM('Control Sample Data'!G$3:G$98)&gt;10,IF(AND(ISNUMBER('Control Sample Data'!G65),'Control Sample Data'!G65&lt;$B$1,'Control Sample Data'!G65&gt;0),'Control Sample Data'!G65,$B$1),"")</f>
        <v/>
      </c>
      <c r="T66" s="15" t="str">
        <f>IF(SUM('Control Sample Data'!H$3:H$98)&gt;10,IF(AND(ISNUMBER('Control Sample Data'!H65),'Control Sample Data'!H65&lt;$B$1,'Control Sample Data'!H65&gt;0),'Control Sample Data'!H65,$B$1),"")</f>
        <v/>
      </c>
      <c r="U66" s="15" t="str">
        <f>IF(SUM('Control Sample Data'!I$3:I$98)&gt;10,IF(AND(ISNUMBER('Control Sample Data'!I65),'Control Sample Data'!I65&lt;$B$1,'Control Sample Data'!I65&gt;0),'Control Sample Data'!I65,$B$1),"")</f>
        <v/>
      </c>
      <c r="V66" s="15" t="str">
        <f>IF(SUM('Control Sample Data'!J$3:J$98)&gt;10,IF(AND(ISNUMBER('Control Sample Data'!J65),'Control Sample Data'!J65&lt;$B$1,'Control Sample Data'!J65&gt;0),'Control Sample Data'!J65,$B$1),"")</f>
        <v/>
      </c>
      <c r="W66" s="15" t="str">
        <f>IF(SUM('Control Sample Data'!K$3:K$98)&gt;10,IF(AND(ISNUMBER('Control Sample Data'!K65),'Control Sample Data'!K65&lt;$B$1,'Control Sample Data'!K65&gt;0),'Control Sample Data'!K65,$B$1),"")</f>
        <v/>
      </c>
      <c r="X66" s="15" t="str">
        <f>IF(SUM('Control Sample Data'!L$3:L$98)&gt;10,IF(AND(ISNUMBER('Control Sample Data'!L65),'Control Sample Data'!L65&lt;$B$1,'Control Sample Data'!L65&gt;0),'Control Sample Data'!L65,$B$1),"")</f>
        <v/>
      </c>
      <c r="Y66" s="15" t="str">
        <f>IF(SUM('Control Sample Data'!M$3:M$98)&gt;10,IF(AND(ISNUMBER('Control Sample Data'!M65),'Control Sample Data'!M65&lt;$B$1,'Control Sample Data'!M65&gt;0),'Control Sample Data'!M65,$B$1),"")</f>
        <v/>
      </c>
      <c r="AT66" s="34" t="str">
        <f t="shared" si="44"/>
        <v/>
      </c>
      <c r="AU66" s="34" t="str">
        <f t="shared" si="45"/>
        <v/>
      </c>
      <c r="AV66" s="34" t="str">
        <f t="shared" si="46"/>
        <v/>
      </c>
      <c r="AW66" s="34" t="str">
        <f t="shared" si="47"/>
        <v/>
      </c>
      <c r="AX66" s="34" t="str">
        <f t="shared" si="48"/>
        <v/>
      </c>
      <c r="AY66" s="34" t="str">
        <f t="shared" si="49"/>
        <v/>
      </c>
      <c r="AZ66" s="34" t="str">
        <f t="shared" si="50"/>
        <v/>
      </c>
      <c r="BA66" s="34" t="str">
        <f t="shared" si="51"/>
        <v/>
      </c>
      <c r="BB66" s="34" t="str">
        <f t="shared" si="52"/>
        <v/>
      </c>
      <c r="BC66" s="34" t="str">
        <f t="shared" si="53"/>
        <v/>
      </c>
      <c r="BD66" s="34" t="str">
        <f t="shared" si="54"/>
        <v/>
      </c>
      <c r="BE66" s="34" t="str">
        <f t="shared" si="55"/>
        <v/>
      </c>
      <c r="BF66" s="34" t="str">
        <f t="shared" si="56"/>
        <v/>
      </c>
      <c r="BG66" s="34" t="str">
        <f t="shared" si="57"/>
        <v/>
      </c>
      <c r="BH66" s="34" t="str">
        <f t="shared" si="58"/>
        <v/>
      </c>
      <c r="BI66" s="34" t="str">
        <f t="shared" si="59"/>
        <v/>
      </c>
      <c r="BJ66" s="34" t="str">
        <f t="shared" si="60"/>
        <v/>
      </c>
      <c r="BK66" s="34" t="str">
        <f t="shared" si="61"/>
        <v/>
      </c>
      <c r="BL66" s="34" t="str">
        <f t="shared" si="62"/>
        <v/>
      </c>
      <c r="BM66" s="34" t="str">
        <f t="shared" si="63"/>
        <v/>
      </c>
      <c r="BN66" s="36" t="e">
        <f t="shared" si="21"/>
        <v>#DIV/0!</v>
      </c>
      <c r="BO66" s="36" t="e">
        <f t="shared" si="22"/>
        <v>#DIV/0!</v>
      </c>
      <c r="BP66" s="37" t="str">
        <f t="shared" si="23"/>
        <v/>
      </c>
      <c r="BQ66" s="37" t="str">
        <f t="shared" si="24"/>
        <v/>
      </c>
      <c r="BR66" s="37" t="str">
        <f t="shared" si="25"/>
        <v/>
      </c>
      <c r="BS66" s="37" t="str">
        <f t="shared" si="26"/>
        <v/>
      </c>
      <c r="BT66" s="37" t="str">
        <f t="shared" si="27"/>
        <v/>
      </c>
      <c r="BU66" s="37" t="str">
        <f t="shared" si="28"/>
        <v/>
      </c>
      <c r="BV66" s="37" t="str">
        <f t="shared" si="29"/>
        <v/>
      </c>
      <c r="BW66" s="37" t="str">
        <f t="shared" si="30"/>
        <v/>
      </c>
      <c r="BX66" s="37" t="str">
        <f t="shared" si="31"/>
        <v/>
      </c>
      <c r="BY66" s="37" t="str">
        <f t="shared" si="32"/>
        <v/>
      </c>
      <c r="BZ66" s="37" t="str">
        <f t="shared" si="33"/>
        <v/>
      </c>
      <c r="CA66" s="37" t="str">
        <f t="shared" si="34"/>
        <v/>
      </c>
      <c r="CB66" s="37" t="str">
        <f t="shared" si="35"/>
        <v/>
      </c>
      <c r="CC66" s="37" t="str">
        <f t="shared" si="36"/>
        <v/>
      </c>
      <c r="CD66" s="37" t="str">
        <f t="shared" si="37"/>
        <v/>
      </c>
      <c r="CE66" s="37" t="str">
        <f t="shared" si="38"/>
        <v/>
      </c>
      <c r="CF66" s="37" t="str">
        <f t="shared" si="39"/>
        <v/>
      </c>
      <c r="CG66" s="37" t="str">
        <f t="shared" si="40"/>
        <v/>
      </c>
      <c r="CH66" s="37" t="str">
        <f t="shared" si="41"/>
        <v/>
      </c>
      <c r="CI66" s="37" t="str">
        <f t="shared" si="42"/>
        <v/>
      </c>
    </row>
    <row r="67" spans="1:87">
      <c r="A67" s="16"/>
      <c r="B67" s="14" t="str">
        <f>'Gene Table'!D66</f>
        <v>NM_000584</v>
      </c>
      <c r="C67" s="14" t="s">
        <v>261</v>
      </c>
      <c r="D67" s="15" t="str">
        <f>IF(SUM('Test Sample Data'!D$3:D$98)&gt;10,IF(AND(ISNUMBER('Test Sample Data'!D66),'Test Sample Data'!D66&lt;$B$1,'Test Sample Data'!D66&gt;0),'Test Sample Data'!D66,$B$1),"")</f>
        <v/>
      </c>
      <c r="E67" s="15" t="str">
        <f>IF(SUM('Test Sample Data'!E$3:E$98)&gt;10,IF(AND(ISNUMBER('Test Sample Data'!E66),'Test Sample Data'!E66&lt;$B$1,'Test Sample Data'!E66&gt;0),'Test Sample Data'!E66,$B$1),"")</f>
        <v/>
      </c>
      <c r="F67" s="15" t="str">
        <f>IF(SUM('Test Sample Data'!F$3:F$98)&gt;10,IF(AND(ISNUMBER('Test Sample Data'!F66),'Test Sample Data'!F66&lt;$B$1,'Test Sample Data'!F66&gt;0),'Test Sample Data'!F66,$B$1),"")</f>
        <v/>
      </c>
      <c r="G67" s="15" t="str">
        <f>IF(SUM('Test Sample Data'!G$3:G$98)&gt;10,IF(AND(ISNUMBER('Test Sample Data'!G66),'Test Sample Data'!G66&lt;$B$1,'Test Sample Data'!G66&gt;0),'Test Sample Data'!G66,$B$1),"")</f>
        <v/>
      </c>
      <c r="H67" s="15" t="str">
        <f>IF(SUM('Test Sample Data'!H$3:H$98)&gt;10,IF(AND(ISNUMBER('Test Sample Data'!H66),'Test Sample Data'!H66&lt;$B$1,'Test Sample Data'!H66&gt;0),'Test Sample Data'!H66,$B$1),"")</f>
        <v/>
      </c>
      <c r="I67" s="15" t="str">
        <f>IF(SUM('Test Sample Data'!I$3:I$98)&gt;10,IF(AND(ISNUMBER('Test Sample Data'!I66),'Test Sample Data'!I66&lt;$B$1,'Test Sample Data'!I66&gt;0),'Test Sample Data'!I66,$B$1),"")</f>
        <v/>
      </c>
      <c r="J67" s="15" t="str">
        <f>IF(SUM('Test Sample Data'!J$3:J$98)&gt;10,IF(AND(ISNUMBER('Test Sample Data'!J66),'Test Sample Data'!J66&lt;$B$1,'Test Sample Data'!J66&gt;0),'Test Sample Data'!J66,$B$1),"")</f>
        <v/>
      </c>
      <c r="K67" s="15" t="str">
        <f>IF(SUM('Test Sample Data'!K$3:K$98)&gt;10,IF(AND(ISNUMBER('Test Sample Data'!K66),'Test Sample Data'!K66&lt;$B$1,'Test Sample Data'!K66&gt;0),'Test Sample Data'!K66,$B$1),"")</f>
        <v/>
      </c>
      <c r="L67" s="15" t="str">
        <f>IF(SUM('Test Sample Data'!L$3:L$98)&gt;10,IF(AND(ISNUMBER('Test Sample Data'!L66),'Test Sample Data'!L66&lt;$B$1,'Test Sample Data'!L66&gt;0),'Test Sample Data'!L66,$B$1),"")</f>
        <v/>
      </c>
      <c r="M67" s="15" t="str">
        <f>IF(SUM('Test Sample Data'!M$3:M$98)&gt;10,IF(AND(ISNUMBER('Test Sample Data'!M66),'Test Sample Data'!M66&lt;$B$1,'Test Sample Data'!M66&gt;0),'Test Sample Data'!M66,$B$1),"")</f>
        <v/>
      </c>
      <c r="N67" s="15" t="str">
        <f>'Gene Table'!D66</f>
        <v>NM_000584</v>
      </c>
      <c r="O67" s="14" t="s">
        <v>261</v>
      </c>
      <c r="P67" s="15" t="str">
        <f>IF(SUM('Control Sample Data'!D$3:D$98)&gt;10,IF(AND(ISNUMBER('Control Sample Data'!D66),'Control Sample Data'!D66&lt;$B$1,'Control Sample Data'!D66&gt;0),'Control Sample Data'!D66,$B$1),"")</f>
        <v/>
      </c>
      <c r="Q67" s="15" t="str">
        <f>IF(SUM('Control Sample Data'!E$3:E$98)&gt;10,IF(AND(ISNUMBER('Control Sample Data'!E66),'Control Sample Data'!E66&lt;$B$1,'Control Sample Data'!E66&gt;0),'Control Sample Data'!E66,$B$1),"")</f>
        <v/>
      </c>
      <c r="R67" s="15" t="str">
        <f>IF(SUM('Control Sample Data'!F$3:F$98)&gt;10,IF(AND(ISNUMBER('Control Sample Data'!F66),'Control Sample Data'!F66&lt;$B$1,'Control Sample Data'!F66&gt;0),'Control Sample Data'!F66,$B$1),"")</f>
        <v/>
      </c>
      <c r="S67" s="15" t="str">
        <f>IF(SUM('Control Sample Data'!G$3:G$98)&gt;10,IF(AND(ISNUMBER('Control Sample Data'!G66),'Control Sample Data'!G66&lt;$B$1,'Control Sample Data'!G66&gt;0),'Control Sample Data'!G66,$B$1),"")</f>
        <v/>
      </c>
      <c r="T67" s="15" t="str">
        <f>IF(SUM('Control Sample Data'!H$3:H$98)&gt;10,IF(AND(ISNUMBER('Control Sample Data'!H66),'Control Sample Data'!H66&lt;$B$1,'Control Sample Data'!H66&gt;0),'Control Sample Data'!H66,$B$1),"")</f>
        <v/>
      </c>
      <c r="U67" s="15" t="str">
        <f>IF(SUM('Control Sample Data'!I$3:I$98)&gt;10,IF(AND(ISNUMBER('Control Sample Data'!I66),'Control Sample Data'!I66&lt;$B$1,'Control Sample Data'!I66&gt;0),'Control Sample Data'!I66,$B$1),"")</f>
        <v/>
      </c>
      <c r="V67" s="15" t="str">
        <f>IF(SUM('Control Sample Data'!J$3:J$98)&gt;10,IF(AND(ISNUMBER('Control Sample Data'!J66),'Control Sample Data'!J66&lt;$B$1,'Control Sample Data'!J66&gt;0),'Control Sample Data'!J66,$B$1),"")</f>
        <v/>
      </c>
      <c r="W67" s="15" t="str">
        <f>IF(SUM('Control Sample Data'!K$3:K$98)&gt;10,IF(AND(ISNUMBER('Control Sample Data'!K66),'Control Sample Data'!K66&lt;$B$1,'Control Sample Data'!K66&gt;0),'Control Sample Data'!K66,$B$1),"")</f>
        <v/>
      </c>
      <c r="X67" s="15" t="str">
        <f>IF(SUM('Control Sample Data'!L$3:L$98)&gt;10,IF(AND(ISNUMBER('Control Sample Data'!L66),'Control Sample Data'!L66&lt;$B$1,'Control Sample Data'!L66&gt;0),'Control Sample Data'!L66,$B$1),"")</f>
        <v/>
      </c>
      <c r="Y67" s="15" t="str">
        <f>IF(SUM('Control Sample Data'!M$3:M$98)&gt;10,IF(AND(ISNUMBER('Control Sample Data'!M66),'Control Sample Data'!M66&lt;$B$1,'Control Sample Data'!M66&gt;0),'Control Sample Data'!M66,$B$1),"")</f>
        <v/>
      </c>
      <c r="AT67" s="34" t="str">
        <f t="shared" si="44"/>
        <v/>
      </c>
      <c r="AU67" s="34" t="str">
        <f t="shared" si="45"/>
        <v/>
      </c>
      <c r="AV67" s="34" t="str">
        <f t="shared" si="46"/>
        <v/>
      </c>
      <c r="AW67" s="34" t="str">
        <f t="shared" si="47"/>
        <v/>
      </c>
      <c r="AX67" s="34" t="str">
        <f t="shared" si="48"/>
        <v/>
      </c>
      <c r="AY67" s="34" t="str">
        <f t="shared" si="49"/>
        <v/>
      </c>
      <c r="AZ67" s="34" t="str">
        <f t="shared" si="50"/>
        <v/>
      </c>
      <c r="BA67" s="34" t="str">
        <f t="shared" si="51"/>
        <v/>
      </c>
      <c r="BB67" s="34" t="str">
        <f t="shared" si="52"/>
        <v/>
      </c>
      <c r="BC67" s="34" t="str">
        <f t="shared" si="53"/>
        <v/>
      </c>
      <c r="BD67" s="34" t="str">
        <f t="shared" si="54"/>
        <v/>
      </c>
      <c r="BE67" s="34" t="str">
        <f t="shared" si="55"/>
        <v/>
      </c>
      <c r="BF67" s="34" t="str">
        <f t="shared" si="56"/>
        <v/>
      </c>
      <c r="BG67" s="34" t="str">
        <f t="shared" si="57"/>
        <v/>
      </c>
      <c r="BH67" s="34" t="str">
        <f t="shared" si="58"/>
        <v/>
      </c>
      <c r="BI67" s="34" t="str">
        <f t="shared" si="59"/>
        <v/>
      </c>
      <c r="BJ67" s="34" t="str">
        <f t="shared" si="60"/>
        <v/>
      </c>
      <c r="BK67" s="34" t="str">
        <f t="shared" si="61"/>
        <v/>
      </c>
      <c r="BL67" s="34" t="str">
        <f t="shared" si="62"/>
        <v/>
      </c>
      <c r="BM67" s="34" t="str">
        <f t="shared" si="63"/>
        <v/>
      </c>
      <c r="BN67" s="36" t="e">
        <f t="shared" si="21"/>
        <v>#DIV/0!</v>
      </c>
      <c r="BO67" s="36" t="e">
        <f t="shared" si="22"/>
        <v>#DIV/0!</v>
      </c>
      <c r="BP67" s="37" t="str">
        <f t="shared" si="23"/>
        <v/>
      </c>
      <c r="BQ67" s="37" t="str">
        <f t="shared" si="24"/>
        <v/>
      </c>
      <c r="BR67" s="37" t="str">
        <f t="shared" si="25"/>
        <v/>
      </c>
      <c r="BS67" s="37" t="str">
        <f t="shared" si="26"/>
        <v/>
      </c>
      <c r="BT67" s="37" t="str">
        <f t="shared" si="27"/>
        <v/>
      </c>
      <c r="BU67" s="37" t="str">
        <f t="shared" si="28"/>
        <v/>
      </c>
      <c r="BV67" s="37" t="str">
        <f t="shared" si="29"/>
        <v/>
      </c>
      <c r="BW67" s="37" t="str">
        <f t="shared" si="30"/>
        <v/>
      </c>
      <c r="BX67" s="37" t="str">
        <f t="shared" si="31"/>
        <v/>
      </c>
      <c r="BY67" s="37" t="str">
        <f t="shared" si="32"/>
        <v/>
      </c>
      <c r="BZ67" s="37" t="str">
        <f t="shared" si="33"/>
        <v/>
      </c>
      <c r="CA67" s="37" t="str">
        <f t="shared" si="34"/>
        <v/>
      </c>
      <c r="CB67" s="37" t="str">
        <f t="shared" si="35"/>
        <v/>
      </c>
      <c r="CC67" s="37" t="str">
        <f t="shared" si="36"/>
        <v/>
      </c>
      <c r="CD67" s="37" t="str">
        <f t="shared" si="37"/>
        <v/>
      </c>
      <c r="CE67" s="37" t="str">
        <f t="shared" si="38"/>
        <v/>
      </c>
      <c r="CF67" s="37" t="str">
        <f t="shared" si="39"/>
        <v/>
      </c>
      <c r="CG67" s="37" t="str">
        <f t="shared" si="40"/>
        <v/>
      </c>
      <c r="CH67" s="37" t="str">
        <f t="shared" si="41"/>
        <v/>
      </c>
      <c r="CI67" s="37" t="str">
        <f t="shared" si="42"/>
        <v/>
      </c>
    </row>
    <row r="68" spans="1:87">
      <c r="A68" s="16"/>
      <c r="B68" s="14" t="str">
        <f>'Gene Table'!D67</f>
        <v>NM_000384</v>
      </c>
      <c r="C68" s="14" t="s">
        <v>265</v>
      </c>
      <c r="D68" s="15" t="str">
        <f>IF(SUM('Test Sample Data'!D$3:D$98)&gt;10,IF(AND(ISNUMBER('Test Sample Data'!D67),'Test Sample Data'!D67&lt;$B$1,'Test Sample Data'!D67&gt;0),'Test Sample Data'!D67,$B$1),"")</f>
        <v/>
      </c>
      <c r="E68" s="15" t="str">
        <f>IF(SUM('Test Sample Data'!E$3:E$98)&gt;10,IF(AND(ISNUMBER('Test Sample Data'!E67),'Test Sample Data'!E67&lt;$B$1,'Test Sample Data'!E67&gt;0),'Test Sample Data'!E67,$B$1),"")</f>
        <v/>
      </c>
      <c r="F68" s="15" t="str">
        <f>IF(SUM('Test Sample Data'!F$3:F$98)&gt;10,IF(AND(ISNUMBER('Test Sample Data'!F67),'Test Sample Data'!F67&lt;$B$1,'Test Sample Data'!F67&gt;0),'Test Sample Data'!F67,$B$1),"")</f>
        <v/>
      </c>
      <c r="G68" s="15" t="str">
        <f>IF(SUM('Test Sample Data'!G$3:G$98)&gt;10,IF(AND(ISNUMBER('Test Sample Data'!G67),'Test Sample Data'!G67&lt;$B$1,'Test Sample Data'!G67&gt;0),'Test Sample Data'!G67,$B$1),"")</f>
        <v/>
      </c>
      <c r="H68" s="15" t="str">
        <f>IF(SUM('Test Sample Data'!H$3:H$98)&gt;10,IF(AND(ISNUMBER('Test Sample Data'!H67),'Test Sample Data'!H67&lt;$B$1,'Test Sample Data'!H67&gt;0),'Test Sample Data'!H67,$B$1),"")</f>
        <v/>
      </c>
      <c r="I68" s="15" t="str">
        <f>IF(SUM('Test Sample Data'!I$3:I$98)&gt;10,IF(AND(ISNUMBER('Test Sample Data'!I67),'Test Sample Data'!I67&lt;$B$1,'Test Sample Data'!I67&gt;0),'Test Sample Data'!I67,$B$1),"")</f>
        <v/>
      </c>
      <c r="J68" s="15" t="str">
        <f>IF(SUM('Test Sample Data'!J$3:J$98)&gt;10,IF(AND(ISNUMBER('Test Sample Data'!J67),'Test Sample Data'!J67&lt;$B$1,'Test Sample Data'!J67&gt;0),'Test Sample Data'!J67,$B$1),"")</f>
        <v/>
      </c>
      <c r="K68" s="15" t="str">
        <f>IF(SUM('Test Sample Data'!K$3:K$98)&gt;10,IF(AND(ISNUMBER('Test Sample Data'!K67),'Test Sample Data'!K67&lt;$B$1,'Test Sample Data'!K67&gt;0),'Test Sample Data'!K67,$B$1),"")</f>
        <v/>
      </c>
      <c r="L68" s="15" t="str">
        <f>IF(SUM('Test Sample Data'!L$3:L$98)&gt;10,IF(AND(ISNUMBER('Test Sample Data'!L67),'Test Sample Data'!L67&lt;$B$1,'Test Sample Data'!L67&gt;0),'Test Sample Data'!L67,$B$1),"")</f>
        <v/>
      </c>
      <c r="M68" s="15" t="str">
        <f>IF(SUM('Test Sample Data'!M$3:M$98)&gt;10,IF(AND(ISNUMBER('Test Sample Data'!M67),'Test Sample Data'!M67&lt;$B$1,'Test Sample Data'!M67&gt;0),'Test Sample Data'!M67,$B$1),"")</f>
        <v/>
      </c>
      <c r="N68" s="15" t="str">
        <f>'Gene Table'!D67</f>
        <v>NM_000384</v>
      </c>
      <c r="O68" s="14" t="s">
        <v>265</v>
      </c>
      <c r="P68" s="15" t="str">
        <f>IF(SUM('Control Sample Data'!D$3:D$98)&gt;10,IF(AND(ISNUMBER('Control Sample Data'!D67),'Control Sample Data'!D67&lt;$B$1,'Control Sample Data'!D67&gt;0),'Control Sample Data'!D67,$B$1),"")</f>
        <v/>
      </c>
      <c r="Q68" s="15" t="str">
        <f>IF(SUM('Control Sample Data'!E$3:E$98)&gt;10,IF(AND(ISNUMBER('Control Sample Data'!E67),'Control Sample Data'!E67&lt;$B$1,'Control Sample Data'!E67&gt;0),'Control Sample Data'!E67,$B$1),"")</f>
        <v/>
      </c>
      <c r="R68" s="15" t="str">
        <f>IF(SUM('Control Sample Data'!F$3:F$98)&gt;10,IF(AND(ISNUMBER('Control Sample Data'!F67),'Control Sample Data'!F67&lt;$B$1,'Control Sample Data'!F67&gt;0),'Control Sample Data'!F67,$B$1),"")</f>
        <v/>
      </c>
      <c r="S68" s="15" t="str">
        <f>IF(SUM('Control Sample Data'!G$3:G$98)&gt;10,IF(AND(ISNUMBER('Control Sample Data'!G67),'Control Sample Data'!G67&lt;$B$1,'Control Sample Data'!G67&gt;0),'Control Sample Data'!G67,$B$1),"")</f>
        <v/>
      </c>
      <c r="T68" s="15" t="str">
        <f>IF(SUM('Control Sample Data'!H$3:H$98)&gt;10,IF(AND(ISNUMBER('Control Sample Data'!H67),'Control Sample Data'!H67&lt;$B$1,'Control Sample Data'!H67&gt;0),'Control Sample Data'!H67,$B$1),"")</f>
        <v/>
      </c>
      <c r="U68" s="15" t="str">
        <f>IF(SUM('Control Sample Data'!I$3:I$98)&gt;10,IF(AND(ISNUMBER('Control Sample Data'!I67),'Control Sample Data'!I67&lt;$B$1,'Control Sample Data'!I67&gt;0),'Control Sample Data'!I67,$B$1),"")</f>
        <v/>
      </c>
      <c r="V68" s="15" t="str">
        <f>IF(SUM('Control Sample Data'!J$3:J$98)&gt;10,IF(AND(ISNUMBER('Control Sample Data'!J67),'Control Sample Data'!J67&lt;$B$1,'Control Sample Data'!J67&gt;0),'Control Sample Data'!J67,$B$1),"")</f>
        <v/>
      </c>
      <c r="W68" s="15" t="str">
        <f>IF(SUM('Control Sample Data'!K$3:K$98)&gt;10,IF(AND(ISNUMBER('Control Sample Data'!K67),'Control Sample Data'!K67&lt;$B$1,'Control Sample Data'!K67&gt;0),'Control Sample Data'!K67,$B$1),"")</f>
        <v/>
      </c>
      <c r="X68" s="15" t="str">
        <f>IF(SUM('Control Sample Data'!L$3:L$98)&gt;10,IF(AND(ISNUMBER('Control Sample Data'!L67),'Control Sample Data'!L67&lt;$B$1,'Control Sample Data'!L67&gt;0),'Control Sample Data'!L67,$B$1),"")</f>
        <v/>
      </c>
      <c r="Y68" s="15" t="str">
        <f>IF(SUM('Control Sample Data'!M$3:M$98)&gt;10,IF(AND(ISNUMBER('Control Sample Data'!M67),'Control Sample Data'!M67&lt;$B$1,'Control Sample Data'!M67&gt;0),'Control Sample Data'!M67,$B$1),"")</f>
        <v/>
      </c>
      <c r="AT68" s="34" t="str">
        <f t="shared" ref="AT68:AT99" si="64">IF(ISERROR(D68-Z$26),"",D68-Z$26)</f>
        <v/>
      </c>
      <c r="AU68" s="34" t="str">
        <f t="shared" ref="AU68:AU99" si="65">IF(ISERROR(E68-AA$26),"",E68-AA$26)</f>
        <v/>
      </c>
      <c r="AV68" s="34" t="str">
        <f t="shared" ref="AV68:AV99" si="66">IF(ISERROR(F68-AB$26),"",F68-AB$26)</f>
        <v/>
      </c>
      <c r="AW68" s="34" t="str">
        <f t="shared" ref="AW68:AW99" si="67">IF(ISERROR(G68-AC$26),"",G68-AC$26)</f>
        <v/>
      </c>
      <c r="AX68" s="34" t="str">
        <f t="shared" ref="AX68:AX99" si="68">IF(ISERROR(H68-AD$26),"",H68-AD$26)</f>
        <v/>
      </c>
      <c r="AY68" s="34" t="str">
        <f t="shared" ref="AY68:AY99" si="69">IF(ISERROR(I68-AE$26),"",I68-AE$26)</f>
        <v/>
      </c>
      <c r="AZ68" s="34" t="str">
        <f t="shared" ref="AZ68:AZ99" si="70">IF(ISERROR(J68-AF$26),"",J68-AF$26)</f>
        <v/>
      </c>
      <c r="BA68" s="34" t="str">
        <f t="shared" ref="BA68:BA99" si="71">IF(ISERROR(K68-AG$26),"",K68-AG$26)</f>
        <v/>
      </c>
      <c r="BB68" s="34" t="str">
        <f t="shared" ref="BB68:BB99" si="72">IF(ISERROR(L68-AH$26),"",L68-AH$26)</f>
        <v/>
      </c>
      <c r="BC68" s="34" t="str">
        <f t="shared" ref="BC68:BC99" si="73">IF(ISERROR(M68-AI$26),"",M68-AI$26)</f>
        <v/>
      </c>
      <c r="BD68" s="34" t="str">
        <f t="shared" ref="BD68:BD99" si="74">IF(ISERROR(P68-AJ$26),"",P68-AJ$26)</f>
        <v/>
      </c>
      <c r="BE68" s="34" t="str">
        <f t="shared" ref="BE68:BE99" si="75">IF(ISERROR(Q68-AK$26),"",Q68-AK$26)</f>
        <v/>
      </c>
      <c r="BF68" s="34" t="str">
        <f t="shared" ref="BF68:BF99" si="76">IF(ISERROR(R68-AL$26),"",R68-AL$26)</f>
        <v/>
      </c>
      <c r="BG68" s="34" t="str">
        <f t="shared" ref="BG68:BG99" si="77">IF(ISERROR(S68-AM$26),"",S68-AM$26)</f>
        <v/>
      </c>
      <c r="BH68" s="34" t="str">
        <f t="shared" ref="BH68:BH99" si="78">IF(ISERROR(T68-AN$26),"",T68-AN$26)</f>
        <v/>
      </c>
      <c r="BI68" s="34" t="str">
        <f t="shared" ref="BI68:BI99" si="79">IF(ISERROR(U68-AO$26),"",U68-AO$26)</f>
        <v/>
      </c>
      <c r="BJ68" s="34" t="str">
        <f t="shared" ref="BJ68:BJ99" si="80">IF(ISERROR(V68-AP$26),"",V68-AP$26)</f>
        <v/>
      </c>
      <c r="BK68" s="34" t="str">
        <f t="shared" ref="BK68:BK99" si="81">IF(ISERROR(W68-AQ$26),"",W68-AQ$26)</f>
        <v/>
      </c>
      <c r="BL68" s="34" t="str">
        <f t="shared" ref="BL68:BL99" si="82">IF(ISERROR(X68-AR$26),"",X68-AR$26)</f>
        <v/>
      </c>
      <c r="BM68" s="34" t="str">
        <f t="shared" ref="BM68:BM99" si="83">IF(ISERROR(Y68-AS$26),"",Y68-AS$26)</f>
        <v/>
      </c>
      <c r="BN68" s="36" t="e">
        <f t="shared" si="21"/>
        <v>#DIV/0!</v>
      </c>
      <c r="BO68" s="36" t="e">
        <f t="shared" si="22"/>
        <v>#DIV/0!</v>
      </c>
      <c r="BP68" s="37" t="str">
        <f t="shared" si="23"/>
        <v/>
      </c>
      <c r="BQ68" s="37" t="str">
        <f t="shared" si="24"/>
        <v/>
      </c>
      <c r="BR68" s="37" t="str">
        <f t="shared" si="25"/>
        <v/>
      </c>
      <c r="BS68" s="37" t="str">
        <f t="shared" si="26"/>
        <v/>
      </c>
      <c r="BT68" s="37" t="str">
        <f t="shared" si="27"/>
        <v/>
      </c>
      <c r="BU68" s="37" t="str">
        <f t="shared" si="28"/>
        <v/>
      </c>
      <c r="BV68" s="37" t="str">
        <f t="shared" si="29"/>
        <v/>
      </c>
      <c r="BW68" s="37" t="str">
        <f t="shared" si="30"/>
        <v/>
      </c>
      <c r="BX68" s="37" t="str">
        <f t="shared" si="31"/>
        <v/>
      </c>
      <c r="BY68" s="37" t="str">
        <f t="shared" si="32"/>
        <v/>
      </c>
      <c r="BZ68" s="37" t="str">
        <f t="shared" si="33"/>
        <v/>
      </c>
      <c r="CA68" s="37" t="str">
        <f t="shared" si="34"/>
        <v/>
      </c>
      <c r="CB68" s="37" t="str">
        <f t="shared" si="35"/>
        <v/>
      </c>
      <c r="CC68" s="37" t="str">
        <f t="shared" si="36"/>
        <v/>
      </c>
      <c r="CD68" s="37" t="str">
        <f t="shared" si="37"/>
        <v/>
      </c>
      <c r="CE68" s="37" t="str">
        <f t="shared" si="38"/>
        <v/>
      </c>
      <c r="CF68" s="37" t="str">
        <f t="shared" si="39"/>
        <v/>
      </c>
      <c r="CG68" s="37" t="str">
        <f t="shared" si="40"/>
        <v/>
      </c>
      <c r="CH68" s="37" t="str">
        <f t="shared" si="41"/>
        <v/>
      </c>
      <c r="CI68" s="37" t="str">
        <f t="shared" si="42"/>
        <v/>
      </c>
    </row>
    <row r="69" spans="1:87">
      <c r="A69" s="16"/>
      <c r="B69" s="14" t="str">
        <f>'Gene Table'!D68</f>
        <v>NM_000120</v>
      </c>
      <c r="C69" s="14" t="s">
        <v>269</v>
      </c>
      <c r="D69" s="15" t="str">
        <f>IF(SUM('Test Sample Data'!D$3:D$98)&gt;10,IF(AND(ISNUMBER('Test Sample Data'!D68),'Test Sample Data'!D68&lt;$B$1,'Test Sample Data'!D68&gt;0),'Test Sample Data'!D68,$B$1),"")</f>
        <v/>
      </c>
      <c r="E69" s="15" t="str">
        <f>IF(SUM('Test Sample Data'!E$3:E$98)&gt;10,IF(AND(ISNUMBER('Test Sample Data'!E68),'Test Sample Data'!E68&lt;$B$1,'Test Sample Data'!E68&gt;0),'Test Sample Data'!E68,$B$1),"")</f>
        <v/>
      </c>
      <c r="F69" s="15" t="str">
        <f>IF(SUM('Test Sample Data'!F$3:F$98)&gt;10,IF(AND(ISNUMBER('Test Sample Data'!F68),'Test Sample Data'!F68&lt;$B$1,'Test Sample Data'!F68&gt;0),'Test Sample Data'!F68,$B$1),"")</f>
        <v/>
      </c>
      <c r="G69" s="15" t="str">
        <f>IF(SUM('Test Sample Data'!G$3:G$98)&gt;10,IF(AND(ISNUMBER('Test Sample Data'!G68),'Test Sample Data'!G68&lt;$B$1,'Test Sample Data'!G68&gt;0),'Test Sample Data'!G68,$B$1),"")</f>
        <v/>
      </c>
      <c r="H69" s="15" t="str">
        <f>IF(SUM('Test Sample Data'!H$3:H$98)&gt;10,IF(AND(ISNUMBER('Test Sample Data'!H68),'Test Sample Data'!H68&lt;$B$1,'Test Sample Data'!H68&gt;0),'Test Sample Data'!H68,$B$1),"")</f>
        <v/>
      </c>
      <c r="I69" s="15" t="str">
        <f>IF(SUM('Test Sample Data'!I$3:I$98)&gt;10,IF(AND(ISNUMBER('Test Sample Data'!I68),'Test Sample Data'!I68&lt;$B$1,'Test Sample Data'!I68&gt;0),'Test Sample Data'!I68,$B$1),"")</f>
        <v/>
      </c>
      <c r="J69" s="15" t="str">
        <f>IF(SUM('Test Sample Data'!J$3:J$98)&gt;10,IF(AND(ISNUMBER('Test Sample Data'!J68),'Test Sample Data'!J68&lt;$B$1,'Test Sample Data'!J68&gt;0),'Test Sample Data'!J68,$B$1),"")</f>
        <v/>
      </c>
      <c r="K69" s="15" t="str">
        <f>IF(SUM('Test Sample Data'!K$3:K$98)&gt;10,IF(AND(ISNUMBER('Test Sample Data'!K68),'Test Sample Data'!K68&lt;$B$1,'Test Sample Data'!K68&gt;0),'Test Sample Data'!K68,$B$1),"")</f>
        <v/>
      </c>
      <c r="L69" s="15" t="str">
        <f>IF(SUM('Test Sample Data'!L$3:L$98)&gt;10,IF(AND(ISNUMBER('Test Sample Data'!L68),'Test Sample Data'!L68&lt;$B$1,'Test Sample Data'!L68&gt;0),'Test Sample Data'!L68,$B$1),"")</f>
        <v/>
      </c>
      <c r="M69" s="15" t="str">
        <f>IF(SUM('Test Sample Data'!M$3:M$98)&gt;10,IF(AND(ISNUMBER('Test Sample Data'!M68),'Test Sample Data'!M68&lt;$B$1,'Test Sample Data'!M68&gt;0),'Test Sample Data'!M68,$B$1),"")</f>
        <v/>
      </c>
      <c r="N69" s="15" t="str">
        <f>'Gene Table'!D68</f>
        <v>NM_000120</v>
      </c>
      <c r="O69" s="14" t="s">
        <v>269</v>
      </c>
      <c r="P69" s="15" t="str">
        <f>IF(SUM('Control Sample Data'!D$3:D$98)&gt;10,IF(AND(ISNUMBER('Control Sample Data'!D68),'Control Sample Data'!D68&lt;$B$1,'Control Sample Data'!D68&gt;0),'Control Sample Data'!D68,$B$1),"")</f>
        <v/>
      </c>
      <c r="Q69" s="15" t="str">
        <f>IF(SUM('Control Sample Data'!E$3:E$98)&gt;10,IF(AND(ISNUMBER('Control Sample Data'!E68),'Control Sample Data'!E68&lt;$B$1,'Control Sample Data'!E68&gt;0),'Control Sample Data'!E68,$B$1),"")</f>
        <v/>
      </c>
      <c r="R69" s="15" t="str">
        <f>IF(SUM('Control Sample Data'!F$3:F$98)&gt;10,IF(AND(ISNUMBER('Control Sample Data'!F68),'Control Sample Data'!F68&lt;$B$1,'Control Sample Data'!F68&gt;0),'Control Sample Data'!F68,$B$1),"")</f>
        <v/>
      </c>
      <c r="S69" s="15" t="str">
        <f>IF(SUM('Control Sample Data'!G$3:G$98)&gt;10,IF(AND(ISNUMBER('Control Sample Data'!G68),'Control Sample Data'!G68&lt;$B$1,'Control Sample Data'!G68&gt;0),'Control Sample Data'!G68,$B$1),"")</f>
        <v/>
      </c>
      <c r="T69" s="15" t="str">
        <f>IF(SUM('Control Sample Data'!H$3:H$98)&gt;10,IF(AND(ISNUMBER('Control Sample Data'!H68),'Control Sample Data'!H68&lt;$B$1,'Control Sample Data'!H68&gt;0),'Control Sample Data'!H68,$B$1),"")</f>
        <v/>
      </c>
      <c r="U69" s="15" t="str">
        <f>IF(SUM('Control Sample Data'!I$3:I$98)&gt;10,IF(AND(ISNUMBER('Control Sample Data'!I68),'Control Sample Data'!I68&lt;$B$1,'Control Sample Data'!I68&gt;0),'Control Sample Data'!I68,$B$1),"")</f>
        <v/>
      </c>
      <c r="V69" s="15" t="str">
        <f>IF(SUM('Control Sample Data'!J$3:J$98)&gt;10,IF(AND(ISNUMBER('Control Sample Data'!J68),'Control Sample Data'!J68&lt;$B$1,'Control Sample Data'!J68&gt;0),'Control Sample Data'!J68,$B$1),"")</f>
        <v/>
      </c>
      <c r="W69" s="15" t="str">
        <f>IF(SUM('Control Sample Data'!K$3:K$98)&gt;10,IF(AND(ISNUMBER('Control Sample Data'!K68),'Control Sample Data'!K68&lt;$B$1,'Control Sample Data'!K68&gt;0),'Control Sample Data'!K68,$B$1),"")</f>
        <v/>
      </c>
      <c r="X69" s="15" t="str">
        <f>IF(SUM('Control Sample Data'!L$3:L$98)&gt;10,IF(AND(ISNUMBER('Control Sample Data'!L68),'Control Sample Data'!L68&lt;$B$1,'Control Sample Data'!L68&gt;0),'Control Sample Data'!L68,$B$1),"")</f>
        <v/>
      </c>
      <c r="Y69" s="15" t="str">
        <f>IF(SUM('Control Sample Data'!M$3:M$98)&gt;10,IF(AND(ISNUMBER('Control Sample Data'!M68),'Control Sample Data'!M68&lt;$B$1,'Control Sample Data'!M68&gt;0),'Control Sample Data'!M68,$B$1),"")</f>
        <v/>
      </c>
      <c r="AT69" s="34" t="str">
        <f t="shared" si="64"/>
        <v/>
      </c>
      <c r="AU69" s="34" t="str">
        <f t="shared" si="65"/>
        <v/>
      </c>
      <c r="AV69" s="34" t="str">
        <f t="shared" si="66"/>
        <v/>
      </c>
      <c r="AW69" s="34" t="str">
        <f t="shared" si="67"/>
        <v/>
      </c>
      <c r="AX69" s="34" t="str">
        <f t="shared" si="68"/>
        <v/>
      </c>
      <c r="AY69" s="34" t="str">
        <f t="shared" si="69"/>
        <v/>
      </c>
      <c r="AZ69" s="34" t="str">
        <f t="shared" si="70"/>
        <v/>
      </c>
      <c r="BA69" s="34" t="str">
        <f t="shared" si="71"/>
        <v/>
      </c>
      <c r="BB69" s="34" t="str">
        <f t="shared" si="72"/>
        <v/>
      </c>
      <c r="BC69" s="34" t="str">
        <f t="shared" si="73"/>
        <v/>
      </c>
      <c r="BD69" s="34" t="str">
        <f t="shared" si="74"/>
        <v/>
      </c>
      <c r="BE69" s="34" t="str">
        <f t="shared" si="75"/>
        <v/>
      </c>
      <c r="BF69" s="34" t="str">
        <f t="shared" si="76"/>
        <v/>
      </c>
      <c r="BG69" s="34" t="str">
        <f t="shared" si="77"/>
        <v/>
      </c>
      <c r="BH69" s="34" t="str">
        <f t="shared" si="78"/>
        <v/>
      </c>
      <c r="BI69" s="34" t="str">
        <f t="shared" si="79"/>
        <v/>
      </c>
      <c r="BJ69" s="34" t="str">
        <f t="shared" si="80"/>
        <v/>
      </c>
      <c r="BK69" s="34" t="str">
        <f t="shared" si="81"/>
        <v/>
      </c>
      <c r="BL69" s="34" t="str">
        <f t="shared" si="82"/>
        <v/>
      </c>
      <c r="BM69" s="34" t="str">
        <f t="shared" si="83"/>
        <v/>
      </c>
      <c r="BN69" s="36" t="e">
        <f t="shared" ref="BN69:BN100" si="84">AVERAGE(AT69:BC69)</f>
        <v>#DIV/0!</v>
      </c>
      <c r="BO69" s="36" t="e">
        <f t="shared" ref="BO69:BO100" si="85">AVERAGE(BD69:BM69)</f>
        <v>#DIV/0!</v>
      </c>
      <c r="BP69" s="37" t="str">
        <f t="shared" ref="BP69:BP132" si="86">IF(ISNUMBER(AT69),POWER(2,-AT69),"")</f>
        <v/>
      </c>
      <c r="BQ69" s="37" t="str">
        <f t="shared" ref="BQ69:BQ132" si="87">IF(ISNUMBER(AU69),POWER(2,-AU69),"")</f>
        <v/>
      </c>
      <c r="BR69" s="37" t="str">
        <f t="shared" ref="BR69:BR132" si="88">IF(ISNUMBER(AV69),POWER(2,-AV69),"")</f>
        <v/>
      </c>
      <c r="BS69" s="37" t="str">
        <f t="shared" ref="BS69:BS132" si="89">IF(ISNUMBER(AW69),POWER(2,-AW69),"")</f>
        <v/>
      </c>
      <c r="BT69" s="37" t="str">
        <f t="shared" ref="BT69:BT132" si="90">IF(ISNUMBER(AX69),POWER(2,-AX69),"")</f>
        <v/>
      </c>
      <c r="BU69" s="37" t="str">
        <f t="shared" ref="BU69:BU132" si="91">IF(ISNUMBER(AY69),POWER(2,-AY69),"")</f>
        <v/>
      </c>
      <c r="BV69" s="37" t="str">
        <f t="shared" ref="BV69:BV132" si="92">IF(ISNUMBER(AZ69),POWER(2,-AZ69),"")</f>
        <v/>
      </c>
      <c r="BW69" s="37" t="str">
        <f t="shared" ref="BW69:BW132" si="93">IF(ISNUMBER(BA69),POWER(2,-BA69),"")</f>
        <v/>
      </c>
      <c r="BX69" s="37" t="str">
        <f t="shared" ref="BX69:BX132" si="94">IF(ISNUMBER(BB69),POWER(2,-BB69),"")</f>
        <v/>
      </c>
      <c r="BY69" s="37" t="str">
        <f t="shared" ref="BY69:BY132" si="95">IF(ISNUMBER(BC69),POWER(2,-BC69),"")</f>
        <v/>
      </c>
      <c r="BZ69" s="37" t="str">
        <f t="shared" ref="BZ69:BZ132" si="96">IF(ISNUMBER(BD69),POWER(2,-BD69),"")</f>
        <v/>
      </c>
      <c r="CA69" s="37" t="str">
        <f t="shared" ref="CA69:CA132" si="97">IF(ISNUMBER(BE69),POWER(2,-BE69),"")</f>
        <v/>
      </c>
      <c r="CB69" s="37" t="str">
        <f t="shared" ref="CB69:CB132" si="98">IF(ISNUMBER(BF69),POWER(2,-BF69),"")</f>
        <v/>
      </c>
      <c r="CC69" s="37" t="str">
        <f t="shared" ref="CC69:CC132" si="99">IF(ISNUMBER(BG69),POWER(2,-BG69),"")</f>
        <v/>
      </c>
      <c r="CD69" s="37" t="str">
        <f t="shared" ref="CD69:CD132" si="100">IF(ISNUMBER(BH69),POWER(2,-BH69),"")</f>
        <v/>
      </c>
      <c r="CE69" s="37" t="str">
        <f t="shared" ref="CE69:CE132" si="101">IF(ISNUMBER(BI69),POWER(2,-BI69),"")</f>
        <v/>
      </c>
      <c r="CF69" s="37" t="str">
        <f t="shared" ref="CF69:CF132" si="102">IF(ISNUMBER(BJ69),POWER(2,-BJ69),"")</f>
        <v/>
      </c>
      <c r="CG69" s="37" t="str">
        <f t="shared" ref="CG69:CG132" si="103">IF(ISNUMBER(BK69),POWER(2,-BK69),"")</f>
        <v/>
      </c>
      <c r="CH69" s="37" t="str">
        <f t="shared" ref="CH69:CH132" si="104">IF(ISNUMBER(BL69),POWER(2,-BL69),"")</f>
        <v/>
      </c>
      <c r="CI69" s="37" t="str">
        <f t="shared" ref="CI69:CI132" si="105">IF(ISNUMBER(BM69),POWER(2,-BM69),"")</f>
        <v/>
      </c>
    </row>
    <row r="70" spans="1:87">
      <c r="A70" s="16"/>
      <c r="B70" s="14" t="str">
        <f>'Gene Table'!D69</f>
        <v>NM_001621</v>
      </c>
      <c r="C70" s="14" t="s">
        <v>273</v>
      </c>
      <c r="D70" s="15" t="str">
        <f>IF(SUM('Test Sample Data'!D$3:D$98)&gt;10,IF(AND(ISNUMBER('Test Sample Data'!D69),'Test Sample Data'!D69&lt;$B$1,'Test Sample Data'!D69&gt;0),'Test Sample Data'!D69,$B$1),"")</f>
        <v/>
      </c>
      <c r="E70" s="15" t="str">
        <f>IF(SUM('Test Sample Data'!E$3:E$98)&gt;10,IF(AND(ISNUMBER('Test Sample Data'!E69),'Test Sample Data'!E69&lt;$B$1,'Test Sample Data'!E69&gt;0),'Test Sample Data'!E69,$B$1),"")</f>
        <v/>
      </c>
      <c r="F70" s="15" t="str">
        <f>IF(SUM('Test Sample Data'!F$3:F$98)&gt;10,IF(AND(ISNUMBER('Test Sample Data'!F69),'Test Sample Data'!F69&lt;$B$1,'Test Sample Data'!F69&gt;0),'Test Sample Data'!F69,$B$1),"")</f>
        <v/>
      </c>
      <c r="G70" s="15" t="str">
        <f>IF(SUM('Test Sample Data'!G$3:G$98)&gt;10,IF(AND(ISNUMBER('Test Sample Data'!G69),'Test Sample Data'!G69&lt;$B$1,'Test Sample Data'!G69&gt;0),'Test Sample Data'!G69,$B$1),"")</f>
        <v/>
      </c>
      <c r="H70" s="15" t="str">
        <f>IF(SUM('Test Sample Data'!H$3:H$98)&gt;10,IF(AND(ISNUMBER('Test Sample Data'!H69),'Test Sample Data'!H69&lt;$B$1,'Test Sample Data'!H69&gt;0),'Test Sample Data'!H69,$B$1),"")</f>
        <v/>
      </c>
      <c r="I70" s="15" t="str">
        <f>IF(SUM('Test Sample Data'!I$3:I$98)&gt;10,IF(AND(ISNUMBER('Test Sample Data'!I69),'Test Sample Data'!I69&lt;$B$1,'Test Sample Data'!I69&gt;0),'Test Sample Data'!I69,$B$1),"")</f>
        <v/>
      </c>
      <c r="J70" s="15" t="str">
        <f>IF(SUM('Test Sample Data'!J$3:J$98)&gt;10,IF(AND(ISNUMBER('Test Sample Data'!J69),'Test Sample Data'!J69&lt;$B$1,'Test Sample Data'!J69&gt;0),'Test Sample Data'!J69,$B$1),"")</f>
        <v/>
      </c>
      <c r="K70" s="15" t="str">
        <f>IF(SUM('Test Sample Data'!K$3:K$98)&gt;10,IF(AND(ISNUMBER('Test Sample Data'!K69),'Test Sample Data'!K69&lt;$B$1,'Test Sample Data'!K69&gt;0),'Test Sample Data'!K69,$B$1),"")</f>
        <v/>
      </c>
      <c r="L70" s="15" t="str">
        <f>IF(SUM('Test Sample Data'!L$3:L$98)&gt;10,IF(AND(ISNUMBER('Test Sample Data'!L69),'Test Sample Data'!L69&lt;$B$1,'Test Sample Data'!L69&gt;0),'Test Sample Data'!L69,$B$1),"")</f>
        <v/>
      </c>
      <c r="M70" s="15" t="str">
        <f>IF(SUM('Test Sample Data'!M$3:M$98)&gt;10,IF(AND(ISNUMBER('Test Sample Data'!M69),'Test Sample Data'!M69&lt;$B$1,'Test Sample Data'!M69&gt;0),'Test Sample Data'!M69,$B$1),"")</f>
        <v/>
      </c>
      <c r="N70" s="15" t="str">
        <f>'Gene Table'!D69</f>
        <v>NM_001621</v>
      </c>
      <c r="O70" s="14" t="s">
        <v>273</v>
      </c>
      <c r="P70" s="15" t="str">
        <f>IF(SUM('Control Sample Data'!D$3:D$98)&gt;10,IF(AND(ISNUMBER('Control Sample Data'!D69),'Control Sample Data'!D69&lt;$B$1,'Control Sample Data'!D69&gt;0),'Control Sample Data'!D69,$B$1),"")</f>
        <v/>
      </c>
      <c r="Q70" s="15" t="str">
        <f>IF(SUM('Control Sample Data'!E$3:E$98)&gt;10,IF(AND(ISNUMBER('Control Sample Data'!E69),'Control Sample Data'!E69&lt;$B$1,'Control Sample Data'!E69&gt;0),'Control Sample Data'!E69,$B$1),"")</f>
        <v/>
      </c>
      <c r="R70" s="15" t="str">
        <f>IF(SUM('Control Sample Data'!F$3:F$98)&gt;10,IF(AND(ISNUMBER('Control Sample Data'!F69),'Control Sample Data'!F69&lt;$B$1,'Control Sample Data'!F69&gt;0),'Control Sample Data'!F69,$B$1),"")</f>
        <v/>
      </c>
      <c r="S70" s="15" t="str">
        <f>IF(SUM('Control Sample Data'!G$3:G$98)&gt;10,IF(AND(ISNUMBER('Control Sample Data'!G69),'Control Sample Data'!G69&lt;$B$1,'Control Sample Data'!G69&gt;0),'Control Sample Data'!G69,$B$1),"")</f>
        <v/>
      </c>
      <c r="T70" s="15" t="str">
        <f>IF(SUM('Control Sample Data'!H$3:H$98)&gt;10,IF(AND(ISNUMBER('Control Sample Data'!H69),'Control Sample Data'!H69&lt;$B$1,'Control Sample Data'!H69&gt;0),'Control Sample Data'!H69,$B$1),"")</f>
        <v/>
      </c>
      <c r="U70" s="15" t="str">
        <f>IF(SUM('Control Sample Data'!I$3:I$98)&gt;10,IF(AND(ISNUMBER('Control Sample Data'!I69),'Control Sample Data'!I69&lt;$B$1,'Control Sample Data'!I69&gt;0),'Control Sample Data'!I69,$B$1),"")</f>
        <v/>
      </c>
      <c r="V70" s="15" t="str">
        <f>IF(SUM('Control Sample Data'!J$3:J$98)&gt;10,IF(AND(ISNUMBER('Control Sample Data'!J69),'Control Sample Data'!J69&lt;$B$1,'Control Sample Data'!J69&gt;0),'Control Sample Data'!J69,$B$1),"")</f>
        <v/>
      </c>
      <c r="W70" s="15" t="str">
        <f>IF(SUM('Control Sample Data'!K$3:K$98)&gt;10,IF(AND(ISNUMBER('Control Sample Data'!K69),'Control Sample Data'!K69&lt;$B$1,'Control Sample Data'!K69&gt;0),'Control Sample Data'!K69,$B$1),"")</f>
        <v/>
      </c>
      <c r="X70" s="15" t="str">
        <f>IF(SUM('Control Sample Data'!L$3:L$98)&gt;10,IF(AND(ISNUMBER('Control Sample Data'!L69),'Control Sample Data'!L69&lt;$B$1,'Control Sample Data'!L69&gt;0),'Control Sample Data'!L69,$B$1),"")</f>
        <v/>
      </c>
      <c r="Y70" s="15" t="str">
        <f>IF(SUM('Control Sample Data'!M$3:M$98)&gt;10,IF(AND(ISNUMBER('Control Sample Data'!M69),'Control Sample Data'!M69&lt;$B$1,'Control Sample Data'!M69&gt;0),'Control Sample Data'!M69,$B$1),"")</f>
        <v/>
      </c>
      <c r="AT70" s="34" t="str">
        <f t="shared" si="64"/>
        <v/>
      </c>
      <c r="AU70" s="34" t="str">
        <f t="shared" si="65"/>
        <v/>
      </c>
      <c r="AV70" s="34" t="str">
        <f t="shared" si="66"/>
        <v/>
      </c>
      <c r="AW70" s="34" t="str">
        <f t="shared" si="67"/>
        <v/>
      </c>
      <c r="AX70" s="34" t="str">
        <f t="shared" si="68"/>
        <v/>
      </c>
      <c r="AY70" s="34" t="str">
        <f t="shared" si="69"/>
        <v/>
      </c>
      <c r="AZ70" s="34" t="str">
        <f t="shared" si="70"/>
        <v/>
      </c>
      <c r="BA70" s="34" t="str">
        <f t="shared" si="71"/>
        <v/>
      </c>
      <c r="BB70" s="34" t="str">
        <f t="shared" si="72"/>
        <v/>
      </c>
      <c r="BC70" s="34" t="str">
        <f t="shared" si="73"/>
        <v/>
      </c>
      <c r="BD70" s="34" t="str">
        <f t="shared" si="74"/>
        <v/>
      </c>
      <c r="BE70" s="34" t="str">
        <f t="shared" si="75"/>
        <v/>
      </c>
      <c r="BF70" s="34" t="str">
        <f t="shared" si="76"/>
        <v/>
      </c>
      <c r="BG70" s="34" t="str">
        <f t="shared" si="77"/>
        <v/>
      </c>
      <c r="BH70" s="34" t="str">
        <f t="shared" si="78"/>
        <v/>
      </c>
      <c r="BI70" s="34" t="str">
        <f t="shared" si="79"/>
        <v/>
      </c>
      <c r="BJ70" s="34" t="str">
        <f t="shared" si="80"/>
        <v/>
      </c>
      <c r="BK70" s="34" t="str">
        <f t="shared" si="81"/>
        <v/>
      </c>
      <c r="BL70" s="34" t="str">
        <f t="shared" si="82"/>
        <v/>
      </c>
      <c r="BM70" s="34" t="str">
        <f t="shared" si="83"/>
        <v/>
      </c>
      <c r="BN70" s="36" t="e">
        <f t="shared" si="84"/>
        <v>#DIV/0!</v>
      </c>
      <c r="BO70" s="36" t="e">
        <f t="shared" si="85"/>
        <v>#DIV/0!</v>
      </c>
      <c r="BP70" s="37" t="str">
        <f t="shared" si="86"/>
        <v/>
      </c>
      <c r="BQ70" s="37" t="str">
        <f t="shared" si="87"/>
        <v/>
      </c>
      <c r="BR70" s="37" t="str">
        <f t="shared" si="88"/>
        <v/>
      </c>
      <c r="BS70" s="37" t="str">
        <f t="shared" si="89"/>
        <v/>
      </c>
      <c r="BT70" s="37" t="str">
        <f t="shared" si="90"/>
        <v/>
      </c>
      <c r="BU70" s="37" t="str">
        <f t="shared" si="91"/>
        <v/>
      </c>
      <c r="BV70" s="37" t="str">
        <f t="shared" si="92"/>
        <v/>
      </c>
      <c r="BW70" s="37" t="str">
        <f t="shared" si="93"/>
        <v/>
      </c>
      <c r="BX70" s="37" t="str">
        <f t="shared" si="94"/>
        <v/>
      </c>
      <c r="BY70" s="37" t="str">
        <f t="shared" si="95"/>
        <v/>
      </c>
      <c r="BZ70" s="37" t="str">
        <f t="shared" si="96"/>
        <v/>
      </c>
      <c r="CA70" s="37" t="str">
        <f t="shared" si="97"/>
        <v/>
      </c>
      <c r="CB70" s="37" t="str">
        <f t="shared" si="98"/>
        <v/>
      </c>
      <c r="CC70" s="37" t="str">
        <f t="shared" si="99"/>
        <v/>
      </c>
      <c r="CD70" s="37" t="str">
        <f t="shared" si="100"/>
        <v/>
      </c>
      <c r="CE70" s="37" t="str">
        <f t="shared" si="101"/>
        <v/>
      </c>
      <c r="CF70" s="37" t="str">
        <f t="shared" si="102"/>
        <v/>
      </c>
      <c r="CG70" s="37" t="str">
        <f t="shared" si="103"/>
        <v/>
      </c>
      <c r="CH70" s="37" t="str">
        <f t="shared" si="104"/>
        <v/>
      </c>
      <c r="CI70" s="37" t="str">
        <f t="shared" si="105"/>
        <v/>
      </c>
    </row>
    <row r="71" spans="1:87">
      <c r="A71" s="16"/>
      <c r="B71" s="14" t="str">
        <f>'Gene Table'!D70</f>
        <v>NM_005228</v>
      </c>
      <c r="C71" s="14" t="s">
        <v>277</v>
      </c>
      <c r="D71" s="15" t="str">
        <f>IF(SUM('Test Sample Data'!D$3:D$98)&gt;10,IF(AND(ISNUMBER('Test Sample Data'!D70),'Test Sample Data'!D70&lt;$B$1,'Test Sample Data'!D70&gt;0),'Test Sample Data'!D70,$B$1),"")</f>
        <v/>
      </c>
      <c r="E71" s="15" t="str">
        <f>IF(SUM('Test Sample Data'!E$3:E$98)&gt;10,IF(AND(ISNUMBER('Test Sample Data'!E70),'Test Sample Data'!E70&lt;$B$1,'Test Sample Data'!E70&gt;0),'Test Sample Data'!E70,$B$1),"")</f>
        <v/>
      </c>
      <c r="F71" s="15" t="str">
        <f>IF(SUM('Test Sample Data'!F$3:F$98)&gt;10,IF(AND(ISNUMBER('Test Sample Data'!F70),'Test Sample Data'!F70&lt;$B$1,'Test Sample Data'!F70&gt;0),'Test Sample Data'!F70,$B$1),"")</f>
        <v/>
      </c>
      <c r="G71" s="15" t="str">
        <f>IF(SUM('Test Sample Data'!G$3:G$98)&gt;10,IF(AND(ISNUMBER('Test Sample Data'!G70),'Test Sample Data'!G70&lt;$B$1,'Test Sample Data'!G70&gt;0),'Test Sample Data'!G70,$B$1),"")</f>
        <v/>
      </c>
      <c r="H71" s="15" t="str">
        <f>IF(SUM('Test Sample Data'!H$3:H$98)&gt;10,IF(AND(ISNUMBER('Test Sample Data'!H70),'Test Sample Data'!H70&lt;$B$1,'Test Sample Data'!H70&gt;0),'Test Sample Data'!H70,$B$1),"")</f>
        <v/>
      </c>
      <c r="I71" s="15" t="str">
        <f>IF(SUM('Test Sample Data'!I$3:I$98)&gt;10,IF(AND(ISNUMBER('Test Sample Data'!I70),'Test Sample Data'!I70&lt;$B$1,'Test Sample Data'!I70&gt;0),'Test Sample Data'!I70,$B$1),"")</f>
        <v/>
      </c>
      <c r="J71" s="15" t="str">
        <f>IF(SUM('Test Sample Data'!J$3:J$98)&gt;10,IF(AND(ISNUMBER('Test Sample Data'!J70),'Test Sample Data'!J70&lt;$B$1,'Test Sample Data'!J70&gt;0),'Test Sample Data'!J70,$B$1),"")</f>
        <v/>
      </c>
      <c r="K71" s="15" t="str">
        <f>IF(SUM('Test Sample Data'!K$3:K$98)&gt;10,IF(AND(ISNUMBER('Test Sample Data'!K70),'Test Sample Data'!K70&lt;$B$1,'Test Sample Data'!K70&gt;0),'Test Sample Data'!K70,$B$1),"")</f>
        <v/>
      </c>
      <c r="L71" s="15" t="str">
        <f>IF(SUM('Test Sample Data'!L$3:L$98)&gt;10,IF(AND(ISNUMBER('Test Sample Data'!L70),'Test Sample Data'!L70&lt;$B$1,'Test Sample Data'!L70&gt;0),'Test Sample Data'!L70,$B$1),"")</f>
        <v/>
      </c>
      <c r="M71" s="15" t="str">
        <f>IF(SUM('Test Sample Data'!M$3:M$98)&gt;10,IF(AND(ISNUMBER('Test Sample Data'!M70),'Test Sample Data'!M70&lt;$B$1,'Test Sample Data'!M70&gt;0),'Test Sample Data'!M70,$B$1),"")</f>
        <v/>
      </c>
      <c r="N71" s="15" t="str">
        <f>'Gene Table'!D70</f>
        <v>NM_005228</v>
      </c>
      <c r="O71" s="14" t="s">
        <v>277</v>
      </c>
      <c r="P71" s="15" t="str">
        <f>IF(SUM('Control Sample Data'!D$3:D$98)&gt;10,IF(AND(ISNUMBER('Control Sample Data'!D70),'Control Sample Data'!D70&lt;$B$1,'Control Sample Data'!D70&gt;0),'Control Sample Data'!D70,$B$1),"")</f>
        <v/>
      </c>
      <c r="Q71" s="15" t="str">
        <f>IF(SUM('Control Sample Data'!E$3:E$98)&gt;10,IF(AND(ISNUMBER('Control Sample Data'!E70),'Control Sample Data'!E70&lt;$B$1,'Control Sample Data'!E70&gt;0),'Control Sample Data'!E70,$B$1),"")</f>
        <v/>
      </c>
      <c r="R71" s="15" t="str">
        <f>IF(SUM('Control Sample Data'!F$3:F$98)&gt;10,IF(AND(ISNUMBER('Control Sample Data'!F70),'Control Sample Data'!F70&lt;$B$1,'Control Sample Data'!F70&gt;0),'Control Sample Data'!F70,$B$1),"")</f>
        <v/>
      </c>
      <c r="S71" s="15" t="str">
        <f>IF(SUM('Control Sample Data'!G$3:G$98)&gt;10,IF(AND(ISNUMBER('Control Sample Data'!G70),'Control Sample Data'!G70&lt;$B$1,'Control Sample Data'!G70&gt;0),'Control Sample Data'!G70,$B$1),"")</f>
        <v/>
      </c>
      <c r="T71" s="15" t="str">
        <f>IF(SUM('Control Sample Data'!H$3:H$98)&gt;10,IF(AND(ISNUMBER('Control Sample Data'!H70),'Control Sample Data'!H70&lt;$B$1,'Control Sample Data'!H70&gt;0),'Control Sample Data'!H70,$B$1),"")</f>
        <v/>
      </c>
      <c r="U71" s="15" t="str">
        <f>IF(SUM('Control Sample Data'!I$3:I$98)&gt;10,IF(AND(ISNUMBER('Control Sample Data'!I70),'Control Sample Data'!I70&lt;$B$1,'Control Sample Data'!I70&gt;0),'Control Sample Data'!I70,$B$1),"")</f>
        <v/>
      </c>
      <c r="V71" s="15" t="str">
        <f>IF(SUM('Control Sample Data'!J$3:J$98)&gt;10,IF(AND(ISNUMBER('Control Sample Data'!J70),'Control Sample Data'!J70&lt;$B$1,'Control Sample Data'!J70&gt;0),'Control Sample Data'!J70,$B$1),"")</f>
        <v/>
      </c>
      <c r="W71" s="15" t="str">
        <f>IF(SUM('Control Sample Data'!K$3:K$98)&gt;10,IF(AND(ISNUMBER('Control Sample Data'!K70),'Control Sample Data'!K70&lt;$B$1,'Control Sample Data'!K70&gt;0),'Control Sample Data'!K70,$B$1),"")</f>
        <v/>
      </c>
      <c r="X71" s="15" t="str">
        <f>IF(SUM('Control Sample Data'!L$3:L$98)&gt;10,IF(AND(ISNUMBER('Control Sample Data'!L70),'Control Sample Data'!L70&lt;$B$1,'Control Sample Data'!L70&gt;0),'Control Sample Data'!L70,$B$1),"")</f>
        <v/>
      </c>
      <c r="Y71" s="15" t="str">
        <f>IF(SUM('Control Sample Data'!M$3:M$98)&gt;10,IF(AND(ISNUMBER('Control Sample Data'!M70),'Control Sample Data'!M70&lt;$B$1,'Control Sample Data'!M70&gt;0),'Control Sample Data'!M70,$B$1),"")</f>
        <v/>
      </c>
      <c r="AT71" s="34" t="str">
        <f t="shared" si="64"/>
        <v/>
      </c>
      <c r="AU71" s="34" t="str">
        <f t="shared" si="65"/>
        <v/>
      </c>
      <c r="AV71" s="34" t="str">
        <f t="shared" si="66"/>
        <v/>
      </c>
      <c r="AW71" s="34" t="str">
        <f t="shared" si="67"/>
        <v/>
      </c>
      <c r="AX71" s="34" t="str">
        <f t="shared" si="68"/>
        <v/>
      </c>
      <c r="AY71" s="34" t="str">
        <f t="shared" si="69"/>
        <v/>
      </c>
      <c r="AZ71" s="34" t="str">
        <f t="shared" si="70"/>
        <v/>
      </c>
      <c r="BA71" s="34" t="str">
        <f t="shared" si="71"/>
        <v/>
      </c>
      <c r="BB71" s="34" t="str">
        <f t="shared" si="72"/>
        <v/>
      </c>
      <c r="BC71" s="34" t="str">
        <f t="shared" si="73"/>
        <v/>
      </c>
      <c r="BD71" s="34" t="str">
        <f t="shared" si="74"/>
        <v/>
      </c>
      <c r="BE71" s="34" t="str">
        <f t="shared" si="75"/>
        <v/>
      </c>
      <c r="BF71" s="34" t="str">
        <f t="shared" si="76"/>
        <v/>
      </c>
      <c r="BG71" s="34" t="str">
        <f t="shared" si="77"/>
        <v/>
      </c>
      <c r="BH71" s="34" t="str">
        <f t="shared" si="78"/>
        <v/>
      </c>
      <c r="BI71" s="34" t="str">
        <f t="shared" si="79"/>
        <v/>
      </c>
      <c r="BJ71" s="34" t="str">
        <f t="shared" si="80"/>
        <v/>
      </c>
      <c r="BK71" s="34" t="str">
        <f t="shared" si="81"/>
        <v/>
      </c>
      <c r="BL71" s="34" t="str">
        <f t="shared" si="82"/>
        <v/>
      </c>
      <c r="BM71" s="34" t="str">
        <f t="shared" si="83"/>
        <v/>
      </c>
      <c r="BN71" s="36" t="e">
        <f t="shared" si="84"/>
        <v>#DIV/0!</v>
      </c>
      <c r="BO71" s="36" t="e">
        <f t="shared" si="85"/>
        <v>#DIV/0!</v>
      </c>
      <c r="BP71" s="37" t="str">
        <f t="shared" si="86"/>
        <v/>
      </c>
      <c r="BQ71" s="37" t="str">
        <f t="shared" si="87"/>
        <v/>
      </c>
      <c r="BR71" s="37" t="str">
        <f t="shared" si="88"/>
        <v/>
      </c>
      <c r="BS71" s="37" t="str">
        <f t="shared" si="89"/>
        <v/>
      </c>
      <c r="BT71" s="37" t="str">
        <f t="shared" si="90"/>
        <v/>
      </c>
      <c r="BU71" s="37" t="str">
        <f t="shared" si="91"/>
        <v/>
      </c>
      <c r="BV71" s="37" t="str">
        <f t="shared" si="92"/>
        <v/>
      </c>
      <c r="BW71" s="37" t="str">
        <f t="shared" si="93"/>
        <v/>
      </c>
      <c r="BX71" s="37" t="str">
        <f t="shared" si="94"/>
        <v/>
      </c>
      <c r="BY71" s="37" t="str">
        <f t="shared" si="95"/>
        <v/>
      </c>
      <c r="BZ71" s="37" t="str">
        <f t="shared" si="96"/>
        <v/>
      </c>
      <c r="CA71" s="37" t="str">
        <f t="shared" si="97"/>
        <v/>
      </c>
      <c r="CB71" s="37" t="str">
        <f t="shared" si="98"/>
        <v/>
      </c>
      <c r="CC71" s="37" t="str">
        <f t="shared" si="99"/>
        <v/>
      </c>
      <c r="CD71" s="37" t="str">
        <f t="shared" si="100"/>
        <v/>
      </c>
      <c r="CE71" s="37" t="str">
        <f t="shared" si="101"/>
        <v/>
      </c>
      <c r="CF71" s="37" t="str">
        <f t="shared" si="102"/>
        <v/>
      </c>
      <c r="CG71" s="37" t="str">
        <f t="shared" si="103"/>
        <v/>
      </c>
      <c r="CH71" s="37" t="str">
        <f t="shared" si="104"/>
        <v/>
      </c>
      <c r="CI71" s="37" t="str">
        <f t="shared" si="105"/>
        <v/>
      </c>
    </row>
    <row r="72" spans="1:87">
      <c r="A72" s="16"/>
      <c r="B72" s="14" t="str">
        <f>'Gene Table'!D71</f>
        <v>NM_001618</v>
      </c>
      <c r="C72" s="14" t="s">
        <v>281</v>
      </c>
      <c r="D72" s="15" t="str">
        <f>IF(SUM('Test Sample Data'!D$3:D$98)&gt;10,IF(AND(ISNUMBER('Test Sample Data'!D71),'Test Sample Data'!D71&lt;$B$1,'Test Sample Data'!D71&gt;0),'Test Sample Data'!D71,$B$1),"")</f>
        <v/>
      </c>
      <c r="E72" s="15" t="str">
        <f>IF(SUM('Test Sample Data'!E$3:E$98)&gt;10,IF(AND(ISNUMBER('Test Sample Data'!E71),'Test Sample Data'!E71&lt;$B$1,'Test Sample Data'!E71&gt;0),'Test Sample Data'!E71,$B$1),"")</f>
        <v/>
      </c>
      <c r="F72" s="15" t="str">
        <f>IF(SUM('Test Sample Data'!F$3:F$98)&gt;10,IF(AND(ISNUMBER('Test Sample Data'!F71),'Test Sample Data'!F71&lt;$B$1,'Test Sample Data'!F71&gt;0),'Test Sample Data'!F71,$B$1),"")</f>
        <v/>
      </c>
      <c r="G72" s="15" t="str">
        <f>IF(SUM('Test Sample Data'!G$3:G$98)&gt;10,IF(AND(ISNUMBER('Test Sample Data'!G71),'Test Sample Data'!G71&lt;$B$1,'Test Sample Data'!G71&gt;0),'Test Sample Data'!G71,$B$1),"")</f>
        <v/>
      </c>
      <c r="H72" s="15" t="str">
        <f>IF(SUM('Test Sample Data'!H$3:H$98)&gt;10,IF(AND(ISNUMBER('Test Sample Data'!H71),'Test Sample Data'!H71&lt;$B$1,'Test Sample Data'!H71&gt;0),'Test Sample Data'!H71,$B$1),"")</f>
        <v/>
      </c>
      <c r="I72" s="15" t="str">
        <f>IF(SUM('Test Sample Data'!I$3:I$98)&gt;10,IF(AND(ISNUMBER('Test Sample Data'!I71),'Test Sample Data'!I71&lt;$B$1,'Test Sample Data'!I71&gt;0),'Test Sample Data'!I71,$B$1),"")</f>
        <v/>
      </c>
      <c r="J72" s="15" t="str">
        <f>IF(SUM('Test Sample Data'!J$3:J$98)&gt;10,IF(AND(ISNUMBER('Test Sample Data'!J71),'Test Sample Data'!J71&lt;$B$1,'Test Sample Data'!J71&gt;0),'Test Sample Data'!J71,$B$1),"")</f>
        <v/>
      </c>
      <c r="K72" s="15" t="str">
        <f>IF(SUM('Test Sample Data'!K$3:K$98)&gt;10,IF(AND(ISNUMBER('Test Sample Data'!K71),'Test Sample Data'!K71&lt;$B$1,'Test Sample Data'!K71&gt;0),'Test Sample Data'!K71,$B$1),"")</f>
        <v/>
      </c>
      <c r="L72" s="15" t="str">
        <f>IF(SUM('Test Sample Data'!L$3:L$98)&gt;10,IF(AND(ISNUMBER('Test Sample Data'!L71),'Test Sample Data'!L71&lt;$B$1,'Test Sample Data'!L71&gt;0),'Test Sample Data'!L71,$B$1),"")</f>
        <v/>
      </c>
      <c r="M72" s="15" t="str">
        <f>IF(SUM('Test Sample Data'!M$3:M$98)&gt;10,IF(AND(ISNUMBER('Test Sample Data'!M71),'Test Sample Data'!M71&lt;$B$1,'Test Sample Data'!M71&gt;0),'Test Sample Data'!M71,$B$1),"")</f>
        <v/>
      </c>
      <c r="N72" s="15" t="str">
        <f>'Gene Table'!D71</f>
        <v>NM_001618</v>
      </c>
      <c r="O72" s="14" t="s">
        <v>281</v>
      </c>
      <c r="P72" s="15" t="str">
        <f>IF(SUM('Control Sample Data'!D$3:D$98)&gt;10,IF(AND(ISNUMBER('Control Sample Data'!D71),'Control Sample Data'!D71&lt;$B$1,'Control Sample Data'!D71&gt;0),'Control Sample Data'!D71,$B$1),"")</f>
        <v/>
      </c>
      <c r="Q72" s="15" t="str">
        <f>IF(SUM('Control Sample Data'!E$3:E$98)&gt;10,IF(AND(ISNUMBER('Control Sample Data'!E71),'Control Sample Data'!E71&lt;$B$1,'Control Sample Data'!E71&gt;0),'Control Sample Data'!E71,$B$1),"")</f>
        <v/>
      </c>
      <c r="R72" s="15" t="str">
        <f>IF(SUM('Control Sample Data'!F$3:F$98)&gt;10,IF(AND(ISNUMBER('Control Sample Data'!F71),'Control Sample Data'!F71&lt;$B$1,'Control Sample Data'!F71&gt;0),'Control Sample Data'!F71,$B$1),"")</f>
        <v/>
      </c>
      <c r="S72" s="15" t="str">
        <f>IF(SUM('Control Sample Data'!G$3:G$98)&gt;10,IF(AND(ISNUMBER('Control Sample Data'!G71),'Control Sample Data'!G71&lt;$B$1,'Control Sample Data'!G71&gt;0),'Control Sample Data'!G71,$B$1),"")</f>
        <v/>
      </c>
      <c r="T72" s="15" t="str">
        <f>IF(SUM('Control Sample Data'!H$3:H$98)&gt;10,IF(AND(ISNUMBER('Control Sample Data'!H71),'Control Sample Data'!H71&lt;$B$1,'Control Sample Data'!H71&gt;0),'Control Sample Data'!H71,$B$1),"")</f>
        <v/>
      </c>
      <c r="U72" s="15" t="str">
        <f>IF(SUM('Control Sample Data'!I$3:I$98)&gt;10,IF(AND(ISNUMBER('Control Sample Data'!I71),'Control Sample Data'!I71&lt;$B$1,'Control Sample Data'!I71&gt;0),'Control Sample Data'!I71,$B$1),"")</f>
        <v/>
      </c>
      <c r="V72" s="15" t="str">
        <f>IF(SUM('Control Sample Data'!J$3:J$98)&gt;10,IF(AND(ISNUMBER('Control Sample Data'!J71),'Control Sample Data'!J71&lt;$B$1,'Control Sample Data'!J71&gt;0),'Control Sample Data'!J71,$B$1),"")</f>
        <v/>
      </c>
      <c r="W72" s="15" t="str">
        <f>IF(SUM('Control Sample Data'!K$3:K$98)&gt;10,IF(AND(ISNUMBER('Control Sample Data'!K71),'Control Sample Data'!K71&lt;$B$1,'Control Sample Data'!K71&gt;0),'Control Sample Data'!K71,$B$1),"")</f>
        <v/>
      </c>
      <c r="X72" s="15" t="str">
        <f>IF(SUM('Control Sample Data'!L$3:L$98)&gt;10,IF(AND(ISNUMBER('Control Sample Data'!L71),'Control Sample Data'!L71&lt;$B$1,'Control Sample Data'!L71&gt;0),'Control Sample Data'!L71,$B$1),"")</f>
        <v/>
      </c>
      <c r="Y72" s="15" t="str">
        <f>IF(SUM('Control Sample Data'!M$3:M$98)&gt;10,IF(AND(ISNUMBER('Control Sample Data'!M71),'Control Sample Data'!M71&lt;$B$1,'Control Sample Data'!M71&gt;0),'Control Sample Data'!M71,$B$1),"")</f>
        <v/>
      </c>
      <c r="AT72" s="34" t="str">
        <f t="shared" si="64"/>
        <v/>
      </c>
      <c r="AU72" s="34" t="str">
        <f t="shared" si="65"/>
        <v/>
      </c>
      <c r="AV72" s="34" t="str">
        <f t="shared" si="66"/>
        <v/>
      </c>
      <c r="AW72" s="34" t="str">
        <f t="shared" si="67"/>
        <v/>
      </c>
      <c r="AX72" s="34" t="str">
        <f t="shared" si="68"/>
        <v/>
      </c>
      <c r="AY72" s="34" t="str">
        <f t="shared" si="69"/>
        <v/>
      </c>
      <c r="AZ72" s="34" t="str">
        <f t="shared" si="70"/>
        <v/>
      </c>
      <c r="BA72" s="34" t="str">
        <f t="shared" si="71"/>
        <v/>
      </c>
      <c r="BB72" s="34" t="str">
        <f t="shared" si="72"/>
        <v/>
      </c>
      <c r="BC72" s="34" t="str">
        <f t="shared" si="73"/>
        <v/>
      </c>
      <c r="BD72" s="34" t="str">
        <f t="shared" si="74"/>
        <v/>
      </c>
      <c r="BE72" s="34" t="str">
        <f t="shared" si="75"/>
        <v/>
      </c>
      <c r="BF72" s="34" t="str">
        <f t="shared" si="76"/>
        <v/>
      </c>
      <c r="BG72" s="34" t="str">
        <f t="shared" si="77"/>
        <v/>
      </c>
      <c r="BH72" s="34" t="str">
        <f t="shared" si="78"/>
        <v/>
      </c>
      <c r="BI72" s="34" t="str">
        <f t="shared" si="79"/>
        <v/>
      </c>
      <c r="BJ72" s="34" t="str">
        <f t="shared" si="80"/>
        <v/>
      </c>
      <c r="BK72" s="34" t="str">
        <f t="shared" si="81"/>
        <v/>
      </c>
      <c r="BL72" s="34" t="str">
        <f t="shared" si="82"/>
        <v/>
      </c>
      <c r="BM72" s="34" t="str">
        <f t="shared" si="83"/>
        <v/>
      </c>
      <c r="BN72" s="36" t="e">
        <f t="shared" si="84"/>
        <v>#DIV/0!</v>
      </c>
      <c r="BO72" s="36" t="e">
        <f t="shared" si="85"/>
        <v>#DIV/0!</v>
      </c>
      <c r="BP72" s="37" t="str">
        <f t="shared" si="86"/>
        <v/>
      </c>
      <c r="BQ72" s="37" t="str">
        <f t="shared" si="87"/>
        <v/>
      </c>
      <c r="BR72" s="37" t="str">
        <f t="shared" si="88"/>
        <v/>
      </c>
      <c r="BS72" s="37" t="str">
        <f t="shared" si="89"/>
        <v/>
      </c>
      <c r="BT72" s="37" t="str">
        <f t="shared" si="90"/>
        <v/>
      </c>
      <c r="BU72" s="37" t="str">
        <f t="shared" si="91"/>
        <v/>
      </c>
      <c r="BV72" s="37" t="str">
        <f t="shared" si="92"/>
        <v/>
      </c>
      <c r="BW72" s="37" t="str">
        <f t="shared" si="93"/>
        <v/>
      </c>
      <c r="BX72" s="37" t="str">
        <f t="shared" si="94"/>
        <v/>
      </c>
      <c r="BY72" s="37" t="str">
        <f t="shared" si="95"/>
        <v/>
      </c>
      <c r="BZ72" s="37" t="str">
        <f t="shared" si="96"/>
        <v/>
      </c>
      <c r="CA72" s="37" t="str">
        <f t="shared" si="97"/>
        <v/>
      </c>
      <c r="CB72" s="37" t="str">
        <f t="shared" si="98"/>
        <v/>
      </c>
      <c r="CC72" s="37" t="str">
        <f t="shared" si="99"/>
        <v/>
      </c>
      <c r="CD72" s="37" t="str">
        <f t="shared" si="100"/>
        <v/>
      </c>
      <c r="CE72" s="37" t="str">
        <f t="shared" si="101"/>
        <v/>
      </c>
      <c r="CF72" s="37" t="str">
        <f t="shared" si="102"/>
        <v/>
      </c>
      <c r="CG72" s="37" t="str">
        <f t="shared" si="103"/>
        <v/>
      </c>
      <c r="CH72" s="37" t="str">
        <f t="shared" si="104"/>
        <v/>
      </c>
      <c r="CI72" s="37" t="str">
        <f t="shared" si="105"/>
        <v/>
      </c>
    </row>
    <row r="73" spans="1:87">
      <c r="A73" s="16"/>
      <c r="B73" s="14" t="str">
        <f>'Gene Table'!D72</f>
        <v>NM_058195</v>
      </c>
      <c r="C73" s="14" t="s">
        <v>285</v>
      </c>
      <c r="D73" s="15" t="str">
        <f>IF(SUM('Test Sample Data'!D$3:D$98)&gt;10,IF(AND(ISNUMBER('Test Sample Data'!D72),'Test Sample Data'!D72&lt;$B$1,'Test Sample Data'!D72&gt;0),'Test Sample Data'!D72,$B$1),"")</f>
        <v/>
      </c>
      <c r="E73" s="15" t="str">
        <f>IF(SUM('Test Sample Data'!E$3:E$98)&gt;10,IF(AND(ISNUMBER('Test Sample Data'!E72),'Test Sample Data'!E72&lt;$B$1,'Test Sample Data'!E72&gt;0),'Test Sample Data'!E72,$B$1),"")</f>
        <v/>
      </c>
      <c r="F73" s="15" t="str">
        <f>IF(SUM('Test Sample Data'!F$3:F$98)&gt;10,IF(AND(ISNUMBER('Test Sample Data'!F72),'Test Sample Data'!F72&lt;$B$1,'Test Sample Data'!F72&gt;0),'Test Sample Data'!F72,$B$1),"")</f>
        <v/>
      </c>
      <c r="G73" s="15" t="str">
        <f>IF(SUM('Test Sample Data'!G$3:G$98)&gt;10,IF(AND(ISNUMBER('Test Sample Data'!G72),'Test Sample Data'!G72&lt;$B$1,'Test Sample Data'!G72&gt;0),'Test Sample Data'!G72,$B$1),"")</f>
        <v/>
      </c>
      <c r="H73" s="15" t="str">
        <f>IF(SUM('Test Sample Data'!H$3:H$98)&gt;10,IF(AND(ISNUMBER('Test Sample Data'!H72),'Test Sample Data'!H72&lt;$B$1,'Test Sample Data'!H72&gt;0),'Test Sample Data'!H72,$B$1),"")</f>
        <v/>
      </c>
      <c r="I73" s="15" t="str">
        <f>IF(SUM('Test Sample Data'!I$3:I$98)&gt;10,IF(AND(ISNUMBER('Test Sample Data'!I72),'Test Sample Data'!I72&lt;$B$1,'Test Sample Data'!I72&gt;0),'Test Sample Data'!I72,$B$1),"")</f>
        <v/>
      </c>
      <c r="J73" s="15" t="str">
        <f>IF(SUM('Test Sample Data'!J$3:J$98)&gt;10,IF(AND(ISNUMBER('Test Sample Data'!J72),'Test Sample Data'!J72&lt;$B$1,'Test Sample Data'!J72&gt;0),'Test Sample Data'!J72,$B$1),"")</f>
        <v/>
      </c>
      <c r="K73" s="15" t="str">
        <f>IF(SUM('Test Sample Data'!K$3:K$98)&gt;10,IF(AND(ISNUMBER('Test Sample Data'!K72),'Test Sample Data'!K72&lt;$B$1,'Test Sample Data'!K72&gt;0),'Test Sample Data'!K72,$B$1),"")</f>
        <v/>
      </c>
      <c r="L73" s="15" t="str">
        <f>IF(SUM('Test Sample Data'!L$3:L$98)&gt;10,IF(AND(ISNUMBER('Test Sample Data'!L72),'Test Sample Data'!L72&lt;$B$1,'Test Sample Data'!L72&gt;0),'Test Sample Data'!L72,$B$1),"")</f>
        <v/>
      </c>
      <c r="M73" s="15" t="str">
        <f>IF(SUM('Test Sample Data'!M$3:M$98)&gt;10,IF(AND(ISNUMBER('Test Sample Data'!M72),'Test Sample Data'!M72&lt;$B$1,'Test Sample Data'!M72&gt;0),'Test Sample Data'!M72,$B$1),"")</f>
        <v/>
      </c>
      <c r="N73" s="15" t="str">
        <f>'Gene Table'!D72</f>
        <v>NM_058195</v>
      </c>
      <c r="O73" s="14" t="s">
        <v>285</v>
      </c>
      <c r="P73" s="15" t="str">
        <f>IF(SUM('Control Sample Data'!D$3:D$98)&gt;10,IF(AND(ISNUMBER('Control Sample Data'!D72),'Control Sample Data'!D72&lt;$B$1,'Control Sample Data'!D72&gt;0),'Control Sample Data'!D72,$B$1),"")</f>
        <v/>
      </c>
      <c r="Q73" s="15" t="str">
        <f>IF(SUM('Control Sample Data'!E$3:E$98)&gt;10,IF(AND(ISNUMBER('Control Sample Data'!E72),'Control Sample Data'!E72&lt;$B$1,'Control Sample Data'!E72&gt;0),'Control Sample Data'!E72,$B$1),"")</f>
        <v/>
      </c>
      <c r="R73" s="15" t="str">
        <f>IF(SUM('Control Sample Data'!F$3:F$98)&gt;10,IF(AND(ISNUMBER('Control Sample Data'!F72),'Control Sample Data'!F72&lt;$B$1,'Control Sample Data'!F72&gt;0),'Control Sample Data'!F72,$B$1),"")</f>
        <v/>
      </c>
      <c r="S73" s="15" t="str">
        <f>IF(SUM('Control Sample Data'!G$3:G$98)&gt;10,IF(AND(ISNUMBER('Control Sample Data'!G72),'Control Sample Data'!G72&lt;$B$1,'Control Sample Data'!G72&gt;0),'Control Sample Data'!G72,$B$1),"")</f>
        <v/>
      </c>
      <c r="T73" s="15" t="str">
        <f>IF(SUM('Control Sample Data'!H$3:H$98)&gt;10,IF(AND(ISNUMBER('Control Sample Data'!H72),'Control Sample Data'!H72&lt;$B$1,'Control Sample Data'!H72&gt;0),'Control Sample Data'!H72,$B$1),"")</f>
        <v/>
      </c>
      <c r="U73" s="15" t="str">
        <f>IF(SUM('Control Sample Data'!I$3:I$98)&gt;10,IF(AND(ISNUMBER('Control Sample Data'!I72),'Control Sample Data'!I72&lt;$B$1,'Control Sample Data'!I72&gt;0),'Control Sample Data'!I72,$B$1),"")</f>
        <v/>
      </c>
      <c r="V73" s="15" t="str">
        <f>IF(SUM('Control Sample Data'!J$3:J$98)&gt;10,IF(AND(ISNUMBER('Control Sample Data'!J72),'Control Sample Data'!J72&lt;$B$1,'Control Sample Data'!J72&gt;0),'Control Sample Data'!J72,$B$1),"")</f>
        <v/>
      </c>
      <c r="W73" s="15" t="str">
        <f>IF(SUM('Control Sample Data'!K$3:K$98)&gt;10,IF(AND(ISNUMBER('Control Sample Data'!K72),'Control Sample Data'!K72&lt;$B$1,'Control Sample Data'!K72&gt;0),'Control Sample Data'!K72,$B$1),"")</f>
        <v/>
      </c>
      <c r="X73" s="15" t="str">
        <f>IF(SUM('Control Sample Data'!L$3:L$98)&gt;10,IF(AND(ISNUMBER('Control Sample Data'!L72),'Control Sample Data'!L72&lt;$B$1,'Control Sample Data'!L72&gt;0),'Control Sample Data'!L72,$B$1),"")</f>
        <v/>
      </c>
      <c r="Y73" s="15" t="str">
        <f>IF(SUM('Control Sample Data'!M$3:M$98)&gt;10,IF(AND(ISNUMBER('Control Sample Data'!M72),'Control Sample Data'!M72&lt;$B$1,'Control Sample Data'!M72&gt;0),'Control Sample Data'!M72,$B$1),"")</f>
        <v/>
      </c>
      <c r="AT73" s="34" t="str">
        <f t="shared" si="64"/>
        <v/>
      </c>
      <c r="AU73" s="34" t="str">
        <f t="shared" si="65"/>
        <v/>
      </c>
      <c r="AV73" s="34" t="str">
        <f t="shared" si="66"/>
        <v/>
      </c>
      <c r="AW73" s="34" t="str">
        <f t="shared" si="67"/>
        <v/>
      </c>
      <c r="AX73" s="34" t="str">
        <f t="shared" si="68"/>
        <v/>
      </c>
      <c r="AY73" s="34" t="str">
        <f t="shared" si="69"/>
        <v/>
      </c>
      <c r="AZ73" s="34" t="str">
        <f t="shared" si="70"/>
        <v/>
      </c>
      <c r="BA73" s="34" t="str">
        <f t="shared" si="71"/>
        <v/>
      </c>
      <c r="BB73" s="34" t="str">
        <f t="shared" si="72"/>
        <v/>
      </c>
      <c r="BC73" s="34" t="str">
        <f t="shared" si="73"/>
        <v/>
      </c>
      <c r="BD73" s="34" t="str">
        <f t="shared" si="74"/>
        <v/>
      </c>
      <c r="BE73" s="34" t="str">
        <f t="shared" si="75"/>
        <v/>
      </c>
      <c r="BF73" s="34" t="str">
        <f t="shared" si="76"/>
        <v/>
      </c>
      <c r="BG73" s="34" t="str">
        <f t="shared" si="77"/>
        <v/>
      </c>
      <c r="BH73" s="34" t="str">
        <f t="shared" si="78"/>
        <v/>
      </c>
      <c r="BI73" s="34" t="str">
        <f t="shared" si="79"/>
        <v/>
      </c>
      <c r="BJ73" s="34" t="str">
        <f t="shared" si="80"/>
        <v/>
      </c>
      <c r="BK73" s="34" t="str">
        <f t="shared" si="81"/>
        <v/>
      </c>
      <c r="BL73" s="34" t="str">
        <f t="shared" si="82"/>
        <v/>
      </c>
      <c r="BM73" s="34" t="str">
        <f t="shared" si="83"/>
        <v/>
      </c>
      <c r="BN73" s="36" t="e">
        <f t="shared" si="84"/>
        <v>#DIV/0!</v>
      </c>
      <c r="BO73" s="36" t="e">
        <f t="shared" si="85"/>
        <v>#DIV/0!</v>
      </c>
      <c r="BP73" s="37" t="str">
        <f t="shared" si="86"/>
        <v/>
      </c>
      <c r="BQ73" s="37" t="str">
        <f t="shared" si="87"/>
        <v/>
      </c>
      <c r="BR73" s="37" t="str">
        <f t="shared" si="88"/>
        <v/>
      </c>
      <c r="BS73" s="37" t="str">
        <f t="shared" si="89"/>
        <v/>
      </c>
      <c r="BT73" s="37" t="str">
        <f t="shared" si="90"/>
        <v/>
      </c>
      <c r="BU73" s="37" t="str">
        <f t="shared" si="91"/>
        <v/>
      </c>
      <c r="BV73" s="37" t="str">
        <f t="shared" si="92"/>
        <v/>
      </c>
      <c r="BW73" s="37" t="str">
        <f t="shared" si="93"/>
        <v/>
      </c>
      <c r="BX73" s="37" t="str">
        <f t="shared" si="94"/>
        <v/>
      </c>
      <c r="BY73" s="37" t="str">
        <f t="shared" si="95"/>
        <v/>
      </c>
      <c r="BZ73" s="37" t="str">
        <f t="shared" si="96"/>
        <v/>
      </c>
      <c r="CA73" s="37" t="str">
        <f t="shared" si="97"/>
        <v/>
      </c>
      <c r="CB73" s="37" t="str">
        <f t="shared" si="98"/>
        <v/>
      </c>
      <c r="CC73" s="37" t="str">
        <f t="shared" si="99"/>
        <v/>
      </c>
      <c r="CD73" s="37" t="str">
        <f t="shared" si="100"/>
        <v/>
      </c>
      <c r="CE73" s="37" t="str">
        <f t="shared" si="101"/>
        <v/>
      </c>
      <c r="CF73" s="37" t="str">
        <f t="shared" si="102"/>
        <v/>
      </c>
      <c r="CG73" s="37" t="str">
        <f t="shared" si="103"/>
        <v/>
      </c>
      <c r="CH73" s="37" t="str">
        <f t="shared" si="104"/>
        <v/>
      </c>
      <c r="CI73" s="37" t="str">
        <f t="shared" si="105"/>
        <v/>
      </c>
    </row>
    <row r="74" spans="1:87">
      <c r="A74" s="16"/>
      <c r="B74" s="14" t="str">
        <f>'Gene Table'!D73</f>
        <v>BC071181</v>
      </c>
      <c r="C74" s="14" t="s">
        <v>289</v>
      </c>
      <c r="D74" s="15" t="str">
        <f>IF(SUM('Test Sample Data'!D$3:D$98)&gt;10,IF(AND(ISNUMBER('Test Sample Data'!D73),'Test Sample Data'!D73&lt;$B$1,'Test Sample Data'!D73&gt;0),'Test Sample Data'!D73,$B$1),"")</f>
        <v/>
      </c>
      <c r="E74" s="15" t="str">
        <f>IF(SUM('Test Sample Data'!E$3:E$98)&gt;10,IF(AND(ISNUMBER('Test Sample Data'!E73),'Test Sample Data'!E73&lt;$B$1,'Test Sample Data'!E73&gt;0),'Test Sample Data'!E73,$B$1),"")</f>
        <v/>
      </c>
      <c r="F74" s="15" t="str">
        <f>IF(SUM('Test Sample Data'!F$3:F$98)&gt;10,IF(AND(ISNUMBER('Test Sample Data'!F73),'Test Sample Data'!F73&lt;$B$1,'Test Sample Data'!F73&gt;0),'Test Sample Data'!F73,$B$1),"")</f>
        <v/>
      </c>
      <c r="G74" s="15" t="str">
        <f>IF(SUM('Test Sample Data'!G$3:G$98)&gt;10,IF(AND(ISNUMBER('Test Sample Data'!G73),'Test Sample Data'!G73&lt;$B$1,'Test Sample Data'!G73&gt;0),'Test Sample Data'!G73,$B$1),"")</f>
        <v/>
      </c>
      <c r="H74" s="15" t="str">
        <f>IF(SUM('Test Sample Data'!H$3:H$98)&gt;10,IF(AND(ISNUMBER('Test Sample Data'!H73),'Test Sample Data'!H73&lt;$B$1,'Test Sample Data'!H73&gt;0),'Test Sample Data'!H73,$B$1),"")</f>
        <v/>
      </c>
      <c r="I74" s="15" t="str">
        <f>IF(SUM('Test Sample Data'!I$3:I$98)&gt;10,IF(AND(ISNUMBER('Test Sample Data'!I73),'Test Sample Data'!I73&lt;$B$1,'Test Sample Data'!I73&gt;0),'Test Sample Data'!I73,$B$1),"")</f>
        <v/>
      </c>
      <c r="J74" s="15" t="str">
        <f>IF(SUM('Test Sample Data'!J$3:J$98)&gt;10,IF(AND(ISNUMBER('Test Sample Data'!J73),'Test Sample Data'!J73&lt;$B$1,'Test Sample Data'!J73&gt;0),'Test Sample Data'!J73,$B$1),"")</f>
        <v/>
      </c>
      <c r="K74" s="15" t="str">
        <f>IF(SUM('Test Sample Data'!K$3:K$98)&gt;10,IF(AND(ISNUMBER('Test Sample Data'!K73),'Test Sample Data'!K73&lt;$B$1,'Test Sample Data'!K73&gt;0),'Test Sample Data'!K73,$B$1),"")</f>
        <v/>
      </c>
      <c r="L74" s="15" t="str">
        <f>IF(SUM('Test Sample Data'!L$3:L$98)&gt;10,IF(AND(ISNUMBER('Test Sample Data'!L73),'Test Sample Data'!L73&lt;$B$1,'Test Sample Data'!L73&gt;0),'Test Sample Data'!L73,$B$1),"")</f>
        <v/>
      </c>
      <c r="M74" s="15" t="str">
        <f>IF(SUM('Test Sample Data'!M$3:M$98)&gt;10,IF(AND(ISNUMBER('Test Sample Data'!M73),'Test Sample Data'!M73&lt;$B$1,'Test Sample Data'!M73&gt;0),'Test Sample Data'!M73,$B$1),"")</f>
        <v/>
      </c>
      <c r="N74" s="15" t="str">
        <f>'Gene Table'!D73</f>
        <v>BC071181</v>
      </c>
      <c r="O74" s="14" t="s">
        <v>289</v>
      </c>
      <c r="P74" s="15" t="str">
        <f>IF(SUM('Control Sample Data'!D$3:D$98)&gt;10,IF(AND(ISNUMBER('Control Sample Data'!D73),'Control Sample Data'!D73&lt;$B$1,'Control Sample Data'!D73&gt;0),'Control Sample Data'!D73,$B$1),"")</f>
        <v/>
      </c>
      <c r="Q74" s="15" t="str">
        <f>IF(SUM('Control Sample Data'!E$3:E$98)&gt;10,IF(AND(ISNUMBER('Control Sample Data'!E73),'Control Sample Data'!E73&lt;$B$1,'Control Sample Data'!E73&gt;0),'Control Sample Data'!E73,$B$1),"")</f>
        <v/>
      </c>
      <c r="R74" s="15" t="str">
        <f>IF(SUM('Control Sample Data'!F$3:F$98)&gt;10,IF(AND(ISNUMBER('Control Sample Data'!F73),'Control Sample Data'!F73&lt;$B$1,'Control Sample Data'!F73&gt;0),'Control Sample Data'!F73,$B$1),"")</f>
        <v/>
      </c>
      <c r="S74" s="15" t="str">
        <f>IF(SUM('Control Sample Data'!G$3:G$98)&gt;10,IF(AND(ISNUMBER('Control Sample Data'!G73),'Control Sample Data'!G73&lt;$B$1,'Control Sample Data'!G73&gt;0),'Control Sample Data'!G73,$B$1),"")</f>
        <v/>
      </c>
      <c r="T74" s="15" t="str">
        <f>IF(SUM('Control Sample Data'!H$3:H$98)&gt;10,IF(AND(ISNUMBER('Control Sample Data'!H73),'Control Sample Data'!H73&lt;$B$1,'Control Sample Data'!H73&gt;0),'Control Sample Data'!H73,$B$1),"")</f>
        <v/>
      </c>
      <c r="U74" s="15" t="str">
        <f>IF(SUM('Control Sample Data'!I$3:I$98)&gt;10,IF(AND(ISNUMBER('Control Sample Data'!I73),'Control Sample Data'!I73&lt;$B$1,'Control Sample Data'!I73&gt;0),'Control Sample Data'!I73,$B$1),"")</f>
        <v/>
      </c>
      <c r="V74" s="15" t="str">
        <f>IF(SUM('Control Sample Data'!J$3:J$98)&gt;10,IF(AND(ISNUMBER('Control Sample Data'!J73),'Control Sample Data'!J73&lt;$B$1,'Control Sample Data'!J73&gt;0),'Control Sample Data'!J73,$B$1),"")</f>
        <v/>
      </c>
      <c r="W74" s="15" t="str">
        <f>IF(SUM('Control Sample Data'!K$3:K$98)&gt;10,IF(AND(ISNUMBER('Control Sample Data'!K73),'Control Sample Data'!K73&lt;$B$1,'Control Sample Data'!K73&gt;0),'Control Sample Data'!K73,$B$1),"")</f>
        <v/>
      </c>
      <c r="X74" s="15" t="str">
        <f>IF(SUM('Control Sample Data'!L$3:L$98)&gt;10,IF(AND(ISNUMBER('Control Sample Data'!L73),'Control Sample Data'!L73&lt;$B$1,'Control Sample Data'!L73&gt;0),'Control Sample Data'!L73,$B$1),"")</f>
        <v/>
      </c>
      <c r="Y74" s="15" t="str">
        <f>IF(SUM('Control Sample Data'!M$3:M$98)&gt;10,IF(AND(ISNUMBER('Control Sample Data'!M73),'Control Sample Data'!M73&lt;$B$1,'Control Sample Data'!M73&gt;0),'Control Sample Data'!M73,$B$1),"")</f>
        <v/>
      </c>
      <c r="AT74" s="34" t="str">
        <f t="shared" si="64"/>
        <v/>
      </c>
      <c r="AU74" s="34" t="str">
        <f t="shared" si="65"/>
        <v/>
      </c>
      <c r="AV74" s="34" t="str">
        <f t="shared" si="66"/>
        <v/>
      </c>
      <c r="AW74" s="34" t="str">
        <f t="shared" si="67"/>
        <v/>
      </c>
      <c r="AX74" s="34" t="str">
        <f t="shared" si="68"/>
        <v/>
      </c>
      <c r="AY74" s="34" t="str">
        <f t="shared" si="69"/>
        <v/>
      </c>
      <c r="AZ74" s="34" t="str">
        <f t="shared" si="70"/>
        <v/>
      </c>
      <c r="BA74" s="34" t="str">
        <f t="shared" si="71"/>
        <v/>
      </c>
      <c r="BB74" s="34" t="str">
        <f t="shared" si="72"/>
        <v/>
      </c>
      <c r="BC74" s="34" t="str">
        <f t="shared" si="73"/>
        <v/>
      </c>
      <c r="BD74" s="34" t="str">
        <f t="shared" si="74"/>
        <v/>
      </c>
      <c r="BE74" s="34" t="str">
        <f t="shared" si="75"/>
        <v/>
      </c>
      <c r="BF74" s="34" t="str">
        <f t="shared" si="76"/>
        <v/>
      </c>
      <c r="BG74" s="34" t="str">
        <f t="shared" si="77"/>
        <v/>
      </c>
      <c r="BH74" s="34" t="str">
        <f t="shared" si="78"/>
        <v/>
      </c>
      <c r="BI74" s="34" t="str">
        <f t="shared" si="79"/>
        <v/>
      </c>
      <c r="BJ74" s="34" t="str">
        <f t="shared" si="80"/>
        <v/>
      </c>
      <c r="BK74" s="34" t="str">
        <f t="shared" si="81"/>
        <v/>
      </c>
      <c r="BL74" s="34" t="str">
        <f t="shared" si="82"/>
        <v/>
      </c>
      <c r="BM74" s="34" t="str">
        <f t="shared" si="83"/>
        <v/>
      </c>
      <c r="BN74" s="36" t="e">
        <f t="shared" si="84"/>
        <v>#DIV/0!</v>
      </c>
      <c r="BO74" s="36" t="e">
        <f t="shared" si="85"/>
        <v>#DIV/0!</v>
      </c>
      <c r="BP74" s="37" t="str">
        <f t="shared" si="86"/>
        <v/>
      </c>
      <c r="BQ74" s="37" t="str">
        <f t="shared" si="87"/>
        <v/>
      </c>
      <c r="BR74" s="37" t="str">
        <f t="shared" si="88"/>
        <v/>
      </c>
      <c r="BS74" s="37" t="str">
        <f t="shared" si="89"/>
        <v/>
      </c>
      <c r="BT74" s="37" t="str">
        <f t="shared" si="90"/>
        <v/>
      </c>
      <c r="BU74" s="37" t="str">
        <f t="shared" si="91"/>
        <v/>
      </c>
      <c r="BV74" s="37" t="str">
        <f t="shared" si="92"/>
        <v/>
      </c>
      <c r="BW74" s="37" t="str">
        <f t="shared" si="93"/>
        <v/>
      </c>
      <c r="BX74" s="37" t="str">
        <f t="shared" si="94"/>
        <v/>
      </c>
      <c r="BY74" s="37" t="str">
        <f t="shared" si="95"/>
        <v/>
      </c>
      <c r="BZ74" s="37" t="str">
        <f t="shared" si="96"/>
        <v/>
      </c>
      <c r="CA74" s="37" t="str">
        <f t="shared" si="97"/>
        <v/>
      </c>
      <c r="CB74" s="37" t="str">
        <f t="shared" si="98"/>
        <v/>
      </c>
      <c r="CC74" s="37" t="str">
        <f t="shared" si="99"/>
        <v/>
      </c>
      <c r="CD74" s="37" t="str">
        <f t="shared" si="100"/>
        <v/>
      </c>
      <c r="CE74" s="37" t="str">
        <f t="shared" si="101"/>
        <v/>
      </c>
      <c r="CF74" s="37" t="str">
        <f t="shared" si="102"/>
        <v/>
      </c>
      <c r="CG74" s="37" t="str">
        <f t="shared" si="103"/>
        <v/>
      </c>
      <c r="CH74" s="37" t="str">
        <f t="shared" si="104"/>
        <v/>
      </c>
      <c r="CI74" s="37" t="str">
        <f t="shared" si="105"/>
        <v/>
      </c>
    </row>
    <row r="75" spans="1:87">
      <c r="A75" s="16"/>
      <c r="B75" s="14" t="str">
        <f>'Gene Table'!D74</f>
        <v>NM_004296</v>
      </c>
      <c r="C75" s="14" t="s">
        <v>293</v>
      </c>
      <c r="D75" s="15" t="str">
        <f>IF(SUM('Test Sample Data'!D$3:D$98)&gt;10,IF(AND(ISNUMBER('Test Sample Data'!D74),'Test Sample Data'!D74&lt;$B$1,'Test Sample Data'!D74&gt;0),'Test Sample Data'!D74,$B$1),"")</f>
        <v/>
      </c>
      <c r="E75" s="15" t="str">
        <f>IF(SUM('Test Sample Data'!E$3:E$98)&gt;10,IF(AND(ISNUMBER('Test Sample Data'!E74),'Test Sample Data'!E74&lt;$B$1,'Test Sample Data'!E74&gt;0),'Test Sample Data'!E74,$B$1),"")</f>
        <v/>
      </c>
      <c r="F75" s="15" t="str">
        <f>IF(SUM('Test Sample Data'!F$3:F$98)&gt;10,IF(AND(ISNUMBER('Test Sample Data'!F74),'Test Sample Data'!F74&lt;$B$1,'Test Sample Data'!F74&gt;0),'Test Sample Data'!F74,$B$1),"")</f>
        <v/>
      </c>
      <c r="G75" s="15" t="str">
        <f>IF(SUM('Test Sample Data'!G$3:G$98)&gt;10,IF(AND(ISNUMBER('Test Sample Data'!G74),'Test Sample Data'!G74&lt;$B$1,'Test Sample Data'!G74&gt;0),'Test Sample Data'!G74,$B$1),"")</f>
        <v/>
      </c>
      <c r="H75" s="15" t="str">
        <f>IF(SUM('Test Sample Data'!H$3:H$98)&gt;10,IF(AND(ISNUMBER('Test Sample Data'!H74),'Test Sample Data'!H74&lt;$B$1,'Test Sample Data'!H74&gt;0),'Test Sample Data'!H74,$B$1),"")</f>
        <v/>
      </c>
      <c r="I75" s="15" t="str">
        <f>IF(SUM('Test Sample Data'!I$3:I$98)&gt;10,IF(AND(ISNUMBER('Test Sample Data'!I74),'Test Sample Data'!I74&lt;$B$1,'Test Sample Data'!I74&gt;0),'Test Sample Data'!I74,$B$1),"")</f>
        <v/>
      </c>
      <c r="J75" s="15" t="str">
        <f>IF(SUM('Test Sample Data'!J$3:J$98)&gt;10,IF(AND(ISNUMBER('Test Sample Data'!J74),'Test Sample Data'!J74&lt;$B$1,'Test Sample Data'!J74&gt;0),'Test Sample Data'!J74,$B$1),"")</f>
        <v/>
      </c>
      <c r="K75" s="15" t="str">
        <f>IF(SUM('Test Sample Data'!K$3:K$98)&gt;10,IF(AND(ISNUMBER('Test Sample Data'!K74),'Test Sample Data'!K74&lt;$B$1,'Test Sample Data'!K74&gt;0),'Test Sample Data'!K74,$B$1),"")</f>
        <v/>
      </c>
      <c r="L75" s="15" t="str">
        <f>IF(SUM('Test Sample Data'!L$3:L$98)&gt;10,IF(AND(ISNUMBER('Test Sample Data'!L74),'Test Sample Data'!L74&lt;$B$1,'Test Sample Data'!L74&gt;0),'Test Sample Data'!L74,$B$1),"")</f>
        <v/>
      </c>
      <c r="M75" s="15" t="str">
        <f>IF(SUM('Test Sample Data'!M$3:M$98)&gt;10,IF(AND(ISNUMBER('Test Sample Data'!M74),'Test Sample Data'!M74&lt;$B$1,'Test Sample Data'!M74&gt;0),'Test Sample Data'!M74,$B$1),"")</f>
        <v/>
      </c>
      <c r="N75" s="15" t="str">
        <f>'Gene Table'!D74</f>
        <v>NM_004296</v>
      </c>
      <c r="O75" s="14" t="s">
        <v>293</v>
      </c>
      <c r="P75" s="15" t="str">
        <f>IF(SUM('Control Sample Data'!D$3:D$98)&gt;10,IF(AND(ISNUMBER('Control Sample Data'!D74),'Control Sample Data'!D74&lt;$B$1,'Control Sample Data'!D74&gt;0),'Control Sample Data'!D74,$B$1),"")</f>
        <v/>
      </c>
      <c r="Q75" s="15" t="str">
        <f>IF(SUM('Control Sample Data'!E$3:E$98)&gt;10,IF(AND(ISNUMBER('Control Sample Data'!E74),'Control Sample Data'!E74&lt;$B$1,'Control Sample Data'!E74&gt;0),'Control Sample Data'!E74,$B$1),"")</f>
        <v/>
      </c>
      <c r="R75" s="15" t="str">
        <f>IF(SUM('Control Sample Data'!F$3:F$98)&gt;10,IF(AND(ISNUMBER('Control Sample Data'!F74),'Control Sample Data'!F74&lt;$B$1,'Control Sample Data'!F74&gt;0),'Control Sample Data'!F74,$B$1),"")</f>
        <v/>
      </c>
      <c r="S75" s="15" t="str">
        <f>IF(SUM('Control Sample Data'!G$3:G$98)&gt;10,IF(AND(ISNUMBER('Control Sample Data'!G74),'Control Sample Data'!G74&lt;$B$1,'Control Sample Data'!G74&gt;0),'Control Sample Data'!G74,$B$1),"")</f>
        <v/>
      </c>
      <c r="T75" s="15" t="str">
        <f>IF(SUM('Control Sample Data'!H$3:H$98)&gt;10,IF(AND(ISNUMBER('Control Sample Data'!H74),'Control Sample Data'!H74&lt;$B$1,'Control Sample Data'!H74&gt;0),'Control Sample Data'!H74,$B$1),"")</f>
        <v/>
      </c>
      <c r="U75" s="15" t="str">
        <f>IF(SUM('Control Sample Data'!I$3:I$98)&gt;10,IF(AND(ISNUMBER('Control Sample Data'!I74),'Control Sample Data'!I74&lt;$B$1,'Control Sample Data'!I74&gt;0),'Control Sample Data'!I74,$B$1),"")</f>
        <v/>
      </c>
      <c r="V75" s="15" t="str">
        <f>IF(SUM('Control Sample Data'!J$3:J$98)&gt;10,IF(AND(ISNUMBER('Control Sample Data'!J74),'Control Sample Data'!J74&lt;$B$1,'Control Sample Data'!J74&gt;0),'Control Sample Data'!J74,$B$1),"")</f>
        <v/>
      </c>
      <c r="W75" s="15" t="str">
        <f>IF(SUM('Control Sample Data'!K$3:K$98)&gt;10,IF(AND(ISNUMBER('Control Sample Data'!K74),'Control Sample Data'!K74&lt;$B$1,'Control Sample Data'!K74&gt;0),'Control Sample Data'!K74,$B$1),"")</f>
        <v/>
      </c>
      <c r="X75" s="15" t="str">
        <f>IF(SUM('Control Sample Data'!L$3:L$98)&gt;10,IF(AND(ISNUMBER('Control Sample Data'!L74),'Control Sample Data'!L74&lt;$B$1,'Control Sample Data'!L74&gt;0),'Control Sample Data'!L74,$B$1),"")</f>
        <v/>
      </c>
      <c r="Y75" s="15" t="str">
        <f>IF(SUM('Control Sample Data'!M$3:M$98)&gt;10,IF(AND(ISNUMBER('Control Sample Data'!M74),'Control Sample Data'!M74&lt;$B$1,'Control Sample Data'!M74&gt;0),'Control Sample Data'!M74,$B$1),"")</f>
        <v/>
      </c>
      <c r="AT75" s="34" t="str">
        <f t="shared" si="64"/>
        <v/>
      </c>
      <c r="AU75" s="34" t="str">
        <f t="shared" si="65"/>
        <v/>
      </c>
      <c r="AV75" s="34" t="str">
        <f t="shared" si="66"/>
        <v/>
      </c>
      <c r="AW75" s="34" t="str">
        <f t="shared" si="67"/>
        <v/>
      </c>
      <c r="AX75" s="34" t="str">
        <f t="shared" si="68"/>
        <v/>
      </c>
      <c r="AY75" s="34" t="str">
        <f t="shared" si="69"/>
        <v/>
      </c>
      <c r="AZ75" s="34" t="str">
        <f t="shared" si="70"/>
        <v/>
      </c>
      <c r="BA75" s="34" t="str">
        <f t="shared" si="71"/>
        <v/>
      </c>
      <c r="BB75" s="34" t="str">
        <f t="shared" si="72"/>
        <v/>
      </c>
      <c r="BC75" s="34" t="str">
        <f t="shared" si="73"/>
        <v/>
      </c>
      <c r="BD75" s="34" t="str">
        <f t="shared" si="74"/>
        <v/>
      </c>
      <c r="BE75" s="34" t="str">
        <f t="shared" si="75"/>
        <v/>
      </c>
      <c r="BF75" s="34" t="str">
        <f t="shared" si="76"/>
        <v/>
      </c>
      <c r="BG75" s="34" t="str">
        <f t="shared" si="77"/>
        <v/>
      </c>
      <c r="BH75" s="34" t="str">
        <f t="shared" si="78"/>
        <v/>
      </c>
      <c r="BI75" s="34" t="str">
        <f t="shared" si="79"/>
        <v/>
      </c>
      <c r="BJ75" s="34" t="str">
        <f t="shared" si="80"/>
        <v/>
      </c>
      <c r="BK75" s="34" t="str">
        <f t="shared" si="81"/>
        <v/>
      </c>
      <c r="BL75" s="34" t="str">
        <f t="shared" si="82"/>
        <v/>
      </c>
      <c r="BM75" s="34" t="str">
        <f t="shared" si="83"/>
        <v/>
      </c>
      <c r="BN75" s="36" t="e">
        <f t="shared" si="84"/>
        <v>#DIV/0!</v>
      </c>
      <c r="BO75" s="36" t="e">
        <f t="shared" si="85"/>
        <v>#DIV/0!</v>
      </c>
      <c r="BP75" s="37" t="str">
        <f t="shared" si="86"/>
        <v/>
      </c>
      <c r="BQ75" s="37" t="str">
        <f t="shared" si="87"/>
        <v/>
      </c>
      <c r="BR75" s="37" t="str">
        <f t="shared" si="88"/>
        <v/>
      </c>
      <c r="BS75" s="37" t="str">
        <f t="shared" si="89"/>
        <v/>
      </c>
      <c r="BT75" s="37" t="str">
        <f t="shared" si="90"/>
        <v/>
      </c>
      <c r="BU75" s="37" t="str">
        <f t="shared" si="91"/>
        <v/>
      </c>
      <c r="BV75" s="37" t="str">
        <f t="shared" si="92"/>
        <v/>
      </c>
      <c r="BW75" s="37" t="str">
        <f t="shared" si="93"/>
        <v/>
      </c>
      <c r="BX75" s="37" t="str">
        <f t="shared" si="94"/>
        <v/>
      </c>
      <c r="BY75" s="37" t="str">
        <f t="shared" si="95"/>
        <v/>
      </c>
      <c r="BZ75" s="37" t="str">
        <f t="shared" si="96"/>
        <v/>
      </c>
      <c r="CA75" s="37" t="str">
        <f t="shared" si="97"/>
        <v/>
      </c>
      <c r="CB75" s="37" t="str">
        <f t="shared" si="98"/>
        <v/>
      </c>
      <c r="CC75" s="37" t="str">
        <f t="shared" si="99"/>
        <v/>
      </c>
      <c r="CD75" s="37" t="str">
        <f t="shared" si="100"/>
        <v/>
      </c>
      <c r="CE75" s="37" t="str">
        <f t="shared" si="101"/>
        <v/>
      </c>
      <c r="CF75" s="37" t="str">
        <f t="shared" si="102"/>
        <v/>
      </c>
      <c r="CG75" s="37" t="str">
        <f t="shared" si="103"/>
        <v/>
      </c>
      <c r="CH75" s="37" t="str">
        <f t="shared" si="104"/>
        <v/>
      </c>
      <c r="CI75" s="37" t="str">
        <f t="shared" si="105"/>
        <v/>
      </c>
    </row>
    <row r="76" spans="1:87">
      <c r="A76" s="16"/>
      <c r="B76" s="14" t="str">
        <f>'Gene Table'!D75</f>
        <v>NM_001239</v>
      </c>
      <c r="C76" s="14" t="s">
        <v>297</v>
      </c>
      <c r="D76" s="15" t="str">
        <f>IF(SUM('Test Sample Data'!D$3:D$98)&gt;10,IF(AND(ISNUMBER('Test Sample Data'!D75),'Test Sample Data'!D75&lt;$B$1,'Test Sample Data'!D75&gt;0),'Test Sample Data'!D75,$B$1),"")</f>
        <v/>
      </c>
      <c r="E76" s="15" t="str">
        <f>IF(SUM('Test Sample Data'!E$3:E$98)&gt;10,IF(AND(ISNUMBER('Test Sample Data'!E75),'Test Sample Data'!E75&lt;$B$1,'Test Sample Data'!E75&gt;0),'Test Sample Data'!E75,$B$1),"")</f>
        <v/>
      </c>
      <c r="F76" s="15" t="str">
        <f>IF(SUM('Test Sample Data'!F$3:F$98)&gt;10,IF(AND(ISNUMBER('Test Sample Data'!F75),'Test Sample Data'!F75&lt;$B$1,'Test Sample Data'!F75&gt;0),'Test Sample Data'!F75,$B$1),"")</f>
        <v/>
      </c>
      <c r="G76" s="15" t="str">
        <f>IF(SUM('Test Sample Data'!G$3:G$98)&gt;10,IF(AND(ISNUMBER('Test Sample Data'!G75),'Test Sample Data'!G75&lt;$B$1,'Test Sample Data'!G75&gt;0),'Test Sample Data'!G75,$B$1),"")</f>
        <v/>
      </c>
      <c r="H76" s="15" t="str">
        <f>IF(SUM('Test Sample Data'!H$3:H$98)&gt;10,IF(AND(ISNUMBER('Test Sample Data'!H75),'Test Sample Data'!H75&lt;$B$1,'Test Sample Data'!H75&gt;0),'Test Sample Data'!H75,$B$1),"")</f>
        <v/>
      </c>
      <c r="I76" s="15" t="str">
        <f>IF(SUM('Test Sample Data'!I$3:I$98)&gt;10,IF(AND(ISNUMBER('Test Sample Data'!I75),'Test Sample Data'!I75&lt;$B$1,'Test Sample Data'!I75&gt;0),'Test Sample Data'!I75,$B$1),"")</f>
        <v/>
      </c>
      <c r="J76" s="15" t="str">
        <f>IF(SUM('Test Sample Data'!J$3:J$98)&gt;10,IF(AND(ISNUMBER('Test Sample Data'!J75),'Test Sample Data'!J75&lt;$B$1,'Test Sample Data'!J75&gt;0),'Test Sample Data'!J75,$B$1),"")</f>
        <v/>
      </c>
      <c r="K76" s="15" t="str">
        <f>IF(SUM('Test Sample Data'!K$3:K$98)&gt;10,IF(AND(ISNUMBER('Test Sample Data'!K75),'Test Sample Data'!K75&lt;$B$1,'Test Sample Data'!K75&gt;0),'Test Sample Data'!K75,$B$1),"")</f>
        <v/>
      </c>
      <c r="L76" s="15" t="str">
        <f>IF(SUM('Test Sample Data'!L$3:L$98)&gt;10,IF(AND(ISNUMBER('Test Sample Data'!L75),'Test Sample Data'!L75&lt;$B$1,'Test Sample Data'!L75&gt;0),'Test Sample Data'!L75,$B$1),"")</f>
        <v/>
      </c>
      <c r="M76" s="15" t="str">
        <f>IF(SUM('Test Sample Data'!M$3:M$98)&gt;10,IF(AND(ISNUMBER('Test Sample Data'!M75),'Test Sample Data'!M75&lt;$B$1,'Test Sample Data'!M75&gt;0),'Test Sample Data'!M75,$B$1),"")</f>
        <v/>
      </c>
      <c r="N76" s="15" t="str">
        <f>'Gene Table'!D75</f>
        <v>NM_001239</v>
      </c>
      <c r="O76" s="14" t="s">
        <v>297</v>
      </c>
      <c r="P76" s="15" t="str">
        <f>IF(SUM('Control Sample Data'!D$3:D$98)&gt;10,IF(AND(ISNUMBER('Control Sample Data'!D75),'Control Sample Data'!D75&lt;$B$1,'Control Sample Data'!D75&gt;0),'Control Sample Data'!D75,$B$1),"")</f>
        <v/>
      </c>
      <c r="Q76" s="15" t="str">
        <f>IF(SUM('Control Sample Data'!E$3:E$98)&gt;10,IF(AND(ISNUMBER('Control Sample Data'!E75),'Control Sample Data'!E75&lt;$B$1,'Control Sample Data'!E75&gt;0),'Control Sample Data'!E75,$B$1),"")</f>
        <v/>
      </c>
      <c r="R76" s="15" t="str">
        <f>IF(SUM('Control Sample Data'!F$3:F$98)&gt;10,IF(AND(ISNUMBER('Control Sample Data'!F75),'Control Sample Data'!F75&lt;$B$1,'Control Sample Data'!F75&gt;0),'Control Sample Data'!F75,$B$1),"")</f>
        <v/>
      </c>
      <c r="S76" s="15" t="str">
        <f>IF(SUM('Control Sample Data'!G$3:G$98)&gt;10,IF(AND(ISNUMBER('Control Sample Data'!G75),'Control Sample Data'!G75&lt;$B$1,'Control Sample Data'!G75&gt;0),'Control Sample Data'!G75,$B$1),"")</f>
        <v/>
      </c>
      <c r="T76" s="15" t="str">
        <f>IF(SUM('Control Sample Data'!H$3:H$98)&gt;10,IF(AND(ISNUMBER('Control Sample Data'!H75),'Control Sample Data'!H75&lt;$B$1,'Control Sample Data'!H75&gt;0),'Control Sample Data'!H75,$B$1),"")</f>
        <v/>
      </c>
      <c r="U76" s="15" t="str">
        <f>IF(SUM('Control Sample Data'!I$3:I$98)&gt;10,IF(AND(ISNUMBER('Control Sample Data'!I75),'Control Sample Data'!I75&lt;$B$1,'Control Sample Data'!I75&gt;0),'Control Sample Data'!I75,$B$1),"")</f>
        <v/>
      </c>
      <c r="V76" s="15" t="str">
        <f>IF(SUM('Control Sample Data'!J$3:J$98)&gt;10,IF(AND(ISNUMBER('Control Sample Data'!J75),'Control Sample Data'!J75&lt;$B$1,'Control Sample Data'!J75&gt;0),'Control Sample Data'!J75,$B$1),"")</f>
        <v/>
      </c>
      <c r="W76" s="15" t="str">
        <f>IF(SUM('Control Sample Data'!K$3:K$98)&gt;10,IF(AND(ISNUMBER('Control Sample Data'!K75),'Control Sample Data'!K75&lt;$B$1,'Control Sample Data'!K75&gt;0),'Control Sample Data'!K75,$B$1),"")</f>
        <v/>
      </c>
      <c r="X76" s="15" t="str">
        <f>IF(SUM('Control Sample Data'!L$3:L$98)&gt;10,IF(AND(ISNUMBER('Control Sample Data'!L75),'Control Sample Data'!L75&lt;$B$1,'Control Sample Data'!L75&gt;0),'Control Sample Data'!L75,$B$1),"")</f>
        <v/>
      </c>
      <c r="Y76" s="15" t="str">
        <f>IF(SUM('Control Sample Data'!M$3:M$98)&gt;10,IF(AND(ISNUMBER('Control Sample Data'!M75),'Control Sample Data'!M75&lt;$B$1,'Control Sample Data'!M75&gt;0),'Control Sample Data'!M75,$B$1),"")</f>
        <v/>
      </c>
      <c r="AT76" s="34" t="str">
        <f t="shared" si="64"/>
        <v/>
      </c>
      <c r="AU76" s="34" t="str">
        <f t="shared" si="65"/>
        <v/>
      </c>
      <c r="AV76" s="34" t="str">
        <f t="shared" si="66"/>
        <v/>
      </c>
      <c r="AW76" s="34" t="str">
        <f t="shared" si="67"/>
        <v/>
      </c>
      <c r="AX76" s="34" t="str">
        <f t="shared" si="68"/>
        <v/>
      </c>
      <c r="AY76" s="34" t="str">
        <f t="shared" si="69"/>
        <v/>
      </c>
      <c r="AZ76" s="34" t="str">
        <f t="shared" si="70"/>
        <v/>
      </c>
      <c r="BA76" s="34" t="str">
        <f t="shared" si="71"/>
        <v/>
      </c>
      <c r="BB76" s="34" t="str">
        <f t="shared" si="72"/>
        <v/>
      </c>
      <c r="BC76" s="34" t="str">
        <f t="shared" si="73"/>
        <v/>
      </c>
      <c r="BD76" s="34" t="str">
        <f t="shared" si="74"/>
        <v/>
      </c>
      <c r="BE76" s="34" t="str">
        <f t="shared" si="75"/>
        <v/>
      </c>
      <c r="BF76" s="34" t="str">
        <f t="shared" si="76"/>
        <v/>
      </c>
      <c r="BG76" s="34" t="str">
        <f t="shared" si="77"/>
        <v/>
      </c>
      <c r="BH76" s="34" t="str">
        <f t="shared" si="78"/>
        <v/>
      </c>
      <c r="BI76" s="34" t="str">
        <f t="shared" si="79"/>
        <v/>
      </c>
      <c r="BJ76" s="34" t="str">
        <f t="shared" si="80"/>
        <v/>
      </c>
      <c r="BK76" s="34" t="str">
        <f t="shared" si="81"/>
        <v/>
      </c>
      <c r="BL76" s="34" t="str">
        <f t="shared" si="82"/>
        <v/>
      </c>
      <c r="BM76" s="34" t="str">
        <f t="shared" si="83"/>
        <v/>
      </c>
      <c r="BN76" s="36" t="e">
        <f t="shared" si="84"/>
        <v>#DIV/0!</v>
      </c>
      <c r="BO76" s="36" t="e">
        <f t="shared" si="85"/>
        <v>#DIV/0!</v>
      </c>
      <c r="BP76" s="37" t="str">
        <f t="shared" si="86"/>
        <v/>
      </c>
      <c r="BQ76" s="37" t="str">
        <f t="shared" si="87"/>
        <v/>
      </c>
      <c r="BR76" s="37" t="str">
        <f t="shared" si="88"/>
        <v/>
      </c>
      <c r="BS76" s="37" t="str">
        <f t="shared" si="89"/>
        <v/>
      </c>
      <c r="BT76" s="37" t="str">
        <f t="shared" si="90"/>
        <v/>
      </c>
      <c r="BU76" s="37" t="str">
        <f t="shared" si="91"/>
        <v/>
      </c>
      <c r="BV76" s="37" t="str">
        <f t="shared" si="92"/>
        <v/>
      </c>
      <c r="BW76" s="37" t="str">
        <f t="shared" si="93"/>
        <v/>
      </c>
      <c r="BX76" s="37" t="str">
        <f t="shared" si="94"/>
        <v/>
      </c>
      <c r="BY76" s="37" t="str">
        <f t="shared" si="95"/>
        <v/>
      </c>
      <c r="BZ76" s="37" t="str">
        <f t="shared" si="96"/>
        <v/>
      </c>
      <c r="CA76" s="37" t="str">
        <f t="shared" si="97"/>
        <v/>
      </c>
      <c r="CB76" s="37" t="str">
        <f t="shared" si="98"/>
        <v/>
      </c>
      <c r="CC76" s="37" t="str">
        <f t="shared" si="99"/>
        <v/>
      </c>
      <c r="CD76" s="37" t="str">
        <f t="shared" si="100"/>
        <v/>
      </c>
      <c r="CE76" s="37" t="str">
        <f t="shared" si="101"/>
        <v/>
      </c>
      <c r="CF76" s="37" t="str">
        <f t="shared" si="102"/>
        <v/>
      </c>
      <c r="CG76" s="37" t="str">
        <f t="shared" si="103"/>
        <v/>
      </c>
      <c r="CH76" s="37" t="str">
        <f t="shared" si="104"/>
        <v/>
      </c>
      <c r="CI76" s="37" t="str">
        <f t="shared" si="105"/>
        <v/>
      </c>
    </row>
    <row r="77" spans="1:87">
      <c r="A77" s="16"/>
      <c r="B77" s="14" t="str">
        <f>'Gene Table'!D76</f>
        <v>NM_003844</v>
      </c>
      <c r="C77" s="14" t="s">
        <v>301</v>
      </c>
      <c r="D77" s="15" t="str">
        <f>IF(SUM('Test Sample Data'!D$3:D$98)&gt;10,IF(AND(ISNUMBER('Test Sample Data'!D76),'Test Sample Data'!D76&lt;$B$1,'Test Sample Data'!D76&gt;0),'Test Sample Data'!D76,$B$1),"")</f>
        <v/>
      </c>
      <c r="E77" s="15" t="str">
        <f>IF(SUM('Test Sample Data'!E$3:E$98)&gt;10,IF(AND(ISNUMBER('Test Sample Data'!E76),'Test Sample Data'!E76&lt;$B$1,'Test Sample Data'!E76&gt;0),'Test Sample Data'!E76,$B$1),"")</f>
        <v/>
      </c>
      <c r="F77" s="15" t="str">
        <f>IF(SUM('Test Sample Data'!F$3:F$98)&gt;10,IF(AND(ISNUMBER('Test Sample Data'!F76),'Test Sample Data'!F76&lt;$B$1,'Test Sample Data'!F76&gt;0),'Test Sample Data'!F76,$B$1),"")</f>
        <v/>
      </c>
      <c r="G77" s="15" t="str">
        <f>IF(SUM('Test Sample Data'!G$3:G$98)&gt;10,IF(AND(ISNUMBER('Test Sample Data'!G76),'Test Sample Data'!G76&lt;$B$1,'Test Sample Data'!G76&gt;0),'Test Sample Data'!G76,$B$1),"")</f>
        <v/>
      </c>
      <c r="H77" s="15" t="str">
        <f>IF(SUM('Test Sample Data'!H$3:H$98)&gt;10,IF(AND(ISNUMBER('Test Sample Data'!H76),'Test Sample Data'!H76&lt;$B$1,'Test Sample Data'!H76&gt;0),'Test Sample Data'!H76,$B$1),"")</f>
        <v/>
      </c>
      <c r="I77" s="15" t="str">
        <f>IF(SUM('Test Sample Data'!I$3:I$98)&gt;10,IF(AND(ISNUMBER('Test Sample Data'!I76),'Test Sample Data'!I76&lt;$B$1,'Test Sample Data'!I76&gt;0),'Test Sample Data'!I76,$B$1),"")</f>
        <v/>
      </c>
      <c r="J77" s="15" t="str">
        <f>IF(SUM('Test Sample Data'!J$3:J$98)&gt;10,IF(AND(ISNUMBER('Test Sample Data'!J76),'Test Sample Data'!J76&lt;$B$1,'Test Sample Data'!J76&gt;0),'Test Sample Data'!J76,$B$1),"")</f>
        <v/>
      </c>
      <c r="K77" s="15" t="str">
        <f>IF(SUM('Test Sample Data'!K$3:K$98)&gt;10,IF(AND(ISNUMBER('Test Sample Data'!K76),'Test Sample Data'!K76&lt;$B$1,'Test Sample Data'!K76&gt;0),'Test Sample Data'!K76,$B$1),"")</f>
        <v/>
      </c>
      <c r="L77" s="15" t="str">
        <f>IF(SUM('Test Sample Data'!L$3:L$98)&gt;10,IF(AND(ISNUMBER('Test Sample Data'!L76),'Test Sample Data'!L76&lt;$B$1,'Test Sample Data'!L76&gt;0),'Test Sample Data'!L76,$B$1),"")</f>
        <v/>
      </c>
      <c r="M77" s="15" t="str">
        <f>IF(SUM('Test Sample Data'!M$3:M$98)&gt;10,IF(AND(ISNUMBER('Test Sample Data'!M76),'Test Sample Data'!M76&lt;$B$1,'Test Sample Data'!M76&gt;0),'Test Sample Data'!M76,$B$1),"")</f>
        <v/>
      </c>
      <c r="N77" s="15" t="str">
        <f>'Gene Table'!D76</f>
        <v>NM_003844</v>
      </c>
      <c r="O77" s="14" t="s">
        <v>301</v>
      </c>
      <c r="P77" s="15" t="str">
        <f>IF(SUM('Control Sample Data'!D$3:D$98)&gt;10,IF(AND(ISNUMBER('Control Sample Data'!D76),'Control Sample Data'!D76&lt;$B$1,'Control Sample Data'!D76&gt;0),'Control Sample Data'!D76,$B$1),"")</f>
        <v/>
      </c>
      <c r="Q77" s="15" t="str">
        <f>IF(SUM('Control Sample Data'!E$3:E$98)&gt;10,IF(AND(ISNUMBER('Control Sample Data'!E76),'Control Sample Data'!E76&lt;$B$1,'Control Sample Data'!E76&gt;0),'Control Sample Data'!E76,$B$1),"")</f>
        <v/>
      </c>
      <c r="R77" s="15" t="str">
        <f>IF(SUM('Control Sample Data'!F$3:F$98)&gt;10,IF(AND(ISNUMBER('Control Sample Data'!F76),'Control Sample Data'!F76&lt;$B$1,'Control Sample Data'!F76&gt;0),'Control Sample Data'!F76,$B$1),"")</f>
        <v/>
      </c>
      <c r="S77" s="15" t="str">
        <f>IF(SUM('Control Sample Data'!G$3:G$98)&gt;10,IF(AND(ISNUMBER('Control Sample Data'!G76),'Control Sample Data'!G76&lt;$B$1,'Control Sample Data'!G76&gt;0),'Control Sample Data'!G76,$B$1),"")</f>
        <v/>
      </c>
      <c r="T77" s="15" t="str">
        <f>IF(SUM('Control Sample Data'!H$3:H$98)&gt;10,IF(AND(ISNUMBER('Control Sample Data'!H76),'Control Sample Data'!H76&lt;$B$1,'Control Sample Data'!H76&gt;0),'Control Sample Data'!H76,$B$1),"")</f>
        <v/>
      </c>
      <c r="U77" s="15" t="str">
        <f>IF(SUM('Control Sample Data'!I$3:I$98)&gt;10,IF(AND(ISNUMBER('Control Sample Data'!I76),'Control Sample Data'!I76&lt;$B$1,'Control Sample Data'!I76&gt;0),'Control Sample Data'!I76,$B$1),"")</f>
        <v/>
      </c>
      <c r="V77" s="15" t="str">
        <f>IF(SUM('Control Sample Data'!J$3:J$98)&gt;10,IF(AND(ISNUMBER('Control Sample Data'!J76),'Control Sample Data'!J76&lt;$B$1,'Control Sample Data'!J76&gt;0),'Control Sample Data'!J76,$B$1),"")</f>
        <v/>
      </c>
      <c r="W77" s="15" t="str">
        <f>IF(SUM('Control Sample Data'!K$3:K$98)&gt;10,IF(AND(ISNUMBER('Control Sample Data'!K76),'Control Sample Data'!K76&lt;$B$1,'Control Sample Data'!K76&gt;0),'Control Sample Data'!K76,$B$1),"")</f>
        <v/>
      </c>
      <c r="X77" s="15" t="str">
        <f>IF(SUM('Control Sample Data'!L$3:L$98)&gt;10,IF(AND(ISNUMBER('Control Sample Data'!L76),'Control Sample Data'!L76&lt;$B$1,'Control Sample Data'!L76&gt;0),'Control Sample Data'!L76,$B$1),"")</f>
        <v/>
      </c>
      <c r="Y77" s="15" t="str">
        <f>IF(SUM('Control Sample Data'!M$3:M$98)&gt;10,IF(AND(ISNUMBER('Control Sample Data'!M76),'Control Sample Data'!M76&lt;$B$1,'Control Sample Data'!M76&gt;0),'Control Sample Data'!M76,$B$1),"")</f>
        <v/>
      </c>
      <c r="AT77" s="34" t="str">
        <f t="shared" si="64"/>
        <v/>
      </c>
      <c r="AU77" s="34" t="str">
        <f t="shared" si="65"/>
        <v/>
      </c>
      <c r="AV77" s="34" t="str">
        <f t="shared" si="66"/>
        <v/>
      </c>
      <c r="AW77" s="34" t="str">
        <f t="shared" si="67"/>
        <v/>
      </c>
      <c r="AX77" s="34" t="str">
        <f t="shared" si="68"/>
        <v/>
      </c>
      <c r="AY77" s="34" t="str">
        <f t="shared" si="69"/>
        <v/>
      </c>
      <c r="AZ77" s="34" t="str">
        <f t="shared" si="70"/>
        <v/>
      </c>
      <c r="BA77" s="34" t="str">
        <f t="shared" si="71"/>
        <v/>
      </c>
      <c r="BB77" s="34" t="str">
        <f t="shared" si="72"/>
        <v/>
      </c>
      <c r="BC77" s="34" t="str">
        <f t="shared" si="73"/>
        <v/>
      </c>
      <c r="BD77" s="34" t="str">
        <f t="shared" si="74"/>
        <v/>
      </c>
      <c r="BE77" s="34" t="str">
        <f t="shared" si="75"/>
        <v/>
      </c>
      <c r="BF77" s="34" t="str">
        <f t="shared" si="76"/>
        <v/>
      </c>
      <c r="BG77" s="34" t="str">
        <f t="shared" si="77"/>
        <v/>
      </c>
      <c r="BH77" s="34" t="str">
        <f t="shared" si="78"/>
        <v/>
      </c>
      <c r="BI77" s="34" t="str">
        <f t="shared" si="79"/>
        <v/>
      </c>
      <c r="BJ77" s="34" t="str">
        <f t="shared" si="80"/>
        <v/>
      </c>
      <c r="BK77" s="34" t="str">
        <f t="shared" si="81"/>
        <v/>
      </c>
      <c r="BL77" s="34" t="str">
        <f t="shared" si="82"/>
        <v/>
      </c>
      <c r="BM77" s="34" t="str">
        <f t="shared" si="83"/>
        <v/>
      </c>
      <c r="BN77" s="36" t="e">
        <f t="shared" si="84"/>
        <v>#DIV/0!</v>
      </c>
      <c r="BO77" s="36" t="e">
        <f t="shared" si="85"/>
        <v>#DIV/0!</v>
      </c>
      <c r="BP77" s="37" t="str">
        <f t="shared" si="86"/>
        <v/>
      </c>
      <c r="BQ77" s="37" t="str">
        <f t="shared" si="87"/>
        <v/>
      </c>
      <c r="BR77" s="37" t="str">
        <f t="shared" si="88"/>
        <v/>
      </c>
      <c r="BS77" s="37" t="str">
        <f t="shared" si="89"/>
        <v/>
      </c>
      <c r="BT77" s="37" t="str">
        <f t="shared" si="90"/>
        <v/>
      </c>
      <c r="BU77" s="37" t="str">
        <f t="shared" si="91"/>
        <v/>
      </c>
      <c r="BV77" s="37" t="str">
        <f t="shared" si="92"/>
        <v/>
      </c>
      <c r="BW77" s="37" t="str">
        <f t="shared" si="93"/>
        <v/>
      </c>
      <c r="BX77" s="37" t="str">
        <f t="shared" si="94"/>
        <v/>
      </c>
      <c r="BY77" s="37" t="str">
        <f t="shared" si="95"/>
        <v/>
      </c>
      <c r="BZ77" s="37" t="str">
        <f t="shared" si="96"/>
        <v/>
      </c>
      <c r="CA77" s="37" t="str">
        <f t="shared" si="97"/>
        <v/>
      </c>
      <c r="CB77" s="37" t="str">
        <f t="shared" si="98"/>
        <v/>
      </c>
      <c r="CC77" s="37" t="str">
        <f t="shared" si="99"/>
        <v/>
      </c>
      <c r="CD77" s="37" t="str">
        <f t="shared" si="100"/>
        <v/>
      </c>
      <c r="CE77" s="37" t="str">
        <f t="shared" si="101"/>
        <v/>
      </c>
      <c r="CF77" s="37" t="str">
        <f t="shared" si="102"/>
        <v/>
      </c>
      <c r="CG77" s="37" t="str">
        <f t="shared" si="103"/>
        <v/>
      </c>
      <c r="CH77" s="37" t="str">
        <f t="shared" si="104"/>
        <v/>
      </c>
      <c r="CI77" s="37" t="str">
        <f t="shared" si="105"/>
        <v/>
      </c>
    </row>
    <row r="78" spans="1:87">
      <c r="A78" s="16"/>
      <c r="B78" s="14" t="str">
        <f>'Gene Table'!D77</f>
        <v>NM_000071</v>
      </c>
      <c r="C78" s="14" t="s">
        <v>305</v>
      </c>
      <c r="D78" s="15" t="str">
        <f>IF(SUM('Test Sample Data'!D$3:D$98)&gt;10,IF(AND(ISNUMBER('Test Sample Data'!D77),'Test Sample Data'!D77&lt;$B$1,'Test Sample Data'!D77&gt;0),'Test Sample Data'!D77,$B$1),"")</f>
        <v/>
      </c>
      <c r="E78" s="15" t="str">
        <f>IF(SUM('Test Sample Data'!E$3:E$98)&gt;10,IF(AND(ISNUMBER('Test Sample Data'!E77),'Test Sample Data'!E77&lt;$B$1,'Test Sample Data'!E77&gt;0),'Test Sample Data'!E77,$B$1),"")</f>
        <v/>
      </c>
      <c r="F78" s="15" t="str">
        <f>IF(SUM('Test Sample Data'!F$3:F$98)&gt;10,IF(AND(ISNUMBER('Test Sample Data'!F77),'Test Sample Data'!F77&lt;$B$1,'Test Sample Data'!F77&gt;0),'Test Sample Data'!F77,$B$1),"")</f>
        <v/>
      </c>
      <c r="G78" s="15" t="str">
        <f>IF(SUM('Test Sample Data'!G$3:G$98)&gt;10,IF(AND(ISNUMBER('Test Sample Data'!G77),'Test Sample Data'!G77&lt;$B$1,'Test Sample Data'!G77&gt;0),'Test Sample Data'!G77,$B$1),"")</f>
        <v/>
      </c>
      <c r="H78" s="15" t="str">
        <f>IF(SUM('Test Sample Data'!H$3:H$98)&gt;10,IF(AND(ISNUMBER('Test Sample Data'!H77),'Test Sample Data'!H77&lt;$B$1,'Test Sample Data'!H77&gt;0),'Test Sample Data'!H77,$B$1),"")</f>
        <v/>
      </c>
      <c r="I78" s="15" t="str">
        <f>IF(SUM('Test Sample Data'!I$3:I$98)&gt;10,IF(AND(ISNUMBER('Test Sample Data'!I77),'Test Sample Data'!I77&lt;$B$1,'Test Sample Data'!I77&gt;0),'Test Sample Data'!I77,$B$1),"")</f>
        <v/>
      </c>
      <c r="J78" s="15" t="str">
        <f>IF(SUM('Test Sample Data'!J$3:J$98)&gt;10,IF(AND(ISNUMBER('Test Sample Data'!J77),'Test Sample Data'!J77&lt;$B$1,'Test Sample Data'!J77&gt;0),'Test Sample Data'!J77,$B$1),"")</f>
        <v/>
      </c>
      <c r="K78" s="15" t="str">
        <f>IF(SUM('Test Sample Data'!K$3:K$98)&gt;10,IF(AND(ISNUMBER('Test Sample Data'!K77),'Test Sample Data'!K77&lt;$B$1,'Test Sample Data'!K77&gt;0),'Test Sample Data'!K77,$B$1),"")</f>
        <v/>
      </c>
      <c r="L78" s="15" t="str">
        <f>IF(SUM('Test Sample Data'!L$3:L$98)&gt;10,IF(AND(ISNUMBER('Test Sample Data'!L77),'Test Sample Data'!L77&lt;$B$1,'Test Sample Data'!L77&gt;0),'Test Sample Data'!L77,$B$1),"")</f>
        <v/>
      </c>
      <c r="M78" s="15" t="str">
        <f>IF(SUM('Test Sample Data'!M$3:M$98)&gt;10,IF(AND(ISNUMBER('Test Sample Data'!M77),'Test Sample Data'!M77&lt;$B$1,'Test Sample Data'!M77&gt;0),'Test Sample Data'!M77,$B$1),"")</f>
        <v/>
      </c>
      <c r="N78" s="15" t="str">
        <f>'Gene Table'!D77</f>
        <v>NM_000071</v>
      </c>
      <c r="O78" s="14" t="s">
        <v>305</v>
      </c>
      <c r="P78" s="15" t="str">
        <f>IF(SUM('Control Sample Data'!D$3:D$98)&gt;10,IF(AND(ISNUMBER('Control Sample Data'!D77),'Control Sample Data'!D77&lt;$B$1,'Control Sample Data'!D77&gt;0),'Control Sample Data'!D77,$B$1),"")</f>
        <v/>
      </c>
      <c r="Q78" s="15" t="str">
        <f>IF(SUM('Control Sample Data'!E$3:E$98)&gt;10,IF(AND(ISNUMBER('Control Sample Data'!E77),'Control Sample Data'!E77&lt;$B$1,'Control Sample Data'!E77&gt;0),'Control Sample Data'!E77,$B$1),"")</f>
        <v/>
      </c>
      <c r="R78" s="15" t="str">
        <f>IF(SUM('Control Sample Data'!F$3:F$98)&gt;10,IF(AND(ISNUMBER('Control Sample Data'!F77),'Control Sample Data'!F77&lt;$B$1,'Control Sample Data'!F77&gt;0),'Control Sample Data'!F77,$B$1),"")</f>
        <v/>
      </c>
      <c r="S78" s="15" t="str">
        <f>IF(SUM('Control Sample Data'!G$3:G$98)&gt;10,IF(AND(ISNUMBER('Control Sample Data'!G77),'Control Sample Data'!G77&lt;$B$1,'Control Sample Data'!G77&gt;0),'Control Sample Data'!G77,$B$1),"")</f>
        <v/>
      </c>
      <c r="T78" s="15" t="str">
        <f>IF(SUM('Control Sample Data'!H$3:H$98)&gt;10,IF(AND(ISNUMBER('Control Sample Data'!H77),'Control Sample Data'!H77&lt;$B$1,'Control Sample Data'!H77&gt;0),'Control Sample Data'!H77,$B$1),"")</f>
        <v/>
      </c>
      <c r="U78" s="15" t="str">
        <f>IF(SUM('Control Sample Data'!I$3:I$98)&gt;10,IF(AND(ISNUMBER('Control Sample Data'!I77),'Control Sample Data'!I77&lt;$B$1,'Control Sample Data'!I77&gt;0),'Control Sample Data'!I77,$B$1),"")</f>
        <v/>
      </c>
      <c r="V78" s="15" t="str">
        <f>IF(SUM('Control Sample Data'!J$3:J$98)&gt;10,IF(AND(ISNUMBER('Control Sample Data'!J77),'Control Sample Data'!J77&lt;$B$1,'Control Sample Data'!J77&gt;0),'Control Sample Data'!J77,$B$1),"")</f>
        <v/>
      </c>
      <c r="W78" s="15" t="str">
        <f>IF(SUM('Control Sample Data'!K$3:K$98)&gt;10,IF(AND(ISNUMBER('Control Sample Data'!K77),'Control Sample Data'!K77&lt;$B$1,'Control Sample Data'!K77&gt;0),'Control Sample Data'!K77,$B$1),"")</f>
        <v/>
      </c>
      <c r="X78" s="15" t="str">
        <f>IF(SUM('Control Sample Data'!L$3:L$98)&gt;10,IF(AND(ISNUMBER('Control Sample Data'!L77),'Control Sample Data'!L77&lt;$B$1,'Control Sample Data'!L77&gt;0),'Control Sample Data'!L77,$B$1),"")</f>
        <v/>
      </c>
      <c r="Y78" s="15" t="str">
        <f>IF(SUM('Control Sample Data'!M$3:M$98)&gt;10,IF(AND(ISNUMBER('Control Sample Data'!M77),'Control Sample Data'!M77&lt;$B$1,'Control Sample Data'!M77&gt;0),'Control Sample Data'!M77,$B$1),"")</f>
        <v/>
      </c>
      <c r="AT78" s="34" t="str">
        <f t="shared" si="64"/>
        <v/>
      </c>
      <c r="AU78" s="34" t="str">
        <f t="shared" si="65"/>
        <v/>
      </c>
      <c r="AV78" s="34" t="str">
        <f t="shared" si="66"/>
        <v/>
      </c>
      <c r="AW78" s="34" t="str">
        <f t="shared" si="67"/>
        <v/>
      </c>
      <c r="AX78" s="34" t="str">
        <f t="shared" si="68"/>
        <v/>
      </c>
      <c r="AY78" s="34" t="str">
        <f t="shared" si="69"/>
        <v/>
      </c>
      <c r="AZ78" s="34" t="str">
        <f t="shared" si="70"/>
        <v/>
      </c>
      <c r="BA78" s="34" t="str">
        <f t="shared" si="71"/>
        <v/>
      </c>
      <c r="BB78" s="34" t="str">
        <f t="shared" si="72"/>
        <v/>
      </c>
      <c r="BC78" s="34" t="str">
        <f t="shared" si="73"/>
        <v/>
      </c>
      <c r="BD78" s="34" t="str">
        <f t="shared" si="74"/>
        <v/>
      </c>
      <c r="BE78" s="34" t="str">
        <f t="shared" si="75"/>
        <v/>
      </c>
      <c r="BF78" s="34" t="str">
        <f t="shared" si="76"/>
        <v/>
      </c>
      <c r="BG78" s="34" t="str">
        <f t="shared" si="77"/>
        <v/>
      </c>
      <c r="BH78" s="34" t="str">
        <f t="shared" si="78"/>
        <v/>
      </c>
      <c r="BI78" s="34" t="str">
        <f t="shared" si="79"/>
        <v/>
      </c>
      <c r="BJ78" s="34" t="str">
        <f t="shared" si="80"/>
        <v/>
      </c>
      <c r="BK78" s="34" t="str">
        <f t="shared" si="81"/>
        <v/>
      </c>
      <c r="BL78" s="34" t="str">
        <f t="shared" si="82"/>
        <v/>
      </c>
      <c r="BM78" s="34" t="str">
        <f t="shared" si="83"/>
        <v/>
      </c>
      <c r="BN78" s="36" t="e">
        <f t="shared" si="84"/>
        <v>#DIV/0!</v>
      </c>
      <c r="BO78" s="36" t="e">
        <f t="shared" si="85"/>
        <v>#DIV/0!</v>
      </c>
      <c r="BP78" s="37" t="str">
        <f t="shared" si="86"/>
        <v/>
      </c>
      <c r="BQ78" s="37" t="str">
        <f t="shared" si="87"/>
        <v/>
      </c>
      <c r="BR78" s="37" t="str">
        <f t="shared" si="88"/>
        <v/>
      </c>
      <c r="BS78" s="37" t="str">
        <f t="shared" si="89"/>
        <v/>
      </c>
      <c r="BT78" s="37" t="str">
        <f t="shared" si="90"/>
        <v/>
      </c>
      <c r="BU78" s="37" t="str">
        <f t="shared" si="91"/>
        <v/>
      </c>
      <c r="BV78" s="37" t="str">
        <f t="shared" si="92"/>
        <v/>
      </c>
      <c r="BW78" s="37" t="str">
        <f t="shared" si="93"/>
        <v/>
      </c>
      <c r="BX78" s="37" t="str">
        <f t="shared" si="94"/>
        <v/>
      </c>
      <c r="BY78" s="37" t="str">
        <f t="shared" si="95"/>
        <v/>
      </c>
      <c r="BZ78" s="37" t="str">
        <f t="shared" si="96"/>
        <v/>
      </c>
      <c r="CA78" s="37" t="str">
        <f t="shared" si="97"/>
        <v/>
      </c>
      <c r="CB78" s="37" t="str">
        <f t="shared" si="98"/>
        <v/>
      </c>
      <c r="CC78" s="37" t="str">
        <f t="shared" si="99"/>
        <v/>
      </c>
      <c r="CD78" s="37" t="str">
        <f t="shared" si="100"/>
        <v/>
      </c>
      <c r="CE78" s="37" t="str">
        <f t="shared" si="101"/>
        <v/>
      </c>
      <c r="CF78" s="37" t="str">
        <f t="shared" si="102"/>
        <v/>
      </c>
      <c r="CG78" s="37" t="str">
        <f t="shared" si="103"/>
        <v/>
      </c>
      <c r="CH78" s="37" t="str">
        <f t="shared" si="104"/>
        <v/>
      </c>
      <c r="CI78" s="37" t="str">
        <f t="shared" si="105"/>
        <v/>
      </c>
    </row>
    <row r="79" spans="1:87">
      <c r="A79" s="16"/>
      <c r="B79" s="14" t="str">
        <f>'Gene Table'!D78</f>
        <v>NM_003739</v>
      </c>
      <c r="C79" s="14" t="s">
        <v>309</v>
      </c>
      <c r="D79" s="15" t="str">
        <f>IF(SUM('Test Sample Data'!D$3:D$98)&gt;10,IF(AND(ISNUMBER('Test Sample Data'!D78),'Test Sample Data'!D78&lt;$B$1,'Test Sample Data'!D78&gt;0),'Test Sample Data'!D78,$B$1),"")</f>
        <v/>
      </c>
      <c r="E79" s="15" t="str">
        <f>IF(SUM('Test Sample Data'!E$3:E$98)&gt;10,IF(AND(ISNUMBER('Test Sample Data'!E78),'Test Sample Data'!E78&lt;$B$1,'Test Sample Data'!E78&gt;0),'Test Sample Data'!E78,$B$1),"")</f>
        <v/>
      </c>
      <c r="F79" s="15" t="str">
        <f>IF(SUM('Test Sample Data'!F$3:F$98)&gt;10,IF(AND(ISNUMBER('Test Sample Data'!F78),'Test Sample Data'!F78&lt;$B$1,'Test Sample Data'!F78&gt;0),'Test Sample Data'!F78,$B$1),"")</f>
        <v/>
      </c>
      <c r="G79" s="15" t="str">
        <f>IF(SUM('Test Sample Data'!G$3:G$98)&gt;10,IF(AND(ISNUMBER('Test Sample Data'!G78),'Test Sample Data'!G78&lt;$B$1,'Test Sample Data'!G78&gt;0),'Test Sample Data'!G78,$B$1),"")</f>
        <v/>
      </c>
      <c r="H79" s="15" t="str">
        <f>IF(SUM('Test Sample Data'!H$3:H$98)&gt;10,IF(AND(ISNUMBER('Test Sample Data'!H78),'Test Sample Data'!H78&lt;$B$1,'Test Sample Data'!H78&gt;0),'Test Sample Data'!H78,$B$1),"")</f>
        <v/>
      </c>
      <c r="I79" s="15" t="str">
        <f>IF(SUM('Test Sample Data'!I$3:I$98)&gt;10,IF(AND(ISNUMBER('Test Sample Data'!I78),'Test Sample Data'!I78&lt;$B$1,'Test Sample Data'!I78&gt;0),'Test Sample Data'!I78,$B$1),"")</f>
        <v/>
      </c>
      <c r="J79" s="15" t="str">
        <f>IF(SUM('Test Sample Data'!J$3:J$98)&gt;10,IF(AND(ISNUMBER('Test Sample Data'!J78),'Test Sample Data'!J78&lt;$B$1,'Test Sample Data'!J78&gt;0),'Test Sample Data'!J78,$B$1),"")</f>
        <v/>
      </c>
      <c r="K79" s="15" t="str">
        <f>IF(SUM('Test Sample Data'!K$3:K$98)&gt;10,IF(AND(ISNUMBER('Test Sample Data'!K78),'Test Sample Data'!K78&lt;$B$1,'Test Sample Data'!K78&gt;0),'Test Sample Data'!K78,$B$1),"")</f>
        <v/>
      </c>
      <c r="L79" s="15" t="str">
        <f>IF(SUM('Test Sample Data'!L$3:L$98)&gt;10,IF(AND(ISNUMBER('Test Sample Data'!L78),'Test Sample Data'!L78&lt;$B$1,'Test Sample Data'!L78&gt;0),'Test Sample Data'!L78,$B$1),"")</f>
        <v/>
      </c>
      <c r="M79" s="15" t="str">
        <f>IF(SUM('Test Sample Data'!M$3:M$98)&gt;10,IF(AND(ISNUMBER('Test Sample Data'!M78),'Test Sample Data'!M78&lt;$B$1,'Test Sample Data'!M78&gt;0),'Test Sample Data'!M78,$B$1),"")</f>
        <v/>
      </c>
      <c r="N79" s="15" t="str">
        <f>'Gene Table'!D78</f>
        <v>NM_003739</v>
      </c>
      <c r="O79" s="14" t="s">
        <v>309</v>
      </c>
      <c r="P79" s="15" t="str">
        <f>IF(SUM('Control Sample Data'!D$3:D$98)&gt;10,IF(AND(ISNUMBER('Control Sample Data'!D78),'Control Sample Data'!D78&lt;$B$1,'Control Sample Data'!D78&gt;0),'Control Sample Data'!D78,$B$1),"")</f>
        <v/>
      </c>
      <c r="Q79" s="15" t="str">
        <f>IF(SUM('Control Sample Data'!E$3:E$98)&gt;10,IF(AND(ISNUMBER('Control Sample Data'!E78),'Control Sample Data'!E78&lt;$B$1,'Control Sample Data'!E78&gt;0),'Control Sample Data'!E78,$B$1),"")</f>
        <v/>
      </c>
      <c r="R79" s="15" t="str">
        <f>IF(SUM('Control Sample Data'!F$3:F$98)&gt;10,IF(AND(ISNUMBER('Control Sample Data'!F78),'Control Sample Data'!F78&lt;$B$1,'Control Sample Data'!F78&gt;0),'Control Sample Data'!F78,$B$1),"")</f>
        <v/>
      </c>
      <c r="S79" s="15" t="str">
        <f>IF(SUM('Control Sample Data'!G$3:G$98)&gt;10,IF(AND(ISNUMBER('Control Sample Data'!G78),'Control Sample Data'!G78&lt;$B$1,'Control Sample Data'!G78&gt;0),'Control Sample Data'!G78,$B$1),"")</f>
        <v/>
      </c>
      <c r="T79" s="15" t="str">
        <f>IF(SUM('Control Sample Data'!H$3:H$98)&gt;10,IF(AND(ISNUMBER('Control Sample Data'!H78),'Control Sample Data'!H78&lt;$B$1,'Control Sample Data'!H78&gt;0),'Control Sample Data'!H78,$B$1),"")</f>
        <v/>
      </c>
      <c r="U79" s="15" t="str">
        <f>IF(SUM('Control Sample Data'!I$3:I$98)&gt;10,IF(AND(ISNUMBER('Control Sample Data'!I78),'Control Sample Data'!I78&lt;$B$1,'Control Sample Data'!I78&gt;0),'Control Sample Data'!I78,$B$1),"")</f>
        <v/>
      </c>
      <c r="V79" s="15" t="str">
        <f>IF(SUM('Control Sample Data'!J$3:J$98)&gt;10,IF(AND(ISNUMBER('Control Sample Data'!J78),'Control Sample Data'!J78&lt;$B$1,'Control Sample Data'!J78&gt;0),'Control Sample Data'!J78,$B$1),"")</f>
        <v/>
      </c>
      <c r="W79" s="15" t="str">
        <f>IF(SUM('Control Sample Data'!K$3:K$98)&gt;10,IF(AND(ISNUMBER('Control Sample Data'!K78),'Control Sample Data'!K78&lt;$B$1,'Control Sample Data'!K78&gt;0),'Control Sample Data'!K78,$B$1),"")</f>
        <v/>
      </c>
      <c r="X79" s="15" t="str">
        <f>IF(SUM('Control Sample Data'!L$3:L$98)&gt;10,IF(AND(ISNUMBER('Control Sample Data'!L78),'Control Sample Data'!L78&lt;$B$1,'Control Sample Data'!L78&gt;0),'Control Sample Data'!L78,$B$1),"")</f>
        <v/>
      </c>
      <c r="Y79" s="15" t="str">
        <f>IF(SUM('Control Sample Data'!M$3:M$98)&gt;10,IF(AND(ISNUMBER('Control Sample Data'!M78),'Control Sample Data'!M78&lt;$B$1,'Control Sample Data'!M78&gt;0),'Control Sample Data'!M78,$B$1),"")</f>
        <v/>
      </c>
      <c r="AT79" s="34" t="str">
        <f t="shared" si="64"/>
        <v/>
      </c>
      <c r="AU79" s="34" t="str">
        <f t="shared" si="65"/>
        <v/>
      </c>
      <c r="AV79" s="34" t="str">
        <f t="shared" si="66"/>
        <v/>
      </c>
      <c r="AW79" s="34" t="str">
        <f t="shared" si="67"/>
        <v/>
      </c>
      <c r="AX79" s="34" t="str">
        <f t="shared" si="68"/>
        <v/>
      </c>
      <c r="AY79" s="34" t="str">
        <f t="shared" si="69"/>
        <v/>
      </c>
      <c r="AZ79" s="34" t="str">
        <f t="shared" si="70"/>
        <v/>
      </c>
      <c r="BA79" s="34" t="str">
        <f t="shared" si="71"/>
        <v/>
      </c>
      <c r="BB79" s="34" t="str">
        <f t="shared" si="72"/>
        <v/>
      </c>
      <c r="BC79" s="34" t="str">
        <f t="shared" si="73"/>
        <v/>
      </c>
      <c r="BD79" s="34" t="str">
        <f t="shared" si="74"/>
        <v/>
      </c>
      <c r="BE79" s="34" t="str">
        <f t="shared" si="75"/>
        <v/>
      </c>
      <c r="BF79" s="34" t="str">
        <f t="shared" si="76"/>
        <v/>
      </c>
      <c r="BG79" s="34" t="str">
        <f t="shared" si="77"/>
        <v/>
      </c>
      <c r="BH79" s="34" t="str">
        <f t="shared" si="78"/>
        <v/>
      </c>
      <c r="BI79" s="34" t="str">
        <f t="shared" si="79"/>
        <v/>
      </c>
      <c r="BJ79" s="34" t="str">
        <f t="shared" si="80"/>
        <v/>
      </c>
      <c r="BK79" s="34" t="str">
        <f t="shared" si="81"/>
        <v/>
      </c>
      <c r="BL79" s="34" t="str">
        <f t="shared" si="82"/>
        <v/>
      </c>
      <c r="BM79" s="34" t="str">
        <f t="shared" si="83"/>
        <v/>
      </c>
      <c r="BN79" s="36" t="e">
        <f t="shared" si="84"/>
        <v>#DIV/0!</v>
      </c>
      <c r="BO79" s="36" t="e">
        <f t="shared" si="85"/>
        <v>#DIV/0!</v>
      </c>
      <c r="BP79" s="37" t="str">
        <f t="shared" si="86"/>
        <v/>
      </c>
      <c r="BQ79" s="37" t="str">
        <f t="shared" si="87"/>
        <v/>
      </c>
      <c r="BR79" s="37" t="str">
        <f t="shared" si="88"/>
        <v/>
      </c>
      <c r="BS79" s="37" t="str">
        <f t="shared" si="89"/>
        <v/>
      </c>
      <c r="BT79" s="37" t="str">
        <f t="shared" si="90"/>
        <v/>
      </c>
      <c r="BU79" s="37" t="str">
        <f t="shared" si="91"/>
        <v/>
      </c>
      <c r="BV79" s="37" t="str">
        <f t="shared" si="92"/>
        <v/>
      </c>
      <c r="BW79" s="37" t="str">
        <f t="shared" si="93"/>
        <v/>
      </c>
      <c r="BX79" s="37" t="str">
        <f t="shared" si="94"/>
        <v/>
      </c>
      <c r="BY79" s="37" t="str">
        <f t="shared" si="95"/>
        <v/>
      </c>
      <c r="BZ79" s="37" t="str">
        <f t="shared" si="96"/>
        <v/>
      </c>
      <c r="CA79" s="37" t="str">
        <f t="shared" si="97"/>
        <v/>
      </c>
      <c r="CB79" s="37" t="str">
        <f t="shared" si="98"/>
        <v/>
      </c>
      <c r="CC79" s="37" t="str">
        <f t="shared" si="99"/>
        <v/>
      </c>
      <c r="CD79" s="37" t="str">
        <f t="shared" si="100"/>
        <v/>
      </c>
      <c r="CE79" s="37" t="str">
        <f t="shared" si="101"/>
        <v/>
      </c>
      <c r="CF79" s="37" t="str">
        <f t="shared" si="102"/>
        <v/>
      </c>
      <c r="CG79" s="37" t="str">
        <f t="shared" si="103"/>
        <v/>
      </c>
      <c r="CH79" s="37" t="str">
        <f t="shared" si="104"/>
        <v/>
      </c>
      <c r="CI79" s="37" t="str">
        <f t="shared" si="105"/>
        <v/>
      </c>
    </row>
    <row r="80" spans="1:87">
      <c r="A80" s="16"/>
      <c r="B80" s="14" t="str">
        <f>'Gene Table'!D79</f>
        <v>NM_000376</v>
      </c>
      <c r="C80" s="14" t="s">
        <v>313</v>
      </c>
      <c r="D80" s="15" t="str">
        <f>IF(SUM('Test Sample Data'!D$3:D$98)&gt;10,IF(AND(ISNUMBER('Test Sample Data'!D79),'Test Sample Data'!D79&lt;$B$1,'Test Sample Data'!D79&gt;0),'Test Sample Data'!D79,$B$1),"")</f>
        <v/>
      </c>
      <c r="E80" s="15" t="str">
        <f>IF(SUM('Test Sample Data'!E$3:E$98)&gt;10,IF(AND(ISNUMBER('Test Sample Data'!E79),'Test Sample Data'!E79&lt;$B$1,'Test Sample Data'!E79&gt;0),'Test Sample Data'!E79,$B$1),"")</f>
        <v/>
      </c>
      <c r="F80" s="15" t="str">
        <f>IF(SUM('Test Sample Data'!F$3:F$98)&gt;10,IF(AND(ISNUMBER('Test Sample Data'!F79),'Test Sample Data'!F79&lt;$B$1,'Test Sample Data'!F79&gt;0),'Test Sample Data'!F79,$B$1),"")</f>
        <v/>
      </c>
      <c r="G80" s="15" t="str">
        <f>IF(SUM('Test Sample Data'!G$3:G$98)&gt;10,IF(AND(ISNUMBER('Test Sample Data'!G79),'Test Sample Data'!G79&lt;$B$1,'Test Sample Data'!G79&gt;0),'Test Sample Data'!G79,$B$1),"")</f>
        <v/>
      </c>
      <c r="H80" s="15" t="str">
        <f>IF(SUM('Test Sample Data'!H$3:H$98)&gt;10,IF(AND(ISNUMBER('Test Sample Data'!H79),'Test Sample Data'!H79&lt;$B$1,'Test Sample Data'!H79&gt;0),'Test Sample Data'!H79,$B$1),"")</f>
        <v/>
      </c>
      <c r="I80" s="15" t="str">
        <f>IF(SUM('Test Sample Data'!I$3:I$98)&gt;10,IF(AND(ISNUMBER('Test Sample Data'!I79),'Test Sample Data'!I79&lt;$B$1,'Test Sample Data'!I79&gt;0),'Test Sample Data'!I79,$B$1),"")</f>
        <v/>
      </c>
      <c r="J80" s="15" t="str">
        <f>IF(SUM('Test Sample Data'!J$3:J$98)&gt;10,IF(AND(ISNUMBER('Test Sample Data'!J79),'Test Sample Data'!J79&lt;$B$1,'Test Sample Data'!J79&gt;0),'Test Sample Data'!J79,$B$1),"")</f>
        <v/>
      </c>
      <c r="K80" s="15" t="str">
        <f>IF(SUM('Test Sample Data'!K$3:K$98)&gt;10,IF(AND(ISNUMBER('Test Sample Data'!K79),'Test Sample Data'!K79&lt;$B$1,'Test Sample Data'!K79&gt;0),'Test Sample Data'!K79,$B$1),"")</f>
        <v/>
      </c>
      <c r="L80" s="15" t="str">
        <f>IF(SUM('Test Sample Data'!L$3:L$98)&gt;10,IF(AND(ISNUMBER('Test Sample Data'!L79),'Test Sample Data'!L79&lt;$B$1,'Test Sample Data'!L79&gt;0),'Test Sample Data'!L79,$B$1),"")</f>
        <v/>
      </c>
      <c r="M80" s="15" t="str">
        <f>IF(SUM('Test Sample Data'!M$3:M$98)&gt;10,IF(AND(ISNUMBER('Test Sample Data'!M79),'Test Sample Data'!M79&lt;$B$1,'Test Sample Data'!M79&gt;0),'Test Sample Data'!M79,$B$1),"")</f>
        <v/>
      </c>
      <c r="N80" s="15" t="str">
        <f>'Gene Table'!D79</f>
        <v>NM_000376</v>
      </c>
      <c r="O80" s="14" t="s">
        <v>313</v>
      </c>
      <c r="P80" s="15" t="str">
        <f>IF(SUM('Control Sample Data'!D$3:D$98)&gt;10,IF(AND(ISNUMBER('Control Sample Data'!D79),'Control Sample Data'!D79&lt;$B$1,'Control Sample Data'!D79&gt;0),'Control Sample Data'!D79,$B$1),"")</f>
        <v/>
      </c>
      <c r="Q80" s="15" t="str">
        <f>IF(SUM('Control Sample Data'!E$3:E$98)&gt;10,IF(AND(ISNUMBER('Control Sample Data'!E79),'Control Sample Data'!E79&lt;$B$1,'Control Sample Data'!E79&gt;0),'Control Sample Data'!E79,$B$1),"")</f>
        <v/>
      </c>
      <c r="R80" s="15" t="str">
        <f>IF(SUM('Control Sample Data'!F$3:F$98)&gt;10,IF(AND(ISNUMBER('Control Sample Data'!F79),'Control Sample Data'!F79&lt;$B$1,'Control Sample Data'!F79&gt;0),'Control Sample Data'!F79,$B$1),"")</f>
        <v/>
      </c>
      <c r="S80" s="15" t="str">
        <f>IF(SUM('Control Sample Data'!G$3:G$98)&gt;10,IF(AND(ISNUMBER('Control Sample Data'!G79),'Control Sample Data'!G79&lt;$B$1,'Control Sample Data'!G79&gt;0),'Control Sample Data'!G79,$B$1),"")</f>
        <v/>
      </c>
      <c r="T80" s="15" t="str">
        <f>IF(SUM('Control Sample Data'!H$3:H$98)&gt;10,IF(AND(ISNUMBER('Control Sample Data'!H79),'Control Sample Data'!H79&lt;$B$1,'Control Sample Data'!H79&gt;0),'Control Sample Data'!H79,$B$1),"")</f>
        <v/>
      </c>
      <c r="U80" s="15" t="str">
        <f>IF(SUM('Control Sample Data'!I$3:I$98)&gt;10,IF(AND(ISNUMBER('Control Sample Data'!I79),'Control Sample Data'!I79&lt;$B$1,'Control Sample Data'!I79&gt;0),'Control Sample Data'!I79,$B$1),"")</f>
        <v/>
      </c>
      <c r="V80" s="15" t="str">
        <f>IF(SUM('Control Sample Data'!J$3:J$98)&gt;10,IF(AND(ISNUMBER('Control Sample Data'!J79),'Control Sample Data'!J79&lt;$B$1,'Control Sample Data'!J79&gt;0),'Control Sample Data'!J79,$B$1),"")</f>
        <v/>
      </c>
      <c r="W80" s="15" t="str">
        <f>IF(SUM('Control Sample Data'!K$3:K$98)&gt;10,IF(AND(ISNUMBER('Control Sample Data'!K79),'Control Sample Data'!K79&lt;$B$1,'Control Sample Data'!K79&gt;0),'Control Sample Data'!K79,$B$1),"")</f>
        <v/>
      </c>
      <c r="X80" s="15" t="str">
        <f>IF(SUM('Control Sample Data'!L$3:L$98)&gt;10,IF(AND(ISNUMBER('Control Sample Data'!L79),'Control Sample Data'!L79&lt;$B$1,'Control Sample Data'!L79&gt;0),'Control Sample Data'!L79,$B$1),"")</f>
        <v/>
      </c>
      <c r="Y80" s="15" t="str">
        <f>IF(SUM('Control Sample Data'!M$3:M$98)&gt;10,IF(AND(ISNUMBER('Control Sample Data'!M79),'Control Sample Data'!M79&lt;$B$1,'Control Sample Data'!M79&gt;0),'Control Sample Data'!M79,$B$1),"")</f>
        <v/>
      </c>
      <c r="AT80" s="34" t="str">
        <f t="shared" si="64"/>
        <v/>
      </c>
      <c r="AU80" s="34" t="str">
        <f t="shared" si="65"/>
        <v/>
      </c>
      <c r="AV80" s="34" t="str">
        <f t="shared" si="66"/>
        <v/>
      </c>
      <c r="AW80" s="34" t="str">
        <f t="shared" si="67"/>
        <v/>
      </c>
      <c r="AX80" s="34" t="str">
        <f t="shared" si="68"/>
        <v/>
      </c>
      <c r="AY80" s="34" t="str">
        <f t="shared" si="69"/>
        <v/>
      </c>
      <c r="AZ80" s="34" t="str">
        <f t="shared" si="70"/>
        <v/>
      </c>
      <c r="BA80" s="34" t="str">
        <f t="shared" si="71"/>
        <v/>
      </c>
      <c r="BB80" s="34" t="str">
        <f t="shared" si="72"/>
        <v/>
      </c>
      <c r="BC80" s="34" t="str">
        <f t="shared" si="73"/>
        <v/>
      </c>
      <c r="BD80" s="34" t="str">
        <f t="shared" si="74"/>
        <v/>
      </c>
      <c r="BE80" s="34" t="str">
        <f t="shared" si="75"/>
        <v/>
      </c>
      <c r="BF80" s="34" t="str">
        <f t="shared" si="76"/>
        <v/>
      </c>
      <c r="BG80" s="34" t="str">
        <f t="shared" si="77"/>
        <v/>
      </c>
      <c r="BH80" s="34" t="str">
        <f t="shared" si="78"/>
        <v/>
      </c>
      <c r="BI80" s="34" t="str">
        <f t="shared" si="79"/>
        <v/>
      </c>
      <c r="BJ80" s="34" t="str">
        <f t="shared" si="80"/>
        <v/>
      </c>
      <c r="BK80" s="34" t="str">
        <f t="shared" si="81"/>
        <v/>
      </c>
      <c r="BL80" s="34" t="str">
        <f t="shared" si="82"/>
        <v/>
      </c>
      <c r="BM80" s="34" t="str">
        <f t="shared" si="83"/>
        <v/>
      </c>
      <c r="BN80" s="36" t="e">
        <f t="shared" si="84"/>
        <v>#DIV/0!</v>
      </c>
      <c r="BO80" s="36" t="e">
        <f t="shared" si="85"/>
        <v>#DIV/0!</v>
      </c>
      <c r="BP80" s="37" t="str">
        <f t="shared" si="86"/>
        <v/>
      </c>
      <c r="BQ80" s="37" t="str">
        <f t="shared" si="87"/>
        <v/>
      </c>
      <c r="BR80" s="37" t="str">
        <f t="shared" si="88"/>
        <v/>
      </c>
      <c r="BS80" s="37" t="str">
        <f t="shared" si="89"/>
        <v/>
      </c>
      <c r="BT80" s="37" t="str">
        <f t="shared" si="90"/>
        <v/>
      </c>
      <c r="BU80" s="37" t="str">
        <f t="shared" si="91"/>
        <v/>
      </c>
      <c r="BV80" s="37" t="str">
        <f t="shared" si="92"/>
        <v/>
      </c>
      <c r="BW80" s="37" t="str">
        <f t="shared" si="93"/>
        <v/>
      </c>
      <c r="BX80" s="37" t="str">
        <f t="shared" si="94"/>
        <v/>
      </c>
      <c r="BY80" s="37" t="str">
        <f t="shared" si="95"/>
        <v/>
      </c>
      <c r="BZ80" s="37" t="str">
        <f t="shared" si="96"/>
        <v/>
      </c>
      <c r="CA80" s="37" t="str">
        <f t="shared" si="97"/>
        <v/>
      </c>
      <c r="CB80" s="37" t="str">
        <f t="shared" si="98"/>
        <v/>
      </c>
      <c r="CC80" s="37" t="str">
        <f t="shared" si="99"/>
        <v/>
      </c>
      <c r="CD80" s="37" t="str">
        <f t="shared" si="100"/>
        <v/>
      </c>
      <c r="CE80" s="37" t="str">
        <f t="shared" si="101"/>
        <v/>
      </c>
      <c r="CF80" s="37" t="str">
        <f t="shared" si="102"/>
        <v/>
      </c>
      <c r="CG80" s="37" t="str">
        <f t="shared" si="103"/>
        <v/>
      </c>
      <c r="CH80" s="37" t="str">
        <f t="shared" si="104"/>
        <v/>
      </c>
      <c r="CI80" s="37" t="str">
        <f t="shared" si="105"/>
        <v/>
      </c>
    </row>
    <row r="81" ht="12" customHeight="1" spans="1:87">
      <c r="A81" s="16"/>
      <c r="B81" s="14" t="str">
        <f>'Gene Table'!D80</f>
        <v>NM_004333</v>
      </c>
      <c r="C81" s="14" t="s">
        <v>317</v>
      </c>
      <c r="D81" s="15" t="str">
        <f>IF(SUM('Test Sample Data'!D$3:D$98)&gt;10,IF(AND(ISNUMBER('Test Sample Data'!D80),'Test Sample Data'!D80&lt;$B$1,'Test Sample Data'!D80&gt;0),'Test Sample Data'!D80,$B$1),"")</f>
        <v/>
      </c>
      <c r="E81" s="15" t="str">
        <f>IF(SUM('Test Sample Data'!E$3:E$98)&gt;10,IF(AND(ISNUMBER('Test Sample Data'!E80),'Test Sample Data'!E80&lt;$B$1,'Test Sample Data'!E80&gt;0),'Test Sample Data'!E80,$B$1),"")</f>
        <v/>
      </c>
      <c r="F81" s="15" t="str">
        <f>IF(SUM('Test Sample Data'!F$3:F$98)&gt;10,IF(AND(ISNUMBER('Test Sample Data'!F80),'Test Sample Data'!F80&lt;$B$1,'Test Sample Data'!F80&gt;0),'Test Sample Data'!F80,$B$1),"")</f>
        <v/>
      </c>
      <c r="G81" s="15" t="str">
        <f>IF(SUM('Test Sample Data'!G$3:G$98)&gt;10,IF(AND(ISNUMBER('Test Sample Data'!G80),'Test Sample Data'!G80&lt;$B$1,'Test Sample Data'!G80&gt;0),'Test Sample Data'!G80,$B$1),"")</f>
        <v/>
      </c>
      <c r="H81" s="15" t="str">
        <f>IF(SUM('Test Sample Data'!H$3:H$98)&gt;10,IF(AND(ISNUMBER('Test Sample Data'!H80),'Test Sample Data'!H80&lt;$B$1,'Test Sample Data'!H80&gt;0),'Test Sample Data'!H80,$B$1),"")</f>
        <v/>
      </c>
      <c r="I81" s="15" t="str">
        <f>IF(SUM('Test Sample Data'!I$3:I$98)&gt;10,IF(AND(ISNUMBER('Test Sample Data'!I80),'Test Sample Data'!I80&lt;$B$1,'Test Sample Data'!I80&gt;0),'Test Sample Data'!I80,$B$1),"")</f>
        <v/>
      </c>
      <c r="J81" s="15" t="str">
        <f>IF(SUM('Test Sample Data'!J$3:J$98)&gt;10,IF(AND(ISNUMBER('Test Sample Data'!J80),'Test Sample Data'!J80&lt;$B$1,'Test Sample Data'!J80&gt;0),'Test Sample Data'!J80,$B$1),"")</f>
        <v/>
      </c>
      <c r="K81" s="15" t="str">
        <f>IF(SUM('Test Sample Data'!K$3:K$98)&gt;10,IF(AND(ISNUMBER('Test Sample Data'!K80),'Test Sample Data'!K80&lt;$B$1,'Test Sample Data'!K80&gt;0),'Test Sample Data'!K80,$B$1),"")</f>
        <v/>
      </c>
      <c r="L81" s="15" t="str">
        <f>IF(SUM('Test Sample Data'!L$3:L$98)&gt;10,IF(AND(ISNUMBER('Test Sample Data'!L80),'Test Sample Data'!L80&lt;$B$1,'Test Sample Data'!L80&gt;0),'Test Sample Data'!L80,$B$1),"")</f>
        <v/>
      </c>
      <c r="M81" s="15" t="str">
        <f>IF(SUM('Test Sample Data'!M$3:M$98)&gt;10,IF(AND(ISNUMBER('Test Sample Data'!M80),'Test Sample Data'!M80&lt;$B$1,'Test Sample Data'!M80&gt;0),'Test Sample Data'!M80,$B$1),"")</f>
        <v/>
      </c>
      <c r="N81" s="15" t="str">
        <f>'Gene Table'!D80</f>
        <v>NM_004333</v>
      </c>
      <c r="O81" s="14" t="s">
        <v>317</v>
      </c>
      <c r="P81" s="15" t="str">
        <f>IF(SUM('Control Sample Data'!D$3:D$98)&gt;10,IF(AND(ISNUMBER('Control Sample Data'!D80),'Control Sample Data'!D80&lt;$B$1,'Control Sample Data'!D80&gt;0),'Control Sample Data'!D80,$B$1),"")</f>
        <v/>
      </c>
      <c r="Q81" s="15" t="str">
        <f>IF(SUM('Control Sample Data'!E$3:E$98)&gt;10,IF(AND(ISNUMBER('Control Sample Data'!E80),'Control Sample Data'!E80&lt;$B$1,'Control Sample Data'!E80&gt;0),'Control Sample Data'!E80,$B$1),"")</f>
        <v/>
      </c>
      <c r="R81" s="15" t="str">
        <f>IF(SUM('Control Sample Data'!F$3:F$98)&gt;10,IF(AND(ISNUMBER('Control Sample Data'!F80),'Control Sample Data'!F80&lt;$B$1,'Control Sample Data'!F80&gt;0),'Control Sample Data'!F80,$B$1),"")</f>
        <v/>
      </c>
      <c r="S81" s="15" t="str">
        <f>IF(SUM('Control Sample Data'!G$3:G$98)&gt;10,IF(AND(ISNUMBER('Control Sample Data'!G80),'Control Sample Data'!G80&lt;$B$1,'Control Sample Data'!G80&gt;0),'Control Sample Data'!G80,$B$1),"")</f>
        <v/>
      </c>
      <c r="T81" s="15" t="str">
        <f>IF(SUM('Control Sample Data'!H$3:H$98)&gt;10,IF(AND(ISNUMBER('Control Sample Data'!H80),'Control Sample Data'!H80&lt;$B$1,'Control Sample Data'!H80&gt;0),'Control Sample Data'!H80,$B$1),"")</f>
        <v/>
      </c>
      <c r="U81" s="15" t="str">
        <f>IF(SUM('Control Sample Data'!I$3:I$98)&gt;10,IF(AND(ISNUMBER('Control Sample Data'!I80),'Control Sample Data'!I80&lt;$B$1,'Control Sample Data'!I80&gt;0),'Control Sample Data'!I80,$B$1),"")</f>
        <v/>
      </c>
      <c r="V81" s="15" t="str">
        <f>IF(SUM('Control Sample Data'!J$3:J$98)&gt;10,IF(AND(ISNUMBER('Control Sample Data'!J80),'Control Sample Data'!J80&lt;$B$1,'Control Sample Data'!J80&gt;0),'Control Sample Data'!J80,$B$1),"")</f>
        <v/>
      </c>
      <c r="W81" s="15" t="str">
        <f>IF(SUM('Control Sample Data'!K$3:K$98)&gt;10,IF(AND(ISNUMBER('Control Sample Data'!K80),'Control Sample Data'!K80&lt;$B$1,'Control Sample Data'!K80&gt;0),'Control Sample Data'!K80,$B$1),"")</f>
        <v/>
      </c>
      <c r="X81" s="15" t="str">
        <f>IF(SUM('Control Sample Data'!L$3:L$98)&gt;10,IF(AND(ISNUMBER('Control Sample Data'!L80),'Control Sample Data'!L80&lt;$B$1,'Control Sample Data'!L80&gt;0),'Control Sample Data'!L80,$B$1),"")</f>
        <v/>
      </c>
      <c r="Y81" s="15" t="str">
        <f>IF(SUM('Control Sample Data'!M$3:M$98)&gt;10,IF(AND(ISNUMBER('Control Sample Data'!M80),'Control Sample Data'!M80&lt;$B$1,'Control Sample Data'!M80&gt;0),'Control Sample Data'!M80,$B$1),"")</f>
        <v/>
      </c>
      <c r="AT81" s="34" t="str">
        <f t="shared" si="64"/>
        <v/>
      </c>
      <c r="AU81" s="34" t="str">
        <f t="shared" si="65"/>
        <v/>
      </c>
      <c r="AV81" s="34" t="str">
        <f t="shared" si="66"/>
        <v/>
      </c>
      <c r="AW81" s="34" t="str">
        <f t="shared" si="67"/>
        <v/>
      </c>
      <c r="AX81" s="34" t="str">
        <f t="shared" si="68"/>
        <v/>
      </c>
      <c r="AY81" s="34" t="str">
        <f t="shared" si="69"/>
        <v/>
      </c>
      <c r="AZ81" s="34" t="str">
        <f t="shared" si="70"/>
        <v/>
      </c>
      <c r="BA81" s="34" t="str">
        <f t="shared" si="71"/>
        <v/>
      </c>
      <c r="BB81" s="34" t="str">
        <f t="shared" si="72"/>
        <v/>
      </c>
      <c r="BC81" s="34" t="str">
        <f t="shared" si="73"/>
        <v/>
      </c>
      <c r="BD81" s="34" t="str">
        <f t="shared" si="74"/>
        <v/>
      </c>
      <c r="BE81" s="34" t="str">
        <f t="shared" si="75"/>
        <v/>
      </c>
      <c r="BF81" s="34" t="str">
        <f t="shared" si="76"/>
        <v/>
      </c>
      <c r="BG81" s="34" t="str">
        <f t="shared" si="77"/>
        <v/>
      </c>
      <c r="BH81" s="34" t="str">
        <f t="shared" si="78"/>
        <v/>
      </c>
      <c r="BI81" s="34" t="str">
        <f t="shared" si="79"/>
        <v/>
      </c>
      <c r="BJ81" s="34" t="str">
        <f t="shared" si="80"/>
        <v/>
      </c>
      <c r="BK81" s="34" t="str">
        <f t="shared" si="81"/>
        <v/>
      </c>
      <c r="BL81" s="34" t="str">
        <f t="shared" si="82"/>
        <v/>
      </c>
      <c r="BM81" s="34" t="str">
        <f t="shared" si="83"/>
        <v/>
      </c>
      <c r="BN81" s="36" t="e">
        <f t="shared" si="84"/>
        <v>#DIV/0!</v>
      </c>
      <c r="BO81" s="36" t="e">
        <f t="shared" si="85"/>
        <v>#DIV/0!</v>
      </c>
      <c r="BP81" s="37" t="str">
        <f t="shared" si="86"/>
        <v/>
      </c>
      <c r="BQ81" s="37" t="str">
        <f t="shared" si="87"/>
        <v/>
      </c>
      <c r="BR81" s="37" t="str">
        <f t="shared" si="88"/>
        <v/>
      </c>
      <c r="BS81" s="37" t="str">
        <f t="shared" si="89"/>
        <v/>
      </c>
      <c r="BT81" s="37" t="str">
        <f t="shared" si="90"/>
        <v/>
      </c>
      <c r="BU81" s="37" t="str">
        <f t="shared" si="91"/>
        <v/>
      </c>
      <c r="BV81" s="37" t="str">
        <f t="shared" si="92"/>
        <v/>
      </c>
      <c r="BW81" s="37" t="str">
        <f t="shared" si="93"/>
        <v/>
      </c>
      <c r="BX81" s="37" t="str">
        <f t="shared" si="94"/>
        <v/>
      </c>
      <c r="BY81" s="37" t="str">
        <f t="shared" si="95"/>
        <v/>
      </c>
      <c r="BZ81" s="37" t="str">
        <f t="shared" si="96"/>
        <v/>
      </c>
      <c r="CA81" s="37" t="str">
        <f t="shared" si="97"/>
        <v/>
      </c>
      <c r="CB81" s="37" t="str">
        <f t="shared" si="98"/>
        <v/>
      </c>
      <c r="CC81" s="37" t="str">
        <f t="shared" si="99"/>
        <v/>
      </c>
      <c r="CD81" s="37" t="str">
        <f t="shared" si="100"/>
        <v/>
      </c>
      <c r="CE81" s="37" t="str">
        <f t="shared" si="101"/>
        <v/>
      </c>
      <c r="CF81" s="37" t="str">
        <f t="shared" si="102"/>
        <v/>
      </c>
      <c r="CG81" s="37" t="str">
        <f t="shared" si="103"/>
        <v/>
      </c>
      <c r="CH81" s="37" t="str">
        <f t="shared" si="104"/>
        <v/>
      </c>
      <c r="CI81" s="37" t="str">
        <f t="shared" si="105"/>
        <v/>
      </c>
    </row>
    <row r="82" spans="1:87">
      <c r="A82" s="16"/>
      <c r="B82" s="14" t="str">
        <f>'Gene Table'!D81</f>
        <v>NM_194255</v>
      </c>
      <c r="C82" s="14" t="s">
        <v>321</v>
      </c>
      <c r="D82" s="15" t="str">
        <f>IF(SUM('Test Sample Data'!D$3:D$98)&gt;10,IF(AND(ISNUMBER('Test Sample Data'!D81),'Test Sample Data'!D81&lt;$B$1,'Test Sample Data'!D81&gt;0),'Test Sample Data'!D81,$B$1),"")</f>
        <v/>
      </c>
      <c r="E82" s="15" t="str">
        <f>IF(SUM('Test Sample Data'!E$3:E$98)&gt;10,IF(AND(ISNUMBER('Test Sample Data'!E81),'Test Sample Data'!E81&lt;$B$1,'Test Sample Data'!E81&gt;0),'Test Sample Data'!E81,$B$1),"")</f>
        <v/>
      </c>
      <c r="F82" s="15" t="str">
        <f>IF(SUM('Test Sample Data'!F$3:F$98)&gt;10,IF(AND(ISNUMBER('Test Sample Data'!F81),'Test Sample Data'!F81&lt;$B$1,'Test Sample Data'!F81&gt;0),'Test Sample Data'!F81,$B$1),"")</f>
        <v/>
      </c>
      <c r="G82" s="15" t="str">
        <f>IF(SUM('Test Sample Data'!G$3:G$98)&gt;10,IF(AND(ISNUMBER('Test Sample Data'!G81),'Test Sample Data'!G81&lt;$B$1,'Test Sample Data'!G81&gt;0),'Test Sample Data'!G81,$B$1),"")</f>
        <v/>
      </c>
      <c r="H82" s="15" t="str">
        <f>IF(SUM('Test Sample Data'!H$3:H$98)&gt;10,IF(AND(ISNUMBER('Test Sample Data'!H81),'Test Sample Data'!H81&lt;$B$1,'Test Sample Data'!H81&gt;0),'Test Sample Data'!H81,$B$1),"")</f>
        <v/>
      </c>
      <c r="I82" s="15" t="str">
        <f>IF(SUM('Test Sample Data'!I$3:I$98)&gt;10,IF(AND(ISNUMBER('Test Sample Data'!I81),'Test Sample Data'!I81&lt;$B$1,'Test Sample Data'!I81&gt;0),'Test Sample Data'!I81,$B$1),"")</f>
        <v/>
      </c>
      <c r="J82" s="15" t="str">
        <f>IF(SUM('Test Sample Data'!J$3:J$98)&gt;10,IF(AND(ISNUMBER('Test Sample Data'!J81),'Test Sample Data'!J81&lt;$B$1,'Test Sample Data'!J81&gt;0),'Test Sample Data'!J81,$B$1),"")</f>
        <v/>
      </c>
      <c r="K82" s="15" t="str">
        <f>IF(SUM('Test Sample Data'!K$3:K$98)&gt;10,IF(AND(ISNUMBER('Test Sample Data'!K81),'Test Sample Data'!K81&lt;$B$1,'Test Sample Data'!K81&gt;0),'Test Sample Data'!K81,$B$1),"")</f>
        <v/>
      </c>
      <c r="L82" s="15" t="str">
        <f>IF(SUM('Test Sample Data'!L$3:L$98)&gt;10,IF(AND(ISNUMBER('Test Sample Data'!L81),'Test Sample Data'!L81&lt;$B$1,'Test Sample Data'!L81&gt;0),'Test Sample Data'!L81,$B$1),"")</f>
        <v/>
      </c>
      <c r="M82" s="15" t="str">
        <f>IF(SUM('Test Sample Data'!M$3:M$98)&gt;10,IF(AND(ISNUMBER('Test Sample Data'!M81),'Test Sample Data'!M81&lt;$B$1,'Test Sample Data'!M81&gt;0),'Test Sample Data'!M81,$B$1),"")</f>
        <v/>
      </c>
      <c r="N82" s="15" t="str">
        <f>'Gene Table'!D81</f>
        <v>NM_194255</v>
      </c>
      <c r="O82" s="14" t="s">
        <v>321</v>
      </c>
      <c r="P82" s="15" t="str">
        <f>IF(SUM('Control Sample Data'!D$3:D$98)&gt;10,IF(AND(ISNUMBER('Control Sample Data'!D81),'Control Sample Data'!D81&lt;$B$1,'Control Sample Data'!D81&gt;0),'Control Sample Data'!D81,$B$1),"")</f>
        <v/>
      </c>
      <c r="Q82" s="15" t="str">
        <f>IF(SUM('Control Sample Data'!E$3:E$98)&gt;10,IF(AND(ISNUMBER('Control Sample Data'!E81),'Control Sample Data'!E81&lt;$B$1,'Control Sample Data'!E81&gt;0),'Control Sample Data'!E81,$B$1),"")</f>
        <v/>
      </c>
      <c r="R82" s="15" t="str">
        <f>IF(SUM('Control Sample Data'!F$3:F$98)&gt;10,IF(AND(ISNUMBER('Control Sample Data'!F81),'Control Sample Data'!F81&lt;$B$1,'Control Sample Data'!F81&gt;0),'Control Sample Data'!F81,$B$1),"")</f>
        <v/>
      </c>
      <c r="S82" s="15" t="str">
        <f>IF(SUM('Control Sample Data'!G$3:G$98)&gt;10,IF(AND(ISNUMBER('Control Sample Data'!G81),'Control Sample Data'!G81&lt;$B$1,'Control Sample Data'!G81&gt;0),'Control Sample Data'!G81,$B$1),"")</f>
        <v/>
      </c>
      <c r="T82" s="15" t="str">
        <f>IF(SUM('Control Sample Data'!H$3:H$98)&gt;10,IF(AND(ISNUMBER('Control Sample Data'!H81),'Control Sample Data'!H81&lt;$B$1,'Control Sample Data'!H81&gt;0),'Control Sample Data'!H81,$B$1),"")</f>
        <v/>
      </c>
      <c r="U82" s="15" t="str">
        <f>IF(SUM('Control Sample Data'!I$3:I$98)&gt;10,IF(AND(ISNUMBER('Control Sample Data'!I81),'Control Sample Data'!I81&lt;$B$1,'Control Sample Data'!I81&gt;0),'Control Sample Data'!I81,$B$1),"")</f>
        <v/>
      </c>
      <c r="V82" s="15" t="str">
        <f>IF(SUM('Control Sample Data'!J$3:J$98)&gt;10,IF(AND(ISNUMBER('Control Sample Data'!J81),'Control Sample Data'!J81&lt;$B$1,'Control Sample Data'!J81&gt;0),'Control Sample Data'!J81,$B$1),"")</f>
        <v/>
      </c>
      <c r="W82" s="15" t="str">
        <f>IF(SUM('Control Sample Data'!K$3:K$98)&gt;10,IF(AND(ISNUMBER('Control Sample Data'!K81),'Control Sample Data'!K81&lt;$B$1,'Control Sample Data'!K81&gt;0),'Control Sample Data'!K81,$B$1),"")</f>
        <v/>
      </c>
      <c r="X82" s="15" t="str">
        <f>IF(SUM('Control Sample Data'!L$3:L$98)&gt;10,IF(AND(ISNUMBER('Control Sample Data'!L81),'Control Sample Data'!L81&lt;$B$1,'Control Sample Data'!L81&gt;0),'Control Sample Data'!L81,$B$1),"")</f>
        <v/>
      </c>
      <c r="Y82" s="15" t="str">
        <f>IF(SUM('Control Sample Data'!M$3:M$98)&gt;10,IF(AND(ISNUMBER('Control Sample Data'!M81),'Control Sample Data'!M81&lt;$B$1,'Control Sample Data'!M81&gt;0),'Control Sample Data'!M81,$B$1),"")</f>
        <v/>
      </c>
      <c r="AT82" s="34" t="str">
        <f t="shared" si="64"/>
        <v/>
      </c>
      <c r="AU82" s="34" t="str">
        <f t="shared" si="65"/>
        <v/>
      </c>
      <c r="AV82" s="34" t="str">
        <f t="shared" si="66"/>
        <v/>
      </c>
      <c r="AW82" s="34" t="str">
        <f t="shared" si="67"/>
        <v/>
      </c>
      <c r="AX82" s="34" t="str">
        <f t="shared" si="68"/>
        <v/>
      </c>
      <c r="AY82" s="34" t="str">
        <f t="shared" si="69"/>
        <v/>
      </c>
      <c r="AZ82" s="34" t="str">
        <f t="shared" si="70"/>
        <v/>
      </c>
      <c r="BA82" s="34" t="str">
        <f t="shared" si="71"/>
        <v/>
      </c>
      <c r="BB82" s="34" t="str">
        <f t="shared" si="72"/>
        <v/>
      </c>
      <c r="BC82" s="34" t="str">
        <f t="shared" si="73"/>
        <v/>
      </c>
      <c r="BD82" s="34" t="str">
        <f t="shared" si="74"/>
        <v/>
      </c>
      <c r="BE82" s="34" t="str">
        <f t="shared" si="75"/>
        <v/>
      </c>
      <c r="BF82" s="34" t="str">
        <f t="shared" si="76"/>
        <v/>
      </c>
      <c r="BG82" s="34" t="str">
        <f t="shared" si="77"/>
        <v/>
      </c>
      <c r="BH82" s="34" t="str">
        <f t="shared" si="78"/>
        <v/>
      </c>
      <c r="BI82" s="34" t="str">
        <f t="shared" si="79"/>
        <v/>
      </c>
      <c r="BJ82" s="34" t="str">
        <f t="shared" si="80"/>
        <v/>
      </c>
      <c r="BK82" s="34" t="str">
        <f t="shared" si="81"/>
        <v/>
      </c>
      <c r="BL82" s="34" t="str">
        <f t="shared" si="82"/>
        <v/>
      </c>
      <c r="BM82" s="34" t="str">
        <f t="shared" si="83"/>
        <v/>
      </c>
      <c r="BN82" s="36" t="e">
        <f t="shared" si="84"/>
        <v>#DIV/0!</v>
      </c>
      <c r="BO82" s="36" t="e">
        <f t="shared" si="85"/>
        <v>#DIV/0!</v>
      </c>
      <c r="BP82" s="37" t="str">
        <f t="shared" si="86"/>
        <v/>
      </c>
      <c r="BQ82" s="37" t="str">
        <f t="shared" si="87"/>
        <v/>
      </c>
      <c r="BR82" s="37" t="str">
        <f t="shared" si="88"/>
        <v/>
      </c>
      <c r="BS82" s="37" t="str">
        <f t="shared" si="89"/>
        <v/>
      </c>
      <c r="BT82" s="37" t="str">
        <f t="shared" si="90"/>
        <v/>
      </c>
      <c r="BU82" s="37" t="str">
        <f t="shared" si="91"/>
        <v/>
      </c>
      <c r="BV82" s="37" t="str">
        <f t="shared" si="92"/>
        <v/>
      </c>
      <c r="BW82" s="37" t="str">
        <f t="shared" si="93"/>
        <v/>
      </c>
      <c r="BX82" s="37" t="str">
        <f t="shared" si="94"/>
        <v/>
      </c>
      <c r="BY82" s="37" t="str">
        <f t="shared" si="95"/>
        <v/>
      </c>
      <c r="BZ82" s="37" t="str">
        <f t="shared" si="96"/>
        <v/>
      </c>
      <c r="CA82" s="37" t="str">
        <f t="shared" si="97"/>
        <v/>
      </c>
      <c r="CB82" s="37" t="str">
        <f t="shared" si="98"/>
        <v/>
      </c>
      <c r="CC82" s="37" t="str">
        <f t="shared" si="99"/>
        <v/>
      </c>
      <c r="CD82" s="37" t="str">
        <f t="shared" si="100"/>
        <v/>
      </c>
      <c r="CE82" s="37" t="str">
        <f t="shared" si="101"/>
        <v/>
      </c>
      <c r="CF82" s="37" t="str">
        <f t="shared" si="102"/>
        <v/>
      </c>
      <c r="CG82" s="37" t="str">
        <f t="shared" si="103"/>
        <v/>
      </c>
      <c r="CH82" s="37" t="str">
        <f t="shared" si="104"/>
        <v/>
      </c>
      <c r="CI82" s="37" t="str">
        <f t="shared" si="105"/>
        <v/>
      </c>
    </row>
    <row r="83" spans="1:87">
      <c r="A83" s="16"/>
      <c r="B83" s="14" t="str">
        <f>'Gene Table'!D82</f>
        <v>NM_022437</v>
      </c>
      <c r="C83" s="14" t="s">
        <v>325</v>
      </c>
      <c r="D83" s="15" t="str">
        <f>IF(SUM('Test Sample Data'!D$3:D$98)&gt;10,IF(AND(ISNUMBER('Test Sample Data'!D82),'Test Sample Data'!D82&lt;$B$1,'Test Sample Data'!D82&gt;0),'Test Sample Data'!D82,$B$1),"")</f>
        <v/>
      </c>
      <c r="E83" s="15" t="str">
        <f>IF(SUM('Test Sample Data'!E$3:E$98)&gt;10,IF(AND(ISNUMBER('Test Sample Data'!E82),'Test Sample Data'!E82&lt;$B$1,'Test Sample Data'!E82&gt;0),'Test Sample Data'!E82,$B$1),"")</f>
        <v/>
      </c>
      <c r="F83" s="15" t="str">
        <f>IF(SUM('Test Sample Data'!F$3:F$98)&gt;10,IF(AND(ISNUMBER('Test Sample Data'!F82),'Test Sample Data'!F82&lt;$B$1,'Test Sample Data'!F82&gt;0),'Test Sample Data'!F82,$B$1),"")</f>
        <v/>
      </c>
      <c r="G83" s="15" t="str">
        <f>IF(SUM('Test Sample Data'!G$3:G$98)&gt;10,IF(AND(ISNUMBER('Test Sample Data'!G82),'Test Sample Data'!G82&lt;$B$1,'Test Sample Data'!G82&gt;0),'Test Sample Data'!G82,$B$1),"")</f>
        <v/>
      </c>
      <c r="H83" s="15" t="str">
        <f>IF(SUM('Test Sample Data'!H$3:H$98)&gt;10,IF(AND(ISNUMBER('Test Sample Data'!H82),'Test Sample Data'!H82&lt;$B$1,'Test Sample Data'!H82&gt;0),'Test Sample Data'!H82,$B$1),"")</f>
        <v/>
      </c>
      <c r="I83" s="15" t="str">
        <f>IF(SUM('Test Sample Data'!I$3:I$98)&gt;10,IF(AND(ISNUMBER('Test Sample Data'!I82),'Test Sample Data'!I82&lt;$B$1,'Test Sample Data'!I82&gt;0),'Test Sample Data'!I82,$B$1),"")</f>
        <v/>
      </c>
      <c r="J83" s="15" t="str">
        <f>IF(SUM('Test Sample Data'!J$3:J$98)&gt;10,IF(AND(ISNUMBER('Test Sample Data'!J82),'Test Sample Data'!J82&lt;$B$1,'Test Sample Data'!J82&gt;0),'Test Sample Data'!J82,$B$1),"")</f>
        <v/>
      </c>
      <c r="K83" s="15" t="str">
        <f>IF(SUM('Test Sample Data'!K$3:K$98)&gt;10,IF(AND(ISNUMBER('Test Sample Data'!K82),'Test Sample Data'!K82&lt;$B$1,'Test Sample Data'!K82&gt;0),'Test Sample Data'!K82,$B$1),"")</f>
        <v/>
      </c>
      <c r="L83" s="15" t="str">
        <f>IF(SUM('Test Sample Data'!L$3:L$98)&gt;10,IF(AND(ISNUMBER('Test Sample Data'!L82),'Test Sample Data'!L82&lt;$B$1,'Test Sample Data'!L82&gt;0),'Test Sample Data'!L82,$B$1),"")</f>
        <v/>
      </c>
      <c r="M83" s="15" t="str">
        <f>IF(SUM('Test Sample Data'!M$3:M$98)&gt;10,IF(AND(ISNUMBER('Test Sample Data'!M82),'Test Sample Data'!M82&lt;$B$1,'Test Sample Data'!M82&gt;0),'Test Sample Data'!M82,$B$1),"")</f>
        <v/>
      </c>
      <c r="N83" s="15" t="str">
        <f>'Gene Table'!D82</f>
        <v>NM_022437</v>
      </c>
      <c r="O83" s="14" t="s">
        <v>325</v>
      </c>
      <c r="P83" s="15" t="str">
        <f>IF(SUM('Control Sample Data'!D$3:D$98)&gt;10,IF(AND(ISNUMBER('Control Sample Data'!D82),'Control Sample Data'!D82&lt;$B$1,'Control Sample Data'!D82&gt;0),'Control Sample Data'!D82,$B$1),"")</f>
        <v/>
      </c>
      <c r="Q83" s="15" t="str">
        <f>IF(SUM('Control Sample Data'!E$3:E$98)&gt;10,IF(AND(ISNUMBER('Control Sample Data'!E82),'Control Sample Data'!E82&lt;$B$1,'Control Sample Data'!E82&gt;0),'Control Sample Data'!E82,$B$1),"")</f>
        <v/>
      </c>
      <c r="R83" s="15" t="str">
        <f>IF(SUM('Control Sample Data'!F$3:F$98)&gt;10,IF(AND(ISNUMBER('Control Sample Data'!F82),'Control Sample Data'!F82&lt;$B$1,'Control Sample Data'!F82&gt;0),'Control Sample Data'!F82,$B$1),"")</f>
        <v/>
      </c>
      <c r="S83" s="15" t="str">
        <f>IF(SUM('Control Sample Data'!G$3:G$98)&gt;10,IF(AND(ISNUMBER('Control Sample Data'!G82),'Control Sample Data'!G82&lt;$B$1,'Control Sample Data'!G82&gt;0),'Control Sample Data'!G82,$B$1),"")</f>
        <v/>
      </c>
      <c r="T83" s="15" t="str">
        <f>IF(SUM('Control Sample Data'!H$3:H$98)&gt;10,IF(AND(ISNUMBER('Control Sample Data'!H82),'Control Sample Data'!H82&lt;$B$1,'Control Sample Data'!H82&gt;0),'Control Sample Data'!H82,$B$1),"")</f>
        <v/>
      </c>
      <c r="U83" s="15" t="str">
        <f>IF(SUM('Control Sample Data'!I$3:I$98)&gt;10,IF(AND(ISNUMBER('Control Sample Data'!I82),'Control Sample Data'!I82&lt;$B$1,'Control Sample Data'!I82&gt;0),'Control Sample Data'!I82,$B$1),"")</f>
        <v/>
      </c>
      <c r="V83" s="15" t="str">
        <f>IF(SUM('Control Sample Data'!J$3:J$98)&gt;10,IF(AND(ISNUMBER('Control Sample Data'!J82),'Control Sample Data'!J82&lt;$B$1,'Control Sample Data'!J82&gt;0),'Control Sample Data'!J82,$B$1),"")</f>
        <v/>
      </c>
      <c r="W83" s="15" t="str">
        <f>IF(SUM('Control Sample Data'!K$3:K$98)&gt;10,IF(AND(ISNUMBER('Control Sample Data'!K82),'Control Sample Data'!K82&lt;$B$1,'Control Sample Data'!K82&gt;0),'Control Sample Data'!K82,$B$1),"")</f>
        <v/>
      </c>
      <c r="X83" s="15" t="str">
        <f>IF(SUM('Control Sample Data'!L$3:L$98)&gt;10,IF(AND(ISNUMBER('Control Sample Data'!L82),'Control Sample Data'!L82&lt;$B$1,'Control Sample Data'!L82&gt;0),'Control Sample Data'!L82,$B$1),"")</f>
        <v/>
      </c>
      <c r="Y83" s="15" t="str">
        <f>IF(SUM('Control Sample Data'!M$3:M$98)&gt;10,IF(AND(ISNUMBER('Control Sample Data'!M82),'Control Sample Data'!M82&lt;$B$1,'Control Sample Data'!M82&gt;0),'Control Sample Data'!M82,$B$1),"")</f>
        <v/>
      </c>
      <c r="AT83" s="34" t="str">
        <f t="shared" si="64"/>
        <v/>
      </c>
      <c r="AU83" s="34" t="str">
        <f t="shared" si="65"/>
        <v/>
      </c>
      <c r="AV83" s="34" t="str">
        <f t="shared" si="66"/>
        <v/>
      </c>
      <c r="AW83" s="34" t="str">
        <f t="shared" si="67"/>
        <v/>
      </c>
      <c r="AX83" s="34" t="str">
        <f t="shared" si="68"/>
        <v/>
      </c>
      <c r="AY83" s="34" t="str">
        <f t="shared" si="69"/>
        <v/>
      </c>
      <c r="AZ83" s="34" t="str">
        <f t="shared" si="70"/>
        <v/>
      </c>
      <c r="BA83" s="34" t="str">
        <f t="shared" si="71"/>
        <v/>
      </c>
      <c r="BB83" s="34" t="str">
        <f t="shared" si="72"/>
        <v/>
      </c>
      <c r="BC83" s="34" t="str">
        <f t="shared" si="73"/>
        <v/>
      </c>
      <c r="BD83" s="34" t="str">
        <f t="shared" si="74"/>
        <v/>
      </c>
      <c r="BE83" s="34" t="str">
        <f t="shared" si="75"/>
        <v/>
      </c>
      <c r="BF83" s="34" t="str">
        <f t="shared" si="76"/>
        <v/>
      </c>
      <c r="BG83" s="34" t="str">
        <f t="shared" si="77"/>
        <v/>
      </c>
      <c r="BH83" s="34" t="str">
        <f t="shared" si="78"/>
        <v/>
      </c>
      <c r="BI83" s="34" t="str">
        <f t="shared" si="79"/>
        <v/>
      </c>
      <c r="BJ83" s="34" t="str">
        <f t="shared" si="80"/>
        <v/>
      </c>
      <c r="BK83" s="34" t="str">
        <f t="shared" si="81"/>
        <v/>
      </c>
      <c r="BL83" s="34" t="str">
        <f t="shared" si="82"/>
        <v/>
      </c>
      <c r="BM83" s="34" t="str">
        <f t="shared" si="83"/>
        <v/>
      </c>
      <c r="BN83" s="36" t="e">
        <f t="shared" si="84"/>
        <v>#DIV/0!</v>
      </c>
      <c r="BO83" s="36" t="e">
        <f t="shared" si="85"/>
        <v>#DIV/0!</v>
      </c>
      <c r="BP83" s="37" t="str">
        <f t="shared" si="86"/>
        <v/>
      </c>
      <c r="BQ83" s="37" t="str">
        <f t="shared" si="87"/>
        <v/>
      </c>
      <c r="BR83" s="37" t="str">
        <f t="shared" si="88"/>
        <v/>
      </c>
      <c r="BS83" s="37" t="str">
        <f t="shared" si="89"/>
        <v/>
      </c>
      <c r="BT83" s="37" t="str">
        <f t="shared" si="90"/>
        <v/>
      </c>
      <c r="BU83" s="37" t="str">
        <f t="shared" si="91"/>
        <v/>
      </c>
      <c r="BV83" s="37" t="str">
        <f t="shared" si="92"/>
        <v/>
      </c>
      <c r="BW83" s="37" t="str">
        <f t="shared" si="93"/>
        <v/>
      </c>
      <c r="BX83" s="37" t="str">
        <f t="shared" si="94"/>
        <v/>
      </c>
      <c r="BY83" s="37" t="str">
        <f t="shared" si="95"/>
        <v/>
      </c>
      <c r="BZ83" s="37" t="str">
        <f t="shared" si="96"/>
        <v/>
      </c>
      <c r="CA83" s="37" t="str">
        <f t="shared" si="97"/>
        <v/>
      </c>
      <c r="CB83" s="37" t="str">
        <f t="shared" si="98"/>
        <v/>
      </c>
      <c r="CC83" s="37" t="str">
        <f t="shared" si="99"/>
        <v/>
      </c>
      <c r="CD83" s="37" t="str">
        <f t="shared" si="100"/>
        <v/>
      </c>
      <c r="CE83" s="37" t="str">
        <f t="shared" si="101"/>
        <v/>
      </c>
      <c r="CF83" s="37" t="str">
        <f t="shared" si="102"/>
        <v/>
      </c>
      <c r="CG83" s="37" t="str">
        <f t="shared" si="103"/>
        <v/>
      </c>
      <c r="CH83" s="37" t="str">
        <f t="shared" si="104"/>
        <v/>
      </c>
      <c r="CI83" s="37" t="str">
        <f t="shared" si="105"/>
        <v/>
      </c>
    </row>
    <row r="84" spans="1:87">
      <c r="A84" s="16"/>
      <c r="B84" s="14" t="str">
        <f>'Gene Table'!D83</f>
        <v>NM_000057</v>
      </c>
      <c r="C84" s="14" t="s">
        <v>329</v>
      </c>
      <c r="D84" s="15" t="str">
        <f>IF(SUM('Test Sample Data'!D$3:D$98)&gt;10,IF(AND(ISNUMBER('Test Sample Data'!D83),'Test Sample Data'!D83&lt;$B$1,'Test Sample Data'!D83&gt;0),'Test Sample Data'!D83,$B$1),"")</f>
        <v/>
      </c>
      <c r="E84" s="15" t="str">
        <f>IF(SUM('Test Sample Data'!E$3:E$98)&gt;10,IF(AND(ISNUMBER('Test Sample Data'!E83),'Test Sample Data'!E83&lt;$B$1,'Test Sample Data'!E83&gt;0),'Test Sample Data'!E83,$B$1),"")</f>
        <v/>
      </c>
      <c r="F84" s="15" t="str">
        <f>IF(SUM('Test Sample Data'!F$3:F$98)&gt;10,IF(AND(ISNUMBER('Test Sample Data'!F83),'Test Sample Data'!F83&lt;$B$1,'Test Sample Data'!F83&gt;0),'Test Sample Data'!F83,$B$1),"")</f>
        <v/>
      </c>
      <c r="G84" s="15" t="str">
        <f>IF(SUM('Test Sample Data'!G$3:G$98)&gt;10,IF(AND(ISNUMBER('Test Sample Data'!G83),'Test Sample Data'!G83&lt;$B$1,'Test Sample Data'!G83&gt;0),'Test Sample Data'!G83,$B$1),"")</f>
        <v/>
      </c>
      <c r="H84" s="15" t="str">
        <f>IF(SUM('Test Sample Data'!H$3:H$98)&gt;10,IF(AND(ISNUMBER('Test Sample Data'!H83),'Test Sample Data'!H83&lt;$B$1,'Test Sample Data'!H83&gt;0),'Test Sample Data'!H83,$B$1),"")</f>
        <v/>
      </c>
      <c r="I84" s="15" t="str">
        <f>IF(SUM('Test Sample Data'!I$3:I$98)&gt;10,IF(AND(ISNUMBER('Test Sample Data'!I83),'Test Sample Data'!I83&lt;$B$1,'Test Sample Data'!I83&gt;0),'Test Sample Data'!I83,$B$1),"")</f>
        <v/>
      </c>
      <c r="J84" s="15" t="str">
        <f>IF(SUM('Test Sample Data'!J$3:J$98)&gt;10,IF(AND(ISNUMBER('Test Sample Data'!J83),'Test Sample Data'!J83&lt;$B$1,'Test Sample Data'!J83&gt;0),'Test Sample Data'!J83,$B$1),"")</f>
        <v/>
      </c>
      <c r="K84" s="15" t="str">
        <f>IF(SUM('Test Sample Data'!K$3:K$98)&gt;10,IF(AND(ISNUMBER('Test Sample Data'!K83),'Test Sample Data'!K83&lt;$B$1,'Test Sample Data'!K83&gt;0),'Test Sample Data'!K83,$B$1),"")</f>
        <v/>
      </c>
      <c r="L84" s="15" t="str">
        <f>IF(SUM('Test Sample Data'!L$3:L$98)&gt;10,IF(AND(ISNUMBER('Test Sample Data'!L83),'Test Sample Data'!L83&lt;$B$1,'Test Sample Data'!L83&gt;0),'Test Sample Data'!L83,$B$1),"")</f>
        <v/>
      </c>
      <c r="M84" s="15" t="str">
        <f>IF(SUM('Test Sample Data'!M$3:M$98)&gt;10,IF(AND(ISNUMBER('Test Sample Data'!M83),'Test Sample Data'!M83&lt;$B$1,'Test Sample Data'!M83&gt;0),'Test Sample Data'!M83,$B$1),"")</f>
        <v/>
      </c>
      <c r="N84" s="15" t="str">
        <f>'Gene Table'!D83</f>
        <v>NM_000057</v>
      </c>
      <c r="O84" s="14" t="s">
        <v>329</v>
      </c>
      <c r="P84" s="15" t="str">
        <f>IF(SUM('Control Sample Data'!D$3:D$98)&gt;10,IF(AND(ISNUMBER('Control Sample Data'!D83),'Control Sample Data'!D83&lt;$B$1,'Control Sample Data'!D83&gt;0),'Control Sample Data'!D83,$B$1),"")</f>
        <v/>
      </c>
      <c r="Q84" s="15" t="str">
        <f>IF(SUM('Control Sample Data'!E$3:E$98)&gt;10,IF(AND(ISNUMBER('Control Sample Data'!E83),'Control Sample Data'!E83&lt;$B$1,'Control Sample Data'!E83&gt;0),'Control Sample Data'!E83,$B$1),"")</f>
        <v/>
      </c>
      <c r="R84" s="15" t="str">
        <f>IF(SUM('Control Sample Data'!F$3:F$98)&gt;10,IF(AND(ISNUMBER('Control Sample Data'!F83),'Control Sample Data'!F83&lt;$B$1,'Control Sample Data'!F83&gt;0),'Control Sample Data'!F83,$B$1),"")</f>
        <v/>
      </c>
      <c r="S84" s="15" t="str">
        <f>IF(SUM('Control Sample Data'!G$3:G$98)&gt;10,IF(AND(ISNUMBER('Control Sample Data'!G83),'Control Sample Data'!G83&lt;$B$1,'Control Sample Data'!G83&gt;0),'Control Sample Data'!G83,$B$1),"")</f>
        <v/>
      </c>
      <c r="T84" s="15" t="str">
        <f>IF(SUM('Control Sample Data'!H$3:H$98)&gt;10,IF(AND(ISNUMBER('Control Sample Data'!H83),'Control Sample Data'!H83&lt;$B$1,'Control Sample Data'!H83&gt;0),'Control Sample Data'!H83,$B$1),"")</f>
        <v/>
      </c>
      <c r="U84" s="15" t="str">
        <f>IF(SUM('Control Sample Data'!I$3:I$98)&gt;10,IF(AND(ISNUMBER('Control Sample Data'!I83),'Control Sample Data'!I83&lt;$B$1,'Control Sample Data'!I83&gt;0),'Control Sample Data'!I83,$B$1),"")</f>
        <v/>
      </c>
      <c r="V84" s="15" t="str">
        <f>IF(SUM('Control Sample Data'!J$3:J$98)&gt;10,IF(AND(ISNUMBER('Control Sample Data'!J83),'Control Sample Data'!J83&lt;$B$1,'Control Sample Data'!J83&gt;0),'Control Sample Data'!J83,$B$1),"")</f>
        <v/>
      </c>
      <c r="W84" s="15" t="str">
        <f>IF(SUM('Control Sample Data'!K$3:K$98)&gt;10,IF(AND(ISNUMBER('Control Sample Data'!K83),'Control Sample Data'!K83&lt;$B$1,'Control Sample Data'!K83&gt;0),'Control Sample Data'!K83,$B$1),"")</f>
        <v/>
      </c>
      <c r="X84" s="15" t="str">
        <f>IF(SUM('Control Sample Data'!L$3:L$98)&gt;10,IF(AND(ISNUMBER('Control Sample Data'!L83),'Control Sample Data'!L83&lt;$B$1,'Control Sample Data'!L83&gt;0),'Control Sample Data'!L83,$B$1),"")</f>
        <v/>
      </c>
      <c r="Y84" s="15" t="str">
        <f>IF(SUM('Control Sample Data'!M$3:M$98)&gt;10,IF(AND(ISNUMBER('Control Sample Data'!M83),'Control Sample Data'!M83&lt;$B$1,'Control Sample Data'!M83&gt;0),'Control Sample Data'!M83,$B$1),"")</f>
        <v/>
      </c>
      <c r="AT84" s="34" t="str">
        <f t="shared" si="64"/>
        <v/>
      </c>
      <c r="AU84" s="34" t="str">
        <f t="shared" si="65"/>
        <v/>
      </c>
      <c r="AV84" s="34" t="str">
        <f t="shared" si="66"/>
        <v/>
      </c>
      <c r="AW84" s="34" t="str">
        <f t="shared" si="67"/>
        <v/>
      </c>
      <c r="AX84" s="34" t="str">
        <f t="shared" si="68"/>
        <v/>
      </c>
      <c r="AY84" s="34" t="str">
        <f t="shared" si="69"/>
        <v/>
      </c>
      <c r="AZ84" s="34" t="str">
        <f t="shared" si="70"/>
        <v/>
      </c>
      <c r="BA84" s="34" t="str">
        <f t="shared" si="71"/>
        <v/>
      </c>
      <c r="BB84" s="34" t="str">
        <f t="shared" si="72"/>
        <v/>
      </c>
      <c r="BC84" s="34" t="str">
        <f t="shared" si="73"/>
        <v/>
      </c>
      <c r="BD84" s="34" t="str">
        <f t="shared" si="74"/>
        <v/>
      </c>
      <c r="BE84" s="34" t="str">
        <f t="shared" si="75"/>
        <v/>
      </c>
      <c r="BF84" s="34" t="str">
        <f t="shared" si="76"/>
        <v/>
      </c>
      <c r="BG84" s="34" t="str">
        <f t="shared" si="77"/>
        <v/>
      </c>
      <c r="BH84" s="34" t="str">
        <f t="shared" si="78"/>
        <v/>
      </c>
      <c r="BI84" s="34" t="str">
        <f t="shared" si="79"/>
        <v/>
      </c>
      <c r="BJ84" s="34" t="str">
        <f t="shared" si="80"/>
        <v/>
      </c>
      <c r="BK84" s="34" t="str">
        <f t="shared" si="81"/>
        <v/>
      </c>
      <c r="BL84" s="34" t="str">
        <f t="shared" si="82"/>
        <v/>
      </c>
      <c r="BM84" s="34" t="str">
        <f t="shared" si="83"/>
        <v/>
      </c>
      <c r="BN84" s="36" t="e">
        <f t="shared" si="84"/>
        <v>#DIV/0!</v>
      </c>
      <c r="BO84" s="36" t="e">
        <f t="shared" si="85"/>
        <v>#DIV/0!</v>
      </c>
      <c r="BP84" s="37" t="str">
        <f t="shared" si="86"/>
        <v/>
      </c>
      <c r="BQ84" s="37" t="str">
        <f t="shared" si="87"/>
        <v/>
      </c>
      <c r="BR84" s="37" t="str">
        <f t="shared" si="88"/>
        <v/>
      </c>
      <c r="BS84" s="37" t="str">
        <f t="shared" si="89"/>
        <v/>
      </c>
      <c r="BT84" s="37" t="str">
        <f t="shared" si="90"/>
        <v/>
      </c>
      <c r="BU84" s="37" t="str">
        <f t="shared" si="91"/>
        <v/>
      </c>
      <c r="BV84" s="37" t="str">
        <f t="shared" si="92"/>
        <v/>
      </c>
      <c r="BW84" s="37" t="str">
        <f t="shared" si="93"/>
        <v/>
      </c>
      <c r="BX84" s="37" t="str">
        <f t="shared" si="94"/>
        <v/>
      </c>
      <c r="BY84" s="37" t="str">
        <f t="shared" si="95"/>
        <v/>
      </c>
      <c r="BZ84" s="37" t="str">
        <f t="shared" si="96"/>
        <v/>
      </c>
      <c r="CA84" s="37" t="str">
        <f t="shared" si="97"/>
        <v/>
      </c>
      <c r="CB84" s="37" t="str">
        <f t="shared" si="98"/>
        <v/>
      </c>
      <c r="CC84" s="37" t="str">
        <f t="shared" si="99"/>
        <v/>
      </c>
      <c r="CD84" s="37" t="str">
        <f t="shared" si="100"/>
        <v/>
      </c>
      <c r="CE84" s="37" t="str">
        <f t="shared" si="101"/>
        <v/>
      </c>
      <c r="CF84" s="37" t="str">
        <f t="shared" si="102"/>
        <v/>
      </c>
      <c r="CG84" s="37" t="str">
        <f t="shared" si="103"/>
        <v/>
      </c>
      <c r="CH84" s="37" t="str">
        <f t="shared" si="104"/>
        <v/>
      </c>
      <c r="CI84" s="37" t="str">
        <f t="shared" si="105"/>
        <v/>
      </c>
    </row>
    <row r="85" spans="1:87">
      <c r="A85" s="16"/>
      <c r="B85" s="14" t="str">
        <f>'Gene Table'!D84</f>
        <v>NM_002982</v>
      </c>
      <c r="C85" s="14" t="s">
        <v>333</v>
      </c>
      <c r="D85" s="15" t="str">
        <f>IF(SUM('Test Sample Data'!D$3:D$98)&gt;10,IF(AND(ISNUMBER('Test Sample Data'!D84),'Test Sample Data'!D84&lt;$B$1,'Test Sample Data'!D84&gt;0),'Test Sample Data'!D84,$B$1),"")</f>
        <v/>
      </c>
      <c r="E85" s="15" t="str">
        <f>IF(SUM('Test Sample Data'!E$3:E$98)&gt;10,IF(AND(ISNUMBER('Test Sample Data'!E84),'Test Sample Data'!E84&lt;$B$1,'Test Sample Data'!E84&gt;0),'Test Sample Data'!E84,$B$1),"")</f>
        <v/>
      </c>
      <c r="F85" s="15" t="str">
        <f>IF(SUM('Test Sample Data'!F$3:F$98)&gt;10,IF(AND(ISNUMBER('Test Sample Data'!F84),'Test Sample Data'!F84&lt;$B$1,'Test Sample Data'!F84&gt;0),'Test Sample Data'!F84,$B$1),"")</f>
        <v/>
      </c>
      <c r="G85" s="15" t="str">
        <f>IF(SUM('Test Sample Data'!G$3:G$98)&gt;10,IF(AND(ISNUMBER('Test Sample Data'!G84),'Test Sample Data'!G84&lt;$B$1,'Test Sample Data'!G84&gt;0),'Test Sample Data'!G84,$B$1),"")</f>
        <v/>
      </c>
      <c r="H85" s="15" t="str">
        <f>IF(SUM('Test Sample Data'!H$3:H$98)&gt;10,IF(AND(ISNUMBER('Test Sample Data'!H84),'Test Sample Data'!H84&lt;$B$1,'Test Sample Data'!H84&gt;0),'Test Sample Data'!H84,$B$1),"")</f>
        <v/>
      </c>
      <c r="I85" s="15" t="str">
        <f>IF(SUM('Test Sample Data'!I$3:I$98)&gt;10,IF(AND(ISNUMBER('Test Sample Data'!I84),'Test Sample Data'!I84&lt;$B$1,'Test Sample Data'!I84&gt;0),'Test Sample Data'!I84,$B$1),"")</f>
        <v/>
      </c>
      <c r="J85" s="15" t="str">
        <f>IF(SUM('Test Sample Data'!J$3:J$98)&gt;10,IF(AND(ISNUMBER('Test Sample Data'!J84),'Test Sample Data'!J84&lt;$B$1,'Test Sample Data'!J84&gt;0),'Test Sample Data'!J84,$B$1),"")</f>
        <v/>
      </c>
      <c r="K85" s="15" t="str">
        <f>IF(SUM('Test Sample Data'!K$3:K$98)&gt;10,IF(AND(ISNUMBER('Test Sample Data'!K84),'Test Sample Data'!K84&lt;$B$1,'Test Sample Data'!K84&gt;0),'Test Sample Data'!K84,$B$1),"")</f>
        <v/>
      </c>
      <c r="L85" s="15" t="str">
        <f>IF(SUM('Test Sample Data'!L$3:L$98)&gt;10,IF(AND(ISNUMBER('Test Sample Data'!L84),'Test Sample Data'!L84&lt;$B$1,'Test Sample Data'!L84&gt;0),'Test Sample Data'!L84,$B$1),"")</f>
        <v/>
      </c>
      <c r="M85" s="15" t="str">
        <f>IF(SUM('Test Sample Data'!M$3:M$98)&gt;10,IF(AND(ISNUMBER('Test Sample Data'!M84),'Test Sample Data'!M84&lt;$B$1,'Test Sample Data'!M84&gt;0),'Test Sample Data'!M84,$B$1),"")</f>
        <v/>
      </c>
      <c r="N85" s="15" t="str">
        <f>'Gene Table'!D84</f>
        <v>NM_002982</v>
      </c>
      <c r="O85" s="14" t="s">
        <v>333</v>
      </c>
      <c r="P85" s="15" t="str">
        <f>IF(SUM('Control Sample Data'!D$3:D$98)&gt;10,IF(AND(ISNUMBER('Control Sample Data'!D84),'Control Sample Data'!D84&lt;$B$1,'Control Sample Data'!D84&gt;0),'Control Sample Data'!D84,$B$1),"")</f>
        <v/>
      </c>
      <c r="Q85" s="15" t="str">
        <f>IF(SUM('Control Sample Data'!E$3:E$98)&gt;10,IF(AND(ISNUMBER('Control Sample Data'!E84),'Control Sample Data'!E84&lt;$B$1,'Control Sample Data'!E84&gt;0),'Control Sample Data'!E84,$B$1),"")</f>
        <v/>
      </c>
      <c r="R85" s="15" t="str">
        <f>IF(SUM('Control Sample Data'!F$3:F$98)&gt;10,IF(AND(ISNUMBER('Control Sample Data'!F84),'Control Sample Data'!F84&lt;$B$1,'Control Sample Data'!F84&gt;0),'Control Sample Data'!F84,$B$1),"")</f>
        <v/>
      </c>
      <c r="S85" s="15" t="str">
        <f>IF(SUM('Control Sample Data'!G$3:G$98)&gt;10,IF(AND(ISNUMBER('Control Sample Data'!G84),'Control Sample Data'!G84&lt;$B$1,'Control Sample Data'!G84&gt;0),'Control Sample Data'!G84,$B$1),"")</f>
        <v/>
      </c>
      <c r="T85" s="15" t="str">
        <f>IF(SUM('Control Sample Data'!H$3:H$98)&gt;10,IF(AND(ISNUMBER('Control Sample Data'!H84),'Control Sample Data'!H84&lt;$B$1,'Control Sample Data'!H84&gt;0),'Control Sample Data'!H84,$B$1),"")</f>
        <v/>
      </c>
      <c r="U85" s="15" t="str">
        <f>IF(SUM('Control Sample Data'!I$3:I$98)&gt;10,IF(AND(ISNUMBER('Control Sample Data'!I84),'Control Sample Data'!I84&lt;$B$1,'Control Sample Data'!I84&gt;0),'Control Sample Data'!I84,$B$1),"")</f>
        <v/>
      </c>
      <c r="V85" s="15" t="str">
        <f>IF(SUM('Control Sample Data'!J$3:J$98)&gt;10,IF(AND(ISNUMBER('Control Sample Data'!J84),'Control Sample Data'!J84&lt;$B$1,'Control Sample Data'!J84&gt;0),'Control Sample Data'!J84,$B$1),"")</f>
        <v/>
      </c>
      <c r="W85" s="15" t="str">
        <f>IF(SUM('Control Sample Data'!K$3:K$98)&gt;10,IF(AND(ISNUMBER('Control Sample Data'!K84),'Control Sample Data'!K84&lt;$B$1,'Control Sample Data'!K84&gt;0),'Control Sample Data'!K84,$B$1),"")</f>
        <v/>
      </c>
      <c r="X85" s="15" t="str">
        <f>IF(SUM('Control Sample Data'!L$3:L$98)&gt;10,IF(AND(ISNUMBER('Control Sample Data'!L84),'Control Sample Data'!L84&lt;$B$1,'Control Sample Data'!L84&gt;0),'Control Sample Data'!L84,$B$1),"")</f>
        <v/>
      </c>
      <c r="Y85" s="15" t="str">
        <f>IF(SUM('Control Sample Data'!M$3:M$98)&gt;10,IF(AND(ISNUMBER('Control Sample Data'!M84),'Control Sample Data'!M84&lt;$B$1,'Control Sample Data'!M84&gt;0),'Control Sample Data'!M84,$B$1),"")</f>
        <v/>
      </c>
      <c r="AT85" s="34" t="str">
        <f t="shared" si="64"/>
        <v/>
      </c>
      <c r="AU85" s="34" t="str">
        <f t="shared" si="65"/>
        <v/>
      </c>
      <c r="AV85" s="34" t="str">
        <f t="shared" si="66"/>
        <v/>
      </c>
      <c r="AW85" s="34" t="str">
        <f t="shared" si="67"/>
        <v/>
      </c>
      <c r="AX85" s="34" t="str">
        <f t="shared" si="68"/>
        <v/>
      </c>
      <c r="AY85" s="34" t="str">
        <f t="shared" si="69"/>
        <v/>
      </c>
      <c r="AZ85" s="34" t="str">
        <f t="shared" si="70"/>
        <v/>
      </c>
      <c r="BA85" s="34" t="str">
        <f t="shared" si="71"/>
        <v/>
      </c>
      <c r="BB85" s="34" t="str">
        <f t="shared" si="72"/>
        <v/>
      </c>
      <c r="BC85" s="34" t="str">
        <f t="shared" si="73"/>
        <v/>
      </c>
      <c r="BD85" s="34" t="str">
        <f t="shared" si="74"/>
        <v/>
      </c>
      <c r="BE85" s="34" t="str">
        <f t="shared" si="75"/>
        <v/>
      </c>
      <c r="BF85" s="34" t="str">
        <f t="shared" si="76"/>
        <v/>
      </c>
      <c r="BG85" s="34" t="str">
        <f t="shared" si="77"/>
        <v/>
      </c>
      <c r="BH85" s="34" t="str">
        <f t="shared" si="78"/>
        <v/>
      </c>
      <c r="BI85" s="34" t="str">
        <f t="shared" si="79"/>
        <v/>
      </c>
      <c r="BJ85" s="34" t="str">
        <f t="shared" si="80"/>
        <v/>
      </c>
      <c r="BK85" s="34" t="str">
        <f t="shared" si="81"/>
        <v/>
      </c>
      <c r="BL85" s="34" t="str">
        <f t="shared" si="82"/>
        <v/>
      </c>
      <c r="BM85" s="34" t="str">
        <f t="shared" si="83"/>
        <v/>
      </c>
      <c r="BN85" s="36" t="e">
        <f t="shared" si="84"/>
        <v>#DIV/0!</v>
      </c>
      <c r="BO85" s="36" t="e">
        <f t="shared" si="85"/>
        <v>#DIV/0!</v>
      </c>
      <c r="BP85" s="37" t="str">
        <f t="shared" si="86"/>
        <v/>
      </c>
      <c r="BQ85" s="37" t="str">
        <f t="shared" si="87"/>
        <v/>
      </c>
      <c r="BR85" s="37" t="str">
        <f t="shared" si="88"/>
        <v/>
      </c>
      <c r="BS85" s="37" t="str">
        <f t="shared" si="89"/>
        <v/>
      </c>
      <c r="BT85" s="37" t="str">
        <f t="shared" si="90"/>
        <v/>
      </c>
      <c r="BU85" s="37" t="str">
        <f t="shared" si="91"/>
        <v/>
      </c>
      <c r="BV85" s="37" t="str">
        <f t="shared" si="92"/>
        <v/>
      </c>
      <c r="BW85" s="37" t="str">
        <f t="shared" si="93"/>
        <v/>
      </c>
      <c r="BX85" s="37" t="str">
        <f t="shared" si="94"/>
        <v/>
      </c>
      <c r="BY85" s="37" t="str">
        <f t="shared" si="95"/>
        <v/>
      </c>
      <c r="BZ85" s="37" t="str">
        <f t="shared" si="96"/>
        <v/>
      </c>
      <c r="CA85" s="37" t="str">
        <f t="shared" si="97"/>
        <v/>
      </c>
      <c r="CB85" s="37" t="str">
        <f t="shared" si="98"/>
        <v/>
      </c>
      <c r="CC85" s="37" t="str">
        <f t="shared" si="99"/>
        <v/>
      </c>
      <c r="CD85" s="37" t="str">
        <f t="shared" si="100"/>
        <v/>
      </c>
      <c r="CE85" s="37" t="str">
        <f t="shared" si="101"/>
        <v/>
      </c>
      <c r="CF85" s="37" t="str">
        <f t="shared" si="102"/>
        <v/>
      </c>
      <c r="CG85" s="37" t="str">
        <f t="shared" si="103"/>
        <v/>
      </c>
      <c r="CH85" s="37" t="str">
        <f t="shared" si="104"/>
        <v/>
      </c>
      <c r="CI85" s="37" t="str">
        <f t="shared" si="105"/>
        <v/>
      </c>
    </row>
    <row r="86" spans="1:87">
      <c r="A86" s="16"/>
      <c r="B86" s="14" t="str">
        <f>'Gene Table'!D85</f>
        <v>NM_021632</v>
      </c>
      <c r="C86" s="14" t="s">
        <v>337</v>
      </c>
      <c r="D86" s="15" t="str">
        <f>IF(SUM('Test Sample Data'!D$3:D$98)&gt;10,IF(AND(ISNUMBER('Test Sample Data'!D85),'Test Sample Data'!D85&lt;$B$1,'Test Sample Data'!D85&gt;0),'Test Sample Data'!D85,$B$1),"")</f>
        <v/>
      </c>
      <c r="E86" s="15" t="str">
        <f>IF(SUM('Test Sample Data'!E$3:E$98)&gt;10,IF(AND(ISNUMBER('Test Sample Data'!E85),'Test Sample Data'!E85&lt;$B$1,'Test Sample Data'!E85&gt;0),'Test Sample Data'!E85,$B$1),"")</f>
        <v/>
      </c>
      <c r="F86" s="15" t="str">
        <f>IF(SUM('Test Sample Data'!F$3:F$98)&gt;10,IF(AND(ISNUMBER('Test Sample Data'!F85),'Test Sample Data'!F85&lt;$B$1,'Test Sample Data'!F85&gt;0),'Test Sample Data'!F85,$B$1),"")</f>
        <v/>
      </c>
      <c r="G86" s="15" t="str">
        <f>IF(SUM('Test Sample Data'!G$3:G$98)&gt;10,IF(AND(ISNUMBER('Test Sample Data'!G85),'Test Sample Data'!G85&lt;$B$1,'Test Sample Data'!G85&gt;0),'Test Sample Data'!G85,$B$1),"")</f>
        <v/>
      </c>
      <c r="H86" s="15" t="str">
        <f>IF(SUM('Test Sample Data'!H$3:H$98)&gt;10,IF(AND(ISNUMBER('Test Sample Data'!H85),'Test Sample Data'!H85&lt;$B$1,'Test Sample Data'!H85&gt;0),'Test Sample Data'!H85,$B$1),"")</f>
        <v/>
      </c>
      <c r="I86" s="15" t="str">
        <f>IF(SUM('Test Sample Data'!I$3:I$98)&gt;10,IF(AND(ISNUMBER('Test Sample Data'!I85),'Test Sample Data'!I85&lt;$B$1,'Test Sample Data'!I85&gt;0),'Test Sample Data'!I85,$B$1),"")</f>
        <v/>
      </c>
      <c r="J86" s="15" t="str">
        <f>IF(SUM('Test Sample Data'!J$3:J$98)&gt;10,IF(AND(ISNUMBER('Test Sample Data'!J85),'Test Sample Data'!J85&lt;$B$1,'Test Sample Data'!J85&gt;0),'Test Sample Data'!J85,$B$1),"")</f>
        <v/>
      </c>
      <c r="K86" s="15" t="str">
        <f>IF(SUM('Test Sample Data'!K$3:K$98)&gt;10,IF(AND(ISNUMBER('Test Sample Data'!K85),'Test Sample Data'!K85&lt;$B$1,'Test Sample Data'!K85&gt;0),'Test Sample Data'!K85,$B$1),"")</f>
        <v/>
      </c>
      <c r="L86" s="15" t="str">
        <f>IF(SUM('Test Sample Data'!L$3:L$98)&gt;10,IF(AND(ISNUMBER('Test Sample Data'!L85),'Test Sample Data'!L85&lt;$B$1,'Test Sample Data'!L85&gt;0),'Test Sample Data'!L85,$B$1),"")</f>
        <v/>
      </c>
      <c r="M86" s="15" t="str">
        <f>IF(SUM('Test Sample Data'!M$3:M$98)&gt;10,IF(AND(ISNUMBER('Test Sample Data'!M85),'Test Sample Data'!M85&lt;$B$1,'Test Sample Data'!M85&gt;0),'Test Sample Data'!M85,$B$1),"")</f>
        <v/>
      </c>
      <c r="N86" s="15" t="str">
        <f>'Gene Table'!D85</f>
        <v>NM_021632</v>
      </c>
      <c r="O86" s="14" t="s">
        <v>337</v>
      </c>
      <c r="P86" s="15" t="str">
        <f>IF(SUM('Control Sample Data'!D$3:D$98)&gt;10,IF(AND(ISNUMBER('Control Sample Data'!D85),'Control Sample Data'!D85&lt;$B$1,'Control Sample Data'!D85&gt;0),'Control Sample Data'!D85,$B$1),"")</f>
        <v/>
      </c>
      <c r="Q86" s="15" t="str">
        <f>IF(SUM('Control Sample Data'!E$3:E$98)&gt;10,IF(AND(ISNUMBER('Control Sample Data'!E85),'Control Sample Data'!E85&lt;$B$1,'Control Sample Data'!E85&gt;0),'Control Sample Data'!E85,$B$1),"")</f>
        <v/>
      </c>
      <c r="R86" s="15" t="str">
        <f>IF(SUM('Control Sample Data'!F$3:F$98)&gt;10,IF(AND(ISNUMBER('Control Sample Data'!F85),'Control Sample Data'!F85&lt;$B$1,'Control Sample Data'!F85&gt;0),'Control Sample Data'!F85,$B$1),"")</f>
        <v/>
      </c>
      <c r="S86" s="15" t="str">
        <f>IF(SUM('Control Sample Data'!G$3:G$98)&gt;10,IF(AND(ISNUMBER('Control Sample Data'!G85),'Control Sample Data'!G85&lt;$B$1,'Control Sample Data'!G85&gt;0),'Control Sample Data'!G85,$B$1),"")</f>
        <v/>
      </c>
      <c r="T86" s="15" t="str">
        <f>IF(SUM('Control Sample Data'!H$3:H$98)&gt;10,IF(AND(ISNUMBER('Control Sample Data'!H85),'Control Sample Data'!H85&lt;$B$1,'Control Sample Data'!H85&gt;0),'Control Sample Data'!H85,$B$1),"")</f>
        <v/>
      </c>
      <c r="U86" s="15" t="str">
        <f>IF(SUM('Control Sample Data'!I$3:I$98)&gt;10,IF(AND(ISNUMBER('Control Sample Data'!I85),'Control Sample Data'!I85&lt;$B$1,'Control Sample Data'!I85&gt;0),'Control Sample Data'!I85,$B$1),"")</f>
        <v/>
      </c>
      <c r="V86" s="15" t="str">
        <f>IF(SUM('Control Sample Data'!J$3:J$98)&gt;10,IF(AND(ISNUMBER('Control Sample Data'!J85),'Control Sample Data'!J85&lt;$B$1,'Control Sample Data'!J85&gt;0),'Control Sample Data'!J85,$B$1),"")</f>
        <v/>
      </c>
      <c r="W86" s="15" t="str">
        <f>IF(SUM('Control Sample Data'!K$3:K$98)&gt;10,IF(AND(ISNUMBER('Control Sample Data'!K85),'Control Sample Data'!K85&lt;$B$1,'Control Sample Data'!K85&gt;0),'Control Sample Data'!K85,$B$1),"")</f>
        <v/>
      </c>
      <c r="X86" s="15" t="str">
        <f>IF(SUM('Control Sample Data'!L$3:L$98)&gt;10,IF(AND(ISNUMBER('Control Sample Data'!L85),'Control Sample Data'!L85&lt;$B$1,'Control Sample Data'!L85&gt;0),'Control Sample Data'!L85,$B$1),"")</f>
        <v/>
      </c>
      <c r="Y86" s="15" t="str">
        <f>IF(SUM('Control Sample Data'!M$3:M$98)&gt;10,IF(AND(ISNUMBER('Control Sample Data'!M85),'Control Sample Data'!M85&lt;$B$1,'Control Sample Data'!M85&gt;0),'Control Sample Data'!M85,$B$1),"")</f>
        <v/>
      </c>
      <c r="AT86" s="34" t="str">
        <f t="shared" si="64"/>
        <v/>
      </c>
      <c r="AU86" s="34" t="str">
        <f t="shared" si="65"/>
        <v/>
      </c>
      <c r="AV86" s="34" t="str">
        <f t="shared" si="66"/>
        <v/>
      </c>
      <c r="AW86" s="34" t="str">
        <f t="shared" si="67"/>
        <v/>
      </c>
      <c r="AX86" s="34" t="str">
        <f t="shared" si="68"/>
        <v/>
      </c>
      <c r="AY86" s="34" t="str">
        <f t="shared" si="69"/>
        <v/>
      </c>
      <c r="AZ86" s="34" t="str">
        <f t="shared" si="70"/>
        <v/>
      </c>
      <c r="BA86" s="34" t="str">
        <f t="shared" si="71"/>
        <v/>
      </c>
      <c r="BB86" s="34" t="str">
        <f t="shared" si="72"/>
        <v/>
      </c>
      <c r="BC86" s="34" t="str">
        <f t="shared" si="73"/>
        <v/>
      </c>
      <c r="BD86" s="34" t="str">
        <f t="shared" si="74"/>
        <v/>
      </c>
      <c r="BE86" s="34" t="str">
        <f t="shared" si="75"/>
        <v/>
      </c>
      <c r="BF86" s="34" t="str">
        <f t="shared" si="76"/>
        <v/>
      </c>
      <c r="BG86" s="34" t="str">
        <f t="shared" si="77"/>
        <v/>
      </c>
      <c r="BH86" s="34" t="str">
        <f t="shared" si="78"/>
        <v/>
      </c>
      <c r="BI86" s="34" t="str">
        <f t="shared" si="79"/>
        <v/>
      </c>
      <c r="BJ86" s="34" t="str">
        <f t="shared" si="80"/>
        <v/>
      </c>
      <c r="BK86" s="34" t="str">
        <f t="shared" si="81"/>
        <v/>
      </c>
      <c r="BL86" s="34" t="str">
        <f t="shared" si="82"/>
        <v/>
      </c>
      <c r="BM86" s="34" t="str">
        <f t="shared" si="83"/>
        <v/>
      </c>
      <c r="BN86" s="36" t="e">
        <f t="shared" si="84"/>
        <v>#DIV/0!</v>
      </c>
      <c r="BO86" s="36" t="e">
        <f t="shared" si="85"/>
        <v>#DIV/0!</v>
      </c>
      <c r="BP86" s="37" t="str">
        <f t="shared" si="86"/>
        <v/>
      </c>
      <c r="BQ86" s="37" t="str">
        <f t="shared" si="87"/>
        <v/>
      </c>
      <c r="BR86" s="37" t="str">
        <f t="shared" si="88"/>
        <v/>
      </c>
      <c r="BS86" s="37" t="str">
        <f t="shared" si="89"/>
        <v/>
      </c>
      <c r="BT86" s="37" t="str">
        <f t="shared" si="90"/>
        <v/>
      </c>
      <c r="BU86" s="37" t="str">
        <f t="shared" si="91"/>
        <v/>
      </c>
      <c r="BV86" s="37" t="str">
        <f t="shared" si="92"/>
        <v/>
      </c>
      <c r="BW86" s="37" t="str">
        <f t="shared" si="93"/>
        <v/>
      </c>
      <c r="BX86" s="37" t="str">
        <f t="shared" si="94"/>
        <v/>
      </c>
      <c r="BY86" s="37" t="str">
        <f t="shared" si="95"/>
        <v/>
      </c>
      <c r="BZ86" s="37" t="str">
        <f t="shared" si="96"/>
        <v/>
      </c>
      <c r="CA86" s="37" t="str">
        <f t="shared" si="97"/>
        <v/>
      </c>
      <c r="CB86" s="37" t="str">
        <f t="shared" si="98"/>
        <v/>
      </c>
      <c r="CC86" s="37" t="str">
        <f t="shared" si="99"/>
        <v/>
      </c>
      <c r="CD86" s="37" t="str">
        <f t="shared" si="100"/>
        <v/>
      </c>
      <c r="CE86" s="37" t="str">
        <f t="shared" si="101"/>
        <v/>
      </c>
      <c r="CF86" s="37" t="str">
        <f t="shared" si="102"/>
        <v/>
      </c>
      <c r="CG86" s="37" t="str">
        <f t="shared" si="103"/>
        <v/>
      </c>
      <c r="CH86" s="37" t="str">
        <f t="shared" si="104"/>
        <v/>
      </c>
      <c r="CI86" s="37" t="str">
        <f t="shared" si="105"/>
        <v/>
      </c>
    </row>
    <row r="87" spans="1:87">
      <c r="A87" s="16"/>
      <c r="B87" s="14" t="str">
        <f>'Gene Table'!D86</f>
        <v>NM_005037</v>
      </c>
      <c r="C87" s="14" t="s">
        <v>341</v>
      </c>
      <c r="D87" s="15" t="str">
        <f>IF(SUM('Test Sample Data'!D$3:D$98)&gt;10,IF(AND(ISNUMBER('Test Sample Data'!D86),'Test Sample Data'!D86&lt;$B$1,'Test Sample Data'!D86&gt;0),'Test Sample Data'!D86,$B$1),"")</f>
        <v/>
      </c>
      <c r="E87" s="15" t="str">
        <f>IF(SUM('Test Sample Data'!E$3:E$98)&gt;10,IF(AND(ISNUMBER('Test Sample Data'!E86),'Test Sample Data'!E86&lt;$B$1,'Test Sample Data'!E86&gt;0),'Test Sample Data'!E86,$B$1),"")</f>
        <v/>
      </c>
      <c r="F87" s="15" t="str">
        <f>IF(SUM('Test Sample Data'!F$3:F$98)&gt;10,IF(AND(ISNUMBER('Test Sample Data'!F86),'Test Sample Data'!F86&lt;$B$1,'Test Sample Data'!F86&gt;0),'Test Sample Data'!F86,$B$1),"")</f>
        <v/>
      </c>
      <c r="G87" s="15" t="str">
        <f>IF(SUM('Test Sample Data'!G$3:G$98)&gt;10,IF(AND(ISNUMBER('Test Sample Data'!G86),'Test Sample Data'!G86&lt;$B$1,'Test Sample Data'!G86&gt;0),'Test Sample Data'!G86,$B$1),"")</f>
        <v/>
      </c>
      <c r="H87" s="15" t="str">
        <f>IF(SUM('Test Sample Data'!H$3:H$98)&gt;10,IF(AND(ISNUMBER('Test Sample Data'!H86),'Test Sample Data'!H86&lt;$B$1,'Test Sample Data'!H86&gt;0),'Test Sample Data'!H86,$B$1),"")</f>
        <v/>
      </c>
      <c r="I87" s="15" t="str">
        <f>IF(SUM('Test Sample Data'!I$3:I$98)&gt;10,IF(AND(ISNUMBER('Test Sample Data'!I86),'Test Sample Data'!I86&lt;$B$1,'Test Sample Data'!I86&gt;0),'Test Sample Data'!I86,$B$1),"")</f>
        <v/>
      </c>
      <c r="J87" s="15" t="str">
        <f>IF(SUM('Test Sample Data'!J$3:J$98)&gt;10,IF(AND(ISNUMBER('Test Sample Data'!J86),'Test Sample Data'!J86&lt;$B$1,'Test Sample Data'!J86&gt;0),'Test Sample Data'!J86,$B$1),"")</f>
        <v/>
      </c>
      <c r="K87" s="15" t="str">
        <f>IF(SUM('Test Sample Data'!K$3:K$98)&gt;10,IF(AND(ISNUMBER('Test Sample Data'!K86),'Test Sample Data'!K86&lt;$B$1,'Test Sample Data'!K86&gt;0),'Test Sample Data'!K86,$B$1),"")</f>
        <v/>
      </c>
      <c r="L87" s="15" t="str">
        <f>IF(SUM('Test Sample Data'!L$3:L$98)&gt;10,IF(AND(ISNUMBER('Test Sample Data'!L86),'Test Sample Data'!L86&lt;$B$1,'Test Sample Data'!L86&gt;0),'Test Sample Data'!L86,$B$1),"")</f>
        <v/>
      </c>
      <c r="M87" s="15" t="str">
        <f>IF(SUM('Test Sample Data'!M$3:M$98)&gt;10,IF(AND(ISNUMBER('Test Sample Data'!M86),'Test Sample Data'!M86&lt;$B$1,'Test Sample Data'!M86&gt;0),'Test Sample Data'!M86,$B$1),"")</f>
        <v/>
      </c>
      <c r="N87" s="15" t="str">
        <f>'Gene Table'!D86</f>
        <v>NM_005037</v>
      </c>
      <c r="O87" s="14" t="s">
        <v>341</v>
      </c>
      <c r="P87" s="15" t="str">
        <f>IF(SUM('Control Sample Data'!D$3:D$98)&gt;10,IF(AND(ISNUMBER('Control Sample Data'!D86),'Control Sample Data'!D86&lt;$B$1,'Control Sample Data'!D86&gt;0),'Control Sample Data'!D86,$B$1),"")</f>
        <v/>
      </c>
      <c r="Q87" s="15" t="str">
        <f>IF(SUM('Control Sample Data'!E$3:E$98)&gt;10,IF(AND(ISNUMBER('Control Sample Data'!E86),'Control Sample Data'!E86&lt;$B$1,'Control Sample Data'!E86&gt;0),'Control Sample Data'!E86,$B$1),"")</f>
        <v/>
      </c>
      <c r="R87" s="15" t="str">
        <f>IF(SUM('Control Sample Data'!F$3:F$98)&gt;10,IF(AND(ISNUMBER('Control Sample Data'!F86),'Control Sample Data'!F86&lt;$B$1,'Control Sample Data'!F86&gt;0),'Control Sample Data'!F86,$B$1),"")</f>
        <v/>
      </c>
      <c r="S87" s="15" t="str">
        <f>IF(SUM('Control Sample Data'!G$3:G$98)&gt;10,IF(AND(ISNUMBER('Control Sample Data'!G86),'Control Sample Data'!G86&lt;$B$1,'Control Sample Data'!G86&gt;0),'Control Sample Data'!G86,$B$1),"")</f>
        <v/>
      </c>
      <c r="T87" s="15" t="str">
        <f>IF(SUM('Control Sample Data'!H$3:H$98)&gt;10,IF(AND(ISNUMBER('Control Sample Data'!H86),'Control Sample Data'!H86&lt;$B$1,'Control Sample Data'!H86&gt;0),'Control Sample Data'!H86,$B$1),"")</f>
        <v/>
      </c>
      <c r="U87" s="15" t="str">
        <f>IF(SUM('Control Sample Data'!I$3:I$98)&gt;10,IF(AND(ISNUMBER('Control Sample Data'!I86),'Control Sample Data'!I86&lt;$B$1,'Control Sample Data'!I86&gt;0),'Control Sample Data'!I86,$B$1),"")</f>
        <v/>
      </c>
      <c r="V87" s="15" t="str">
        <f>IF(SUM('Control Sample Data'!J$3:J$98)&gt;10,IF(AND(ISNUMBER('Control Sample Data'!J86),'Control Sample Data'!J86&lt;$B$1,'Control Sample Data'!J86&gt;0),'Control Sample Data'!J86,$B$1),"")</f>
        <v/>
      </c>
      <c r="W87" s="15" t="str">
        <f>IF(SUM('Control Sample Data'!K$3:K$98)&gt;10,IF(AND(ISNUMBER('Control Sample Data'!K86),'Control Sample Data'!K86&lt;$B$1,'Control Sample Data'!K86&gt;0),'Control Sample Data'!K86,$B$1),"")</f>
        <v/>
      </c>
      <c r="X87" s="15" t="str">
        <f>IF(SUM('Control Sample Data'!L$3:L$98)&gt;10,IF(AND(ISNUMBER('Control Sample Data'!L86),'Control Sample Data'!L86&lt;$B$1,'Control Sample Data'!L86&gt;0),'Control Sample Data'!L86,$B$1),"")</f>
        <v/>
      </c>
      <c r="Y87" s="15" t="str">
        <f>IF(SUM('Control Sample Data'!M$3:M$98)&gt;10,IF(AND(ISNUMBER('Control Sample Data'!M86),'Control Sample Data'!M86&lt;$B$1,'Control Sample Data'!M86&gt;0),'Control Sample Data'!M86,$B$1),"")</f>
        <v/>
      </c>
      <c r="AT87" s="34" t="str">
        <f t="shared" si="64"/>
        <v/>
      </c>
      <c r="AU87" s="34" t="str">
        <f t="shared" si="65"/>
        <v/>
      </c>
      <c r="AV87" s="34" t="str">
        <f t="shared" si="66"/>
        <v/>
      </c>
      <c r="AW87" s="34" t="str">
        <f t="shared" si="67"/>
        <v/>
      </c>
      <c r="AX87" s="34" t="str">
        <f t="shared" si="68"/>
        <v/>
      </c>
      <c r="AY87" s="34" t="str">
        <f t="shared" si="69"/>
        <v/>
      </c>
      <c r="AZ87" s="34" t="str">
        <f t="shared" si="70"/>
        <v/>
      </c>
      <c r="BA87" s="34" t="str">
        <f t="shared" si="71"/>
        <v/>
      </c>
      <c r="BB87" s="34" t="str">
        <f t="shared" si="72"/>
        <v/>
      </c>
      <c r="BC87" s="34" t="str">
        <f t="shared" si="73"/>
        <v/>
      </c>
      <c r="BD87" s="34" t="str">
        <f t="shared" si="74"/>
        <v/>
      </c>
      <c r="BE87" s="34" t="str">
        <f t="shared" si="75"/>
        <v/>
      </c>
      <c r="BF87" s="34" t="str">
        <f t="shared" si="76"/>
        <v/>
      </c>
      <c r="BG87" s="34" t="str">
        <f t="shared" si="77"/>
        <v/>
      </c>
      <c r="BH87" s="34" t="str">
        <f t="shared" si="78"/>
        <v/>
      </c>
      <c r="BI87" s="34" t="str">
        <f t="shared" si="79"/>
        <v/>
      </c>
      <c r="BJ87" s="34" t="str">
        <f t="shared" si="80"/>
        <v/>
      </c>
      <c r="BK87" s="34" t="str">
        <f t="shared" si="81"/>
        <v/>
      </c>
      <c r="BL87" s="34" t="str">
        <f t="shared" si="82"/>
        <v/>
      </c>
      <c r="BM87" s="34" t="str">
        <f t="shared" si="83"/>
        <v/>
      </c>
      <c r="BN87" s="36" t="e">
        <f t="shared" si="84"/>
        <v>#DIV/0!</v>
      </c>
      <c r="BO87" s="36" t="e">
        <f t="shared" si="85"/>
        <v>#DIV/0!</v>
      </c>
      <c r="BP87" s="37" t="str">
        <f t="shared" si="86"/>
        <v/>
      </c>
      <c r="BQ87" s="37" t="str">
        <f t="shared" si="87"/>
        <v/>
      </c>
      <c r="BR87" s="37" t="str">
        <f t="shared" si="88"/>
        <v/>
      </c>
      <c r="BS87" s="37" t="str">
        <f t="shared" si="89"/>
        <v/>
      </c>
      <c r="BT87" s="37" t="str">
        <f t="shared" si="90"/>
        <v/>
      </c>
      <c r="BU87" s="37" t="str">
        <f t="shared" si="91"/>
        <v/>
      </c>
      <c r="BV87" s="37" t="str">
        <f t="shared" si="92"/>
        <v/>
      </c>
      <c r="BW87" s="37" t="str">
        <f t="shared" si="93"/>
        <v/>
      </c>
      <c r="BX87" s="37" t="str">
        <f t="shared" si="94"/>
        <v/>
      </c>
      <c r="BY87" s="37" t="str">
        <f t="shared" si="95"/>
        <v/>
      </c>
      <c r="BZ87" s="37" t="str">
        <f t="shared" si="96"/>
        <v/>
      </c>
      <c r="CA87" s="37" t="str">
        <f t="shared" si="97"/>
        <v/>
      </c>
      <c r="CB87" s="37" t="str">
        <f t="shared" si="98"/>
        <v/>
      </c>
      <c r="CC87" s="37" t="str">
        <f t="shared" si="99"/>
        <v/>
      </c>
      <c r="CD87" s="37" t="str">
        <f t="shared" si="100"/>
        <v/>
      </c>
      <c r="CE87" s="37" t="str">
        <f t="shared" si="101"/>
        <v/>
      </c>
      <c r="CF87" s="37" t="str">
        <f t="shared" si="102"/>
        <v/>
      </c>
      <c r="CG87" s="37" t="str">
        <f t="shared" si="103"/>
        <v/>
      </c>
      <c r="CH87" s="37" t="str">
        <f t="shared" si="104"/>
        <v/>
      </c>
      <c r="CI87" s="37" t="str">
        <f t="shared" si="105"/>
        <v/>
      </c>
    </row>
    <row r="88" spans="1:87">
      <c r="A88" s="16"/>
      <c r="B88" s="14" t="str">
        <f>'Gene Table'!D87</f>
        <v>HGDC</v>
      </c>
      <c r="C88" s="14" t="s">
        <v>345</v>
      </c>
      <c r="D88" s="15" t="str">
        <f>IF(SUM('Test Sample Data'!D$3:D$98)&gt;10,IF(AND(ISNUMBER('Test Sample Data'!D87),'Test Sample Data'!D87&lt;$B$1,'Test Sample Data'!D87&gt;0),'Test Sample Data'!D87,$B$1),"")</f>
        <v/>
      </c>
      <c r="E88" s="15" t="str">
        <f>IF(SUM('Test Sample Data'!E$3:E$98)&gt;10,IF(AND(ISNUMBER('Test Sample Data'!E87),'Test Sample Data'!E87&lt;$B$1,'Test Sample Data'!E87&gt;0),'Test Sample Data'!E87,$B$1),"")</f>
        <v/>
      </c>
      <c r="F88" s="15" t="str">
        <f>IF(SUM('Test Sample Data'!F$3:F$98)&gt;10,IF(AND(ISNUMBER('Test Sample Data'!F87),'Test Sample Data'!F87&lt;$B$1,'Test Sample Data'!F87&gt;0),'Test Sample Data'!F87,$B$1),"")</f>
        <v/>
      </c>
      <c r="G88" s="15" t="str">
        <f>IF(SUM('Test Sample Data'!G$3:G$98)&gt;10,IF(AND(ISNUMBER('Test Sample Data'!G87),'Test Sample Data'!G87&lt;$B$1,'Test Sample Data'!G87&gt;0),'Test Sample Data'!G87,$B$1),"")</f>
        <v/>
      </c>
      <c r="H88" s="15" t="str">
        <f>IF(SUM('Test Sample Data'!H$3:H$98)&gt;10,IF(AND(ISNUMBER('Test Sample Data'!H87),'Test Sample Data'!H87&lt;$B$1,'Test Sample Data'!H87&gt;0),'Test Sample Data'!H87,$B$1),"")</f>
        <v/>
      </c>
      <c r="I88" s="15" t="str">
        <f>IF(SUM('Test Sample Data'!I$3:I$98)&gt;10,IF(AND(ISNUMBER('Test Sample Data'!I87),'Test Sample Data'!I87&lt;$B$1,'Test Sample Data'!I87&gt;0),'Test Sample Data'!I87,$B$1),"")</f>
        <v/>
      </c>
      <c r="J88" s="15" t="str">
        <f>IF(SUM('Test Sample Data'!J$3:J$98)&gt;10,IF(AND(ISNUMBER('Test Sample Data'!J87),'Test Sample Data'!J87&lt;$B$1,'Test Sample Data'!J87&gt;0),'Test Sample Data'!J87,$B$1),"")</f>
        <v/>
      </c>
      <c r="K88" s="15" t="str">
        <f>IF(SUM('Test Sample Data'!K$3:K$98)&gt;10,IF(AND(ISNUMBER('Test Sample Data'!K87),'Test Sample Data'!K87&lt;$B$1,'Test Sample Data'!K87&gt;0),'Test Sample Data'!K87,$B$1),"")</f>
        <v/>
      </c>
      <c r="L88" s="15" t="str">
        <f>IF(SUM('Test Sample Data'!L$3:L$98)&gt;10,IF(AND(ISNUMBER('Test Sample Data'!L87),'Test Sample Data'!L87&lt;$B$1,'Test Sample Data'!L87&gt;0),'Test Sample Data'!L87,$B$1),"")</f>
        <v/>
      </c>
      <c r="M88" s="15" t="str">
        <f>IF(SUM('Test Sample Data'!M$3:M$98)&gt;10,IF(AND(ISNUMBER('Test Sample Data'!M87),'Test Sample Data'!M87&lt;$B$1,'Test Sample Data'!M87&gt;0),'Test Sample Data'!M87,$B$1),"")</f>
        <v/>
      </c>
      <c r="N88" s="15" t="str">
        <f>'Gene Table'!D87</f>
        <v>HGDC</v>
      </c>
      <c r="O88" s="14" t="s">
        <v>345</v>
      </c>
      <c r="P88" s="15" t="str">
        <f>IF(SUM('Control Sample Data'!D$3:D$98)&gt;10,IF(AND(ISNUMBER('Control Sample Data'!D87),'Control Sample Data'!D87&lt;$B$1,'Control Sample Data'!D87&gt;0),'Control Sample Data'!D87,$B$1),"")</f>
        <v/>
      </c>
      <c r="Q88" s="15" t="str">
        <f>IF(SUM('Control Sample Data'!E$3:E$98)&gt;10,IF(AND(ISNUMBER('Control Sample Data'!E87),'Control Sample Data'!E87&lt;$B$1,'Control Sample Data'!E87&gt;0),'Control Sample Data'!E87,$B$1),"")</f>
        <v/>
      </c>
      <c r="R88" s="15" t="str">
        <f>IF(SUM('Control Sample Data'!F$3:F$98)&gt;10,IF(AND(ISNUMBER('Control Sample Data'!F87),'Control Sample Data'!F87&lt;$B$1,'Control Sample Data'!F87&gt;0),'Control Sample Data'!F87,$B$1),"")</f>
        <v/>
      </c>
      <c r="S88" s="15" t="str">
        <f>IF(SUM('Control Sample Data'!G$3:G$98)&gt;10,IF(AND(ISNUMBER('Control Sample Data'!G87),'Control Sample Data'!G87&lt;$B$1,'Control Sample Data'!G87&gt;0),'Control Sample Data'!G87,$B$1),"")</f>
        <v/>
      </c>
      <c r="T88" s="15" t="str">
        <f>IF(SUM('Control Sample Data'!H$3:H$98)&gt;10,IF(AND(ISNUMBER('Control Sample Data'!H87),'Control Sample Data'!H87&lt;$B$1,'Control Sample Data'!H87&gt;0),'Control Sample Data'!H87,$B$1),"")</f>
        <v/>
      </c>
      <c r="U88" s="15" t="str">
        <f>IF(SUM('Control Sample Data'!I$3:I$98)&gt;10,IF(AND(ISNUMBER('Control Sample Data'!I87),'Control Sample Data'!I87&lt;$B$1,'Control Sample Data'!I87&gt;0),'Control Sample Data'!I87,$B$1),"")</f>
        <v/>
      </c>
      <c r="V88" s="15" t="str">
        <f>IF(SUM('Control Sample Data'!J$3:J$98)&gt;10,IF(AND(ISNUMBER('Control Sample Data'!J87),'Control Sample Data'!J87&lt;$B$1,'Control Sample Data'!J87&gt;0),'Control Sample Data'!J87,$B$1),"")</f>
        <v/>
      </c>
      <c r="W88" s="15" t="str">
        <f>IF(SUM('Control Sample Data'!K$3:K$98)&gt;10,IF(AND(ISNUMBER('Control Sample Data'!K87),'Control Sample Data'!K87&lt;$B$1,'Control Sample Data'!K87&gt;0),'Control Sample Data'!K87,$B$1),"")</f>
        <v/>
      </c>
      <c r="X88" s="15" t="str">
        <f>IF(SUM('Control Sample Data'!L$3:L$98)&gt;10,IF(AND(ISNUMBER('Control Sample Data'!L87),'Control Sample Data'!L87&lt;$B$1,'Control Sample Data'!L87&gt;0),'Control Sample Data'!L87,$B$1),"")</f>
        <v/>
      </c>
      <c r="Y88" s="15" t="str">
        <f>IF(SUM('Control Sample Data'!M$3:M$98)&gt;10,IF(AND(ISNUMBER('Control Sample Data'!M87),'Control Sample Data'!M87&lt;$B$1,'Control Sample Data'!M87&gt;0),'Control Sample Data'!M87,$B$1),"")</f>
        <v/>
      </c>
      <c r="AT88" s="34" t="str">
        <f t="shared" si="64"/>
        <v/>
      </c>
      <c r="AU88" s="34" t="str">
        <f t="shared" si="65"/>
        <v/>
      </c>
      <c r="AV88" s="34" t="str">
        <f t="shared" si="66"/>
        <v/>
      </c>
      <c r="AW88" s="34" t="str">
        <f t="shared" si="67"/>
        <v/>
      </c>
      <c r="AX88" s="34" t="str">
        <f t="shared" si="68"/>
        <v/>
      </c>
      <c r="AY88" s="34" t="str">
        <f t="shared" si="69"/>
        <v/>
      </c>
      <c r="AZ88" s="34" t="str">
        <f t="shared" si="70"/>
        <v/>
      </c>
      <c r="BA88" s="34" t="str">
        <f t="shared" si="71"/>
        <v/>
      </c>
      <c r="BB88" s="34" t="str">
        <f t="shared" si="72"/>
        <v/>
      </c>
      <c r="BC88" s="34" t="str">
        <f t="shared" si="73"/>
        <v/>
      </c>
      <c r="BD88" s="34" t="str">
        <f t="shared" si="74"/>
        <v/>
      </c>
      <c r="BE88" s="34" t="str">
        <f t="shared" si="75"/>
        <v/>
      </c>
      <c r="BF88" s="34" t="str">
        <f t="shared" si="76"/>
        <v/>
      </c>
      <c r="BG88" s="34" t="str">
        <f t="shared" si="77"/>
        <v/>
      </c>
      <c r="BH88" s="34" t="str">
        <f t="shared" si="78"/>
        <v/>
      </c>
      <c r="BI88" s="34" t="str">
        <f t="shared" si="79"/>
        <v/>
      </c>
      <c r="BJ88" s="34" t="str">
        <f t="shared" si="80"/>
        <v/>
      </c>
      <c r="BK88" s="34" t="str">
        <f t="shared" si="81"/>
        <v/>
      </c>
      <c r="BL88" s="34" t="str">
        <f t="shared" si="82"/>
        <v/>
      </c>
      <c r="BM88" s="34" t="str">
        <f t="shared" si="83"/>
        <v/>
      </c>
      <c r="BN88" s="36" t="e">
        <f t="shared" si="84"/>
        <v>#DIV/0!</v>
      </c>
      <c r="BO88" s="36" t="e">
        <f t="shared" si="85"/>
        <v>#DIV/0!</v>
      </c>
      <c r="BP88" s="37" t="str">
        <f t="shared" si="86"/>
        <v/>
      </c>
      <c r="BQ88" s="37" t="str">
        <f t="shared" si="87"/>
        <v/>
      </c>
      <c r="BR88" s="37" t="str">
        <f t="shared" si="88"/>
        <v/>
      </c>
      <c r="BS88" s="37" t="str">
        <f t="shared" si="89"/>
        <v/>
      </c>
      <c r="BT88" s="37" t="str">
        <f t="shared" si="90"/>
        <v/>
      </c>
      <c r="BU88" s="37" t="str">
        <f t="shared" si="91"/>
        <v/>
      </c>
      <c r="BV88" s="37" t="str">
        <f t="shared" si="92"/>
        <v/>
      </c>
      <c r="BW88" s="37" t="str">
        <f t="shared" si="93"/>
        <v/>
      </c>
      <c r="BX88" s="37" t="str">
        <f t="shared" si="94"/>
        <v/>
      </c>
      <c r="BY88" s="37" t="str">
        <f t="shared" si="95"/>
        <v/>
      </c>
      <c r="BZ88" s="37" t="str">
        <f t="shared" si="96"/>
        <v/>
      </c>
      <c r="CA88" s="37" t="str">
        <f t="shared" si="97"/>
        <v/>
      </c>
      <c r="CB88" s="37" t="str">
        <f t="shared" si="98"/>
        <v/>
      </c>
      <c r="CC88" s="37" t="str">
        <f t="shared" si="99"/>
        <v/>
      </c>
      <c r="CD88" s="37" t="str">
        <f t="shared" si="100"/>
        <v/>
      </c>
      <c r="CE88" s="37" t="str">
        <f t="shared" si="101"/>
        <v/>
      </c>
      <c r="CF88" s="37" t="str">
        <f t="shared" si="102"/>
        <v/>
      </c>
      <c r="CG88" s="37" t="str">
        <f t="shared" si="103"/>
        <v/>
      </c>
      <c r="CH88" s="37" t="str">
        <f t="shared" si="104"/>
        <v/>
      </c>
      <c r="CI88" s="37" t="str">
        <f t="shared" si="105"/>
        <v/>
      </c>
    </row>
    <row r="89" customHeight="1" spans="1:87">
      <c r="A89" s="16"/>
      <c r="B89" s="14" t="str">
        <f>'Gene Table'!D88</f>
        <v>HGDC</v>
      </c>
      <c r="C89" s="14" t="s">
        <v>347</v>
      </c>
      <c r="D89" s="15" t="str">
        <f>IF(SUM('Test Sample Data'!D$3:D$98)&gt;10,IF(AND(ISNUMBER('Test Sample Data'!D88),'Test Sample Data'!D88&lt;$B$1,'Test Sample Data'!D88&gt;0),'Test Sample Data'!D88,$B$1),"")</f>
        <v/>
      </c>
      <c r="E89" s="15" t="str">
        <f>IF(SUM('Test Sample Data'!E$3:E$98)&gt;10,IF(AND(ISNUMBER('Test Sample Data'!E88),'Test Sample Data'!E88&lt;$B$1,'Test Sample Data'!E88&gt;0),'Test Sample Data'!E88,$B$1),"")</f>
        <v/>
      </c>
      <c r="F89" s="15" t="str">
        <f>IF(SUM('Test Sample Data'!F$3:F$98)&gt;10,IF(AND(ISNUMBER('Test Sample Data'!F88),'Test Sample Data'!F88&lt;$B$1,'Test Sample Data'!F88&gt;0),'Test Sample Data'!F88,$B$1),"")</f>
        <v/>
      </c>
      <c r="G89" s="15" t="str">
        <f>IF(SUM('Test Sample Data'!G$3:G$98)&gt;10,IF(AND(ISNUMBER('Test Sample Data'!G88),'Test Sample Data'!G88&lt;$B$1,'Test Sample Data'!G88&gt;0),'Test Sample Data'!G88,$B$1),"")</f>
        <v/>
      </c>
      <c r="H89" s="15" t="str">
        <f>IF(SUM('Test Sample Data'!H$3:H$98)&gt;10,IF(AND(ISNUMBER('Test Sample Data'!H88),'Test Sample Data'!H88&lt;$B$1,'Test Sample Data'!H88&gt;0),'Test Sample Data'!H88,$B$1),"")</f>
        <v/>
      </c>
      <c r="I89" s="15" t="str">
        <f>IF(SUM('Test Sample Data'!I$3:I$98)&gt;10,IF(AND(ISNUMBER('Test Sample Data'!I88),'Test Sample Data'!I88&lt;$B$1,'Test Sample Data'!I88&gt;0),'Test Sample Data'!I88,$B$1),"")</f>
        <v/>
      </c>
      <c r="J89" s="15" t="str">
        <f>IF(SUM('Test Sample Data'!J$3:J$98)&gt;10,IF(AND(ISNUMBER('Test Sample Data'!J88),'Test Sample Data'!J88&lt;$B$1,'Test Sample Data'!J88&gt;0),'Test Sample Data'!J88,$B$1),"")</f>
        <v/>
      </c>
      <c r="K89" s="15" t="str">
        <f>IF(SUM('Test Sample Data'!K$3:K$98)&gt;10,IF(AND(ISNUMBER('Test Sample Data'!K88),'Test Sample Data'!K88&lt;$B$1,'Test Sample Data'!K88&gt;0),'Test Sample Data'!K88,$B$1),"")</f>
        <v/>
      </c>
      <c r="L89" s="15" t="str">
        <f>IF(SUM('Test Sample Data'!L$3:L$98)&gt;10,IF(AND(ISNUMBER('Test Sample Data'!L88),'Test Sample Data'!L88&lt;$B$1,'Test Sample Data'!L88&gt;0),'Test Sample Data'!L88,$B$1),"")</f>
        <v/>
      </c>
      <c r="M89" s="15" t="str">
        <f>IF(SUM('Test Sample Data'!M$3:M$98)&gt;10,IF(AND(ISNUMBER('Test Sample Data'!M88),'Test Sample Data'!M88&lt;$B$1,'Test Sample Data'!M88&gt;0),'Test Sample Data'!M88,$B$1),"")</f>
        <v/>
      </c>
      <c r="N89" s="15" t="str">
        <f>'Gene Table'!D88</f>
        <v>HGDC</v>
      </c>
      <c r="O89" s="14" t="s">
        <v>347</v>
      </c>
      <c r="P89" s="15" t="str">
        <f>IF(SUM('Control Sample Data'!D$3:D$98)&gt;10,IF(AND(ISNUMBER('Control Sample Data'!D88),'Control Sample Data'!D88&lt;$B$1,'Control Sample Data'!D88&gt;0),'Control Sample Data'!D88,$B$1),"")</f>
        <v/>
      </c>
      <c r="Q89" s="15" t="str">
        <f>IF(SUM('Control Sample Data'!E$3:E$98)&gt;10,IF(AND(ISNUMBER('Control Sample Data'!E88),'Control Sample Data'!E88&lt;$B$1,'Control Sample Data'!E88&gt;0),'Control Sample Data'!E88,$B$1),"")</f>
        <v/>
      </c>
      <c r="R89" s="15" t="str">
        <f>IF(SUM('Control Sample Data'!F$3:F$98)&gt;10,IF(AND(ISNUMBER('Control Sample Data'!F88),'Control Sample Data'!F88&lt;$B$1,'Control Sample Data'!F88&gt;0),'Control Sample Data'!F88,$B$1),"")</f>
        <v/>
      </c>
      <c r="S89" s="15" t="str">
        <f>IF(SUM('Control Sample Data'!G$3:G$98)&gt;10,IF(AND(ISNUMBER('Control Sample Data'!G88),'Control Sample Data'!G88&lt;$B$1,'Control Sample Data'!G88&gt;0),'Control Sample Data'!G88,$B$1),"")</f>
        <v/>
      </c>
      <c r="T89" s="15" t="str">
        <f>IF(SUM('Control Sample Data'!H$3:H$98)&gt;10,IF(AND(ISNUMBER('Control Sample Data'!H88),'Control Sample Data'!H88&lt;$B$1,'Control Sample Data'!H88&gt;0),'Control Sample Data'!H88,$B$1),"")</f>
        <v/>
      </c>
      <c r="U89" s="15" t="str">
        <f>IF(SUM('Control Sample Data'!I$3:I$98)&gt;10,IF(AND(ISNUMBER('Control Sample Data'!I88),'Control Sample Data'!I88&lt;$B$1,'Control Sample Data'!I88&gt;0),'Control Sample Data'!I88,$B$1),"")</f>
        <v/>
      </c>
      <c r="V89" s="15" t="str">
        <f>IF(SUM('Control Sample Data'!J$3:J$98)&gt;10,IF(AND(ISNUMBER('Control Sample Data'!J88),'Control Sample Data'!J88&lt;$B$1,'Control Sample Data'!J88&gt;0),'Control Sample Data'!J88,$B$1),"")</f>
        <v/>
      </c>
      <c r="W89" s="15" t="str">
        <f>IF(SUM('Control Sample Data'!K$3:K$98)&gt;10,IF(AND(ISNUMBER('Control Sample Data'!K88),'Control Sample Data'!K88&lt;$B$1,'Control Sample Data'!K88&gt;0),'Control Sample Data'!K88,$B$1),"")</f>
        <v/>
      </c>
      <c r="X89" s="15" t="str">
        <f>IF(SUM('Control Sample Data'!L$3:L$98)&gt;10,IF(AND(ISNUMBER('Control Sample Data'!L88),'Control Sample Data'!L88&lt;$B$1,'Control Sample Data'!L88&gt;0),'Control Sample Data'!L88,$B$1),"")</f>
        <v/>
      </c>
      <c r="Y89" s="15" t="str">
        <f>IF(SUM('Control Sample Data'!M$3:M$98)&gt;10,IF(AND(ISNUMBER('Control Sample Data'!M88),'Control Sample Data'!M88&lt;$B$1,'Control Sample Data'!M88&gt;0),'Control Sample Data'!M88,$B$1),"")</f>
        <v/>
      </c>
      <c r="AT89" s="34" t="str">
        <f t="shared" si="64"/>
        <v/>
      </c>
      <c r="AU89" s="34" t="str">
        <f t="shared" si="65"/>
        <v/>
      </c>
      <c r="AV89" s="34" t="str">
        <f t="shared" si="66"/>
        <v/>
      </c>
      <c r="AW89" s="34" t="str">
        <f t="shared" si="67"/>
        <v/>
      </c>
      <c r="AX89" s="34" t="str">
        <f t="shared" si="68"/>
        <v/>
      </c>
      <c r="AY89" s="34" t="str">
        <f t="shared" si="69"/>
        <v/>
      </c>
      <c r="AZ89" s="34" t="str">
        <f t="shared" si="70"/>
        <v/>
      </c>
      <c r="BA89" s="34" t="str">
        <f t="shared" si="71"/>
        <v/>
      </c>
      <c r="BB89" s="34" t="str">
        <f t="shared" si="72"/>
        <v/>
      </c>
      <c r="BC89" s="34" t="str">
        <f t="shared" si="73"/>
        <v/>
      </c>
      <c r="BD89" s="34" t="str">
        <f t="shared" si="74"/>
        <v/>
      </c>
      <c r="BE89" s="34" t="str">
        <f t="shared" si="75"/>
        <v/>
      </c>
      <c r="BF89" s="34" t="str">
        <f t="shared" si="76"/>
        <v/>
      </c>
      <c r="BG89" s="34" t="str">
        <f t="shared" si="77"/>
        <v/>
      </c>
      <c r="BH89" s="34" t="str">
        <f t="shared" si="78"/>
        <v/>
      </c>
      <c r="BI89" s="34" t="str">
        <f t="shared" si="79"/>
        <v/>
      </c>
      <c r="BJ89" s="34" t="str">
        <f t="shared" si="80"/>
        <v/>
      </c>
      <c r="BK89" s="34" t="str">
        <f t="shared" si="81"/>
        <v/>
      </c>
      <c r="BL89" s="34" t="str">
        <f t="shared" si="82"/>
        <v/>
      </c>
      <c r="BM89" s="34" t="str">
        <f t="shared" si="83"/>
        <v/>
      </c>
      <c r="BN89" s="36" t="e">
        <f t="shared" si="84"/>
        <v>#DIV/0!</v>
      </c>
      <c r="BO89" s="36" t="e">
        <f t="shared" si="85"/>
        <v>#DIV/0!</v>
      </c>
      <c r="BP89" s="37" t="str">
        <f t="shared" si="86"/>
        <v/>
      </c>
      <c r="BQ89" s="37" t="str">
        <f t="shared" si="87"/>
        <v/>
      </c>
      <c r="BR89" s="37" t="str">
        <f t="shared" si="88"/>
        <v/>
      </c>
      <c r="BS89" s="37" t="str">
        <f t="shared" si="89"/>
        <v/>
      </c>
      <c r="BT89" s="37" t="str">
        <f t="shared" si="90"/>
        <v/>
      </c>
      <c r="BU89" s="37" t="str">
        <f t="shared" si="91"/>
        <v/>
      </c>
      <c r="BV89" s="37" t="str">
        <f t="shared" si="92"/>
        <v/>
      </c>
      <c r="BW89" s="37" t="str">
        <f t="shared" si="93"/>
        <v/>
      </c>
      <c r="BX89" s="37" t="str">
        <f t="shared" si="94"/>
        <v/>
      </c>
      <c r="BY89" s="37" t="str">
        <f t="shared" si="95"/>
        <v/>
      </c>
      <c r="BZ89" s="37" t="str">
        <f t="shared" si="96"/>
        <v/>
      </c>
      <c r="CA89" s="37" t="str">
        <f t="shared" si="97"/>
        <v/>
      </c>
      <c r="CB89" s="37" t="str">
        <f t="shared" si="98"/>
        <v/>
      </c>
      <c r="CC89" s="37" t="str">
        <f t="shared" si="99"/>
        <v/>
      </c>
      <c r="CD89" s="37" t="str">
        <f t="shared" si="100"/>
        <v/>
      </c>
      <c r="CE89" s="37" t="str">
        <f t="shared" si="101"/>
        <v/>
      </c>
      <c r="CF89" s="37" t="str">
        <f t="shared" si="102"/>
        <v/>
      </c>
      <c r="CG89" s="37" t="str">
        <f t="shared" si="103"/>
        <v/>
      </c>
      <c r="CH89" s="37" t="str">
        <f t="shared" si="104"/>
        <v/>
      </c>
      <c r="CI89" s="37" t="str">
        <f t="shared" si="105"/>
        <v/>
      </c>
    </row>
    <row r="90" spans="1:87">
      <c r="A90" s="16"/>
      <c r="B90" s="14" t="str">
        <f>'Gene Table'!D89</f>
        <v>NM_002046</v>
      </c>
      <c r="C90" s="14" t="s">
        <v>348</v>
      </c>
      <c r="D90" s="15" t="str">
        <f>IF(SUM('Test Sample Data'!D$3:D$98)&gt;10,IF(AND(ISNUMBER('Test Sample Data'!D89),'Test Sample Data'!D89&lt;$B$1,'Test Sample Data'!D89&gt;0),'Test Sample Data'!D89,$B$1),"")</f>
        <v/>
      </c>
      <c r="E90" s="15" t="str">
        <f>IF(SUM('Test Sample Data'!E$3:E$98)&gt;10,IF(AND(ISNUMBER('Test Sample Data'!E89),'Test Sample Data'!E89&lt;$B$1,'Test Sample Data'!E89&gt;0),'Test Sample Data'!E89,$B$1),"")</f>
        <v/>
      </c>
      <c r="F90" s="15" t="str">
        <f>IF(SUM('Test Sample Data'!F$3:F$98)&gt;10,IF(AND(ISNUMBER('Test Sample Data'!F89),'Test Sample Data'!F89&lt;$B$1,'Test Sample Data'!F89&gt;0),'Test Sample Data'!F89,$B$1),"")</f>
        <v/>
      </c>
      <c r="G90" s="15" t="str">
        <f>IF(SUM('Test Sample Data'!G$3:G$98)&gt;10,IF(AND(ISNUMBER('Test Sample Data'!G89),'Test Sample Data'!G89&lt;$B$1,'Test Sample Data'!G89&gt;0),'Test Sample Data'!G89,$B$1),"")</f>
        <v/>
      </c>
      <c r="H90" s="15" t="str">
        <f>IF(SUM('Test Sample Data'!H$3:H$98)&gt;10,IF(AND(ISNUMBER('Test Sample Data'!H89),'Test Sample Data'!H89&lt;$B$1,'Test Sample Data'!H89&gt;0),'Test Sample Data'!H89,$B$1),"")</f>
        <v/>
      </c>
      <c r="I90" s="15" t="str">
        <f>IF(SUM('Test Sample Data'!I$3:I$98)&gt;10,IF(AND(ISNUMBER('Test Sample Data'!I89),'Test Sample Data'!I89&lt;$B$1,'Test Sample Data'!I89&gt;0),'Test Sample Data'!I89,$B$1),"")</f>
        <v/>
      </c>
      <c r="J90" s="15" t="str">
        <f>IF(SUM('Test Sample Data'!J$3:J$98)&gt;10,IF(AND(ISNUMBER('Test Sample Data'!J89),'Test Sample Data'!J89&lt;$B$1,'Test Sample Data'!J89&gt;0),'Test Sample Data'!J89,$B$1),"")</f>
        <v/>
      </c>
      <c r="K90" s="15" t="str">
        <f>IF(SUM('Test Sample Data'!K$3:K$98)&gt;10,IF(AND(ISNUMBER('Test Sample Data'!K89),'Test Sample Data'!K89&lt;$B$1,'Test Sample Data'!K89&gt;0),'Test Sample Data'!K89,$B$1),"")</f>
        <v/>
      </c>
      <c r="L90" s="15" t="str">
        <f>IF(SUM('Test Sample Data'!L$3:L$98)&gt;10,IF(AND(ISNUMBER('Test Sample Data'!L89),'Test Sample Data'!L89&lt;$B$1,'Test Sample Data'!L89&gt;0),'Test Sample Data'!L89,$B$1),"")</f>
        <v/>
      </c>
      <c r="M90" s="15" t="str">
        <f>IF(SUM('Test Sample Data'!M$3:M$98)&gt;10,IF(AND(ISNUMBER('Test Sample Data'!M89),'Test Sample Data'!M89&lt;$B$1,'Test Sample Data'!M89&gt;0),'Test Sample Data'!M89,$B$1),"")</f>
        <v/>
      </c>
      <c r="N90" s="15" t="str">
        <f>'Gene Table'!D89</f>
        <v>NM_002046</v>
      </c>
      <c r="O90" s="14" t="s">
        <v>348</v>
      </c>
      <c r="P90" s="15" t="str">
        <f>IF(SUM('Control Sample Data'!D$3:D$98)&gt;10,IF(AND(ISNUMBER('Control Sample Data'!D89),'Control Sample Data'!D89&lt;$B$1,'Control Sample Data'!D89&gt;0),'Control Sample Data'!D89,$B$1),"")</f>
        <v/>
      </c>
      <c r="Q90" s="15" t="str">
        <f>IF(SUM('Control Sample Data'!E$3:E$98)&gt;10,IF(AND(ISNUMBER('Control Sample Data'!E89),'Control Sample Data'!E89&lt;$B$1,'Control Sample Data'!E89&gt;0),'Control Sample Data'!E89,$B$1),"")</f>
        <v/>
      </c>
      <c r="R90" s="15" t="str">
        <f>IF(SUM('Control Sample Data'!F$3:F$98)&gt;10,IF(AND(ISNUMBER('Control Sample Data'!F89),'Control Sample Data'!F89&lt;$B$1,'Control Sample Data'!F89&gt;0),'Control Sample Data'!F89,$B$1),"")</f>
        <v/>
      </c>
      <c r="S90" s="15" t="str">
        <f>IF(SUM('Control Sample Data'!G$3:G$98)&gt;10,IF(AND(ISNUMBER('Control Sample Data'!G89),'Control Sample Data'!G89&lt;$B$1,'Control Sample Data'!G89&gt;0),'Control Sample Data'!G89,$B$1),"")</f>
        <v/>
      </c>
      <c r="T90" s="15" t="str">
        <f>IF(SUM('Control Sample Data'!H$3:H$98)&gt;10,IF(AND(ISNUMBER('Control Sample Data'!H89),'Control Sample Data'!H89&lt;$B$1,'Control Sample Data'!H89&gt;0),'Control Sample Data'!H89,$B$1),"")</f>
        <v/>
      </c>
      <c r="U90" s="15" t="str">
        <f>IF(SUM('Control Sample Data'!I$3:I$98)&gt;10,IF(AND(ISNUMBER('Control Sample Data'!I89),'Control Sample Data'!I89&lt;$B$1,'Control Sample Data'!I89&gt;0),'Control Sample Data'!I89,$B$1),"")</f>
        <v/>
      </c>
      <c r="V90" s="15" t="str">
        <f>IF(SUM('Control Sample Data'!J$3:J$98)&gt;10,IF(AND(ISNUMBER('Control Sample Data'!J89),'Control Sample Data'!J89&lt;$B$1,'Control Sample Data'!J89&gt;0),'Control Sample Data'!J89,$B$1),"")</f>
        <v/>
      </c>
      <c r="W90" s="15" t="str">
        <f>IF(SUM('Control Sample Data'!K$3:K$98)&gt;10,IF(AND(ISNUMBER('Control Sample Data'!K89),'Control Sample Data'!K89&lt;$B$1,'Control Sample Data'!K89&gt;0),'Control Sample Data'!K89,$B$1),"")</f>
        <v/>
      </c>
      <c r="X90" s="15" t="str">
        <f>IF(SUM('Control Sample Data'!L$3:L$98)&gt;10,IF(AND(ISNUMBER('Control Sample Data'!L89),'Control Sample Data'!L89&lt;$B$1,'Control Sample Data'!L89&gt;0),'Control Sample Data'!L89,$B$1),"")</f>
        <v/>
      </c>
      <c r="Y90" s="15" t="str">
        <f>IF(SUM('Control Sample Data'!M$3:M$98)&gt;10,IF(AND(ISNUMBER('Control Sample Data'!M89),'Control Sample Data'!M89&lt;$B$1,'Control Sample Data'!M89&gt;0),'Control Sample Data'!M89,$B$1),"")</f>
        <v/>
      </c>
      <c r="AT90" s="34" t="str">
        <f t="shared" si="64"/>
        <v/>
      </c>
      <c r="AU90" s="34" t="str">
        <f t="shared" si="65"/>
        <v/>
      </c>
      <c r="AV90" s="34" t="str">
        <f t="shared" si="66"/>
        <v/>
      </c>
      <c r="AW90" s="34" t="str">
        <f t="shared" si="67"/>
        <v/>
      </c>
      <c r="AX90" s="34" t="str">
        <f t="shared" si="68"/>
        <v/>
      </c>
      <c r="AY90" s="34" t="str">
        <f t="shared" si="69"/>
        <v/>
      </c>
      <c r="AZ90" s="34" t="str">
        <f t="shared" si="70"/>
        <v/>
      </c>
      <c r="BA90" s="34" t="str">
        <f t="shared" si="71"/>
        <v/>
      </c>
      <c r="BB90" s="34" t="str">
        <f t="shared" si="72"/>
        <v/>
      </c>
      <c r="BC90" s="34" t="str">
        <f t="shared" si="73"/>
        <v/>
      </c>
      <c r="BD90" s="34" t="str">
        <f t="shared" si="74"/>
        <v/>
      </c>
      <c r="BE90" s="34" t="str">
        <f t="shared" si="75"/>
        <v/>
      </c>
      <c r="BF90" s="34" t="str">
        <f t="shared" si="76"/>
        <v/>
      </c>
      <c r="BG90" s="34" t="str">
        <f t="shared" si="77"/>
        <v/>
      </c>
      <c r="BH90" s="34" t="str">
        <f t="shared" si="78"/>
        <v/>
      </c>
      <c r="BI90" s="34" t="str">
        <f t="shared" si="79"/>
        <v/>
      </c>
      <c r="BJ90" s="34" t="str">
        <f t="shared" si="80"/>
        <v/>
      </c>
      <c r="BK90" s="34" t="str">
        <f t="shared" si="81"/>
        <v/>
      </c>
      <c r="BL90" s="34" t="str">
        <f t="shared" si="82"/>
        <v/>
      </c>
      <c r="BM90" s="34" t="str">
        <f t="shared" si="83"/>
        <v/>
      </c>
      <c r="BN90" s="36" t="e">
        <f t="shared" si="84"/>
        <v>#DIV/0!</v>
      </c>
      <c r="BO90" s="36" t="e">
        <f t="shared" si="85"/>
        <v>#DIV/0!</v>
      </c>
      <c r="BP90" s="37" t="str">
        <f t="shared" si="86"/>
        <v/>
      </c>
      <c r="BQ90" s="37" t="str">
        <f t="shared" si="87"/>
        <v/>
      </c>
      <c r="BR90" s="37" t="str">
        <f t="shared" si="88"/>
        <v/>
      </c>
      <c r="BS90" s="37" t="str">
        <f t="shared" si="89"/>
        <v/>
      </c>
      <c r="BT90" s="37" t="str">
        <f t="shared" si="90"/>
        <v/>
      </c>
      <c r="BU90" s="37" t="str">
        <f t="shared" si="91"/>
        <v/>
      </c>
      <c r="BV90" s="37" t="str">
        <f t="shared" si="92"/>
        <v/>
      </c>
      <c r="BW90" s="37" t="str">
        <f t="shared" si="93"/>
        <v/>
      </c>
      <c r="BX90" s="37" t="str">
        <f t="shared" si="94"/>
        <v/>
      </c>
      <c r="BY90" s="37" t="str">
        <f t="shared" si="95"/>
        <v/>
      </c>
      <c r="BZ90" s="37" t="str">
        <f t="shared" si="96"/>
        <v/>
      </c>
      <c r="CA90" s="37" t="str">
        <f t="shared" si="97"/>
        <v/>
      </c>
      <c r="CB90" s="37" t="str">
        <f t="shared" si="98"/>
        <v/>
      </c>
      <c r="CC90" s="37" t="str">
        <f t="shared" si="99"/>
        <v/>
      </c>
      <c r="CD90" s="37" t="str">
        <f t="shared" si="100"/>
        <v/>
      </c>
      <c r="CE90" s="37" t="str">
        <f t="shared" si="101"/>
        <v/>
      </c>
      <c r="CF90" s="37" t="str">
        <f t="shared" si="102"/>
        <v/>
      </c>
      <c r="CG90" s="37" t="str">
        <f t="shared" si="103"/>
        <v/>
      </c>
      <c r="CH90" s="37" t="str">
        <f t="shared" si="104"/>
        <v/>
      </c>
      <c r="CI90" s="37" t="str">
        <f t="shared" si="105"/>
        <v/>
      </c>
    </row>
    <row r="91" spans="1:87">
      <c r="A91" s="16"/>
      <c r="B91" s="14" t="str">
        <f>'Gene Table'!D90</f>
        <v>NM_001101</v>
      </c>
      <c r="C91" s="14" t="s">
        <v>352</v>
      </c>
      <c r="D91" s="15" t="str">
        <f>IF(SUM('Test Sample Data'!D$3:D$98)&gt;10,IF(AND(ISNUMBER('Test Sample Data'!D90),'Test Sample Data'!D90&lt;$B$1,'Test Sample Data'!D90&gt;0),'Test Sample Data'!D90,$B$1),"")</f>
        <v/>
      </c>
      <c r="E91" s="15" t="str">
        <f>IF(SUM('Test Sample Data'!E$3:E$98)&gt;10,IF(AND(ISNUMBER('Test Sample Data'!E90),'Test Sample Data'!E90&lt;$B$1,'Test Sample Data'!E90&gt;0),'Test Sample Data'!E90,$B$1),"")</f>
        <v/>
      </c>
      <c r="F91" s="15" t="str">
        <f>IF(SUM('Test Sample Data'!F$3:F$98)&gt;10,IF(AND(ISNUMBER('Test Sample Data'!F90),'Test Sample Data'!F90&lt;$B$1,'Test Sample Data'!F90&gt;0),'Test Sample Data'!F90,$B$1),"")</f>
        <v/>
      </c>
      <c r="G91" s="15" t="str">
        <f>IF(SUM('Test Sample Data'!G$3:G$98)&gt;10,IF(AND(ISNUMBER('Test Sample Data'!G90),'Test Sample Data'!G90&lt;$B$1,'Test Sample Data'!G90&gt;0),'Test Sample Data'!G90,$B$1),"")</f>
        <v/>
      </c>
      <c r="H91" s="15" t="str">
        <f>IF(SUM('Test Sample Data'!H$3:H$98)&gt;10,IF(AND(ISNUMBER('Test Sample Data'!H90),'Test Sample Data'!H90&lt;$B$1,'Test Sample Data'!H90&gt;0),'Test Sample Data'!H90,$B$1),"")</f>
        <v/>
      </c>
      <c r="I91" s="15" t="str">
        <f>IF(SUM('Test Sample Data'!I$3:I$98)&gt;10,IF(AND(ISNUMBER('Test Sample Data'!I90),'Test Sample Data'!I90&lt;$B$1,'Test Sample Data'!I90&gt;0),'Test Sample Data'!I90,$B$1),"")</f>
        <v/>
      </c>
      <c r="J91" s="15" t="str">
        <f>IF(SUM('Test Sample Data'!J$3:J$98)&gt;10,IF(AND(ISNUMBER('Test Sample Data'!J90),'Test Sample Data'!J90&lt;$B$1,'Test Sample Data'!J90&gt;0),'Test Sample Data'!J90,$B$1),"")</f>
        <v/>
      </c>
      <c r="K91" s="15" t="str">
        <f>IF(SUM('Test Sample Data'!K$3:K$98)&gt;10,IF(AND(ISNUMBER('Test Sample Data'!K90),'Test Sample Data'!K90&lt;$B$1,'Test Sample Data'!K90&gt;0),'Test Sample Data'!K90,$B$1),"")</f>
        <v/>
      </c>
      <c r="L91" s="15" t="str">
        <f>IF(SUM('Test Sample Data'!L$3:L$98)&gt;10,IF(AND(ISNUMBER('Test Sample Data'!L90),'Test Sample Data'!L90&lt;$B$1,'Test Sample Data'!L90&gt;0),'Test Sample Data'!L90,$B$1),"")</f>
        <v/>
      </c>
      <c r="M91" s="15" t="str">
        <f>IF(SUM('Test Sample Data'!M$3:M$98)&gt;10,IF(AND(ISNUMBER('Test Sample Data'!M90),'Test Sample Data'!M90&lt;$B$1,'Test Sample Data'!M90&gt;0),'Test Sample Data'!M90,$B$1),"")</f>
        <v/>
      </c>
      <c r="N91" s="15" t="str">
        <f>'Gene Table'!D90</f>
        <v>NM_001101</v>
      </c>
      <c r="O91" s="14" t="s">
        <v>352</v>
      </c>
      <c r="P91" s="15" t="str">
        <f>IF(SUM('Control Sample Data'!D$3:D$98)&gt;10,IF(AND(ISNUMBER('Control Sample Data'!D90),'Control Sample Data'!D90&lt;$B$1,'Control Sample Data'!D90&gt;0),'Control Sample Data'!D90,$B$1),"")</f>
        <v/>
      </c>
      <c r="Q91" s="15" t="str">
        <f>IF(SUM('Control Sample Data'!E$3:E$98)&gt;10,IF(AND(ISNUMBER('Control Sample Data'!E90),'Control Sample Data'!E90&lt;$B$1,'Control Sample Data'!E90&gt;0),'Control Sample Data'!E90,$B$1),"")</f>
        <v/>
      </c>
      <c r="R91" s="15" t="str">
        <f>IF(SUM('Control Sample Data'!F$3:F$98)&gt;10,IF(AND(ISNUMBER('Control Sample Data'!F90),'Control Sample Data'!F90&lt;$B$1,'Control Sample Data'!F90&gt;0),'Control Sample Data'!F90,$B$1),"")</f>
        <v/>
      </c>
      <c r="S91" s="15" t="str">
        <f>IF(SUM('Control Sample Data'!G$3:G$98)&gt;10,IF(AND(ISNUMBER('Control Sample Data'!G90),'Control Sample Data'!G90&lt;$B$1,'Control Sample Data'!G90&gt;0),'Control Sample Data'!G90,$B$1),"")</f>
        <v/>
      </c>
      <c r="T91" s="15" t="str">
        <f>IF(SUM('Control Sample Data'!H$3:H$98)&gt;10,IF(AND(ISNUMBER('Control Sample Data'!H90),'Control Sample Data'!H90&lt;$B$1,'Control Sample Data'!H90&gt;0),'Control Sample Data'!H90,$B$1),"")</f>
        <v/>
      </c>
      <c r="U91" s="15" t="str">
        <f>IF(SUM('Control Sample Data'!I$3:I$98)&gt;10,IF(AND(ISNUMBER('Control Sample Data'!I90),'Control Sample Data'!I90&lt;$B$1,'Control Sample Data'!I90&gt;0),'Control Sample Data'!I90,$B$1),"")</f>
        <v/>
      </c>
      <c r="V91" s="15" t="str">
        <f>IF(SUM('Control Sample Data'!J$3:J$98)&gt;10,IF(AND(ISNUMBER('Control Sample Data'!J90),'Control Sample Data'!J90&lt;$B$1,'Control Sample Data'!J90&gt;0),'Control Sample Data'!J90,$B$1),"")</f>
        <v/>
      </c>
      <c r="W91" s="15" t="str">
        <f>IF(SUM('Control Sample Data'!K$3:K$98)&gt;10,IF(AND(ISNUMBER('Control Sample Data'!K90),'Control Sample Data'!K90&lt;$B$1,'Control Sample Data'!K90&gt;0),'Control Sample Data'!K90,$B$1),"")</f>
        <v/>
      </c>
      <c r="X91" s="15" t="str">
        <f>IF(SUM('Control Sample Data'!L$3:L$98)&gt;10,IF(AND(ISNUMBER('Control Sample Data'!L90),'Control Sample Data'!L90&lt;$B$1,'Control Sample Data'!L90&gt;0),'Control Sample Data'!L90,$B$1),"")</f>
        <v/>
      </c>
      <c r="Y91" s="15" t="str">
        <f>IF(SUM('Control Sample Data'!M$3:M$98)&gt;10,IF(AND(ISNUMBER('Control Sample Data'!M90),'Control Sample Data'!M90&lt;$B$1,'Control Sample Data'!M90&gt;0),'Control Sample Data'!M90,$B$1),"")</f>
        <v/>
      </c>
      <c r="AT91" s="34" t="str">
        <f t="shared" si="64"/>
        <v/>
      </c>
      <c r="AU91" s="34" t="str">
        <f t="shared" si="65"/>
        <v/>
      </c>
      <c r="AV91" s="34" t="str">
        <f t="shared" si="66"/>
        <v/>
      </c>
      <c r="AW91" s="34" t="str">
        <f t="shared" si="67"/>
        <v/>
      </c>
      <c r="AX91" s="34" t="str">
        <f t="shared" si="68"/>
        <v/>
      </c>
      <c r="AY91" s="34" t="str">
        <f t="shared" si="69"/>
        <v/>
      </c>
      <c r="AZ91" s="34" t="str">
        <f t="shared" si="70"/>
        <v/>
      </c>
      <c r="BA91" s="34" t="str">
        <f t="shared" si="71"/>
        <v/>
      </c>
      <c r="BB91" s="34" t="str">
        <f t="shared" si="72"/>
        <v/>
      </c>
      <c r="BC91" s="34" t="str">
        <f t="shared" si="73"/>
        <v/>
      </c>
      <c r="BD91" s="34" t="str">
        <f t="shared" si="74"/>
        <v/>
      </c>
      <c r="BE91" s="34" t="str">
        <f t="shared" si="75"/>
        <v/>
      </c>
      <c r="BF91" s="34" t="str">
        <f t="shared" si="76"/>
        <v/>
      </c>
      <c r="BG91" s="34" t="str">
        <f t="shared" si="77"/>
        <v/>
      </c>
      <c r="BH91" s="34" t="str">
        <f t="shared" si="78"/>
        <v/>
      </c>
      <c r="BI91" s="34" t="str">
        <f t="shared" si="79"/>
        <v/>
      </c>
      <c r="BJ91" s="34" t="str">
        <f t="shared" si="80"/>
        <v/>
      </c>
      <c r="BK91" s="34" t="str">
        <f t="shared" si="81"/>
        <v/>
      </c>
      <c r="BL91" s="34" t="str">
        <f t="shared" si="82"/>
        <v/>
      </c>
      <c r="BM91" s="34" t="str">
        <f t="shared" si="83"/>
        <v/>
      </c>
      <c r="BN91" s="36" t="e">
        <f t="shared" si="84"/>
        <v>#DIV/0!</v>
      </c>
      <c r="BO91" s="36" t="e">
        <f t="shared" si="85"/>
        <v>#DIV/0!</v>
      </c>
      <c r="BP91" s="37" t="str">
        <f t="shared" si="86"/>
        <v/>
      </c>
      <c r="BQ91" s="37" t="str">
        <f t="shared" si="87"/>
        <v/>
      </c>
      <c r="BR91" s="37" t="str">
        <f t="shared" si="88"/>
        <v/>
      </c>
      <c r="BS91" s="37" t="str">
        <f t="shared" si="89"/>
        <v/>
      </c>
      <c r="BT91" s="37" t="str">
        <f t="shared" si="90"/>
        <v/>
      </c>
      <c r="BU91" s="37" t="str">
        <f t="shared" si="91"/>
        <v/>
      </c>
      <c r="BV91" s="37" t="str">
        <f t="shared" si="92"/>
        <v/>
      </c>
      <c r="BW91" s="37" t="str">
        <f t="shared" si="93"/>
        <v/>
      </c>
      <c r="BX91" s="37" t="str">
        <f t="shared" si="94"/>
        <v/>
      </c>
      <c r="BY91" s="37" t="str">
        <f t="shared" si="95"/>
        <v/>
      </c>
      <c r="BZ91" s="37" t="str">
        <f t="shared" si="96"/>
        <v/>
      </c>
      <c r="CA91" s="37" t="str">
        <f t="shared" si="97"/>
        <v/>
      </c>
      <c r="CB91" s="37" t="str">
        <f t="shared" si="98"/>
        <v/>
      </c>
      <c r="CC91" s="37" t="str">
        <f t="shared" si="99"/>
        <v/>
      </c>
      <c r="CD91" s="37" t="str">
        <f t="shared" si="100"/>
        <v/>
      </c>
      <c r="CE91" s="37" t="str">
        <f t="shared" si="101"/>
        <v/>
      </c>
      <c r="CF91" s="37" t="str">
        <f t="shared" si="102"/>
        <v/>
      </c>
      <c r="CG91" s="37" t="str">
        <f t="shared" si="103"/>
        <v/>
      </c>
      <c r="CH91" s="37" t="str">
        <f t="shared" si="104"/>
        <v/>
      </c>
      <c r="CI91" s="37" t="str">
        <f t="shared" si="105"/>
        <v/>
      </c>
    </row>
    <row r="92" ht="14.25" customHeight="1" spans="1:87">
      <c r="A92" s="16"/>
      <c r="B92" s="14" t="str">
        <f>'Gene Table'!D91</f>
        <v>NM_004048</v>
      </c>
      <c r="C92" s="14" t="s">
        <v>356</v>
      </c>
      <c r="D92" s="15" t="str">
        <f>IF(SUM('Test Sample Data'!D$3:D$98)&gt;10,IF(AND(ISNUMBER('Test Sample Data'!D91),'Test Sample Data'!D91&lt;$B$1,'Test Sample Data'!D91&gt;0),'Test Sample Data'!D91,$B$1),"")</f>
        <v/>
      </c>
      <c r="E92" s="15" t="str">
        <f>IF(SUM('Test Sample Data'!E$3:E$98)&gt;10,IF(AND(ISNUMBER('Test Sample Data'!E91),'Test Sample Data'!E91&lt;$B$1,'Test Sample Data'!E91&gt;0),'Test Sample Data'!E91,$B$1),"")</f>
        <v/>
      </c>
      <c r="F92" s="15" t="str">
        <f>IF(SUM('Test Sample Data'!F$3:F$98)&gt;10,IF(AND(ISNUMBER('Test Sample Data'!F91),'Test Sample Data'!F91&lt;$B$1,'Test Sample Data'!F91&gt;0),'Test Sample Data'!F91,$B$1),"")</f>
        <v/>
      </c>
      <c r="G92" s="15" t="str">
        <f>IF(SUM('Test Sample Data'!G$3:G$98)&gt;10,IF(AND(ISNUMBER('Test Sample Data'!G91),'Test Sample Data'!G91&lt;$B$1,'Test Sample Data'!G91&gt;0),'Test Sample Data'!G91,$B$1),"")</f>
        <v/>
      </c>
      <c r="H92" s="15" t="str">
        <f>IF(SUM('Test Sample Data'!H$3:H$98)&gt;10,IF(AND(ISNUMBER('Test Sample Data'!H91),'Test Sample Data'!H91&lt;$B$1,'Test Sample Data'!H91&gt;0),'Test Sample Data'!H91,$B$1),"")</f>
        <v/>
      </c>
      <c r="I92" s="15" t="str">
        <f>IF(SUM('Test Sample Data'!I$3:I$98)&gt;10,IF(AND(ISNUMBER('Test Sample Data'!I91),'Test Sample Data'!I91&lt;$B$1,'Test Sample Data'!I91&gt;0),'Test Sample Data'!I91,$B$1),"")</f>
        <v/>
      </c>
      <c r="J92" s="15" t="str">
        <f>IF(SUM('Test Sample Data'!J$3:J$98)&gt;10,IF(AND(ISNUMBER('Test Sample Data'!J91),'Test Sample Data'!J91&lt;$B$1,'Test Sample Data'!J91&gt;0),'Test Sample Data'!J91,$B$1),"")</f>
        <v/>
      </c>
      <c r="K92" s="15" t="str">
        <f>IF(SUM('Test Sample Data'!K$3:K$98)&gt;10,IF(AND(ISNUMBER('Test Sample Data'!K91),'Test Sample Data'!K91&lt;$B$1,'Test Sample Data'!K91&gt;0),'Test Sample Data'!K91,$B$1),"")</f>
        <v/>
      </c>
      <c r="L92" s="15" t="str">
        <f>IF(SUM('Test Sample Data'!L$3:L$98)&gt;10,IF(AND(ISNUMBER('Test Sample Data'!L91),'Test Sample Data'!L91&lt;$B$1,'Test Sample Data'!L91&gt;0),'Test Sample Data'!L91,$B$1),"")</f>
        <v/>
      </c>
      <c r="M92" s="15" t="str">
        <f>IF(SUM('Test Sample Data'!M$3:M$98)&gt;10,IF(AND(ISNUMBER('Test Sample Data'!M91),'Test Sample Data'!M91&lt;$B$1,'Test Sample Data'!M91&gt;0),'Test Sample Data'!M91,$B$1),"")</f>
        <v/>
      </c>
      <c r="N92" s="15" t="str">
        <f>'Gene Table'!D91</f>
        <v>NM_004048</v>
      </c>
      <c r="O92" s="14" t="s">
        <v>356</v>
      </c>
      <c r="P92" s="15" t="str">
        <f>IF(SUM('Control Sample Data'!D$3:D$98)&gt;10,IF(AND(ISNUMBER('Control Sample Data'!D91),'Control Sample Data'!D91&lt;$B$1,'Control Sample Data'!D91&gt;0),'Control Sample Data'!D91,$B$1),"")</f>
        <v/>
      </c>
      <c r="Q92" s="15" t="str">
        <f>IF(SUM('Control Sample Data'!E$3:E$98)&gt;10,IF(AND(ISNUMBER('Control Sample Data'!E91),'Control Sample Data'!E91&lt;$B$1,'Control Sample Data'!E91&gt;0),'Control Sample Data'!E91,$B$1),"")</f>
        <v/>
      </c>
      <c r="R92" s="15" t="str">
        <f>IF(SUM('Control Sample Data'!F$3:F$98)&gt;10,IF(AND(ISNUMBER('Control Sample Data'!F91),'Control Sample Data'!F91&lt;$B$1,'Control Sample Data'!F91&gt;0),'Control Sample Data'!F91,$B$1),"")</f>
        <v/>
      </c>
      <c r="S92" s="15" t="str">
        <f>IF(SUM('Control Sample Data'!G$3:G$98)&gt;10,IF(AND(ISNUMBER('Control Sample Data'!G91),'Control Sample Data'!G91&lt;$B$1,'Control Sample Data'!G91&gt;0),'Control Sample Data'!G91,$B$1),"")</f>
        <v/>
      </c>
      <c r="T92" s="15" t="str">
        <f>IF(SUM('Control Sample Data'!H$3:H$98)&gt;10,IF(AND(ISNUMBER('Control Sample Data'!H91),'Control Sample Data'!H91&lt;$B$1,'Control Sample Data'!H91&gt;0),'Control Sample Data'!H91,$B$1),"")</f>
        <v/>
      </c>
      <c r="U92" s="15" t="str">
        <f>IF(SUM('Control Sample Data'!I$3:I$98)&gt;10,IF(AND(ISNUMBER('Control Sample Data'!I91),'Control Sample Data'!I91&lt;$B$1,'Control Sample Data'!I91&gt;0),'Control Sample Data'!I91,$B$1),"")</f>
        <v/>
      </c>
      <c r="V92" s="15" t="str">
        <f>IF(SUM('Control Sample Data'!J$3:J$98)&gt;10,IF(AND(ISNUMBER('Control Sample Data'!J91),'Control Sample Data'!J91&lt;$B$1,'Control Sample Data'!J91&gt;0),'Control Sample Data'!J91,$B$1),"")</f>
        <v/>
      </c>
      <c r="W92" s="15" t="str">
        <f>IF(SUM('Control Sample Data'!K$3:K$98)&gt;10,IF(AND(ISNUMBER('Control Sample Data'!K91),'Control Sample Data'!K91&lt;$B$1,'Control Sample Data'!K91&gt;0),'Control Sample Data'!K91,$B$1),"")</f>
        <v/>
      </c>
      <c r="X92" s="15" t="str">
        <f>IF(SUM('Control Sample Data'!L$3:L$98)&gt;10,IF(AND(ISNUMBER('Control Sample Data'!L91),'Control Sample Data'!L91&lt;$B$1,'Control Sample Data'!L91&gt;0),'Control Sample Data'!L91,$B$1),"")</f>
        <v/>
      </c>
      <c r="Y92" s="15" t="str">
        <f>IF(SUM('Control Sample Data'!M$3:M$98)&gt;10,IF(AND(ISNUMBER('Control Sample Data'!M91),'Control Sample Data'!M91&lt;$B$1,'Control Sample Data'!M91&gt;0),'Control Sample Data'!M91,$B$1),"")</f>
        <v/>
      </c>
      <c r="AT92" s="34" t="str">
        <f t="shared" si="64"/>
        <v/>
      </c>
      <c r="AU92" s="34" t="str">
        <f t="shared" si="65"/>
        <v/>
      </c>
      <c r="AV92" s="34" t="str">
        <f t="shared" si="66"/>
        <v/>
      </c>
      <c r="AW92" s="34" t="str">
        <f t="shared" si="67"/>
        <v/>
      </c>
      <c r="AX92" s="34" t="str">
        <f t="shared" si="68"/>
        <v/>
      </c>
      <c r="AY92" s="34" t="str">
        <f t="shared" si="69"/>
        <v/>
      </c>
      <c r="AZ92" s="34" t="str">
        <f t="shared" si="70"/>
        <v/>
      </c>
      <c r="BA92" s="34" t="str">
        <f t="shared" si="71"/>
        <v/>
      </c>
      <c r="BB92" s="34" t="str">
        <f t="shared" si="72"/>
        <v/>
      </c>
      <c r="BC92" s="34" t="str">
        <f t="shared" si="73"/>
        <v/>
      </c>
      <c r="BD92" s="34" t="str">
        <f t="shared" si="74"/>
        <v/>
      </c>
      <c r="BE92" s="34" t="str">
        <f t="shared" si="75"/>
        <v/>
      </c>
      <c r="BF92" s="34" t="str">
        <f t="shared" si="76"/>
        <v/>
      </c>
      <c r="BG92" s="34" t="str">
        <f t="shared" si="77"/>
        <v/>
      </c>
      <c r="BH92" s="34" t="str">
        <f t="shared" si="78"/>
        <v/>
      </c>
      <c r="BI92" s="34" t="str">
        <f t="shared" si="79"/>
        <v/>
      </c>
      <c r="BJ92" s="34" t="str">
        <f t="shared" si="80"/>
        <v/>
      </c>
      <c r="BK92" s="34" t="str">
        <f t="shared" si="81"/>
        <v/>
      </c>
      <c r="BL92" s="34" t="str">
        <f t="shared" si="82"/>
        <v/>
      </c>
      <c r="BM92" s="34" t="str">
        <f t="shared" si="83"/>
        <v/>
      </c>
      <c r="BN92" s="36" t="e">
        <f t="shared" si="84"/>
        <v>#DIV/0!</v>
      </c>
      <c r="BO92" s="36" t="e">
        <f t="shared" si="85"/>
        <v>#DIV/0!</v>
      </c>
      <c r="BP92" s="37" t="str">
        <f t="shared" si="86"/>
        <v/>
      </c>
      <c r="BQ92" s="37" t="str">
        <f t="shared" si="87"/>
        <v/>
      </c>
      <c r="BR92" s="37" t="str">
        <f t="shared" si="88"/>
        <v/>
      </c>
      <c r="BS92" s="37" t="str">
        <f t="shared" si="89"/>
        <v/>
      </c>
      <c r="BT92" s="37" t="str">
        <f t="shared" si="90"/>
        <v/>
      </c>
      <c r="BU92" s="37" t="str">
        <f t="shared" si="91"/>
        <v/>
      </c>
      <c r="BV92" s="37" t="str">
        <f t="shared" si="92"/>
        <v/>
      </c>
      <c r="BW92" s="37" t="str">
        <f t="shared" si="93"/>
        <v/>
      </c>
      <c r="BX92" s="37" t="str">
        <f t="shared" si="94"/>
        <v/>
      </c>
      <c r="BY92" s="37" t="str">
        <f t="shared" si="95"/>
        <v/>
      </c>
      <c r="BZ92" s="37" t="str">
        <f t="shared" si="96"/>
        <v/>
      </c>
      <c r="CA92" s="37" t="str">
        <f t="shared" si="97"/>
        <v/>
      </c>
      <c r="CB92" s="37" t="str">
        <f t="shared" si="98"/>
        <v/>
      </c>
      <c r="CC92" s="37" t="str">
        <f t="shared" si="99"/>
        <v/>
      </c>
      <c r="CD92" s="37" t="str">
        <f t="shared" si="100"/>
        <v/>
      </c>
      <c r="CE92" s="37" t="str">
        <f t="shared" si="101"/>
        <v/>
      </c>
      <c r="CF92" s="37" t="str">
        <f t="shared" si="102"/>
        <v/>
      </c>
      <c r="CG92" s="37" t="str">
        <f t="shared" si="103"/>
        <v/>
      </c>
      <c r="CH92" s="37" t="str">
        <f t="shared" si="104"/>
        <v/>
      </c>
      <c r="CI92" s="37" t="str">
        <f t="shared" si="105"/>
        <v/>
      </c>
    </row>
    <row r="93" ht="14.25" customHeight="1" spans="1:87">
      <c r="A93" s="16"/>
      <c r="B93" s="14" t="str">
        <f>'Gene Table'!D92</f>
        <v>NM_012423</v>
      </c>
      <c r="C93" s="14" t="s">
        <v>360</v>
      </c>
      <c r="D93" s="15" t="str">
        <f>IF(SUM('Test Sample Data'!D$3:D$98)&gt;10,IF(AND(ISNUMBER('Test Sample Data'!D92),'Test Sample Data'!D92&lt;$B$1,'Test Sample Data'!D92&gt;0),'Test Sample Data'!D92,$B$1),"")</f>
        <v/>
      </c>
      <c r="E93" s="15" t="str">
        <f>IF(SUM('Test Sample Data'!E$3:E$98)&gt;10,IF(AND(ISNUMBER('Test Sample Data'!E92),'Test Sample Data'!E92&lt;$B$1,'Test Sample Data'!E92&gt;0),'Test Sample Data'!E92,$B$1),"")</f>
        <v/>
      </c>
      <c r="F93" s="15" t="str">
        <f>IF(SUM('Test Sample Data'!F$3:F$98)&gt;10,IF(AND(ISNUMBER('Test Sample Data'!F92),'Test Sample Data'!F92&lt;$B$1,'Test Sample Data'!F92&gt;0),'Test Sample Data'!F92,$B$1),"")</f>
        <v/>
      </c>
      <c r="G93" s="15" t="str">
        <f>IF(SUM('Test Sample Data'!G$3:G$98)&gt;10,IF(AND(ISNUMBER('Test Sample Data'!G92),'Test Sample Data'!G92&lt;$B$1,'Test Sample Data'!G92&gt;0),'Test Sample Data'!G92,$B$1),"")</f>
        <v/>
      </c>
      <c r="H93" s="15" t="str">
        <f>IF(SUM('Test Sample Data'!H$3:H$98)&gt;10,IF(AND(ISNUMBER('Test Sample Data'!H92),'Test Sample Data'!H92&lt;$B$1,'Test Sample Data'!H92&gt;0),'Test Sample Data'!H92,$B$1),"")</f>
        <v/>
      </c>
      <c r="I93" s="15" t="str">
        <f>IF(SUM('Test Sample Data'!I$3:I$98)&gt;10,IF(AND(ISNUMBER('Test Sample Data'!I92),'Test Sample Data'!I92&lt;$B$1,'Test Sample Data'!I92&gt;0),'Test Sample Data'!I92,$B$1),"")</f>
        <v/>
      </c>
      <c r="J93" s="15" t="str">
        <f>IF(SUM('Test Sample Data'!J$3:J$98)&gt;10,IF(AND(ISNUMBER('Test Sample Data'!J92),'Test Sample Data'!J92&lt;$B$1,'Test Sample Data'!J92&gt;0),'Test Sample Data'!J92,$B$1),"")</f>
        <v/>
      </c>
      <c r="K93" s="15" t="str">
        <f>IF(SUM('Test Sample Data'!K$3:K$98)&gt;10,IF(AND(ISNUMBER('Test Sample Data'!K92),'Test Sample Data'!K92&lt;$B$1,'Test Sample Data'!K92&gt;0),'Test Sample Data'!K92,$B$1),"")</f>
        <v/>
      </c>
      <c r="L93" s="15" t="str">
        <f>IF(SUM('Test Sample Data'!L$3:L$98)&gt;10,IF(AND(ISNUMBER('Test Sample Data'!L92),'Test Sample Data'!L92&lt;$B$1,'Test Sample Data'!L92&gt;0),'Test Sample Data'!L92,$B$1),"")</f>
        <v/>
      </c>
      <c r="M93" s="15" t="str">
        <f>IF(SUM('Test Sample Data'!M$3:M$98)&gt;10,IF(AND(ISNUMBER('Test Sample Data'!M92),'Test Sample Data'!M92&lt;$B$1,'Test Sample Data'!M92&gt;0),'Test Sample Data'!M92,$B$1),"")</f>
        <v/>
      </c>
      <c r="N93" s="15" t="str">
        <f>'Gene Table'!D92</f>
        <v>NM_012423</v>
      </c>
      <c r="O93" s="14" t="s">
        <v>360</v>
      </c>
      <c r="P93" s="15" t="str">
        <f>IF(SUM('Control Sample Data'!D$3:D$98)&gt;10,IF(AND(ISNUMBER('Control Sample Data'!D92),'Control Sample Data'!D92&lt;$B$1,'Control Sample Data'!D92&gt;0),'Control Sample Data'!D92,$B$1),"")</f>
        <v/>
      </c>
      <c r="Q93" s="15" t="str">
        <f>IF(SUM('Control Sample Data'!E$3:E$98)&gt;10,IF(AND(ISNUMBER('Control Sample Data'!E92),'Control Sample Data'!E92&lt;$B$1,'Control Sample Data'!E92&gt;0),'Control Sample Data'!E92,$B$1),"")</f>
        <v/>
      </c>
      <c r="R93" s="15" t="str">
        <f>IF(SUM('Control Sample Data'!F$3:F$98)&gt;10,IF(AND(ISNUMBER('Control Sample Data'!F92),'Control Sample Data'!F92&lt;$B$1,'Control Sample Data'!F92&gt;0),'Control Sample Data'!F92,$B$1),"")</f>
        <v/>
      </c>
      <c r="S93" s="15" t="str">
        <f>IF(SUM('Control Sample Data'!G$3:G$98)&gt;10,IF(AND(ISNUMBER('Control Sample Data'!G92),'Control Sample Data'!G92&lt;$B$1,'Control Sample Data'!G92&gt;0),'Control Sample Data'!G92,$B$1),"")</f>
        <v/>
      </c>
      <c r="T93" s="15" t="str">
        <f>IF(SUM('Control Sample Data'!H$3:H$98)&gt;10,IF(AND(ISNUMBER('Control Sample Data'!H92),'Control Sample Data'!H92&lt;$B$1,'Control Sample Data'!H92&gt;0),'Control Sample Data'!H92,$B$1),"")</f>
        <v/>
      </c>
      <c r="U93" s="15" t="str">
        <f>IF(SUM('Control Sample Data'!I$3:I$98)&gt;10,IF(AND(ISNUMBER('Control Sample Data'!I92),'Control Sample Data'!I92&lt;$B$1,'Control Sample Data'!I92&gt;0),'Control Sample Data'!I92,$B$1),"")</f>
        <v/>
      </c>
      <c r="V93" s="15" t="str">
        <f>IF(SUM('Control Sample Data'!J$3:J$98)&gt;10,IF(AND(ISNUMBER('Control Sample Data'!J92),'Control Sample Data'!J92&lt;$B$1,'Control Sample Data'!J92&gt;0),'Control Sample Data'!J92,$B$1),"")</f>
        <v/>
      </c>
      <c r="W93" s="15" t="str">
        <f>IF(SUM('Control Sample Data'!K$3:K$98)&gt;10,IF(AND(ISNUMBER('Control Sample Data'!K92),'Control Sample Data'!K92&lt;$B$1,'Control Sample Data'!K92&gt;0),'Control Sample Data'!K92,$B$1),"")</f>
        <v/>
      </c>
      <c r="X93" s="15" t="str">
        <f>IF(SUM('Control Sample Data'!L$3:L$98)&gt;10,IF(AND(ISNUMBER('Control Sample Data'!L92),'Control Sample Data'!L92&lt;$B$1,'Control Sample Data'!L92&gt;0),'Control Sample Data'!L92,$B$1),"")</f>
        <v/>
      </c>
      <c r="Y93" s="15" t="str">
        <f>IF(SUM('Control Sample Data'!M$3:M$98)&gt;10,IF(AND(ISNUMBER('Control Sample Data'!M92),'Control Sample Data'!M92&lt;$B$1,'Control Sample Data'!M92&gt;0),'Control Sample Data'!M92,$B$1),"")</f>
        <v/>
      </c>
      <c r="AT93" s="34" t="str">
        <f t="shared" si="64"/>
        <v/>
      </c>
      <c r="AU93" s="34" t="str">
        <f t="shared" si="65"/>
        <v/>
      </c>
      <c r="AV93" s="34" t="str">
        <f t="shared" si="66"/>
        <v/>
      </c>
      <c r="AW93" s="34" t="str">
        <f t="shared" si="67"/>
        <v/>
      </c>
      <c r="AX93" s="34" t="str">
        <f t="shared" si="68"/>
        <v/>
      </c>
      <c r="AY93" s="34" t="str">
        <f t="shared" si="69"/>
        <v/>
      </c>
      <c r="AZ93" s="34" t="str">
        <f t="shared" si="70"/>
        <v/>
      </c>
      <c r="BA93" s="34" t="str">
        <f t="shared" si="71"/>
        <v/>
      </c>
      <c r="BB93" s="34" t="str">
        <f t="shared" si="72"/>
        <v/>
      </c>
      <c r="BC93" s="34" t="str">
        <f t="shared" si="73"/>
        <v/>
      </c>
      <c r="BD93" s="34" t="str">
        <f t="shared" si="74"/>
        <v/>
      </c>
      <c r="BE93" s="34" t="str">
        <f t="shared" si="75"/>
        <v/>
      </c>
      <c r="BF93" s="34" t="str">
        <f t="shared" si="76"/>
        <v/>
      </c>
      <c r="BG93" s="34" t="str">
        <f t="shared" si="77"/>
        <v/>
      </c>
      <c r="BH93" s="34" t="str">
        <f t="shared" si="78"/>
        <v/>
      </c>
      <c r="BI93" s="34" t="str">
        <f t="shared" si="79"/>
        <v/>
      </c>
      <c r="BJ93" s="34" t="str">
        <f t="shared" si="80"/>
        <v/>
      </c>
      <c r="BK93" s="34" t="str">
        <f t="shared" si="81"/>
        <v/>
      </c>
      <c r="BL93" s="34" t="str">
        <f t="shared" si="82"/>
        <v/>
      </c>
      <c r="BM93" s="34" t="str">
        <f t="shared" si="83"/>
        <v/>
      </c>
      <c r="BN93" s="36" t="e">
        <f t="shared" si="84"/>
        <v>#DIV/0!</v>
      </c>
      <c r="BO93" s="36" t="e">
        <f t="shared" si="85"/>
        <v>#DIV/0!</v>
      </c>
      <c r="BP93" s="37" t="str">
        <f t="shared" si="86"/>
        <v/>
      </c>
      <c r="BQ93" s="37" t="str">
        <f t="shared" si="87"/>
        <v/>
      </c>
      <c r="BR93" s="37" t="str">
        <f t="shared" si="88"/>
        <v/>
      </c>
      <c r="BS93" s="37" t="str">
        <f t="shared" si="89"/>
        <v/>
      </c>
      <c r="BT93" s="37" t="str">
        <f t="shared" si="90"/>
        <v/>
      </c>
      <c r="BU93" s="37" t="str">
        <f t="shared" si="91"/>
        <v/>
      </c>
      <c r="BV93" s="37" t="str">
        <f t="shared" si="92"/>
        <v/>
      </c>
      <c r="BW93" s="37" t="str">
        <f t="shared" si="93"/>
        <v/>
      </c>
      <c r="BX93" s="37" t="str">
        <f t="shared" si="94"/>
        <v/>
      </c>
      <c r="BY93" s="37" t="str">
        <f t="shared" si="95"/>
        <v/>
      </c>
      <c r="BZ93" s="37" t="str">
        <f t="shared" si="96"/>
        <v/>
      </c>
      <c r="CA93" s="37" t="str">
        <f t="shared" si="97"/>
        <v/>
      </c>
      <c r="CB93" s="37" t="str">
        <f t="shared" si="98"/>
        <v/>
      </c>
      <c r="CC93" s="37" t="str">
        <f t="shared" si="99"/>
        <v/>
      </c>
      <c r="CD93" s="37" t="str">
        <f t="shared" si="100"/>
        <v/>
      </c>
      <c r="CE93" s="37" t="str">
        <f t="shared" si="101"/>
        <v/>
      </c>
      <c r="CF93" s="37" t="str">
        <f t="shared" si="102"/>
        <v/>
      </c>
      <c r="CG93" s="37" t="str">
        <f t="shared" si="103"/>
        <v/>
      </c>
      <c r="CH93" s="37" t="str">
        <f t="shared" si="104"/>
        <v/>
      </c>
      <c r="CI93" s="37" t="str">
        <f t="shared" si="105"/>
        <v/>
      </c>
    </row>
    <row r="94" customHeight="1" spans="1:87">
      <c r="A94" s="16"/>
      <c r="B94" s="14" t="str">
        <f>'Gene Table'!D93</f>
        <v>NM_000194</v>
      </c>
      <c r="C94" s="14" t="s">
        <v>364</v>
      </c>
      <c r="D94" s="15" t="str">
        <f>IF(SUM('Test Sample Data'!D$3:D$98)&gt;10,IF(AND(ISNUMBER('Test Sample Data'!D93),'Test Sample Data'!D93&lt;$B$1,'Test Sample Data'!D93&gt;0),'Test Sample Data'!D93,$B$1),"")</f>
        <v/>
      </c>
      <c r="E94" s="15" t="str">
        <f>IF(SUM('Test Sample Data'!E$3:E$98)&gt;10,IF(AND(ISNUMBER('Test Sample Data'!E93),'Test Sample Data'!E93&lt;$B$1,'Test Sample Data'!E93&gt;0),'Test Sample Data'!E93,$B$1),"")</f>
        <v/>
      </c>
      <c r="F94" s="15" t="str">
        <f>IF(SUM('Test Sample Data'!F$3:F$98)&gt;10,IF(AND(ISNUMBER('Test Sample Data'!F93),'Test Sample Data'!F93&lt;$B$1,'Test Sample Data'!F93&gt;0),'Test Sample Data'!F93,$B$1),"")</f>
        <v/>
      </c>
      <c r="G94" s="15" t="str">
        <f>IF(SUM('Test Sample Data'!G$3:G$98)&gt;10,IF(AND(ISNUMBER('Test Sample Data'!G93),'Test Sample Data'!G93&lt;$B$1,'Test Sample Data'!G93&gt;0),'Test Sample Data'!G93,$B$1),"")</f>
        <v/>
      </c>
      <c r="H94" s="15" t="str">
        <f>IF(SUM('Test Sample Data'!H$3:H$98)&gt;10,IF(AND(ISNUMBER('Test Sample Data'!H93),'Test Sample Data'!H93&lt;$B$1,'Test Sample Data'!H93&gt;0),'Test Sample Data'!H93,$B$1),"")</f>
        <v/>
      </c>
      <c r="I94" s="15" t="str">
        <f>IF(SUM('Test Sample Data'!I$3:I$98)&gt;10,IF(AND(ISNUMBER('Test Sample Data'!I93),'Test Sample Data'!I93&lt;$B$1,'Test Sample Data'!I93&gt;0),'Test Sample Data'!I93,$B$1),"")</f>
        <v/>
      </c>
      <c r="J94" s="15" t="str">
        <f>IF(SUM('Test Sample Data'!J$3:J$98)&gt;10,IF(AND(ISNUMBER('Test Sample Data'!J93),'Test Sample Data'!J93&lt;$B$1,'Test Sample Data'!J93&gt;0),'Test Sample Data'!J93,$B$1),"")</f>
        <v/>
      </c>
      <c r="K94" s="15" t="str">
        <f>IF(SUM('Test Sample Data'!K$3:K$98)&gt;10,IF(AND(ISNUMBER('Test Sample Data'!K93),'Test Sample Data'!K93&lt;$B$1,'Test Sample Data'!K93&gt;0),'Test Sample Data'!K93,$B$1),"")</f>
        <v/>
      </c>
      <c r="L94" s="15" t="str">
        <f>IF(SUM('Test Sample Data'!L$3:L$98)&gt;10,IF(AND(ISNUMBER('Test Sample Data'!L93),'Test Sample Data'!L93&lt;$B$1,'Test Sample Data'!L93&gt;0),'Test Sample Data'!L93,$B$1),"")</f>
        <v/>
      </c>
      <c r="M94" s="15" t="str">
        <f>IF(SUM('Test Sample Data'!M$3:M$98)&gt;10,IF(AND(ISNUMBER('Test Sample Data'!M93),'Test Sample Data'!M93&lt;$B$1,'Test Sample Data'!M93&gt;0),'Test Sample Data'!M93,$B$1),"")</f>
        <v/>
      </c>
      <c r="N94" s="15" t="str">
        <f>'Gene Table'!D93</f>
        <v>NM_000194</v>
      </c>
      <c r="O94" s="14" t="s">
        <v>364</v>
      </c>
      <c r="P94" s="15" t="str">
        <f>IF(SUM('Control Sample Data'!D$3:D$98)&gt;10,IF(AND(ISNUMBER('Control Sample Data'!D93),'Control Sample Data'!D93&lt;$B$1,'Control Sample Data'!D93&gt;0),'Control Sample Data'!D93,$B$1),"")</f>
        <v/>
      </c>
      <c r="Q94" s="15" t="str">
        <f>IF(SUM('Control Sample Data'!E$3:E$98)&gt;10,IF(AND(ISNUMBER('Control Sample Data'!E93),'Control Sample Data'!E93&lt;$B$1,'Control Sample Data'!E93&gt;0),'Control Sample Data'!E93,$B$1),"")</f>
        <v/>
      </c>
      <c r="R94" s="15" t="str">
        <f>IF(SUM('Control Sample Data'!F$3:F$98)&gt;10,IF(AND(ISNUMBER('Control Sample Data'!F93),'Control Sample Data'!F93&lt;$B$1,'Control Sample Data'!F93&gt;0),'Control Sample Data'!F93,$B$1),"")</f>
        <v/>
      </c>
      <c r="S94" s="15" t="str">
        <f>IF(SUM('Control Sample Data'!G$3:G$98)&gt;10,IF(AND(ISNUMBER('Control Sample Data'!G93),'Control Sample Data'!G93&lt;$B$1,'Control Sample Data'!G93&gt;0),'Control Sample Data'!G93,$B$1),"")</f>
        <v/>
      </c>
      <c r="T94" s="15" t="str">
        <f>IF(SUM('Control Sample Data'!H$3:H$98)&gt;10,IF(AND(ISNUMBER('Control Sample Data'!H93),'Control Sample Data'!H93&lt;$B$1,'Control Sample Data'!H93&gt;0),'Control Sample Data'!H93,$B$1),"")</f>
        <v/>
      </c>
      <c r="U94" s="15" t="str">
        <f>IF(SUM('Control Sample Data'!I$3:I$98)&gt;10,IF(AND(ISNUMBER('Control Sample Data'!I93),'Control Sample Data'!I93&lt;$B$1,'Control Sample Data'!I93&gt;0),'Control Sample Data'!I93,$B$1),"")</f>
        <v/>
      </c>
      <c r="V94" s="15" t="str">
        <f>IF(SUM('Control Sample Data'!J$3:J$98)&gt;10,IF(AND(ISNUMBER('Control Sample Data'!J93),'Control Sample Data'!J93&lt;$B$1,'Control Sample Data'!J93&gt;0),'Control Sample Data'!J93,$B$1),"")</f>
        <v/>
      </c>
      <c r="W94" s="15" t="str">
        <f>IF(SUM('Control Sample Data'!K$3:K$98)&gt;10,IF(AND(ISNUMBER('Control Sample Data'!K93),'Control Sample Data'!K93&lt;$B$1,'Control Sample Data'!K93&gt;0),'Control Sample Data'!K93,$B$1),"")</f>
        <v/>
      </c>
      <c r="X94" s="15" t="str">
        <f>IF(SUM('Control Sample Data'!L$3:L$98)&gt;10,IF(AND(ISNUMBER('Control Sample Data'!L93),'Control Sample Data'!L93&lt;$B$1,'Control Sample Data'!L93&gt;0),'Control Sample Data'!L93,$B$1),"")</f>
        <v/>
      </c>
      <c r="Y94" s="15" t="str">
        <f>IF(SUM('Control Sample Data'!M$3:M$98)&gt;10,IF(AND(ISNUMBER('Control Sample Data'!M93),'Control Sample Data'!M93&lt;$B$1,'Control Sample Data'!M93&gt;0),'Control Sample Data'!M93,$B$1),"")</f>
        <v/>
      </c>
      <c r="AT94" s="34" t="str">
        <f t="shared" si="64"/>
        <v/>
      </c>
      <c r="AU94" s="34" t="str">
        <f t="shared" si="65"/>
        <v/>
      </c>
      <c r="AV94" s="34" t="str">
        <f t="shared" si="66"/>
        <v/>
      </c>
      <c r="AW94" s="34" t="str">
        <f t="shared" si="67"/>
        <v/>
      </c>
      <c r="AX94" s="34" t="str">
        <f t="shared" si="68"/>
        <v/>
      </c>
      <c r="AY94" s="34" t="str">
        <f t="shared" si="69"/>
        <v/>
      </c>
      <c r="AZ94" s="34" t="str">
        <f t="shared" si="70"/>
        <v/>
      </c>
      <c r="BA94" s="34" t="str">
        <f t="shared" si="71"/>
        <v/>
      </c>
      <c r="BB94" s="34" t="str">
        <f t="shared" si="72"/>
        <v/>
      </c>
      <c r="BC94" s="34" t="str">
        <f t="shared" si="73"/>
        <v/>
      </c>
      <c r="BD94" s="34" t="str">
        <f t="shared" si="74"/>
        <v/>
      </c>
      <c r="BE94" s="34" t="str">
        <f t="shared" si="75"/>
        <v/>
      </c>
      <c r="BF94" s="34" t="str">
        <f t="shared" si="76"/>
        <v/>
      </c>
      <c r="BG94" s="34" t="str">
        <f t="shared" si="77"/>
        <v/>
      </c>
      <c r="BH94" s="34" t="str">
        <f t="shared" si="78"/>
        <v/>
      </c>
      <c r="BI94" s="34" t="str">
        <f t="shared" si="79"/>
        <v/>
      </c>
      <c r="BJ94" s="34" t="str">
        <f t="shared" si="80"/>
        <v/>
      </c>
      <c r="BK94" s="34" t="str">
        <f t="shared" si="81"/>
        <v/>
      </c>
      <c r="BL94" s="34" t="str">
        <f t="shared" si="82"/>
        <v/>
      </c>
      <c r="BM94" s="34" t="str">
        <f t="shared" si="83"/>
        <v/>
      </c>
      <c r="BN94" s="36" t="e">
        <f t="shared" si="84"/>
        <v>#DIV/0!</v>
      </c>
      <c r="BO94" s="36" t="e">
        <f t="shared" si="85"/>
        <v>#DIV/0!</v>
      </c>
      <c r="BP94" s="37" t="str">
        <f t="shared" si="86"/>
        <v/>
      </c>
      <c r="BQ94" s="37" t="str">
        <f t="shared" si="87"/>
        <v/>
      </c>
      <c r="BR94" s="37" t="str">
        <f t="shared" si="88"/>
        <v/>
      </c>
      <c r="BS94" s="37" t="str">
        <f t="shared" si="89"/>
        <v/>
      </c>
      <c r="BT94" s="37" t="str">
        <f t="shared" si="90"/>
        <v/>
      </c>
      <c r="BU94" s="37" t="str">
        <f t="shared" si="91"/>
        <v/>
      </c>
      <c r="BV94" s="37" t="str">
        <f t="shared" si="92"/>
        <v/>
      </c>
      <c r="BW94" s="37" t="str">
        <f t="shared" si="93"/>
        <v/>
      </c>
      <c r="BX94" s="37" t="str">
        <f t="shared" si="94"/>
        <v/>
      </c>
      <c r="BY94" s="37" t="str">
        <f t="shared" si="95"/>
        <v/>
      </c>
      <c r="BZ94" s="37" t="str">
        <f t="shared" si="96"/>
        <v/>
      </c>
      <c r="CA94" s="37" t="str">
        <f t="shared" si="97"/>
        <v/>
      </c>
      <c r="CB94" s="37" t="str">
        <f t="shared" si="98"/>
        <v/>
      </c>
      <c r="CC94" s="37" t="str">
        <f t="shared" si="99"/>
        <v/>
      </c>
      <c r="CD94" s="37" t="str">
        <f t="shared" si="100"/>
        <v/>
      </c>
      <c r="CE94" s="37" t="str">
        <f t="shared" si="101"/>
        <v/>
      </c>
      <c r="CF94" s="37" t="str">
        <f t="shared" si="102"/>
        <v/>
      </c>
      <c r="CG94" s="37" t="str">
        <f t="shared" si="103"/>
        <v/>
      </c>
      <c r="CH94" s="37" t="str">
        <f t="shared" si="104"/>
        <v/>
      </c>
      <c r="CI94" s="37" t="str">
        <f t="shared" si="105"/>
        <v/>
      </c>
    </row>
    <row r="95" spans="1:87">
      <c r="A95" s="16"/>
      <c r="B95" s="14" t="str">
        <f>'Gene Table'!D94</f>
        <v>NR_003286</v>
      </c>
      <c r="C95" s="14" t="s">
        <v>368</v>
      </c>
      <c r="D95" s="15" t="str">
        <f>IF(SUM('Test Sample Data'!D$3:D$98)&gt;10,IF(AND(ISNUMBER('Test Sample Data'!D94),'Test Sample Data'!D94&lt;$B$1,'Test Sample Data'!D94&gt;0),'Test Sample Data'!D94,$B$1),"")</f>
        <v/>
      </c>
      <c r="E95" s="15" t="str">
        <f>IF(SUM('Test Sample Data'!E$3:E$98)&gt;10,IF(AND(ISNUMBER('Test Sample Data'!E94),'Test Sample Data'!E94&lt;$B$1,'Test Sample Data'!E94&gt;0),'Test Sample Data'!E94,$B$1),"")</f>
        <v/>
      </c>
      <c r="F95" s="15" t="str">
        <f>IF(SUM('Test Sample Data'!F$3:F$98)&gt;10,IF(AND(ISNUMBER('Test Sample Data'!F94),'Test Sample Data'!F94&lt;$B$1,'Test Sample Data'!F94&gt;0),'Test Sample Data'!F94,$B$1),"")</f>
        <v/>
      </c>
      <c r="G95" s="15" t="str">
        <f>IF(SUM('Test Sample Data'!G$3:G$98)&gt;10,IF(AND(ISNUMBER('Test Sample Data'!G94),'Test Sample Data'!G94&lt;$B$1,'Test Sample Data'!G94&gt;0),'Test Sample Data'!G94,$B$1),"")</f>
        <v/>
      </c>
      <c r="H95" s="15" t="str">
        <f>IF(SUM('Test Sample Data'!H$3:H$98)&gt;10,IF(AND(ISNUMBER('Test Sample Data'!H94),'Test Sample Data'!H94&lt;$B$1,'Test Sample Data'!H94&gt;0),'Test Sample Data'!H94,$B$1),"")</f>
        <v/>
      </c>
      <c r="I95" s="15" t="str">
        <f>IF(SUM('Test Sample Data'!I$3:I$98)&gt;10,IF(AND(ISNUMBER('Test Sample Data'!I94),'Test Sample Data'!I94&lt;$B$1,'Test Sample Data'!I94&gt;0),'Test Sample Data'!I94,$B$1),"")</f>
        <v/>
      </c>
      <c r="J95" s="15" t="str">
        <f>IF(SUM('Test Sample Data'!J$3:J$98)&gt;10,IF(AND(ISNUMBER('Test Sample Data'!J94),'Test Sample Data'!J94&lt;$B$1,'Test Sample Data'!J94&gt;0),'Test Sample Data'!J94,$B$1),"")</f>
        <v/>
      </c>
      <c r="K95" s="15" t="str">
        <f>IF(SUM('Test Sample Data'!K$3:K$98)&gt;10,IF(AND(ISNUMBER('Test Sample Data'!K94),'Test Sample Data'!K94&lt;$B$1,'Test Sample Data'!K94&gt;0),'Test Sample Data'!K94,$B$1),"")</f>
        <v/>
      </c>
      <c r="L95" s="15" t="str">
        <f>IF(SUM('Test Sample Data'!L$3:L$98)&gt;10,IF(AND(ISNUMBER('Test Sample Data'!L94),'Test Sample Data'!L94&lt;$B$1,'Test Sample Data'!L94&gt;0),'Test Sample Data'!L94,$B$1),"")</f>
        <v/>
      </c>
      <c r="M95" s="15" t="str">
        <f>IF(SUM('Test Sample Data'!M$3:M$98)&gt;10,IF(AND(ISNUMBER('Test Sample Data'!M94),'Test Sample Data'!M94&lt;$B$1,'Test Sample Data'!M94&gt;0),'Test Sample Data'!M94,$B$1),"")</f>
        <v/>
      </c>
      <c r="N95" s="15" t="str">
        <f>'Gene Table'!D94</f>
        <v>NR_003286</v>
      </c>
      <c r="O95" s="14" t="s">
        <v>368</v>
      </c>
      <c r="P95" s="15" t="str">
        <f>IF(SUM('Control Sample Data'!D$3:D$98)&gt;10,IF(AND(ISNUMBER('Control Sample Data'!D94),'Control Sample Data'!D94&lt;$B$1,'Control Sample Data'!D94&gt;0),'Control Sample Data'!D94,$B$1),"")</f>
        <v/>
      </c>
      <c r="Q95" s="15" t="str">
        <f>IF(SUM('Control Sample Data'!E$3:E$98)&gt;10,IF(AND(ISNUMBER('Control Sample Data'!E94),'Control Sample Data'!E94&lt;$B$1,'Control Sample Data'!E94&gt;0),'Control Sample Data'!E94,$B$1),"")</f>
        <v/>
      </c>
      <c r="R95" s="15" t="str">
        <f>IF(SUM('Control Sample Data'!F$3:F$98)&gt;10,IF(AND(ISNUMBER('Control Sample Data'!F94),'Control Sample Data'!F94&lt;$B$1,'Control Sample Data'!F94&gt;0),'Control Sample Data'!F94,$B$1),"")</f>
        <v/>
      </c>
      <c r="S95" s="15" t="str">
        <f>IF(SUM('Control Sample Data'!G$3:G$98)&gt;10,IF(AND(ISNUMBER('Control Sample Data'!G94),'Control Sample Data'!G94&lt;$B$1,'Control Sample Data'!G94&gt;0),'Control Sample Data'!G94,$B$1),"")</f>
        <v/>
      </c>
      <c r="T95" s="15" t="str">
        <f>IF(SUM('Control Sample Data'!H$3:H$98)&gt;10,IF(AND(ISNUMBER('Control Sample Data'!H94),'Control Sample Data'!H94&lt;$B$1,'Control Sample Data'!H94&gt;0),'Control Sample Data'!H94,$B$1),"")</f>
        <v/>
      </c>
      <c r="U95" s="15" t="str">
        <f>IF(SUM('Control Sample Data'!I$3:I$98)&gt;10,IF(AND(ISNUMBER('Control Sample Data'!I94),'Control Sample Data'!I94&lt;$B$1,'Control Sample Data'!I94&gt;0),'Control Sample Data'!I94,$B$1),"")</f>
        <v/>
      </c>
      <c r="V95" s="15" t="str">
        <f>IF(SUM('Control Sample Data'!J$3:J$98)&gt;10,IF(AND(ISNUMBER('Control Sample Data'!J94),'Control Sample Data'!J94&lt;$B$1,'Control Sample Data'!J94&gt;0),'Control Sample Data'!J94,$B$1),"")</f>
        <v/>
      </c>
      <c r="W95" s="15" t="str">
        <f>IF(SUM('Control Sample Data'!K$3:K$98)&gt;10,IF(AND(ISNUMBER('Control Sample Data'!K94),'Control Sample Data'!K94&lt;$B$1,'Control Sample Data'!K94&gt;0),'Control Sample Data'!K94,$B$1),"")</f>
        <v/>
      </c>
      <c r="X95" s="15" t="str">
        <f>IF(SUM('Control Sample Data'!L$3:L$98)&gt;10,IF(AND(ISNUMBER('Control Sample Data'!L94),'Control Sample Data'!L94&lt;$B$1,'Control Sample Data'!L94&gt;0),'Control Sample Data'!L94,$B$1),"")</f>
        <v/>
      </c>
      <c r="Y95" s="15" t="str">
        <f>IF(SUM('Control Sample Data'!M$3:M$98)&gt;10,IF(AND(ISNUMBER('Control Sample Data'!M94),'Control Sample Data'!M94&lt;$B$1,'Control Sample Data'!M94&gt;0),'Control Sample Data'!M94,$B$1),"")</f>
        <v/>
      </c>
      <c r="AT95" s="34" t="str">
        <f t="shared" si="64"/>
        <v/>
      </c>
      <c r="AU95" s="34" t="str">
        <f t="shared" si="65"/>
        <v/>
      </c>
      <c r="AV95" s="34" t="str">
        <f t="shared" si="66"/>
        <v/>
      </c>
      <c r="AW95" s="34" t="str">
        <f t="shared" si="67"/>
        <v/>
      </c>
      <c r="AX95" s="34" t="str">
        <f t="shared" si="68"/>
        <v/>
      </c>
      <c r="AY95" s="34" t="str">
        <f t="shared" si="69"/>
        <v/>
      </c>
      <c r="AZ95" s="34" t="str">
        <f t="shared" si="70"/>
        <v/>
      </c>
      <c r="BA95" s="34" t="str">
        <f t="shared" si="71"/>
        <v/>
      </c>
      <c r="BB95" s="34" t="str">
        <f t="shared" si="72"/>
        <v/>
      </c>
      <c r="BC95" s="34" t="str">
        <f t="shared" si="73"/>
        <v/>
      </c>
      <c r="BD95" s="34" t="str">
        <f t="shared" si="74"/>
        <v/>
      </c>
      <c r="BE95" s="34" t="str">
        <f t="shared" si="75"/>
        <v/>
      </c>
      <c r="BF95" s="34" t="str">
        <f t="shared" si="76"/>
        <v/>
      </c>
      <c r="BG95" s="34" t="str">
        <f t="shared" si="77"/>
        <v/>
      </c>
      <c r="BH95" s="34" t="str">
        <f t="shared" si="78"/>
        <v/>
      </c>
      <c r="BI95" s="34" t="str">
        <f t="shared" si="79"/>
        <v/>
      </c>
      <c r="BJ95" s="34" t="str">
        <f t="shared" si="80"/>
        <v/>
      </c>
      <c r="BK95" s="34" t="str">
        <f t="shared" si="81"/>
        <v/>
      </c>
      <c r="BL95" s="34" t="str">
        <f t="shared" si="82"/>
        <v/>
      </c>
      <c r="BM95" s="34" t="str">
        <f t="shared" si="83"/>
        <v/>
      </c>
      <c r="BN95" s="36" t="e">
        <f t="shared" si="84"/>
        <v>#DIV/0!</v>
      </c>
      <c r="BO95" s="36" t="e">
        <f t="shared" si="85"/>
        <v>#DIV/0!</v>
      </c>
      <c r="BP95" s="37" t="str">
        <f t="shared" si="86"/>
        <v/>
      </c>
      <c r="BQ95" s="37" t="str">
        <f t="shared" si="87"/>
        <v/>
      </c>
      <c r="BR95" s="37" t="str">
        <f t="shared" si="88"/>
        <v/>
      </c>
      <c r="BS95" s="37" t="str">
        <f t="shared" si="89"/>
        <v/>
      </c>
      <c r="BT95" s="37" t="str">
        <f t="shared" si="90"/>
        <v/>
      </c>
      <c r="BU95" s="37" t="str">
        <f t="shared" si="91"/>
        <v/>
      </c>
      <c r="BV95" s="37" t="str">
        <f t="shared" si="92"/>
        <v/>
      </c>
      <c r="BW95" s="37" t="str">
        <f t="shared" si="93"/>
        <v/>
      </c>
      <c r="BX95" s="37" t="str">
        <f t="shared" si="94"/>
        <v/>
      </c>
      <c r="BY95" s="37" t="str">
        <f t="shared" si="95"/>
        <v/>
      </c>
      <c r="BZ95" s="37" t="str">
        <f t="shared" si="96"/>
        <v/>
      </c>
      <c r="CA95" s="37" t="str">
        <f t="shared" si="97"/>
        <v/>
      </c>
      <c r="CB95" s="37" t="str">
        <f t="shared" si="98"/>
        <v/>
      </c>
      <c r="CC95" s="37" t="str">
        <f t="shared" si="99"/>
        <v/>
      </c>
      <c r="CD95" s="37" t="str">
        <f t="shared" si="100"/>
        <v/>
      </c>
      <c r="CE95" s="37" t="str">
        <f t="shared" si="101"/>
        <v/>
      </c>
      <c r="CF95" s="37" t="str">
        <f t="shared" si="102"/>
        <v/>
      </c>
      <c r="CG95" s="37" t="str">
        <f t="shared" si="103"/>
        <v/>
      </c>
      <c r="CH95" s="37" t="str">
        <f t="shared" si="104"/>
        <v/>
      </c>
      <c r="CI95" s="37" t="str">
        <f t="shared" si="105"/>
        <v/>
      </c>
    </row>
    <row r="96" spans="1:87">
      <c r="A96" s="16"/>
      <c r="B96" s="14" t="str">
        <f>'Gene Table'!D95</f>
        <v>RT</v>
      </c>
      <c r="C96" s="14" t="s">
        <v>372</v>
      </c>
      <c r="D96" s="15" t="str">
        <f>IF(SUM('Test Sample Data'!D$3:D$98)&gt;10,IF(AND(ISNUMBER('Test Sample Data'!D95),'Test Sample Data'!D95&lt;$B$1,'Test Sample Data'!D95&gt;0),'Test Sample Data'!D95,$B$1),"")</f>
        <v/>
      </c>
      <c r="E96" s="15" t="str">
        <f>IF(SUM('Test Sample Data'!E$3:E$98)&gt;10,IF(AND(ISNUMBER('Test Sample Data'!E95),'Test Sample Data'!E95&lt;$B$1,'Test Sample Data'!E95&gt;0),'Test Sample Data'!E95,$B$1),"")</f>
        <v/>
      </c>
      <c r="F96" s="15" t="str">
        <f>IF(SUM('Test Sample Data'!F$3:F$98)&gt;10,IF(AND(ISNUMBER('Test Sample Data'!F95),'Test Sample Data'!F95&lt;$B$1,'Test Sample Data'!F95&gt;0),'Test Sample Data'!F95,$B$1),"")</f>
        <v/>
      </c>
      <c r="G96" s="15" t="str">
        <f>IF(SUM('Test Sample Data'!G$3:G$98)&gt;10,IF(AND(ISNUMBER('Test Sample Data'!G95),'Test Sample Data'!G95&lt;$B$1,'Test Sample Data'!G95&gt;0),'Test Sample Data'!G95,$B$1),"")</f>
        <v/>
      </c>
      <c r="H96" s="15" t="str">
        <f>IF(SUM('Test Sample Data'!H$3:H$98)&gt;10,IF(AND(ISNUMBER('Test Sample Data'!H95),'Test Sample Data'!H95&lt;$B$1,'Test Sample Data'!H95&gt;0),'Test Sample Data'!H95,$B$1),"")</f>
        <v/>
      </c>
      <c r="I96" s="15" t="str">
        <f>IF(SUM('Test Sample Data'!I$3:I$98)&gt;10,IF(AND(ISNUMBER('Test Sample Data'!I95),'Test Sample Data'!I95&lt;$B$1,'Test Sample Data'!I95&gt;0),'Test Sample Data'!I95,$B$1),"")</f>
        <v/>
      </c>
      <c r="J96" s="15" t="str">
        <f>IF(SUM('Test Sample Data'!J$3:J$98)&gt;10,IF(AND(ISNUMBER('Test Sample Data'!J95),'Test Sample Data'!J95&lt;$B$1,'Test Sample Data'!J95&gt;0),'Test Sample Data'!J95,$B$1),"")</f>
        <v/>
      </c>
      <c r="K96" s="15" t="str">
        <f>IF(SUM('Test Sample Data'!K$3:K$98)&gt;10,IF(AND(ISNUMBER('Test Sample Data'!K95),'Test Sample Data'!K95&lt;$B$1,'Test Sample Data'!K95&gt;0),'Test Sample Data'!K95,$B$1),"")</f>
        <v/>
      </c>
      <c r="L96" s="15" t="str">
        <f>IF(SUM('Test Sample Data'!L$3:L$98)&gt;10,IF(AND(ISNUMBER('Test Sample Data'!L95),'Test Sample Data'!L95&lt;$B$1,'Test Sample Data'!L95&gt;0),'Test Sample Data'!L95,$B$1),"")</f>
        <v/>
      </c>
      <c r="M96" s="15" t="str">
        <f>IF(SUM('Test Sample Data'!M$3:M$98)&gt;10,IF(AND(ISNUMBER('Test Sample Data'!M95),'Test Sample Data'!M95&lt;$B$1,'Test Sample Data'!M95&gt;0),'Test Sample Data'!M95,$B$1),"")</f>
        <v/>
      </c>
      <c r="N96" s="15" t="str">
        <f>'Gene Table'!D95</f>
        <v>RT</v>
      </c>
      <c r="O96" s="14" t="s">
        <v>372</v>
      </c>
      <c r="P96" s="15" t="str">
        <f>IF(SUM('Control Sample Data'!D$3:D$98)&gt;10,IF(AND(ISNUMBER('Control Sample Data'!D95),'Control Sample Data'!D95&lt;$B$1,'Control Sample Data'!D95&gt;0),'Control Sample Data'!D95,$B$1),"")</f>
        <v/>
      </c>
      <c r="Q96" s="15" t="str">
        <f>IF(SUM('Control Sample Data'!E$3:E$98)&gt;10,IF(AND(ISNUMBER('Control Sample Data'!E95),'Control Sample Data'!E95&lt;$B$1,'Control Sample Data'!E95&gt;0),'Control Sample Data'!E95,$B$1),"")</f>
        <v/>
      </c>
      <c r="R96" s="15" t="str">
        <f>IF(SUM('Control Sample Data'!F$3:F$98)&gt;10,IF(AND(ISNUMBER('Control Sample Data'!F95),'Control Sample Data'!F95&lt;$B$1,'Control Sample Data'!F95&gt;0),'Control Sample Data'!F95,$B$1),"")</f>
        <v/>
      </c>
      <c r="S96" s="15" t="str">
        <f>IF(SUM('Control Sample Data'!G$3:G$98)&gt;10,IF(AND(ISNUMBER('Control Sample Data'!G95),'Control Sample Data'!G95&lt;$B$1,'Control Sample Data'!G95&gt;0),'Control Sample Data'!G95,$B$1),"")</f>
        <v/>
      </c>
      <c r="T96" s="15" t="str">
        <f>IF(SUM('Control Sample Data'!H$3:H$98)&gt;10,IF(AND(ISNUMBER('Control Sample Data'!H95),'Control Sample Data'!H95&lt;$B$1,'Control Sample Data'!H95&gt;0),'Control Sample Data'!H95,$B$1),"")</f>
        <v/>
      </c>
      <c r="U96" s="15" t="str">
        <f>IF(SUM('Control Sample Data'!I$3:I$98)&gt;10,IF(AND(ISNUMBER('Control Sample Data'!I95),'Control Sample Data'!I95&lt;$B$1,'Control Sample Data'!I95&gt;0),'Control Sample Data'!I95,$B$1),"")</f>
        <v/>
      </c>
      <c r="V96" s="15" t="str">
        <f>IF(SUM('Control Sample Data'!J$3:J$98)&gt;10,IF(AND(ISNUMBER('Control Sample Data'!J95),'Control Sample Data'!J95&lt;$B$1,'Control Sample Data'!J95&gt;0),'Control Sample Data'!J95,$B$1),"")</f>
        <v/>
      </c>
      <c r="W96" s="15" t="str">
        <f>IF(SUM('Control Sample Data'!K$3:K$98)&gt;10,IF(AND(ISNUMBER('Control Sample Data'!K95),'Control Sample Data'!K95&lt;$B$1,'Control Sample Data'!K95&gt;0),'Control Sample Data'!K95,$B$1),"")</f>
        <v/>
      </c>
      <c r="X96" s="15" t="str">
        <f>IF(SUM('Control Sample Data'!L$3:L$98)&gt;10,IF(AND(ISNUMBER('Control Sample Data'!L95),'Control Sample Data'!L95&lt;$B$1,'Control Sample Data'!L95&gt;0),'Control Sample Data'!L95,$B$1),"")</f>
        <v/>
      </c>
      <c r="Y96" s="15" t="str">
        <f>IF(SUM('Control Sample Data'!M$3:M$98)&gt;10,IF(AND(ISNUMBER('Control Sample Data'!M95),'Control Sample Data'!M95&lt;$B$1,'Control Sample Data'!M95&gt;0),'Control Sample Data'!M95,$B$1),"")</f>
        <v/>
      </c>
      <c r="AT96" s="34" t="str">
        <f t="shared" si="64"/>
        <v/>
      </c>
      <c r="AU96" s="34" t="str">
        <f t="shared" si="65"/>
        <v/>
      </c>
      <c r="AV96" s="34" t="str">
        <f t="shared" si="66"/>
        <v/>
      </c>
      <c r="AW96" s="34" t="str">
        <f t="shared" si="67"/>
        <v/>
      </c>
      <c r="AX96" s="34" t="str">
        <f t="shared" si="68"/>
        <v/>
      </c>
      <c r="AY96" s="34" t="str">
        <f t="shared" si="69"/>
        <v/>
      </c>
      <c r="AZ96" s="34" t="str">
        <f t="shared" si="70"/>
        <v/>
      </c>
      <c r="BA96" s="34" t="str">
        <f t="shared" si="71"/>
        <v/>
      </c>
      <c r="BB96" s="34" t="str">
        <f t="shared" si="72"/>
        <v/>
      </c>
      <c r="BC96" s="34" t="str">
        <f t="shared" si="73"/>
        <v/>
      </c>
      <c r="BD96" s="34" t="str">
        <f t="shared" si="74"/>
        <v/>
      </c>
      <c r="BE96" s="34" t="str">
        <f t="shared" si="75"/>
        <v/>
      </c>
      <c r="BF96" s="34" t="str">
        <f t="shared" si="76"/>
        <v/>
      </c>
      <c r="BG96" s="34" t="str">
        <f t="shared" si="77"/>
        <v/>
      </c>
      <c r="BH96" s="34" t="str">
        <f t="shared" si="78"/>
        <v/>
      </c>
      <c r="BI96" s="34" t="str">
        <f t="shared" si="79"/>
        <v/>
      </c>
      <c r="BJ96" s="34" t="str">
        <f t="shared" si="80"/>
        <v/>
      </c>
      <c r="BK96" s="34" t="str">
        <f t="shared" si="81"/>
        <v/>
      </c>
      <c r="BL96" s="34" t="str">
        <f t="shared" si="82"/>
        <v/>
      </c>
      <c r="BM96" s="34" t="str">
        <f t="shared" si="83"/>
        <v/>
      </c>
      <c r="BN96" s="36" t="e">
        <f t="shared" si="84"/>
        <v>#DIV/0!</v>
      </c>
      <c r="BO96" s="36" t="e">
        <f t="shared" si="85"/>
        <v>#DIV/0!</v>
      </c>
      <c r="BP96" s="37" t="str">
        <f t="shared" si="86"/>
        <v/>
      </c>
      <c r="BQ96" s="37" t="str">
        <f t="shared" si="87"/>
        <v/>
      </c>
      <c r="BR96" s="37" t="str">
        <f t="shared" si="88"/>
        <v/>
      </c>
      <c r="BS96" s="37" t="str">
        <f t="shared" si="89"/>
        <v/>
      </c>
      <c r="BT96" s="37" t="str">
        <f t="shared" si="90"/>
        <v/>
      </c>
      <c r="BU96" s="37" t="str">
        <f t="shared" si="91"/>
        <v/>
      </c>
      <c r="BV96" s="37" t="str">
        <f t="shared" si="92"/>
        <v/>
      </c>
      <c r="BW96" s="37" t="str">
        <f t="shared" si="93"/>
        <v/>
      </c>
      <c r="BX96" s="37" t="str">
        <f t="shared" si="94"/>
        <v/>
      </c>
      <c r="BY96" s="37" t="str">
        <f t="shared" si="95"/>
        <v/>
      </c>
      <c r="BZ96" s="37" t="str">
        <f t="shared" si="96"/>
        <v/>
      </c>
      <c r="CA96" s="37" t="str">
        <f t="shared" si="97"/>
        <v/>
      </c>
      <c r="CB96" s="37" t="str">
        <f t="shared" si="98"/>
        <v/>
      </c>
      <c r="CC96" s="37" t="str">
        <f t="shared" si="99"/>
        <v/>
      </c>
      <c r="CD96" s="37" t="str">
        <f t="shared" si="100"/>
        <v/>
      </c>
      <c r="CE96" s="37" t="str">
        <f t="shared" si="101"/>
        <v/>
      </c>
      <c r="CF96" s="37" t="str">
        <f t="shared" si="102"/>
        <v/>
      </c>
      <c r="CG96" s="37" t="str">
        <f t="shared" si="103"/>
        <v/>
      </c>
      <c r="CH96" s="37" t="str">
        <f t="shared" si="104"/>
        <v/>
      </c>
      <c r="CI96" s="37" t="str">
        <f t="shared" si="105"/>
        <v/>
      </c>
    </row>
    <row r="97" spans="1:87">
      <c r="A97" s="16"/>
      <c r="B97" s="14" t="str">
        <f>'Gene Table'!D96</f>
        <v>RT</v>
      </c>
      <c r="C97" s="14" t="s">
        <v>374</v>
      </c>
      <c r="D97" s="15" t="str">
        <f>IF(SUM('Test Sample Data'!D$3:D$98)&gt;10,IF(AND(ISNUMBER('Test Sample Data'!D96),'Test Sample Data'!D96&lt;$B$1,'Test Sample Data'!D96&gt;0),'Test Sample Data'!D96,$B$1),"")</f>
        <v/>
      </c>
      <c r="E97" s="15" t="str">
        <f>IF(SUM('Test Sample Data'!E$3:E$98)&gt;10,IF(AND(ISNUMBER('Test Sample Data'!E96),'Test Sample Data'!E96&lt;$B$1,'Test Sample Data'!E96&gt;0),'Test Sample Data'!E96,$B$1),"")</f>
        <v/>
      </c>
      <c r="F97" s="15" t="str">
        <f>IF(SUM('Test Sample Data'!F$3:F$98)&gt;10,IF(AND(ISNUMBER('Test Sample Data'!F96),'Test Sample Data'!F96&lt;$B$1,'Test Sample Data'!F96&gt;0),'Test Sample Data'!F96,$B$1),"")</f>
        <v/>
      </c>
      <c r="G97" s="15" t="str">
        <f>IF(SUM('Test Sample Data'!G$3:G$98)&gt;10,IF(AND(ISNUMBER('Test Sample Data'!G96),'Test Sample Data'!G96&lt;$B$1,'Test Sample Data'!G96&gt;0),'Test Sample Data'!G96,$B$1),"")</f>
        <v/>
      </c>
      <c r="H97" s="15" t="str">
        <f>IF(SUM('Test Sample Data'!H$3:H$98)&gt;10,IF(AND(ISNUMBER('Test Sample Data'!H96),'Test Sample Data'!H96&lt;$B$1,'Test Sample Data'!H96&gt;0),'Test Sample Data'!H96,$B$1),"")</f>
        <v/>
      </c>
      <c r="I97" s="15" t="str">
        <f>IF(SUM('Test Sample Data'!I$3:I$98)&gt;10,IF(AND(ISNUMBER('Test Sample Data'!I96),'Test Sample Data'!I96&lt;$B$1,'Test Sample Data'!I96&gt;0),'Test Sample Data'!I96,$B$1),"")</f>
        <v/>
      </c>
      <c r="J97" s="15" t="str">
        <f>IF(SUM('Test Sample Data'!J$3:J$98)&gt;10,IF(AND(ISNUMBER('Test Sample Data'!J96),'Test Sample Data'!J96&lt;$B$1,'Test Sample Data'!J96&gt;0),'Test Sample Data'!J96,$B$1),"")</f>
        <v/>
      </c>
      <c r="K97" s="15" t="str">
        <f>IF(SUM('Test Sample Data'!K$3:K$98)&gt;10,IF(AND(ISNUMBER('Test Sample Data'!K96),'Test Sample Data'!K96&lt;$B$1,'Test Sample Data'!K96&gt;0),'Test Sample Data'!K96,$B$1),"")</f>
        <v/>
      </c>
      <c r="L97" s="15" t="str">
        <f>IF(SUM('Test Sample Data'!L$3:L$98)&gt;10,IF(AND(ISNUMBER('Test Sample Data'!L96),'Test Sample Data'!L96&lt;$B$1,'Test Sample Data'!L96&gt;0),'Test Sample Data'!L96,$B$1),"")</f>
        <v/>
      </c>
      <c r="M97" s="15" t="str">
        <f>IF(SUM('Test Sample Data'!M$3:M$98)&gt;10,IF(AND(ISNUMBER('Test Sample Data'!M96),'Test Sample Data'!M96&lt;$B$1,'Test Sample Data'!M96&gt;0),'Test Sample Data'!M96,$B$1),"")</f>
        <v/>
      </c>
      <c r="N97" s="15" t="str">
        <f>'Gene Table'!D96</f>
        <v>RT</v>
      </c>
      <c r="O97" s="14" t="s">
        <v>374</v>
      </c>
      <c r="P97" s="15" t="str">
        <f>IF(SUM('Control Sample Data'!D$3:D$98)&gt;10,IF(AND(ISNUMBER('Control Sample Data'!D96),'Control Sample Data'!D96&lt;$B$1,'Control Sample Data'!D96&gt;0),'Control Sample Data'!D96,$B$1),"")</f>
        <v/>
      </c>
      <c r="Q97" s="15" t="str">
        <f>IF(SUM('Control Sample Data'!E$3:E$98)&gt;10,IF(AND(ISNUMBER('Control Sample Data'!E96),'Control Sample Data'!E96&lt;$B$1,'Control Sample Data'!E96&gt;0),'Control Sample Data'!E96,$B$1),"")</f>
        <v/>
      </c>
      <c r="R97" s="15" t="str">
        <f>IF(SUM('Control Sample Data'!F$3:F$98)&gt;10,IF(AND(ISNUMBER('Control Sample Data'!F96),'Control Sample Data'!F96&lt;$B$1,'Control Sample Data'!F96&gt;0),'Control Sample Data'!F96,$B$1),"")</f>
        <v/>
      </c>
      <c r="S97" s="15" t="str">
        <f>IF(SUM('Control Sample Data'!G$3:G$98)&gt;10,IF(AND(ISNUMBER('Control Sample Data'!G96),'Control Sample Data'!G96&lt;$B$1,'Control Sample Data'!G96&gt;0),'Control Sample Data'!G96,$B$1),"")</f>
        <v/>
      </c>
      <c r="T97" s="15" t="str">
        <f>IF(SUM('Control Sample Data'!H$3:H$98)&gt;10,IF(AND(ISNUMBER('Control Sample Data'!H96),'Control Sample Data'!H96&lt;$B$1,'Control Sample Data'!H96&gt;0),'Control Sample Data'!H96,$B$1),"")</f>
        <v/>
      </c>
      <c r="U97" s="15" t="str">
        <f>IF(SUM('Control Sample Data'!I$3:I$98)&gt;10,IF(AND(ISNUMBER('Control Sample Data'!I96),'Control Sample Data'!I96&lt;$B$1,'Control Sample Data'!I96&gt;0),'Control Sample Data'!I96,$B$1),"")</f>
        <v/>
      </c>
      <c r="V97" s="15" t="str">
        <f>IF(SUM('Control Sample Data'!J$3:J$98)&gt;10,IF(AND(ISNUMBER('Control Sample Data'!J96),'Control Sample Data'!J96&lt;$B$1,'Control Sample Data'!J96&gt;0),'Control Sample Data'!J96,$B$1),"")</f>
        <v/>
      </c>
      <c r="W97" s="15" t="str">
        <f>IF(SUM('Control Sample Data'!K$3:K$98)&gt;10,IF(AND(ISNUMBER('Control Sample Data'!K96),'Control Sample Data'!K96&lt;$B$1,'Control Sample Data'!K96&gt;0),'Control Sample Data'!K96,$B$1),"")</f>
        <v/>
      </c>
      <c r="X97" s="15" t="str">
        <f>IF(SUM('Control Sample Data'!L$3:L$98)&gt;10,IF(AND(ISNUMBER('Control Sample Data'!L96),'Control Sample Data'!L96&lt;$B$1,'Control Sample Data'!L96&gt;0),'Control Sample Data'!L96,$B$1),"")</f>
        <v/>
      </c>
      <c r="Y97" s="15" t="str">
        <f>IF(SUM('Control Sample Data'!M$3:M$98)&gt;10,IF(AND(ISNUMBER('Control Sample Data'!M96),'Control Sample Data'!M96&lt;$B$1,'Control Sample Data'!M96&gt;0),'Control Sample Data'!M96,$B$1),"")</f>
        <v/>
      </c>
      <c r="AT97" s="34" t="str">
        <f t="shared" si="64"/>
        <v/>
      </c>
      <c r="AU97" s="34" t="str">
        <f t="shared" si="65"/>
        <v/>
      </c>
      <c r="AV97" s="34" t="str">
        <f t="shared" si="66"/>
        <v/>
      </c>
      <c r="AW97" s="34" t="str">
        <f t="shared" si="67"/>
        <v/>
      </c>
      <c r="AX97" s="34" t="str">
        <f t="shared" si="68"/>
        <v/>
      </c>
      <c r="AY97" s="34" t="str">
        <f t="shared" si="69"/>
        <v/>
      </c>
      <c r="AZ97" s="34" t="str">
        <f t="shared" si="70"/>
        <v/>
      </c>
      <c r="BA97" s="34" t="str">
        <f t="shared" si="71"/>
        <v/>
      </c>
      <c r="BB97" s="34" t="str">
        <f t="shared" si="72"/>
        <v/>
      </c>
      <c r="BC97" s="34" t="str">
        <f t="shared" si="73"/>
        <v/>
      </c>
      <c r="BD97" s="34" t="str">
        <f t="shared" si="74"/>
        <v/>
      </c>
      <c r="BE97" s="34" t="str">
        <f t="shared" si="75"/>
        <v/>
      </c>
      <c r="BF97" s="34" t="str">
        <f t="shared" si="76"/>
        <v/>
      </c>
      <c r="BG97" s="34" t="str">
        <f t="shared" si="77"/>
        <v/>
      </c>
      <c r="BH97" s="34" t="str">
        <f t="shared" si="78"/>
        <v/>
      </c>
      <c r="BI97" s="34" t="str">
        <f t="shared" si="79"/>
        <v/>
      </c>
      <c r="BJ97" s="34" t="str">
        <f t="shared" si="80"/>
        <v/>
      </c>
      <c r="BK97" s="34" t="str">
        <f t="shared" si="81"/>
        <v/>
      </c>
      <c r="BL97" s="34" t="str">
        <f t="shared" si="82"/>
        <v/>
      </c>
      <c r="BM97" s="34" t="str">
        <f t="shared" si="83"/>
        <v/>
      </c>
      <c r="BN97" s="36" t="e">
        <f t="shared" si="84"/>
        <v>#DIV/0!</v>
      </c>
      <c r="BO97" s="36" t="e">
        <f t="shared" si="85"/>
        <v>#DIV/0!</v>
      </c>
      <c r="BP97" s="37" t="str">
        <f t="shared" si="86"/>
        <v/>
      </c>
      <c r="BQ97" s="37" t="str">
        <f t="shared" si="87"/>
        <v/>
      </c>
      <c r="BR97" s="37" t="str">
        <f t="shared" si="88"/>
        <v/>
      </c>
      <c r="BS97" s="37" t="str">
        <f t="shared" si="89"/>
        <v/>
      </c>
      <c r="BT97" s="37" t="str">
        <f t="shared" si="90"/>
        <v/>
      </c>
      <c r="BU97" s="37" t="str">
        <f t="shared" si="91"/>
        <v/>
      </c>
      <c r="BV97" s="37" t="str">
        <f t="shared" si="92"/>
        <v/>
      </c>
      <c r="BW97" s="37" t="str">
        <f t="shared" si="93"/>
        <v/>
      </c>
      <c r="BX97" s="37" t="str">
        <f t="shared" si="94"/>
        <v/>
      </c>
      <c r="BY97" s="37" t="str">
        <f t="shared" si="95"/>
        <v/>
      </c>
      <c r="BZ97" s="37" t="str">
        <f t="shared" si="96"/>
        <v/>
      </c>
      <c r="CA97" s="37" t="str">
        <f t="shared" si="97"/>
        <v/>
      </c>
      <c r="CB97" s="37" t="str">
        <f t="shared" si="98"/>
        <v/>
      </c>
      <c r="CC97" s="37" t="str">
        <f t="shared" si="99"/>
        <v/>
      </c>
      <c r="CD97" s="37" t="str">
        <f t="shared" si="100"/>
        <v/>
      </c>
      <c r="CE97" s="37" t="str">
        <f t="shared" si="101"/>
        <v/>
      </c>
      <c r="CF97" s="37" t="str">
        <f t="shared" si="102"/>
        <v/>
      </c>
      <c r="CG97" s="37" t="str">
        <f t="shared" si="103"/>
        <v/>
      </c>
      <c r="CH97" s="37" t="str">
        <f t="shared" si="104"/>
        <v/>
      </c>
      <c r="CI97" s="37" t="str">
        <f t="shared" si="105"/>
        <v/>
      </c>
    </row>
    <row r="98" spans="1:87">
      <c r="A98" s="16"/>
      <c r="B98" s="14" t="str">
        <f>'Gene Table'!D97</f>
        <v>PCR</v>
      </c>
      <c r="C98" s="14" t="s">
        <v>375</v>
      </c>
      <c r="D98" s="15" t="str">
        <f>IF(SUM('Test Sample Data'!D$3:D$98)&gt;10,IF(AND(ISNUMBER('Test Sample Data'!D97),'Test Sample Data'!D97&lt;$B$1,'Test Sample Data'!D97&gt;0),'Test Sample Data'!D97,$B$1),"")</f>
        <v/>
      </c>
      <c r="E98" s="15" t="str">
        <f>IF(SUM('Test Sample Data'!E$3:E$98)&gt;10,IF(AND(ISNUMBER('Test Sample Data'!E97),'Test Sample Data'!E97&lt;$B$1,'Test Sample Data'!E97&gt;0),'Test Sample Data'!E97,$B$1),"")</f>
        <v/>
      </c>
      <c r="F98" s="15" t="str">
        <f>IF(SUM('Test Sample Data'!F$3:F$98)&gt;10,IF(AND(ISNUMBER('Test Sample Data'!F97),'Test Sample Data'!F97&lt;$B$1,'Test Sample Data'!F97&gt;0),'Test Sample Data'!F97,$B$1),"")</f>
        <v/>
      </c>
      <c r="G98" s="15" t="str">
        <f>IF(SUM('Test Sample Data'!G$3:G$98)&gt;10,IF(AND(ISNUMBER('Test Sample Data'!G97),'Test Sample Data'!G97&lt;$B$1,'Test Sample Data'!G97&gt;0),'Test Sample Data'!G97,$B$1),"")</f>
        <v/>
      </c>
      <c r="H98" s="15" t="str">
        <f>IF(SUM('Test Sample Data'!H$3:H$98)&gt;10,IF(AND(ISNUMBER('Test Sample Data'!H97),'Test Sample Data'!H97&lt;$B$1,'Test Sample Data'!H97&gt;0),'Test Sample Data'!H97,$B$1),"")</f>
        <v/>
      </c>
      <c r="I98" s="15" t="str">
        <f>IF(SUM('Test Sample Data'!I$3:I$98)&gt;10,IF(AND(ISNUMBER('Test Sample Data'!I97),'Test Sample Data'!I97&lt;$B$1,'Test Sample Data'!I97&gt;0),'Test Sample Data'!I97,$B$1),"")</f>
        <v/>
      </c>
      <c r="J98" s="15" t="str">
        <f>IF(SUM('Test Sample Data'!J$3:J$98)&gt;10,IF(AND(ISNUMBER('Test Sample Data'!J97),'Test Sample Data'!J97&lt;$B$1,'Test Sample Data'!J97&gt;0),'Test Sample Data'!J97,$B$1),"")</f>
        <v/>
      </c>
      <c r="K98" s="15" t="str">
        <f>IF(SUM('Test Sample Data'!K$3:K$98)&gt;10,IF(AND(ISNUMBER('Test Sample Data'!K97),'Test Sample Data'!K97&lt;$B$1,'Test Sample Data'!K97&gt;0),'Test Sample Data'!K97,$B$1),"")</f>
        <v/>
      </c>
      <c r="L98" s="15" t="str">
        <f>IF(SUM('Test Sample Data'!L$3:L$98)&gt;10,IF(AND(ISNUMBER('Test Sample Data'!L97),'Test Sample Data'!L97&lt;$B$1,'Test Sample Data'!L97&gt;0),'Test Sample Data'!L97,$B$1),"")</f>
        <v/>
      </c>
      <c r="M98" s="15" t="str">
        <f>IF(SUM('Test Sample Data'!M$3:M$98)&gt;10,IF(AND(ISNUMBER('Test Sample Data'!M97),'Test Sample Data'!M97&lt;$B$1,'Test Sample Data'!M97&gt;0),'Test Sample Data'!M97,$B$1),"")</f>
        <v/>
      </c>
      <c r="N98" s="15" t="str">
        <f>'Gene Table'!D97</f>
        <v>PCR</v>
      </c>
      <c r="O98" s="14" t="s">
        <v>375</v>
      </c>
      <c r="P98" s="15" t="str">
        <f>IF(SUM('Control Sample Data'!D$3:D$98)&gt;10,IF(AND(ISNUMBER('Control Sample Data'!D97),'Control Sample Data'!D97&lt;$B$1,'Control Sample Data'!D97&gt;0),'Control Sample Data'!D97,$B$1),"")</f>
        <v/>
      </c>
      <c r="Q98" s="15" t="str">
        <f>IF(SUM('Control Sample Data'!E$3:E$98)&gt;10,IF(AND(ISNUMBER('Control Sample Data'!E97),'Control Sample Data'!E97&lt;$B$1,'Control Sample Data'!E97&gt;0),'Control Sample Data'!E97,$B$1),"")</f>
        <v/>
      </c>
      <c r="R98" s="15" t="str">
        <f>IF(SUM('Control Sample Data'!F$3:F$98)&gt;10,IF(AND(ISNUMBER('Control Sample Data'!F97),'Control Sample Data'!F97&lt;$B$1,'Control Sample Data'!F97&gt;0),'Control Sample Data'!F97,$B$1),"")</f>
        <v/>
      </c>
      <c r="S98" s="15" t="str">
        <f>IF(SUM('Control Sample Data'!G$3:G$98)&gt;10,IF(AND(ISNUMBER('Control Sample Data'!G97),'Control Sample Data'!G97&lt;$B$1,'Control Sample Data'!G97&gt;0),'Control Sample Data'!G97,$B$1),"")</f>
        <v/>
      </c>
      <c r="T98" s="15" t="str">
        <f>IF(SUM('Control Sample Data'!H$3:H$98)&gt;10,IF(AND(ISNUMBER('Control Sample Data'!H97),'Control Sample Data'!H97&lt;$B$1,'Control Sample Data'!H97&gt;0),'Control Sample Data'!H97,$B$1),"")</f>
        <v/>
      </c>
      <c r="U98" s="15" t="str">
        <f>IF(SUM('Control Sample Data'!I$3:I$98)&gt;10,IF(AND(ISNUMBER('Control Sample Data'!I97),'Control Sample Data'!I97&lt;$B$1,'Control Sample Data'!I97&gt;0),'Control Sample Data'!I97,$B$1),"")</f>
        <v/>
      </c>
      <c r="V98" s="15" t="str">
        <f>IF(SUM('Control Sample Data'!J$3:J$98)&gt;10,IF(AND(ISNUMBER('Control Sample Data'!J97),'Control Sample Data'!J97&lt;$B$1,'Control Sample Data'!J97&gt;0),'Control Sample Data'!J97,$B$1),"")</f>
        <v/>
      </c>
      <c r="W98" s="15" t="str">
        <f>IF(SUM('Control Sample Data'!K$3:K$98)&gt;10,IF(AND(ISNUMBER('Control Sample Data'!K97),'Control Sample Data'!K97&lt;$B$1,'Control Sample Data'!K97&gt;0),'Control Sample Data'!K97,$B$1),"")</f>
        <v/>
      </c>
      <c r="X98" s="15" t="str">
        <f>IF(SUM('Control Sample Data'!L$3:L$98)&gt;10,IF(AND(ISNUMBER('Control Sample Data'!L97),'Control Sample Data'!L97&lt;$B$1,'Control Sample Data'!L97&gt;0),'Control Sample Data'!L97,$B$1),"")</f>
        <v/>
      </c>
      <c r="Y98" s="15" t="str">
        <f>IF(SUM('Control Sample Data'!M$3:M$98)&gt;10,IF(AND(ISNUMBER('Control Sample Data'!M97),'Control Sample Data'!M97&lt;$B$1,'Control Sample Data'!M97&gt;0),'Control Sample Data'!M97,$B$1),"")</f>
        <v/>
      </c>
      <c r="AT98" s="34" t="str">
        <f t="shared" si="64"/>
        <v/>
      </c>
      <c r="AU98" s="34" t="str">
        <f t="shared" si="65"/>
        <v/>
      </c>
      <c r="AV98" s="34" t="str">
        <f t="shared" si="66"/>
        <v/>
      </c>
      <c r="AW98" s="34" t="str">
        <f t="shared" si="67"/>
        <v/>
      </c>
      <c r="AX98" s="34" t="str">
        <f t="shared" si="68"/>
        <v/>
      </c>
      <c r="AY98" s="34" t="str">
        <f t="shared" si="69"/>
        <v/>
      </c>
      <c r="AZ98" s="34" t="str">
        <f t="shared" si="70"/>
        <v/>
      </c>
      <c r="BA98" s="34" t="str">
        <f t="shared" si="71"/>
        <v/>
      </c>
      <c r="BB98" s="34" t="str">
        <f t="shared" si="72"/>
        <v/>
      </c>
      <c r="BC98" s="34" t="str">
        <f t="shared" si="73"/>
        <v/>
      </c>
      <c r="BD98" s="34" t="str">
        <f t="shared" si="74"/>
        <v/>
      </c>
      <c r="BE98" s="34" t="str">
        <f t="shared" si="75"/>
        <v/>
      </c>
      <c r="BF98" s="34" t="str">
        <f t="shared" si="76"/>
        <v/>
      </c>
      <c r="BG98" s="34" t="str">
        <f t="shared" si="77"/>
        <v/>
      </c>
      <c r="BH98" s="34" t="str">
        <f t="shared" si="78"/>
        <v/>
      </c>
      <c r="BI98" s="34" t="str">
        <f t="shared" si="79"/>
        <v/>
      </c>
      <c r="BJ98" s="34" t="str">
        <f t="shared" si="80"/>
        <v/>
      </c>
      <c r="BK98" s="34" t="str">
        <f t="shared" si="81"/>
        <v/>
      </c>
      <c r="BL98" s="34" t="str">
        <f t="shared" si="82"/>
        <v/>
      </c>
      <c r="BM98" s="34" t="str">
        <f t="shared" si="83"/>
        <v/>
      </c>
      <c r="BN98" s="36" t="e">
        <f t="shared" si="84"/>
        <v>#DIV/0!</v>
      </c>
      <c r="BO98" s="36" t="e">
        <f t="shared" si="85"/>
        <v>#DIV/0!</v>
      </c>
      <c r="BP98" s="37" t="str">
        <f t="shared" si="86"/>
        <v/>
      </c>
      <c r="BQ98" s="37" t="str">
        <f t="shared" si="87"/>
        <v/>
      </c>
      <c r="BR98" s="37" t="str">
        <f t="shared" si="88"/>
        <v/>
      </c>
      <c r="BS98" s="37" t="str">
        <f t="shared" si="89"/>
        <v/>
      </c>
      <c r="BT98" s="37" t="str">
        <f t="shared" si="90"/>
        <v/>
      </c>
      <c r="BU98" s="37" t="str">
        <f t="shared" si="91"/>
        <v/>
      </c>
      <c r="BV98" s="37" t="str">
        <f t="shared" si="92"/>
        <v/>
      </c>
      <c r="BW98" s="37" t="str">
        <f t="shared" si="93"/>
        <v/>
      </c>
      <c r="BX98" s="37" t="str">
        <f t="shared" si="94"/>
        <v/>
      </c>
      <c r="BY98" s="37" t="str">
        <f t="shared" si="95"/>
        <v/>
      </c>
      <c r="BZ98" s="37" t="str">
        <f t="shared" si="96"/>
        <v/>
      </c>
      <c r="CA98" s="37" t="str">
        <f t="shared" si="97"/>
        <v/>
      </c>
      <c r="CB98" s="37" t="str">
        <f t="shared" si="98"/>
        <v/>
      </c>
      <c r="CC98" s="37" t="str">
        <f t="shared" si="99"/>
        <v/>
      </c>
      <c r="CD98" s="37" t="str">
        <f t="shared" si="100"/>
        <v/>
      </c>
      <c r="CE98" s="37" t="str">
        <f t="shared" si="101"/>
        <v/>
      </c>
      <c r="CF98" s="37" t="str">
        <f t="shared" si="102"/>
        <v/>
      </c>
      <c r="CG98" s="37" t="str">
        <f t="shared" si="103"/>
        <v/>
      </c>
      <c r="CH98" s="37" t="str">
        <f t="shared" si="104"/>
        <v/>
      </c>
      <c r="CI98" s="37" t="str">
        <f t="shared" si="105"/>
        <v/>
      </c>
    </row>
    <row r="99" spans="1:87">
      <c r="A99" s="38"/>
      <c r="B99" s="14" t="str">
        <f>'Gene Table'!D98</f>
        <v>PCR</v>
      </c>
      <c r="C99" s="14" t="s">
        <v>377</v>
      </c>
      <c r="D99" s="15" t="str">
        <f>IF(SUM('Test Sample Data'!D$3:D$98)&gt;10,IF(AND(ISNUMBER('Test Sample Data'!D98),'Test Sample Data'!D98&lt;$B$1,'Test Sample Data'!D98&gt;0),'Test Sample Data'!D98,$B$1),"")</f>
        <v/>
      </c>
      <c r="E99" s="15" t="str">
        <f>IF(SUM('Test Sample Data'!E$3:E$98)&gt;10,IF(AND(ISNUMBER('Test Sample Data'!E98),'Test Sample Data'!E98&lt;$B$1,'Test Sample Data'!E98&gt;0),'Test Sample Data'!E98,$B$1),"")</f>
        <v/>
      </c>
      <c r="F99" s="15" t="str">
        <f>IF(SUM('Test Sample Data'!F$3:F$98)&gt;10,IF(AND(ISNUMBER('Test Sample Data'!F98),'Test Sample Data'!F98&lt;$B$1,'Test Sample Data'!F98&gt;0),'Test Sample Data'!F98,$B$1),"")</f>
        <v/>
      </c>
      <c r="G99" s="15" t="str">
        <f>IF(SUM('Test Sample Data'!G$3:G$98)&gt;10,IF(AND(ISNUMBER('Test Sample Data'!G98),'Test Sample Data'!G98&lt;$B$1,'Test Sample Data'!G98&gt;0),'Test Sample Data'!G98,$B$1),"")</f>
        <v/>
      </c>
      <c r="H99" s="15" t="str">
        <f>IF(SUM('Test Sample Data'!H$3:H$98)&gt;10,IF(AND(ISNUMBER('Test Sample Data'!H98),'Test Sample Data'!H98&lt;$B$1,'Test Sample Data'!H98&gt;0),'Test Sample Data'!H98,$B$1),"")</f>
        <v/>
      </c>
      <c r="I99" s="15" t="str">
        <f>IF(SUM('Test Sample Data'!I$3:I$98)&gt;10,IF(AND(ISNUMBER('Test Sample Data'!I98),'Test Sample Data'!I98&lt;$B$1,'Test Sample Data'!I98&gt;0),'Test Sample Data'!I98,$B$1),"")</f>
        <v/>
      </c>
      <c r="J99" s="15" t="str">
        <f>IF(SUM('Test Sample Data'!J$3:J$98)&gt;10,IF(AND(ISNUMBER('Test Sample Data'!J98),'Test Sample Data'!J98&lt;$B$1,'Test Sample Data'!J98&gt;0),'Test Sample Data'!J98,$B$1),"")</f>
        <v/>
      </c>
      <c r="K99" s="15" t="str">
        <f>IF(SUM('Test Sample Data'!K$3:K$98)&gt;10,IF(AND(ISNUMBER('Test Sample Data'!K98),'Test Sample Data'!K98&lt;$B$1,'Test Sample Data'!K98&gt;0),'Test Sample Data'!K98,$B$1),"")</f>
        <v/>
      </c>
      <c r="L99" s="15" t="str">
        <f>IF(SUM('Test Sample Data'!L$3:L$98)&gt;10,IF(AND(ISNUMBER('Test Sample Data'!L98),'Test Sample Data'!L98&lt;$B$1,'Test Sample Data'!L98&gt;0),'Test Sample Data'!L98,$B$1),"")</f>
        <v/>
      </c>
      <c r="M99" s="15" t="str">
        <f>IF(SUM('Test Sample Data'!M$3:M$98)&gt;10,IF(AND(ISNUMBER('Test Sample Data'!M98),'Test Sample Data'!M98&lt;$B$1,'Test Sample Data'!M98&gt;0),'Test Sample Data'!M98,$B$1),"")</f>
        <v/>
      </c>
      <c r="N99" s="15" t="str">
        <f>'Gene Table'!D98</f>
        <v>PCR</v>
      </c>
      <c r="O99" s="14" t="s">
        <v>377</v>
      </c>
      <c r="P99" s="15" t="str">
        <f>IF(SUM('Control Sample Data'!D$3:D$98)&gt;10,IF(AND(ISNUMBER('Control Sample Data'!D98),'Control Sample Data'!D98&lt;$B$1,'Control Sample Data'!D98&gt;0),'Control Sample Data'!D98,$B$1),"")</f>
        <v/>
      </c>
      <c r="Q99" s="15" t="str">
        <f>IF(SUM('Control Sample Data'!E$3:E$98)&gt;10,IF(AND(ISNUMBER('Control Sample Data'!E98),'Control Sample Data'!E98&lt;$B$1,'Control Sample Data'!E98&gt;0),'Control Sample Data'!E98,$B$1),"")</f>
        <v/>
      </c>
      <c r="R99" s="15" t="str">
        <f>IF(SUM('Control Sample Data'!F$3:F$98)&gt;10,IF(AND(ISNUMBER('Control Sample Data'!F98),'Control Sample Data'!F98&lt;$B$1,'Control Sample Data'!F98&gt;0),'Control Sample Data'!F98,$B$1),"")</f>
        <v/>
      </c>
      <c r="S99" s="15" t="str">
        <f>IF(SUM('Control Sample Data'!G$3:G$98)&gt;10,IF(AND(ISNUMBER('Control Sample Data'!G98),'Control Sample Data'!G98&lt;$B$1,'Control Sample Data'!G98&gt;0),'Control Sample Data'!G98,$B$1),"")</f>
        <v/>
      </c>
      <c r="T99" s="15" t="str">
        <f>IF(SUM('Control Sample Data'!H$3:H$98)&gt;10,IF(AND(ISNUMBER('Control Sample Data'!H98),'Control Sample Data'!H98&lt;$B$1,'Control Sample Data'!H98&gt;0),'Control Sample Data'!H98,$B$1),"")</f>
        <v/>
      </c>
      <c r="U99" s="15" t="str">
        <f>IF(SUM('Control Sample Data'!I$3:I$98)&gt;10,IF(AND(ISNUMBER('Control Sample Data'!I98),'Control Sample Data'!I98&lt;$B$1,'Control Sample Data'!I98&gt;0),'Control Sample Data'!I98,$B$1),"")</f>
        <v/>
      </c>
      <c r="V99" s="15" t="str">
        <f>IF(SUM('Control Sample Data'!J$3:J$98)&gt;10,IF(AND(ISNUMBER('Control Sample Data'!J98),'Control Sample Data'!J98&lt;$B$1,'Control Sample Data'!J98&gt;0),'Control Sample Data'!J98,$B$1),"")</f>
        <v/>
      </c>
      <c r="W99" s="15" t="str">
        <f>IF(SUM('Control Sample Data'!K$3:K$98)&gt;10,IF(AND(ISNUMBER('Control Sample Data'!K98),'Control Sample Data'!K98&lt;$B$1,'Control Sample Data'!K98&gt;0),'Control Sample Data'!K98,$B$1),"")</f>
        <v/>
      </c>
      <c r="X99" s="15" t="str">
        <f>IF(SUM('Control Sample Data'!L$3:L$98)&gt;10,IF(AND(ISNUMBER('Control Sample Data'!L98),'Control Sample Data'!L98&lt;$B$1,'Control Sample Data'!L98&gt;0),'Control Sample Data'!L98,$B$1),"")</f>
        <v/>
      </c>
      <c r="Y99" s="15" t="str">
        <f>IF(SUM('Control Sample Data'!M$3:M$98)&gt;10,IF(AND(ISNUMBER('Control Sample Data'!M98),'Control Sample Data'!M98&lt;$B$1,'Control Sample Data'!M98&gt;0),'Control Sample Data'!M98,$B$1),"")</f>
        <v/>
      </c>
      <c r="AT99" s="34" t="str">
        <f t="shared" si="64"/>
        <v/>
      </c>
      <c r="AU99" s="34" t="str">
        <f t="shared" si="65"/>
        <v/>
      </c>
      <c r="AV99" s="34" t="str">
        <f t="shared" si="66"/>
        <v/>
      </c>
      <c r="AW99" s="34" t="str">
        <f t="shared" si="67"/>
        <v/>
      </c>
      <c r="AX99" s="34" t="str">
        <f t="shared" si="68"/>
        <v/>
      </c>
      <c r="AY99" s="34" t="str">
        <f t="shared" si="69"/>
        <v/>
      </c>
      <c r="AZ99" s="34" t="str">
        <f t="shared" si="70"/>
        <v/>
      </c>
      <c r="BA99" s="34" t="str">
        <f t="shared" si="71"/>
        <v/>
      </c>
      <c r="BB99" s="34" t="str">
        <f t="shared" si="72"/>
        <v/>
      </c>
      <c r="BC99" s="34" t="str">
        <f t="shared" si="73"/>
        <v/>
      </c>
      <c r="BD99" s="34" t="str">
        <f t="shared" si="74"/>
        <v/>
      </c>
      <c r="BE99" s="34" t="str">
        <f t="shared" si="75"/>
        <v/>
      </c>
      <c r="BF99" s="34" t="str">
        <f t="shared" si="76"/>
        <v/>
      </c>
      <c r="BG99" s="34" t="str">
        <f t="shared" si="77"/>
        <v/>
      </c>
      <c r="BH99" s="34" t="str">
        <f t="shared" si="78"/>
        <v/>
      </c>
      <c r="BI99" s="34" t="str">
        <f t="shared" si="79"/>
        <v/>
      </c>
      <c r="BJ99" s="34" t="str">
        <f t="shared" si="80"/>
        <v/>
      </c>
      <c r="BK99" s="34" t="str">
        <f t="shared" si="81"/>
        <v/>
      </c>
      <c r="BL99" s="34" t="str">
        <f t="shared" si="82"/>
        <v/>
      </c>
      <c r="BM99" s="34" t="str">
        <f t="shared" si="83"/>
        <v/>
      </c>
      <c r="BN99" s="36" t="e">
        <f t="shared" si="84"/>
        <v>#DIV/0!</v>
      </c>
      <c r="BO99" s="36" t="e">
        <f t="shared" si="85"/>
        <v>#DIV/0!</v>
      </c>
      <c r="BP99" s="37" t="str">
        <f t="shared" si="86"/>
        <v/>
      </c>
      <c r="BQ99" s="37" t="str">
        <f t="shared" si="87"/>
        <v/>
      </c>
      <c r="BR99" s="37" t="str">
        <f t="shared" si="88"/>
        <v/>
      </c>
      <c r="BS99" s="37" t="str">
        <f t="shared" si="89"/>
        <v/>
      </c>
      <c r="BT99" s="37" t="str">
        <f t="shared" si="90"/>
        <v/>
      </c>
      <c r="BU99" s="37" t="str">
        <f t="shared" si="91"/>
        <v/>
      </c>
      <c r="BV99" s="37" t="str">
        <f t="shared" si="92"/>
        <v/>
      </c>
      <c r="BW99" s="37" t="str">
        <f t="shared" si="93"/>
        <v/>
      </c>
      <c r="BX99" s="37" t="str">
        <f t="shared" si="94"/>
        <v/>
      </c>
      <c r="BY99" s="37" t="str">
        <f t="shared" si="95"/>
        <v/>
      </c>
      <c r="BZ99" s="37" t="str">
        <f t="shared" si="96"/>
        <v/>
      </c>
      <c r="CA99" s="37" t="str">
        <f t="shared" si="97"/>
        <v/>
      </c>
      <c r="CB99" s="37" t="str">
        <f t="shared" si="98"/>
        <v/>
      </c>
      <c r="CC99" s="37" t="str">
        <f t="shared" si="99"/>
        <v/>
      </c>
      <c r="CD99" s="37" t="str">
        <f t="shared" si="100"/>
        <v/>
      </c>
      <c r="CE99" s="37" t="str">
        <f t="shared" si="101"/>
        <v/>
      </c>
      <c r="CF99" s="37" t="str">
        <f t="shared" si="102"/>
        <v/>
      </c>
      <c r="CG99" s="37" t="str">
        <f t="shared" si="103"/>
        <v/>
      </c>
      <c r="CH99" s="37" t="str">
        <f t="shared" si="104"/>
        <v/>
      </c>
      <c r="CI99" s="37" t="str">
        <f t="shared" si="105"/>
        <v/>
      </c>
    </row>
    <row r="100" spans="1:87">
      <c r="A100" s="13" t="s">
        <v>378</v>
      </c>
      <c r="B100" s="14" t="str">
        <f>'Gene Table'!D99</f>
        <v>NM_007120</v>
      </c>
      <c r="C100" s="14" t="s">
        <v>9</v>
      </c>
      <c r="D100" s="15" t="str">
        <f>IF(SUM('Test Sample Data'!D$3:D$98)&gt;10,IF(AND(ISNUMBER('Test Sample Data'!D99),'Test Sample Data'!D99&lt;$B$1,'Test Sample Data'!D99&gt;0),'Test Sample Data'!D99,$B$1),"")</f>
        <v/>
      </c>
      <c r="E100" s="15" t="str">
        <f>IF(SUM('Test Sample Data'!E$3:E$98)&gt;10,IF(AND(ISNUMBER('Test Sample Data'!E99),'Test Sample Data'!E99&lt;$B$1,'Test Sample Data'!E99&gt;0),'Test Sample Data'!E99,$B$1),"")</f>
        <v/>
      </c>
      <c r="F100" s="15" t="str">
        <f>IF(SUM('Test Sample Data'!F$3:F$98)&gt;10,IF(AND(ISNUMBER('Test Sample Data'!F99),'Test Sample Data'!F99&lt;$B$1,'Test Sample Data'!F99&gt;0),'Test Sample Data'!F99,$B$1),"")</f>
        <v/>
      </c>
      <c r="G100" s="15" t="str">
        <f>IF(SUM('Test Sample Data'!G$3:G$98)&gt;10,IF(AND(ISNUMBER('Test Sample Data'!G99),'Test Sample Data'!G99&lt;$B$1,'Test Sample Data'!G99&gt;0),'Test Sample Data'!G99,$B$1),"")</f>
        <v/>
      </c>
      <c r="H100" s="15" t="str">
        <f>IF(SUM('Test Sample Data'!H$3:H$98)&gt;10,IF(AND(ISNUMBER('Test Sample Data'!H99),'Test Sample Data'!H99&lt;$B$1,'Test Sample Data'!H99&gt;0),'Test Sample Data'!H99,$B$1),"")</f>
        <v/>
      </c>
      <c r="I100" s="15" t="str">
        <f>IF(SUM('Test Sample Data'!I$3:I$98)&gt;10,IF(AND(ISNUMBER('Test Sample Data'!I99),'Test Sample Data'!I99&lt;$B$1,'Test Sample Data'!I99&gt;0),'Test Sample Data'!I99,$B$1),"")</f>
        <v/>
      </c>
      <c r="J100" s="15" t="str">
        <f>IF(SUM('Test Sample Data'!J$3:J$98)&gt;10,IF(AND(ISNUMBER('Test Sample Data'!J99),'Test Sample Data'!J99&lt;$B$1,'Test Sample Data'!J99&gt;0),'Test Sample Data'!J99,$B$1),"")</f>
        <v/>
      </c>
      <c r="K100" s="15" t="str">
        <f>IF(SUM('Test Sample Data'!K$3:K$98)&gt;10,IF(AND(ISNUMBER('Test Sample Data'!K99),'Test Sample Data'!K99&lt;$B$1,'Test Sample Data'!K99&gt;0),'Test Sample Data'!K99,$B$1),"")</f>
        <v/>
      </c>
      <c r="L100" s="15" t="str">
        <f>IF(SUM('Test Sample Data'!L$3:L$98)&gt;10,IF(AND(ISNUMBER('Test Sample Data'!L99),'Test Sample Data'!L99&lt;$B$1,'Test Sample Data'!L99&gt;0),'Test Sample Data'!L99,$B$1),"")</f>
        <v/>
      </c>
      <c r="M100" s="15" t="str">
        <f>IF(SUM('Test Sample Data'!M$3:M$98)&gt;10,IF(AND(ISNUMBER('Test Sample Data'!M99),'Test Sample Data'!M99&lt;$B$1,'Test Sample Data'!M99&gt;0),'Test Sample Data'!M99,$B$1),"")</f>
        <v/>
      </c>
      <c r="N100" s="15" t="str">
        <f>'Gene Table'!D99</f>
        <v>NM_007120</v>
      </c>
      <c r="O100" s="14" t="s">
        <v>9</v>
      </c>
      <c r="P100" s="15" t="str">
        <f>IF(SUM('Control Sample Data'!D$3:D$98)&gt;10,IF(AND(ISNUMBER('Control Sample Data'!D99),'Control Sample Data'!D99&lt;$B$1,'Control Sample Data'!D99&gt;0),'Control Sample Data'!D99,$B$1),"")</f>
        <v/>
      </c>
      <c r="Q100" s="15" t="str">
        <f>IF(SUM('Control Sample Data'!E$3:E$98)&gt;10,IF(AND(ISNUMBER('Control Sample Data'!E99),'Control Sample Data'!E99&lt;$B$1,'Control Sample Data'!E99&gt;0),'Control Sample Data'!E99,$B$1),"")</f>
        <v/>
      </c>
      <c r="R100" s="15" t="str">
        <f>IF(SUM('Control Sample Data'!F$3:F$98)&gt;10,IF(AND(ISNUMBER('Control Sample Data'!F99),'Control Sample Data'!F99&lt;$B$1,'Control Sample Data'!F99&gt;0),'Control Sample Data'!F99,$B$1),"")</f>
        <v/>
      </c>
      <c r="S100" s="15" t="str">
        <f>IF(SUM('Control Sample Data'!G$3:G$98)&gt;10,IF(AND(ISNUMBER('Control Sample Data'!G99),'Control Sample Data'!G99&lt;$B$1,'Control Sample Data'!G99&gt;0),'Control Sample Data'!G99,$B$1),"")</f>
        <v/>
      </c>
      <c r="T100" s="15" t="str">
        <f>IF(SUM('Control Sample Data'!H$3:H$98)&gt;10,IF(AND(ISNUMBER('Control Sample Data'!H99),'Control Sample Data'!H99&lt;$B$1,'Control Sample Data'!H99&gt;0),'Control Sample Data'!H99,$B$1),"")</f>
        <v/>
      </c>
      <c r="U100" s="15" t="str">
        <f>IF(SUM('Control Sample Data'!I$3:I$98)&gt;10,IF(AND(ISNUMBER('Control Sample Data'!I99),'Control Sample Data'!I99&lt;$B$1,'Control Sample Data'!I99&gt;0),'Control Sample Data'!I99,$B$1),"")</f>
        <v/>
      </c>
      <c r="V100" s="15" t="str">
        <f>IF(SUM('Control Sample Data'!J$3:J$98)&gt;10,IF(AND(ISNUMBER('Control Sample Data'!J99),'Control Sample Data'!J99&lt;$B$1,'Control Sample Data'!J99&gt;0),'Control Sample Data'!J99,$B$1),"")</f>
        <v/>
      </c>
      <c r="W100" s="15" t="str">
        <f>IF(SUM('Control Sample Data'!K$3:K$98)&gt;10,IF(AND(ISNUMBER('Control Sample Data'!K99),'Control Sample Data'!K99&lt;$B$1,'Control Sample Data'!K99&gt;0),'Control Sample Data'!K99,$B$1),"")</f>
        <v/>
      </c>
      <c r="X100" s="15" t="str">
        <f>IF(SUM('Control Sample Data'!L$3:L$98)&gt;10,IF(AND(ISNUMBER('Control Sample Data'!L99),'Control Sample Data'!L99&lt;$B$1,'Control Sample Data'!L99&gt;0),'Control Sample Data'!L99,$B$1),"")</f>
        <v/>
      </c>
      <c r="Y100" s="39" t="str">
        <f>IF(SUM('Control Sample Data'!M$3:M$98)&gt;10,IF(AND(ISNUMBER('Control Sample Data'!M99),'Control Sample Data'!M99&lt;$B$1,'Control Sample Data'!M99&gt;0),'Control Sample Data'!M99,$B$1),"")</f>
        <v/>
      </c>
      <c r="Z100" s="36" t="str">
        <f>IF(ISERROR(VLOOKUP('Choose Housekeeping Genes'!$C3,Calculations!$C$100:$M$195,2,0)),"",VLOOKUP('Choose Housekeeping Genes'!$C3,Calculations!$C$100:$M$195,2,0))</f>
        <v/>
      </c>
      <c r="AA100" s="36" t="str">
        <f>IF(ISERROR(VLOOKUP('Choose Housekeeping Genes'!$C3,Calculations!$C$100:$M$195,3,0)),"",VLOOKUP('Choose Housekeeping Genes'!$C3,Calculations!$C$100:$M$195,3,0))</f>
        <v/>
      </c>
      <c r="AB100" s="36" t="str">
        <f>IF(ISERROR(VLOOKUP('Choose Housekeeping Genes'!$C3,Calculations!$C$100:$M$195,4,0)),"",VLOOKUP('Choose Housekeeping Genes'!$C3,Calculations!$C$100:$M$195,4,0))</f>
        <v/>
      </c>
      <c r="AC100" s="36" t="str">
        <f>IF(ISERROR(VLOOKUP('Choose Housekeeping Genes'!$C3,Calculations!$C$100:$M$195,5,0)),"",VLOOKUP('Choose Housekeeping Genes'!$C3,Calculations!$C$100:$M$195,5,0))</f>
        <v/>
      </c>
      <c r="AD100" s="36" t="str">
        <f>IF(ISERROR(VLOOKUP('Choose Housekeeping Genes'!$C3,Calculations!$C$100:$M$195,6,0)),"",VLOOKUP('Choose Housekeeping Genes'!$C3,Calculations!$C$100:$M$195,6,0))</f>
        <v/>
      </c>
      <c r="AE100" s="36" t="str">
        <f>IF(ISERROR(VLOOKUP('Choose Housekeeping Genes'!$C3,Calculations!$C$100:$M$195,7,0)),"",VLOOKUP('Choose Housekeeping Genes'!$C3,Calculations!$C$100:$M$195,7,0))</f>
        <v/>
      </c>
      <c r="AF100" s="36" t="str">
        <f>IF(ISERROR(VLOOKUP('Choose Housekeeping Genes'!$C3,Calculations!$C$100:$M$195,8,0)),"",VLOOKUP('Choose Housekeeping Genes'!$C3,Calculations!$C$100:$M$195,8,0))</f>
        <v/>
      </c>
      <c r="AG100" s="36" t="str">
        <f>IF(ISERROR(VLOOKUP('Choose Housekeeping Genes'!$C3,Calculations!$C$100:$M$195,9,0)),"",VLOOKUP('Choose Housekeeping Genes'!$C3,Calculations!$C$100:$M$195,9,0))</f>
        <v/>
      </c>
      <c r="AH100" s="36" t="str">
        <f>IF(ISERROR(VLOOKUP('Choose Housekeeping Genes'!$C3,Calculations!$C$100:$M$195,10,0)),"",VLOOKUP('Choose Housekeeping Genes'!$C3,Calculations!$C$100:$M$195,10,0))</f>
        <v/>
      </c>
      <c r="AI100" s="36" t="str">
        <f>IF(ISERROR(VLOOKUP('Choose Housekeeping Genes'!$C3,Calculations!$C$100:$M$195,11,0)),"",VLOOKUP('Choose Housekeeping Genes'!$C3,Calculations!$C$100:$M$195,11,0))</f>
        <v/>
      </c>
      <c r="AJ100" s="36" t="str">
        <f>IF(ISERROR(VLOOKUP('Choose Housekeeping Genes'!$C3,Calculations!$C$100:$Y$195,14,0)),"",VLOOKUP('Choose Housekeeping Genes'!$C3,Calculations!$C$100:$Y$195,14,0))</f>
        <v/>
      </c>
      <c r="AK100" s="36" t="str">
        <f>IF(ISERROR(VLOOKUP('Choose Housekeeping Genes'!$C3,Calculations!$C$100:$Y$195,15,0)),"",VLOOKUP('Choose Housekeeping Genes'!$C3,Calculations!$C$100:$Y$195,15,0))</f>
        <v/>
      </c>
      <c r="AL100" s="36" t="str">
        <f>IF(ISERROR(VLOOKUP('Choose Housekeeping Genes'!$C3,Calculations!$C$100:$Y$195,16,0)),"",VLOOKUP('Choose Housekeeping Genes'!$C3,Calculations!$C$100:$Y$195,16,0))</f>
        <v/>
      </c>
      <c r="AM100" s="36" t="str">
        <f>IF(ISERROR(VLOOKUP('Choose Housekeeping Genes'!$C3,Calculations!$C$100:$Y$195,17,0)),"",VLOOKUP('Choose Housekeeping Genes'!$C3,Calculations!$C$100:$Y$195,17,0))</f>
        <v/>
      </c>
      <c r="AN100" s="36" t="str">
        <f>IF(ISERROR(VLOOKUP('Choose Housekeeping Genes'!$C3,Calculations!$C$100:$Y$195,18,0)),"",VLOOKUP('Choose Housekeeping Genes'!$C3,Calculations!$C$100:$Y$195,18,0))</f>
        <v/>
      </c>
      <c r="AO100" s="36" t="str">
        <f>IF(ISERROR(VLOOKUP('Choose Housekeeping Genes'!$C3,Calculations!$C$100:$Y$195,19,0)),"",VLOOKUP('Choose Housekeeping Genes'!$C3,Calculations!$C$100:$Y$195,19,0))</f>
        <v/>
      </c>
      <c r="AP100" s="36" t="str">
        <f>IF(ISERROR(VLOOKUP('Choose Housekeeping Genes'!$C3,Calculations!$C$100:$Y$195,20,0)),"",VLOOKUP('Choose Housekeeping Genes'!$C3,Calculations!$C$100:$Y$195,20,0))</f>
        <v/>
      </c>
      <c r="AQ100" s="36" t="str">
        <f>IF(ISERROR(VLOOKUP('Choose Housekeeping Genes'!$C3,Calculations!$C$100:$Y$195,21,0)),"",VLOOKUP('Choose Housekeeping Genes'!$C3,Calculations!$C$100:$Y$195,21,0))</f>
        <v/>
      </c>
      <c r="AR100" s="36" t="str">
        <f>IF(ISERROR(VLOOKUP('Choose Housekeeping Genes'!$C3,Calculations!$C$100:$Y$195,22,0)),"",VLOOKUP('Choose Housekeeping Genes'!$C3,Calculations!$C$100:$Y$195,22,0))</f>
        <v/>
      </c>
      <c r="AS100" s="36" t="str">
        <f>IF(ISERROR(VLOOKUP('Choose Housekeeping Genes'!$C3,Calculations!$C$100:$Y$195,23,0)),"",VLOOKUP('Choose Housekeeping Genes'!$C3,Calculations!$C$100:$Y$195,23,0))</f>
        <v/>
      </c>
      <c r="AT100" s="34" t="str">
        <f t="shared" ref="AT100:AT131" si="106">IF(ISERROR(D100-Z$122),"",D100-Z$122)</f>
        <v/>
      </c>
      <c r="AU100" s="34" t="str">
        <f t="shared" ref="AU100:AU131" si="107">IF(ISERROR(E100-AA$122),"",E100-AA$122)</f>
        <v/>
      </c>
      <c r="AV100" s="34" t="str">
        <f t="shared" ref="AV100:AV131" si="108">IF(ISERROR(F100-AB$122),"",F100-AB$122)</f>
        <v/>
      </c>
      <c r="AW100" s="34" t="str">
        <f t="shared" ref="AW100:AW131" si="109">IF(ISERROR(G100-AC$122),"",G100-AC$122)</f>
        <v/>
      </c>
      <c r="AX100" s="34" t="str">
        <f t="shared" ref="AX100:AX131" si="110">IF(ISERROR(H100-AD$122),"",H100-AD$122)</f>
        <v/>
      </c>
      <c r="AY100" s="34" t="str">
        <f t="shared" ref="AY100:AY131" si="111">IF(ISERROR(I100-AE$122),"",I100-AE$122)</f>
        <v/>
      </c>
      <c r="AZ100" s="34" t="str">
        <f t="shared" ref="AZ100:AZ131" si="112">IF(ISERROR(J100-AF$122),"",J100-AF$122)</f>
        <v/>
      </c>
      <c r="BA100" s="34" t="str">
        <f t="shared" ref="BA100:BA131" si="113">IF(ISERROR(K100-AG$122),"",K100-AG$122)</f>
        <v/>
      </c>
      <c r="BB100" s="34" t="str">
        <f t="shared" ref="BB100:BB131" si="114">IF(ISERROR(L100-AH$122),"",L100-AH$122)</f>
        <v/>
      </c>
      <c r="BC100" s="34" t="str">
        <f t="shared" ref="BC100:BC131" si="115">IF(ISERROR(M100-AI$122),"",M100-AI$122)</f>
        <v/>
      </c>
      <c r="BD100" s="34" t="str">
        <f>IF(ISERROR(P100-AJ$122),"",P100-AJ$122)</f>
        <v/>
      </c>
      <c r="BE100" s="34" t="str">
        <f t="shared" ref="BE100:BM100" si="116">IF(ISERROR(Q100-AK$122),"",Q100-AK$122)</f>
        <v/>
      </c>
      <c r="BF100" s="34" t="str">
        <f t="shared" si="116"/>
        <v/>
      </c>
      <c r="BG100" s="34" t="str">
        <f t="shared" si="116"/>
        <v/>
      </c>
      <c r="BH100" s="34" t="str">
        <f t="shared" si="116"/>
        <v/>
      </c>
      <c r="BI100" s="34" t="str">
        <f t="shared" si="116"/>
        <v/>
      </c>
      <c r="BJ100" s="34" t="str">
        <f t="shared" si="116"/>
        <v/>
      </c>
      <c r="BK100" s="34" t="str">
        <f t="shared" si="116"/>
        <v/>
      </c>
      <c r="BL100" s="34" t="str">
        <f t="shared" si="116"/>
        <v/>
      </c>
      <c r="BM100" s="34" t="str">
        <f t="shared" si="116"/>
        <v/>
      </c>
      <c r="BN100" s="36" t="e">
        <f t="shared" si="84"/>
        <v>#DIV/0!</v>
      </c>
      <c r="BO100" s="36" t="e">
        <f t="shared" si="85"/>
        <v>#DIV/0!</v>
      </c>
      <c r="BP100" s="37" t="str">
        <f t="shared" si="86"/>
        <v/>
      </c>
      <c r="BQ100" s="37" t="str">
        <f t="shared" si="87"/>
        <v/>
      </c>
      <c r="BR100" s="37" t="str">
        <f t="shared" si="88"/>
        <v/>
      </c>
      <c r="BS100" s="37" t="str">
        <f t="shared" si="89"/>
        <v/>
      </c>
      <c r="BT100" s="37" t="str">
        <f t="shared" si="90"/>
        <v/>
      </c>
      <c r="BU100" s="37" t="str">
        <f t="shared" si="91"/>
        <v/>
      </c>
      <c r="BV100" s="37" t="str">
        <f t="shared" si="92"/>
        <v/>
      </c>
      <c r="BW100" s="37" t="str">
        <f t="shared" si="93"/>
        <v/>
      </c>
      <c r="BX100" s="37" t="str">
        <f t="shared" si="94"/>
        <v/>
      </c>
      <c r="BY100" s="37" t="str">
        <f t="shared" si="95"/>
        <v/>
      </c>
      <c r="BZ100" s="37" t="str">
        <f t="shared" si="96"/>
        <v/>
      </c>
      <c r="CA100" s="37" t="str">
        <f t="shared" si="97"/>
        <v/>
      </c>
      <c r="CB100" s="37" t="str">
        <f t="shared" si="98"/>
        <v/>
      </c>
      <c r="CC100" s="37" t="str">
        <f t="shared" si="99"/>
        <v/>
      </c>
      <c r="CD100" s="37" t="str">
        <f t="shared" si="100"/>
        <v/>
      </c>
      <c r="CE100" s="37" t="str">
        <f t="shared" si="101"/>
        <v/>
      </c>
      <c r="CF100" s="37" t="str">
        <f t="shared" si="102"/>
        <v/>
      </c>
      <c r="CG100" s="37" t="str">
        <f t="shared" si="103"/>
        <v/>
      </c>
      <c r="CH100" s="37" t="str">
        <f t="shared" si="104"/>
        <v/>
      </c>
      <c r="CI100" s="37" t="str">
        <f t="shared" si="105"/>
        <v/>
      </c>
    </row>
    <row r="101" spans="1:87">
      <c r="A101" s="16"/>
      <c r="B101" s="14" t="str">
        <f>'Gene Table'!D100</f>
        <v>NM_000535</v>
      </c>
      <c r="C101" s="14" t="s">
        <v>13</v>
      </c>
      <c r="D101" s="15" t="str">
        <f>IF(SUM('Test Sample Data'!D$3:D$98)&gt;10,IF(AND(ISNUMBER('Test Sample Data'!D100),'Test Sample Data'!D100&lt;$B$1,'Test Sample Data'!D100&gt;0),'Test Sample Data'!D100,$B$1),"")</f>
        <v/>
      </c>
      <c r="E101" s="15" t="str">
        <f>IF(SUM('Test Sample Data'!E$3:E$98)&gt;10,IF(AND(ISNUMBER('Test Sample Data'!E100),'Test Sample Data'!E100&lt;$B$1,'Test Sample Data'!E100&gt;0),'Test Sample Data'!E100,$B$1),"")</f>
        <v/>
      </c>
      <c r="F101" s="15" t="str">
        <f>IF(SUM('Test Sample Data'!F$3:F$98)&gt;10,IF(AND(ISNUMBER('Test Sample Data'!F100),'Test Sample Data'!F100&lt;$B$1,'Test Sample Data'!F100&gt;0),'Test Sample Data'!F100,$B$1),"")</f>
        <v/>
      </c>
      <c r="G101" s="15" t="str">
        <f>IF(SUM('Test Sample Data'!G$3:G$98)&gt;10,IF(AND(ISNUMBER('Test Sample Data'!G100),'Test Sample Data'!G100&lt;$B$1,'Test Sample Data'!G100&gt;0),'Test Sample Data'!G100,$B$1),"")</f>
        <v/>
      </c>
      <c r="H101" s="15" t="str">
        <f>IF(SUM('Test Sample Data'!H$3:H$98)&gt;10,IF(AND(ISNUMBER('Test Sample Data'!H100),'Test Sample Data'!H100&lt;$B$1,'Test Sample Data'!H100&gt;0),'Test Sample Data'!H100,$B$1),"")</f>
        <v/>
      </c>
      <c r="I101" s="15" t="str">
        <f>IF(SUM('Test Sample Data'!I$3:I$98)&gt;10,IF(AND(ISNUMBER('Test Sample Data'!I100),'Test Sample Data'!I100&lt;$B$1,'Test Sample Data'!I100&gt;0),'Test Sample Data'!I100,$B$1),"")</f>
        <v/>
      </c>
      <c r="J101" s="15" t="str">
        <f>IF(SUM('Test Sample Data'!J$3:J$98)&gt;10,IF(AND(ISNUMBER('Test Sample Data'!J100),'Test Sample Data'!J100&lt;$B$1,'Test Sample Data'!J100&gt;0),'Test Sample Data'!J100,$B$1),"")</f>
        <v/>
      </c>
      <c r="K101" s="15" t="str">
        <f>IF(SUM('Test Sample Data'!K$3:K$98)&gt;10,IF(AND(ISNUMBER('Test Sample Data'!K100),'Test Sample Data'!K100&lt;$B$1,'Test Sample Data'!K100&gt;0),'Test Sample Data'!K100,$B$1),"")</f>
        <v/>
      </c>
      <c r="L101" s="15" t="str">
        <f>IF(SUM('Test Sample Data'!L$3:L$98)&gt;10,IF(AND(ISNUMBER('Test Sample Data'!L100),'Test Sample Data'!L100&lt;$B$1,'Test Sample Data'!L100&gt;0),'Test Sample Data'!L100,$B$1),"")</f>
        <v/>
      </c>
      <c r="M101" s="15" t="str">
        <f>IF(SUM('Test Sample Data'!M$3:M$98)&gt;10,IF(AND(ISNUMBER('Test Sample Data'!M100),'Test Sample Data'!M100&lt;$B$1,'Test Sample Data'!M100&gt;0),'Test Sample Data'!M100,$B$1),"")</f>
        <v/>
      </c>
      <c r="N101" s="15" t="str">
        <f>'Gene Table'!D100</f>
        <v>NM_000535</v>
      </c>
      <c r="O101" s="14" t="s">
        <v>13</v>
      </c>
      <c r="P101" s="15" t="str">
        <f>IF(SUM('Control Sample Data'!D$3:D$98)&gt;10,IF(AND(ISNUMBER('Control Sample Data'!D100),'Control Sample Data'!D100&lt;$B$1,'Control Sample Data'!D100&gt;0),'Control Sample Data'!D100,$B$1),"")</f>
        <v/>
      </c>
      <c r="Q101" s="15" t="str">
        <f>IF(SUM('Control Sample Data'!E$3:E$98)&gt;10,IF(AND(ISNUMBER('Control Sample Data'!E100),'Control Sample Data'!E100&lt;$B$1,'Control Sample Data'!E100&gt;0),'Control Sample Data'!E100,$B$1),"")</f>
        <v/>
      </c>
      <c r="R101" s="15" t="str">
        <f>IF(SUM('Control Sample Data'!F$3:F$98)&gt;10,IF(AND(ISNUMBER('Control Sample Data'!F100),'Control Sample Data'!F100&lt;$B$1,'Control Sample Data'!F100&gt;0),'Control Sample Data'!F100,$B$1),"")</f>
        <v/>
      </c>
      <c r="S101" s="15" t="str">
        <f>IF(SUM('Control Sample Data'!G$3:G$98)&gt;10,IF(AND(ISNUMBER('Control Sample Data'!G100),'Control Sample Data'!G100&lt;$B$1,'Control Sample Data'!G100&gt;0),'Control Sample Data'!G100,$B$1),"")</f>
        <v/>
      </c>
      <c r="T101" s="15" t="str">
        <f>IF(SUM('Control Sample Data'!H$3:H$98)&gt;10,IF(AND(ISNUMBER('Control Sample Data'!H100),'Control Sample Data'!H100&lt;$B$1,'Control Sample Data'!H100&gt;0),'Control Sample Data'!H100,$B$1),"")</f>
        <v/>
      </c>
      <c r="U101" s="15" t="str">
        <f>IF(SUM('Control Sample Data'!I$3:I$98)&gt;10,IF(AND(ISNUMBER('Control Sample Data'!I100),'Control Sample Data'!I100&lt;$B$1,'Control Sample Data'!I100&gt;0),'Control Sample Data'!I100,$B$1),"")</f>
        <v/>
      </c>
      <c r="V101" s="15" t="str">
        <f>IF(SUM('Control Sample Data'!J$3:J$98)&gt;10,IF(AND(ISNUMBER('Control Sample Data'!J100),'Control Sample Data'!J100&lt;$B$1,'Control Sample Data'!J100&gt;0),'Control Sample Data'!J100,$B$1),"")</f>
        <v/>
      </c>
      <c r="W101" s="15" t="str">
        <f>IF(SUM('Control Sample Data'!K$3:K$98)&gt;10,IF(AND(ISNUMBER('Control Sample Data'!K100),'Control Sample Data'!K100&lt;$B$1,'Control Sample Data'!K100&gt;0),'Control Sample Data'!K100,$B$1),"")</f>
        <v/>
      </c>
      <c r="X101" s="15" t="str">
        <f>IF(SUM('Control Sample Data'!L$3:L$98)&gt;10,IF(AND(ISNUMBER('Control Sample Data'!L100),'Control Sample Data'!L100&lt;$B$1,'Control Sample Data'!L100&gt;0),'Control Sample Data'!L100,$B$1),"")</f>
        <v/>
      </c>
      <c r="Y101" s="39" t="str">
        <f>IF(SUM('Control Sample Data'!M$3:M$98)&gt;10,IF(AND(ISNUMBER('Control Sample Data'!M100),'Control Sample Data'!M100&lt;$B$1,'Control Sample Data'!M100&gt;0),'Control Sample Data'!M100,$B$1),"")</f>
        <v/>
      </c>
      <c r="Z101" s="36" t="str">
        <f>IF(ISERROR(VLOOKUP('Choose Housekeeping Genes'!$C4,Calculations!$C$100:$M$195,2,0)),"",VLOOKUP('Choose Housekeeping Genes'!$C4,Calculations!$C$100:$M$195,2,0))</f>
        <v/>
      </c>
      <c r="AA101" s="36" t="str">
        <f>IF(ISERROR(VLOOKUP('Choose Housekeeping Genes'!$C4,Calculations!$C$100:$M$195,3,0)),"",VLOOKUP('Choose Housekeeping Genes'!$C4,Calculations!$C$100:$M$195,3,0))</f>
        <v/>
      </c>
      <c r="AB101" s="36" t="str">
        <f>IF(ISERROR(VLOOKUP('Choose Housekeeping Genes'!$C4,Calculations!$C$100:$M$195,4,0)),"",VLOOKUP('Choose Housekeeping Genes'!$C4,Calculations!$C$100:$M$195,4,0))</f>
        <v/>
      </c>
      <c r="AC101" s="36" t="str">
        <f>IF(ISERROR(VLOOKUP('Choose Housekeeping Genes'!$C4,Calculations!$C$100:$M$195,5,0)),"",VLOOKUP('Choose Housekeeping Genes'!$C4,Calculations!$C$100:$M$195,5,0))</f>
        <v/>
      </c>
      <c r="AD101" s="36" t="str">
        <f>IF(ISERROR(VLOOKUP('Choose Housekeeping Genes'!$C4,Calculations!$C$100:$M$195,6,0)),"",VLOOKUP('Choose Housekeeping Genes'!$C4,Calculations!$C$100:$M$195,6,0))</f>
        <v/>
      </c>
      <c r="AE101" s="36" t="str">
        <f>IF(ISERROR(VLOOKUP('Choose Housekeeping Genes'!$C4,Calculations!$C$100:$M$195,7,0)),"",VLOOKUP('Choose Housekeeping Genes'!$C4,Calculations!$C$100:$M$195,7,0))</f>
        <v/>
      </c>
      <c r="AF101" s="36" t="str">
        <f>IF(ISERROR(VLOOKUP('Choose Housekeeping Genes'!$C4,Calculations!$C$100:$M$195,8,0)),"",VLOOKUP('Choose Housekeeping Genes'!$C4,Calculations!$C$100:$M$195,8,0))</f>
        <v/>
      </c>
      <c r="AG101" s="36" t="str">
        <f>IF(ISERROR(VLOOKUP('Choose Housekeeping Genes'!$C4,Calculations!$C$100:$M$195,9,0)),"",VLOOKUP('Choose Housekeeping Genes'!$C4,Calculations!$C$100:$M$195,9,0))</f>
        <v/>
      </c>
      <c r="AH101" s="36" t="str">
        <f>IF(ISERROR(VLOOKUP('Choose Housekeeping Genes'!$C4,Calculations!$C$100:$M$195,10,0)),"",VLOOKUP('Choose Housekeeping Genes'!$C4,Calculations!$C$100:$M$195,10,0))</f>
        <v/>
      </c>
      <c r="AI101" s="36" t="str">
        <f>IF(ISERROR(VLOOKUP('Choose Housekeeping Genes'!$C4,Calculations!$C$100:$M$195,11,0)),"",VLOOKUP('Choose Housekeeping Genes'!$C4,Calculations!$C$100:$M$195,11,0))</f>
        <v/>
      </c>
      <c r="AJ101" s="36" t="str">
        <f>IF(ISERROR(VLOOKUP('Choose Housekeeping Genes'!$C4,Calculations!$C$100:$Y$195,14,0)),"",VLOOKUP('Choose Housekeeping Genes'!$C4,Calculations!$C$100:$Y$195,14,0))</f>
        <v/>
      </c>
      <c r="AK101" s="36" t="str">
        <f>IF(ISERROR(VLOOKUP('Choose Housekeeping Genes'!$C4,Calculations!$C$100:$Y$195,15,0)),"",VLOOKUP('Choose Housekeeping Genes'!$C4,Calculations!$C$100:$Y$195,15,0))</f>
        <v/>
      </c>
      <c r="AL101" s="36" t="str">
        <f>IF(ISERROR(VLOOKUP('Choose Housekeeping Genes'!$C4,Calculations!$C$100:$Y$195,16,0)),"",VLOOKUP('Choose Housekeeping Genes'!$C4,Calculations!$C$100:$Y$195,16,0))</f>
        <v/>
      </c>
      <c r="AM101" s="36" t="str">
        <f>IF(ISERROR(VLOOKUP('Choose Housekeeping Genes'!$C4,Calculations!$C$100:$Y$195,17,0)),"",VLOOKUP('Choose Housekeeping Genes'!$C4,Calculations!$C$100:$Y$195,17,0))</f>
        <v/>
      </c>
      <c r="AN101" s="36" t="str">
        <f>IF(ISERROR(VLOOKUP('Choose Housekeeping Genes'!$C4,Calculations!$C$100:$Y$195,18,0)),"",VLOOKUP('Choose Housekeeping Genes'!$C4,Calculations!$C$100:$Y$195,18,0))</f>
        <v/>
      </c>
      <c r="AO101" s="36" t="str">
        <f>IF(ISERROR(VLOOKUP('Choose Housekeeping Genes'!$C4,Calculations!$C$100:$Y$195,19,0)),"",VLOOKUP('Choose Housekeeping Genes'!$C4,Calculations!$C$100:$Y$195,19,0))</f>
        <v/>
      </c>
      <c r="AP101" s="36" t="str">
        <f>IF(ISERROR(VLOOKUP('Choose Housekeeping Genes'!$C4,Calculations!$C$100:$Y$195,20,0)),"",VLOOKUP('Choose Housekeeping Genes'!$C4,Calculations!$C$100:$Y$195,20,0))</f>
        <v/>
      </c>
      <c r="AQ101" s="36" t="str">
        <f>IF(ISERROR(VLOOKUP('Choose Housekeeping Genes'!$C4,Calculations!$C$100:$Y$195,21,0)),"",VLOOKUP('Choose Housekeeping Genes'!$C4,Calculations!$C$100:$Y$195,21,0))</f>
        <v/>
      </c>
      <c r="AR101" s="36" t="str">
        <f>IF(ISERROR(VLOOKUP('Choose Housekeeping Genes'!$C4,Calculations!$C$100:$Y$195,22,0)),"",VLOOKUP('Choose Housekeeping Genes'!$C4,Calculations!$C$100:$Y$195,22,0))</f>
        <v/>
      </c>
      <c r="AS101" s="36" t="str">
        <f>IF(ISERROR(VLOOKUP('Choose Housekeeping Genes'!$C4,Calculations!$C$100:$Y$195,23,0)),"",VLOOKUP('Choose Housekeeping Genes'!$C4,Calculations!$C$100:$Y$195,23,0))</f>
        <v/>
      </c>
      <c r="AT101" s="34" t="str">
        <f t="shared" si="106"/>
        <v/>
      </c>
      <c r="AU101" s="34" t="str">
        <f t="shared" si="107"/>
        <v/>
      </c>
      <c r="AV101" s="34" t="str">
        <f t="shared" si="108"/>
        <v/>
      </c>
      <c r="AW101" s="34" t="str">
        <f t="shared" si="109"/>
        <v/>
      </c>
      <c r="AX101" s="34" t="str">
        <f t="shared" si="110"/>
        <v/>
      </c>
      <c r="AY101" s="34" t="str">
        <f t="shared" si="111"/>
        <v/>
      </c>
      <c r="AZ101" s="34" t="str">
        <f t="shared" si="112"/>
        <v/>
      </c>
      <c r="BA101" s="34" t="str">
        <f t="shared" si="113"/>
        <v/>
      </c>
      <c r="BB101" s="34" t="str">
        <f t="shared" si="114"/>
        <v/>
      </c>
      <c r="BC101" s="34" t="str">
        <f t="shared" si="115"/>
        <v/>
      </c>
      <c r="BD101" s="34" t="str">
        <f t="shared" ref="BD101:BD164" si="117">IF(ISERROR(P101-AJ$122),"",P101-AJ$122)</f>
        <v/>
      </c>
      <c r="BE101" s="34" t="str">
        <f t="shared" ref="BE101:BE164" si="118">IF(ISERROR(Q101-AK$122),"",Q101-AK$122)</f>
        <v/>
      </c>
      <c r="BF101" s="34" t="str">
        <f t="shared" ref="BF101:BF164" si="119">IF(ISERROR(R101-AL$122),"",R101-AL$122)</f>
        <v/>
      </c>
      <c r="BG101" s="34" t="str">
        <f t="shared" ref="BG101:BG164" si="120">IF(ISERROR(S101-AM$122),"",S101-AM$122)</f>
        <v/>
      </c>
      <c r="BH101" s="34" t="str">
        <f t="shared" ref="BH101:BH164" si="121">IF(ISERROR(T101-AN$122),"",T101-AN$122)</f>
        <v/>
      </c>
      <c r="BI101" s="34" t="str">
        <f t="shared" ref="BI101:BI164" si="122">IF(ISERROR(U101-AO$122),"",U101-AO$122)</f>
        <v/>
      </c>
      <c r="BJ101" s="34" t="str">
        <f t="shared" ref="BJ101:BJ164" si="123">IF(ISERROR(V101-AP$122),"",V101-AP$122)</f>
        <v/>
      </c>
      <c r="BK101" s="34" t="str">
        <f t="shared" ref="BK101:BK164" si="124">IF(ISERROR(W101-AQ$122),"",W101-AQ$122)</f>
        <v/>
      </c>
      <c r="BL101" s="34" t="str">
        <f t="shared" ref="BL101:BL164" si="125">IF(ISERROR(X101-AR$122),"",X101-AR$122)</f>
        <v/>
      </c>
      <c r="BM101" s="34" t="str">
        <f t="shared" ref="BM101:BM164" si="126">IF(ISERROR(Y101-AS$122),"",Y101-AS$122)</f>
        <v/>
      </c>
      <c r="BN101" s="36" t="e">
        <f t="shared" ref="BN101:BN163" si="127">AVERAGE(AT101:BC101)</f>
        <v>#DIV/0!</v>
      </c>
      <c r="BO101" s="36" t="e">
        <f t="shared" ref="BO101:BO163" si="128">AVERAGE(BD101:BM101)</f>
        <v>#DIV/0!</v>
      </c>
      <c r="BP101" s="37" t="str">
        <f t="shared" si="86"/>
        <v/>
      </c>
      <c r="BQ101" s="37" t="str">
        <f t="shared" si="87"/>
        <v/>
      </c>
      <c r="BR101" s="37" t="str">
        <f t="shared" si="88"/>
        <v/>
      </c>
      <c r="BS101" s="37" t="str">
        <f t="shared" si="89"/>
        <v/>
      </c>
      <c r="BT101" s="37" t="str">
        <f t="shared" si="90"/>
        <v/>
      </c>
      <c r="BU101" s="37" t="str">
        <f t="shared" si="91"/>
        <v/>
      </c>
      <c r="BV101" s="37" t="str">
        <f t="shared" si="92"/>
        <v/>
      </c>
      <c r="BW101" s="37" t="str">
        <f t="shared" si="93"/>
        <v/>
      </c>
      <c r="BX101" s="37" t="str">
        <f t="shared" si="94"/>
        <v/>
      </c>
      <c r="BY101" s="37" t="str">
        <f t="shared" si="95"/>
        <v/>
      </c>
      <c r="BZ101" s="37" t="str">
        <f t="shared" si="96"/>
        <v/>
      </c>
      <c r="CA101" s="37" t="str">
        <f t="shared" si="97"/>
        <v/>
      </c>
      <c r="CB101" s="37" t="str">
        <f t="shared" si="98"/>
        <v/>
      </c>
      <c r="CC101" s="37" t="str">
        <f t="shared" si="99"/>
        <v/>
      </c>
      <c r="CD101" s="37" t="str">
        <f t="shared" si="100"/>
        <v/>
      </c>
      <c r="CE101" s="37" t="str">
        <f t="shared" si="101"/>
        <v/>
      </c>
      <c r="CF101" s="37" t="str">
        <f t="shared" si="102"/>
        <v/>
      </c>
      <c r="CG101" s="37" t="str">
        <f t="shared" si="103"/>
        <v/>
      </c>
      <c r="CH101" s="37" t="str">
        <f t="shared" si="104"/>
        <v/>
      </c>
      <c r="CI101" s="37" t="str">
        <f t="shared" si="105"/>
        <v/>
      </c>
    </row>
    <row r="102" spans="1:87">
      <c r="A102" s="16"/>
      <c r="B102" s="14" t="str">
        <f>'Gene Table'!D101</f>
        <v>NM_000534</v>
      </c>
      <c r="C102" s="14" t="s">
        <v>17</v>
      </c>
      <c r="D102" s="15" t="str">
        <f>IF(SUM('Test Sample Data'!D$3:D$98)&gt;10,IF(AND(ISNUMBER('Test Sample Data'!D101),'Test Sample Data'!D101&lt;$B$1,'Test Sample Data'!D101&gt;0),'Test Sample Data'!D101,$B$1),"")</f>
        <v/>
      </c>
      <c r="E102" s="15" t="str">
        <f>IF(SUM('Test Sample Data'!E$3:E$98)&gt;10,IF(AND(ISNUMBER('Test Sample Data'!E101),'Test Sample Data'!E101&lt;$B$1,'Test Sample Data'!E101&gt;0),'Test Sample Data'!E101,$B$1),"")</f>
        <v/>
      </c>
      <c r="F102" s="15" t="str">
        <f>IF(SUM('Test Sample Data'!F$3:F$98)&gt;10,IF(AND(ISNUMBER('Test Sample Data'!F101),'Test Sample Data'!F101&lt;$B$1,'Test Sample Data'!F101&gt;0),'Test Sample Data'!F101,$B$1),"")</f>
        <v/>
      </c>
      <c r="G102" s="15" t="str">
        <f>IF(SUM('Test Sample Data'!G$3:G$98)&gt;10,IF(AND(ISNUMBER('Test Sample Data'!G101),'Test Sample Data'!G101&lt;$B$1,'Test Sample Data'!G101&gt;0),'Test Sample Data'!G101,$B$1),"")</f>
        <v/>
      </c>
      <c r="H102" s="15" t="str">
        <f>IF(SUM('Test Sample Data'!H$3:H$98)&gt;10,IF(AND(ISNUMBER('Test Sample Data'!H101),'Test Sample Data'!H101&lt;$B$1,'Test Sample Data'!H101&gt;0),'Test Sample Data'!H101,$B$1),"")</f>
        <v/>
      </c>
      <c r="I102" s="15" t="str">
        <f>IF(SUM('Test Sample Data'!I$3:I$98)&gt;10,IF(AND(ISNUMBER('Test Sample Data'!I101),'Test Sample Data'!I101&lt;$B$1,'Test Sample Data'!I101&gt;0),'Test Sample Data'!I101,$B$1),"")</f>
        <v/>
      </c>
      <c r="J102" s="15" t="str">
        <f>IF(SUM('Test Sample Data'!J$3:J$98)&gt;10,IF(AND(ISNUMBER('Test Sample Data'!J101),'Test Sample Data'!J101&lt;$B$1,'Test Sample Data'!J101&gt;0),'Test Sample Data'!J101,$B$1),"")</f>
        <v/>
      </c>
      <c r="K102" s="15" t="str">
        <f>IF(SUM('Test Sample Data'!K$3:K$98)&gt;10,IF(AND(ISNUMBER('Test Sample Data'!K101),'Test Sample Data'!K101&lt;$B$1,'Test Sample Data'!K101&gt;0),'Test Sample Data'!K101,$B$1),"")</f>
        <v/>
      </c>
      <c r="L102" s="15" t="str">
        <f>IF(SUM('Test Sample Data'!L$3:L$98)&gt;10,IF(AND(ISNUMBER('Test Sample Data'!L101),'Test Sample Data'!L101&lt;$B$1,'Test Sample Data'!L101&gt;0),'Test Sample Data'!L101,$B$1),"")</f>
        <v/>
      </c>
      <c r="M102" s="15" t="str">
        <f>IF(SUM('Test Sample Data'!M$3:M$98)&gt;10,IF(AND(ISNUMBER('Test Sample Data'!M101),'Test Sample Data'!M101&lt;$B$1,'Test Sample Data'!M101&gt;0),'Test Sample Data'!M101,$B$1),"")</f>
        <v/>
      </c>
      <c r="N102" s="15" t="str">
        <f>'Gene Table'!D101</f>
        <v>NM_000534</v>
      </c>
      <c r="O102" s="14" t="s">
        <v>17</v>
      </c>
      <c r="P102" s="15" t="str">
        <f>IF(SUM('Control Sample Data'!D$3:D$98)&gt;10,IF(AND(ISNUMBER('Control Sample Data'!D101),'Control Sample Data'!D101&lt;$B$1,'Control Sample Data'!D101&gt;0),'Control Sample Data'!D101,$B$1),"")</f>
        <v/>
      </c>
      <c r="Q102" s="15" t="str">
        <f>IF(SUM('Control Sample Data'!E$3:E$98)&gt;10,IF(AND(ISNUMBER('Control Sample Data'!E101),'Control Sample Data'!E101&lt;$B$1,'Control Sample Data'!E101&gt;0),'Control Sample Data'!E101,$B$1),"")</f>
        <v/>
      </c>
      <c r="R102" s="15" t="str">
        <f>IF(SUM('Control Sample Data'!F$3:F$98)&gt;10,IF(AND(ISNUMBER('Control Sample Data'!F101),'Control Sample Data'!F101&lt;$B$1,'Control Sample Data'!F101&gt;0),'Control Sample Data'!F101,$B$1),"")</f>
        <v/>
      </c>
      <c r="S102" s="15" t="str">
        <f>IF(SUM('Control Sample Data'!G$3:G$98)&gt;10,IF(AND(ISNUMBER('Control Sample Data'!G101),'Control Sample Data'!G101&lt;$B$1,'Control Sample Data'!G101&gt;0),'Control Sample Data'!G101,$B$1),"")</f>
        <v/>
      </c>
      <c r="T102" s="15" t="str">
        <f>IF(SUM('Control Sample Data'!H$3:H$98)&gt;10,IF(AND(ISNUMBER('Control Sample Data'!H101),'Control Sample Data'!H101&lt;$B$1,'Control Sample Data'!H101&gt;0),'Control Sample Data'!H101,$B$1),"")</f>
        <v/>
      </c>
      <c r="U102" s="15" t="str">
        <f>IF(SUM('Control Sample Data'!I$3:I$98)&gt;10,IF(AND(ISNUMBER('Control Sample Data'!I101),'Control Sample Data'!I101&lt;$B$1,'Control Sample Data'!I101&gt;0),'Control Sample Data'!I101,$B$1),"")</f>
        <v/>
      </c>
      <c r="V102" s="15" t="str">
        <f>IF(SUM('Control Sample Data'!J$3:J$98)&gt;10,IF(AND(ISNUMBER('Control Sample Data'!J101),'Control Sample Data'!J101&lt;$B$1,'Control Sample Data'!J101&gt;0),'Control Sample Data'!J101,$B$1),"")</f>
        <v/>
      </c>
      <c r="W102" s="15" t="str">
        <f>IF(SUM('Control Sample Data'!K$3:K$98)&gt;10,IF(AND(ISNUMBER('Control Sample Data'!K101),'Control Sample Data'!K101&lt;$B$1,'Control Sample Data'!K101&gt;0),'Control Sample Data'!K101,$B$1),"")</f>
        <v/>
      </c>
      <c r="X102" s="15" t="str">
        <f>IF(SUM('Control Sample Data'!L$3:L$98)&gt;10,IF(AND(ISNUMBER('Control Sample Data'!L101),'Control Sample Data'!L101&lt;$B$1,'Control Sample Data'!L101&gt;0),'Control Sample Data'!L101,$B$1),"")</f>
        <v/>
      </c>
      <c r="Y102" s="39" t="str">
        <f>IF(SUM('Control Sample Data'!M$3:M$98)&gt;10,IF(AND(ISNUMBER('Control Sample Data'!M101),'Control Sample Data'!M101&lt;$B$1,'Control Sample Data'!M101&gt;0),'Control Sample Data'!M101,$B$1),"")</f>
        <v/>
      </c>
      <c r="Z102" s="36" t="str">
        <f>IF(ISERROR(VLOOKUP('Choose Housekeeping Genes'!$C5,Calculations!$C$100:$M$195,2,0)),"",VLOOKUP('Choose Housekeeping Genes'!$C5,Calculations!$C$100:$M$195,2,0))</f>
        <v/>
      </c>
      <c r="AA102" s="36" t="str">
        <f>IF(ISERROR(VLOOKUP('Choose Housekeeping Genes'!$C5,Calculations!$C$100:$M$195,3,0)),"",VLOOKUP('Choose Housekeeping Genes'!$C5,Calculations!$C$100:$M$195,3,0))</f>
        <v/>
      </c>
      <c r="AB102" s="36" t="str">
        <f>IF(ISERROR(VLOOKUP('Choose Housekeeping Genes'!$C5,Calculations!$C$100:$M$195,4,0)),"",VLOOKUP('Choose Housekeeping Genes'!$C5,Calculations!$C$100:$M$195,4,0))</f>
        <v/>
      </c>
      <c r="AC102" s="36" t="str">
        <f>IF(ISERROR(VLOOKUP('Choose Housekeeping Genes'!$C5,Calculations!$C$100:$M$195,5,0)),"",VLOOKUP('Choose Housekeeping Genes'!$C5,Calculations!$C$100:$M$195,5,0))</f>
        <v/>
      </c>
      <c r="AD102" s="36" t="str">
        <f>IF(ISERROR(VLOOKUP('Choose Housekeeping Genes'!$C5,Calculations!$C$100:$M$195,6,0)),"",VLOOKUP('Choose Housekeeping Genes'!$C5,Calculations!$C$100:$M$195,6,0))</f>
        <v/>
      </c>
      <c r="AE102" s="36" t="str">
        <f>IF(ISERROR(VLOOKUP('Choose Housekeeping Genes'!$C5,Calculations!$C$100:$M$195,7,0)),"",VLOOKUP('Choose Housekeeping Genes'!$C5,Calculations!$C$100:$M$195,7,0))</f>
        <v/>
      </c>
      <c r="AF102" s="36" t="str">
        <f>IF(ISERROR(VLOOKUP('Choose Housekeeping Genes'!$C5,Calculations!$C$100:$M$195,8,0)),"",VLOOKUP('Choose Housekeeping Genes'!$C5,Calculations!$C$100:$M$195,8,0))</f>
        <v/>
      </c>
      <c r="AG102" s="36" t="str">
        <f>IF(ISERROR(VLOOKUP('Choose Housekeeping Genes'!$C5,Calculations!$C$100:$M$195,9,0)),"",VLOOKUP('Choose Housekeeping Genes'!$C5,Calculations!$C$100:$M$195,9,0))</f>
        <v/>
      </c>
      <c r="AH102" s="36" t="str">
        <f>IF(ISERROR(VLOOKUP('Choose Housekeeping Genes'!$C5,Calculations!$C$100:$M$195,10,0)),"",VLOOKUP('Choose Housekeeping Genes'!$C5,Calculations!$C$100:$M$195,10,0))</f>
        <v/>
      </c>
      <c r="AI102" s="36" t="str">
        <f>IF(ISERROR(VLOOKUP('Choose Housekeeping Genes'!$C5,Calculations!$C$100:$M$195,11,0)),"",VLOOKUP('Choose Housekeeping Genes'!$C5,Calculations!$C$100:$M$195,11,0))</f>
        <v/>
      </c>
      <c r="AJ102" s="36" t="str">
        <f>IF(ISERROR(VLOOKUP('Choose Housekeeping Genes'!$C5,Calculations!$C$100:$Y$195,14,0)),"",VLOOKUP('Choose Housekeeping Genes'!$C5,Calculations!$C$100:$Y$195,14,0))</f>
        <v/>
      </c>
      <c r="AK102" s="36" t="str">
        <f>IF(ISERROR(VLOOKUP('Choose Housekeeping Genes'!$C5,Calculations!$C$100:$Y$195,15,0)),"",VLOOKUP('Choose Housekeeping Genes'!$C5,Calculations!$C$100:$Y$195,15,0))</f>
        <v/>
      </c>
      <c r="AL102" s="36" t="str">
        <f>IF(ISERROR(VLOOKUP('Choose Housekeeping Genes'!$C5,Calculations!$C$100:$Y$195,16,0)),"",VLOOKUP('Choose Housekeeping Genes'!$C5,Calculations!$C$100:$Y$195,16,0))</f>
        <v/>
      </c>
      <c r="AM102" s="36" t="str">
        <f>IF(ISERROR(VLOOKUP('Choose Housekeeping Genes'!$C5,Calculations!$C$100:$Y$195,17,0)),"",VLOOKUP('Choose Housekeeping Genes'!$C5,Calculations!$C$100:$Y$195,17,0))</f>
        <v/>
      </c>
      <c r="AN102" s="36" t="str">
        <f>IF(ISERROR(VLOOKUP('Choose Housekeeping Genes'!$C5,Calculations!$C$100:$Y$195,18,0)),"",VLOOKUP('Choose Housekeeping Genes'!$C5,Calculations!$C$100:$Y$195,18,0))</f>
        <v/>
      </c>
      <c r="AO102" s="36" t="str">
        <f>IF(ISERROR(VLOOKUP('Choose Housekeeping Genes'!$C5,Calculations!$C$100:$Y$195,19,0)),"",VLOOKUP('Choose Housekeeping Genes'!$C5,Calculations!$C$100:$Y$195,19,0))</f>
        <v/>
      </c>
      <c r="AP102" s="36" t="str">
        <f>IF(ISERROR(VLOOKUP('Choose Housekeeping Genes'!$C5,Calculations!$C$100:$Y$195,20,0)),"",VLOOKUP('Choose Housekeeping Genes'!$C5,Calculations!$C$100:$Y$195,20,0))</f>
        <v/>
      </c>
      <c r="AQ102" s="36" t="str">
        <f>IF(ISERROR(VLOOKUP('Choose Housekeeping Genes'!$C5,Calculations!$C$100:$Y$195,21,0)),"",VLOOKUP('Choose Housekeeping Genes'!$C5,Calculations!$C$100:$Y$195,21,0))</f>
        <v/>
      </c>
      <c r="AR102" s="36" t="str">
        <f>IF(ISERROR(VLOOKUP('Choose Housekeeping Genes'!$C5,Calculations!$C$100:$Y$195,22,0)),"",VLOOKUP('Choose Housekeeping Genes'!$C5,Calculations!$C$100:$Y$195,22,0))</f>
        <v/>
      </c>
      <c r="AS102" s="36" t="str">
        <f>IF(ISERROR(VLOOKUP('Choose Housekeeping Genes'!$C5,Calculations!$C$100:$Y$195,23,0)),"",VLOOKUP('Choose Housekeeping Genes'!$C5,Calculations!$C$100:$Y$195,23,0))</f>
        <v/>
      </c>
      <c r="AT102" s="34" t="str">
        <f t="shared" si="106"/>
        <v/>
      </c>
      <c r="AU102" s="34" t="str">
        <f t="shared" si="107"/>
        <v/>
      </c>
      <c r="AV102" s="34" t="str">
        <f t="shared" si="108"/>
        <v/>
      </c>
      <c r="AW102" s="34" t="str">
        <f t="shared" si="109"/>
        <v/>
      </c>
      <c r="AX102" s="34" t="str">
        <f t="shared" si="110"/>
        <v/>
      </c>
      <c r="AY102" s="34" t="str">
        <f t="shared" si="111"/>
        <v/>
      </c>
      <c r="AZ102" s="34" t="str">
        <f t="shared" si="112"/>
        <v/>
      </c>
      <c r="BA102" s="34" t="str">
        <f t="shared" si="113"/>
        <v/>
      </c>
      <c r="BB102" s="34" t="str">
        <f t="shared" si="114"/>
        <v/>
      </c>
      <c r="BC102" s="34" t="str">
        <f t="shared" si="115"/>
        <v/>
      </c>
      <c r="BD102" s="34" t="str">
        <f t="shared" si="117"/>
        <v/>
      </c>
      <c r="BE102" s="34" t="str">
        <f t="shared" si="118"/>
        <v/>
      </c>
      <c r="BF102" s="34" t="str">
        <f t="shared" si="119"/>
        <v/>
      </c>
      <c r="BG102" s="34" t="str">
        <f t="shared" si="120"/>
        <v/>
      </c>
      <c r="BH102" s="34" t="str">
        <f t="shared" si="121"/>
        <v/>
      </c>
      <c r="BI102" s="34" t="str">
        <f t="shared" si="122"/>
        <v/>
      </c>
      <c r="BJ102" s="34" t="str">
        <f t="shared" si="123"/>
        <v/>
      </c>
      <c r="BK102" s="34" t="str">
        <f t="shared" si="124"/>
        <v/>
      </c>
      <c r="BL102" s="34" t="str">
        <f t="shared" si="125"/>
        <v/>
      </c>
      <c r="BM102" s="34" t="str">
        <f t="shared" si="126"/>
        <v/>
      </c>
      <c r="BN102" s="36" t="e">
        <f t="shared" si="127"/>
        <v>#DIV/0!</v>
      </c>
      <c r="BO102" s="36" t="e">
        <f t="shared" si="128"/>
        <v>#DIV/0!</v>
      </c>
      <c r="BP102" s="37" t="str">
        <f t="shared" si="86"/>
        <v/>
      </c>
      <c r="BQ102" s="37" t="str">
        <f t="shared" si="87"/>
        <v/>
      </c>
      <c r="BR102" s="37" t="str">
        <f t="shared" si="88"/>
        <v/>
      </c>
      <c r="BS102" s="37" t="str">
        <f t="shared" si="89"/>
        <v/>
      </c>
      <c r="BT102" s="37" t="str">
        <f t="shared" si="90"/>
        <v/>
      </c>
      <c r="BU102" s="37" t="str">
        <f t="shared" si="91"/>
        <v/>
      </c>
      <c r="BV102" s="37" t="str">
        <f t="shared" si="92"/>
        <v/>
      </c>
      <c r="BW102" s="37" t="str">
        <f t="shared" si="93"/>
        <v/>
      </c>
      <c r="BX102" s="37" t="str">
        <f t="shared" si="94"/>
        <v/>
      </c>
      <c r="BY102" s="37" t="str">
        <f t="shared" si="95"/>
        <v/>
      </c>
      <c r="BZ102" s="37" t="str">
        <f t="shared" si="96"/>
        <v/>
      </c>
      <c r="CA102" s="37" t="str">
        <f t="shared" si="97"/>
        <v/>
      </c>
      <c r="CB102" s="37" t="str">
        <f t="shared" si="98"/>
        <v/>
      </c>
      <c r="CC102" s="37" t="str">
        <f t="shared" si="99"/>
        <v/>
      </c>
      <c r="CD102" s="37" t="str">
        <f t="shared" si="100"/>
        <v/>
      </c>
      <c r="CE102" s="37" t="str">
        <f t="shared" si="101"/>
        <v/>
      </c>
      <c r="CF102" s="37" t="str">
        <f t="shared" si="102"/>
        <v/>
      </c>
      <c r="CG102" s="37" t="str">
        <f t="shared" si="103"/>
        <v/>
      </c>
      <c r="CH102" s="37" t="str">
        <f t="shared" si="104"/>
        <v/>
      </c>
      <c r="CI102" s="37" t="str">
        <f t="shared" si="105"/>
        <v/>
      </c>
    </row>
    <row r="103" spans="1:87">
      <c r="A103" s="16"/>
      <c r="B103" s="14" t="str">
        <f>'Gene Table'!D102</f>
        <v>NM_002467</v>
      </c>
      <c r="C103" s="14" t="s">
        <v>21</v>
      </c>
      <c r="D103" s="15" t="str">
        <f>IF(SUM('Test Sample Data'!D$3:D$98)&gt;10,IF(AND(ISNUMBER('Test Sample Data'!D102),'Test Sample Data'!D102&lt;$B$1,'Test Sample Data'!D102&gt;0),'Test Sample Data'!D102,$B$1),"")</f>
        <v/>
      </c>
      <c r="E103" s="15" t="str">
        <f>IF(SUM('Test Sample Data'!E$3:E$98)&gt;10,IF(AND(ISNUMBER('Test Sample Data'!E102),'Test Sample Data'!E102&lt;$B$1,'Test Sample Data'!E102&gt;0),'Test Sample Data'!E102,$B$1),"")</f>
        <v/>
      </c>
      <c r="F103" s="15" t="str">
        <f>IF(SUM('Test Sample Data'!F$3:F$98)&gt;10,IF(AND(ISNUMBER('Test Sample Data'!F102),'Test Sample Data'!F102&lt;$B$1,'Test Sample Data'!F102&gt;0),'Test Sample Data'!F102,$B$1),"")</f>
        <v/>
      </c>
      <c r="G103" s="15" t="str">
        <f>IF(SUM('Test Sample Data'!G$3:G$98)&gt;10,IF(AND(ISNUMBER('Test Sample Data'!G102),'Test Sample Data'!G102&lt;$B$1,'Test Sample Data'!G102&gt;0),'Test Sample Data'!G102,$B$1),"")</f>
        <v/>
      </c>
      <c r="H103" s="15" t="str">
        <f>IF(SUM('Test Sample Data'!H$3:H$98)&gt;10,IF(AND(ISNUMBER('Test Sample Data'!H102),'Test Sample Data'!H102&lt;$B$1,'Test Sample Data'!H102&gt;0),'Test Sample Data'!H102,$B$1),"")</f>
        <v/>
      </c>
      <c r="I103" s="15" t="str">
        <f>IF(SUM('Test Sample Data'!I$3:I$98)&gt;10,IF(AND(ISNUMBER('Test Sample Data'!I102),'Test Sample Data'!I102&lt;$B$1,'Test Sample Data'!I102&gt;0),'Test Sample Data'!I102,$B$1),"")</f>
        <v/>
      </c>
      <c r="J103" s="15" t="str">
        <f>IF(SUM('Test Sample Data'!J$3:J$98)&gt;10,IF(AND(ISNUMBER('Test Sample Data'!J102),'Test Sample Data'!J102&lt;$B$1,'Test Sample Data'!J102&gt;0),'Test Sample Data'!J102,$B$1),"")</f>
        <v/>
      </c>
      <c r="K103" s="15" t="str">
        <f>IF(SUM('Test Sample Data'!K$3:K$98)&gt;10,IF(AND(ISNUMBER('Test Sample Data'!K102),'Test Sample Data'!K102&lt;$B$1,'Test Sample Data'!K102&gt;0),'Test Sample Data'!K102,$B$1),"")</f>
        <v/>
      </c>
      <c r="L103" s="15" t="str">
        <f>IF(SUM('Test Sample Data'!L$3:L$98)&gt;10,IF(AND(ISNUMBER('Test Sample Data'!L102),'Test Sample Data'!L102&lt;$B$1,'Test Sample Data'!L102&gt;0),'Test Sample Data'!L102,$B$1),"")</f>
        <v/>
      </c>
      <c r="M103" s="15" t="str">
        <f>IF(SUM('Test Sample Data'!M$3:M$98)&gt;10,IF(AND(ISNUMBER('Test Sample Data'!M102),'Test Sample Data'!M102&lt;$B$1,'Test Sample Data'!M102&gt;0),'Test Sample Data'!M102,$B$1),"")</f>
        <v/>
      </c>
      <c r="N103" s="15" t="str">
        <f>'Gene Table'!D102</f>
        <v>NM_002467</v>
      </c>
      <c r="O103" s="14" t="s">
        <v>21</v>
      </c>
      <c r="P103" s="15" t="str">
        <f>IF(SUM('Control Sample Data'!D$3:D$98)&gt;10,IF(AND(ISNUMBER('Control Sample Data'!D102),'Control Sample Data'!D102&lt;$B$1,'Control Sample Data'!D102&gt;0),'Control Sample Data'!D102,$B$1),"")</f>
        <v/>
      </c>
      <c r="Q103" s="15" t="str">
        <f>IF(SUM('Control Sample Data'!E$3:E$98)&gt;10,IF(AND(ISNUMBER('Control Sample Data'!E102),'Control Sample Data'!E102&lt;$B$1,'Control Sample Data'!E102&gt;0),'Control Sample Data'!E102,$B$1),"")</f>
        <v/>
      </c>
      <c r="R103" s="15" t="str">
        <f>IF(SUM('Control Sample Data'!F$3:F$98)&gt;10,IF(AND(ISNUMBER('Control Sample Data'!F102),'Control Sample Data'!F102&lt;$B$1,'Control Sample Data'!F102&gt;0),'Control Sample Data'!F102,$B$1),"")</f>
        <v/>
      </c>
      <c r="S103" s="15" t="str">
        <f>IF(SUM('Control Sample Data'!G$3:G$98)&gt;10,IF(AND(ISNUMBER('Control Sample Data'!G102),'Control Sample Data'!G102&lt;$B$1,'Control Sample Data'!G102&gt;0),'Control Sample Data'!G102,$B$1),"")</f>
        <v/>
      </c>
      <c r="T103" s="15" t="str">
        <f>IF(SUM('Control Sample Data'!H$3:H$98)&gt;10,IF(AND(ISNUMBER('Control Sample Data'!H102),'Control Sample Data'!H102&lt;$B$1,'Control Sample Data'!H102&gt;0),'Control Sample Data'!H102,$B$1),"")</f>
        <v/>
      </c>
      <c r="U103" s="15" t="str">
        <f>IF(SUM('Control Sample Data'!I$3:I$98)&gt;10,IF(AND(ISNUMBER('Control Sample Data'!I102),'Control Sample Data'!I102&lt;$B$1,'Control Sample Data'!I102&gt;0),'Control Sample Data'!I102,$B$1),"")</f>
        <v/>
      </c>
      <c r="V103" s="15" t="str">
        <f>IF(SUM('Control Sample Data'!J$3:J$98)&gt;10,IF(AND(ISNUMBER('Control Sample Data'!J102),'Control Sample Data'!J102&lt;$B$1,'Control Sample Data'!J102&gt;0),'Control Sample Data'!J102,$B$1),"")</f>
        <v/>
      </c>
      <c r="W103" s="15" t="str">
        <f>IF(SUM('Control Sample Data'!K$3:K$98)&gt;10,IF(AND(ISNUMBER('Control Sample Data'!K102),'Control Sample Data'!K102&lt;$B$1,'Control Sample Data'!K102&gt;0),'Control Sample Data'!K102,$B$1),"")</f>
        <v/>
      </c>
      <c r="X103" s="15" t="str">
        <f>IF(SUM('Control Sample Data'!L$3:L$98)&gt;10,IF(AND(ISNUMBER('Control Sample Data'!L102),'Control Sample Data'!L102&lt;$B$1,'Control Sample Data'!L102&gt;0),'Control Sample Data'!L102,$B$1),"")</f>
        <v/>
      </c>
      <c r="Y103" s="39" t="str">
        <f>IF(SUM('Control Sample Data'!M$3:M$98)&gt;10,IF(AND(ISNUMBER('Control Sample Data'!M102),'Control Sample Data'!M102&lt;$B$1,'Control Sample Data'!M102&gt;0),'Control Sample Data'!M102,$B$1),"")</f>
        <v/>
      </c>
      <c r="Z103" s="36" t="str">
        <f>IF(ISERROR(VLOOKUP('Choose Housekeeping Genes'!$C6,Calculations!$C$100:$M$195,2,0)),"",VLOOKUP('Choose Housekeeping Genes'!$C6,Calculations!$C$100:$M$195,2,0))</f>
        <v/>
      </c>
      <c r="AA103" s="36" t="str">
        <f>IF(ISERROR(VLOOKUP('Choose Housekeeping Genes'!$C6,Calculations!$C$100:$M$195,3,0)),"",VLOOKUP('Choose Housekeeping Genes'!$C6,Calculations!$C$100:$M$195,3,0))</f>
        <v/>
      </c>
      <c r="AB103" s="36" t="str">
        <f>IF(ISERROR(VLOOKUP('Choose Housekeeping Genes'!$C6,Calculations!$C$100:$M$195,4,0)),"",VLOOKUP('Choose Housekeeping Genes'!$C6,Calculations!$C$100:$M$195,4,0))</f>
        <v/>
      </c>
      <c r="AC103" s="36" t="str">
        <f>IF(ISERROR(VLOOKUP('Choose Housekeeping Genes'!$C6,Calculations!$C$100:$M$195,5,0)),"",VLOOKUP('Choose Housekeeping Genes'!$C6,Calculations!$C$100:$M$195,5,0))</f>
        <v/>
      </c>
      <c r="AD103" s="36" t="str">
        <f>IF(ISERROR(VLOOKUP('Choose Housekeeping Genes'!$C6,Calculations!$C$100:$M$195,6,0)),"",VLOOKUP('Choose Housekeeping Genes'!$C6,Calculations!$C$100:$M$195,6,0))</f>
        <v/>
      </c>
      <c r="AE103" s="36" t="str">
        <f>IF(ISERROR(VLOOKUP('Choose Housekeeping Genes'!$C6,Calculations!$C$100:$M$195,7,0)),"",VLOOKUP('Choose Housekeeping Genes'!$C6,Calculations!$C$100:$M$195,7,0))</f>
        <v/>
      </c>
      <c r="AF103" s="36" t="str">
        <f>IF(ISERROR(VLOOKUP('Choose Housekeeping Genes'!$C6,Calculations!$C$100:$M$195,8,0)),"",VLOOKUP('Choose Housekeeping Genes'!$C6,Calculations!$C$100:$M$195,8,0))</f>
        <v/>
      </c>
      <c r="AG103" s="36" t="str">
        <f>IF(ISERROR(VLOOKUP('Choose Housekeeping Genes'!$C6,Calculations!$C$100:$M$195,9,0)),"",VLOOKUP('Choose Housekeeping Genes'!$C6,Calculations!$C$100:$M$195,9,0))</f>
        <v/>
      </c>
      <c r="AH103" s="36" t="str">
        <f>IF(ISERROR(VLOOKUP('Choose Housekeeping Genes'!$C6,Calculations!$C$100:$M$195,10,0)),"",VLOOKUP('Choose Housekeeping Genes'!$C6,Calculations!$C$100:$M$195,10,0))</f>
        <v/>
      </c>
      <c r="AI103" s="36" t="str">
        <f>IF(ISERROR(VLOOKUP('Choose Housekeeping Genes'!$C6,Calculations!$C$100:$M$195,11,0)),"",VLOOKUP('Choose Housekeeping Genes'!$C6,Calculations!$C$100:$M$195,11,0))</f>
        <v/>
      </c>
      <c r="AJ103" s="36" t="str">
        <f>IF(ISERROR(VLOOKUP('Choose Housekeeping Genes'!$C6,Calculations!$C$100:$Y$195,14,0)),"",VLOOKUP('Choose Housekeeping Genes'!$C6,Calculations!$C$100:$Y$195,14,0))</f>
        <v/>
      </c>
      <c r="AK103" s="36" t="str">
        <f>IF(ISERROR(VLOOKUP('Choose Housekeeping Genes'!$C6,Calculations!$C$100:$Y$195,15,0)),"",VLOOKUP('Choose Housekeeping Genes'!$C6,Calculations!$C$100:$Y$195,15,0))</f>
        <v/>
      </c>
      <c r="AL103" s="36" t="str">
        <f>IF(ISERROR(VLOOKUP('Choose Housekeeping Genes'!$C6,Calculations!$C$100:$Y$195,16,0)),"",VLOOKUP('Choose Housekeeping Genes'!$C6,Calculations!$C$100:$Y$195,16,0))</f>
        <v/>
      </c>
      <c r="AM103" s="36" t="str">
        <f>IF(ISERROR(VLOOKUP('Choose Housekeeping Genes'!$C6,Calculations!$C$100:$Y$195,17,0)),"",VLOOKUP('Choose Housekeeping Genes'!$C6,Calculations!$C$100:$Y$195,17,0))</f>
        <v/>
      </c>
      <c r="AN103" s="36" t="str">
        <f>IF(ISERROR(VLOOKUP('Choose Housekeeping Genes'!$C6,Calculations!$C$100:$Y$195,18,0)),"",VLOOKUP('Choose Housekeeping Genes'!$C6,Calculations!$C$100:$Y$195,18,0))</f>
        <v/>
      </c>
      <c r="AO103" s="36" t="str">
        <f>IF(ISERROR(VLOOKUP('Choose Housekeeping Genes'!$C6,Calculations!$C$100:$Y$195,19,0)),"",VLOOKUP('Choose Housekeeping Genes'!$C6,Calculations!$C$100:$Y$195,19,0))</f>
        <v/>
      </c>
      <c r="AP103" s="36" t="str">
        <f>IF(ISERROR(VLOOKUP('Choose Housekeeping Genes'!$C6,Calculations!$C$100:$Y$195,20,0)),"",VLOOKUP('Choose Housekeeping Genes'!$C6,Calculations!$C$100:$Y$195,20,0))</f>
        <v/>
      </c>
      <c r="AQ103" s="36" t="str">
        <f>IF(ISERROR(VLOOKUP('Choose Housekeeping Genes'!$C6,Calculations!$C$100:$Y$195,21,0)),"",VLOOKUP('Choose Housekeeping Genes'!$C6,Calculations!$C$100:$Y$195,21,0))</f>
        <v/>
      </c>
      <c r="AR103" s="36" t="str">
        <f>IF(ISERROR(VLOOKUP('Choose Housekeeping Genes'!$C6,Calculations!$C$100:$Y$195,22,0)),"",VLOOKUP('Choose Housekeeping Genes'!$C6,Calculations!$C$100:$Y$195,22,0))</f>
        <v/>
      </c>
      <c r="AS103" s="36" t="str">
        <f>IF(ISERROR(VLOOKUP('Choose Housekeeping Genes'!$C6,Calculations!$C$100:$Y$195,23,0)),"",VLOOKUP('Choose Housekeeping Genes'!$C6,Calculations!$C$100:$Y$195,23,0))</f>
        <v/>
      </c>
      <c r="AT103" s="34" t="str">
        <f t="shared" si="106"/>
        <v/>
      </c>
      <c r="AU103" s="34" t="str">
        <f t="shared" si="107"/>
        <v/>
      </c>
      <c r="AV103" s="34" t="str">
        <f t="shared" si="108"/>
        <v/>
      </c>
      <c r="AW103" s="34" t="str">
        <f t="shared" si="109"/>
        <v/>
      </c>
      <c r="AX103" s="34" t="str">
        <f t="shared" si="110"/>
        <v/>
      </c>
      <c r="AY103" s="34" t="str">
        <f t="shared" si="111"/>
        <v/>
      </c>
      <c r="AZ103" s="34" t="str">
        <f t="shared" si="112"/>
        <v/>
      </c>
      <c r="BA103" s="34" t="str">
        <f t="shared" si="113"/>
        <v/>
      </c>
      <c r="BB103" s="34" t="str">
        <f t="shared" si="114"/>
        <v/>
      </c>
      <c r="BC103" s="34" t="str">
        <f t="shared" si="115"/>
        <v/>
      </c>
      <c r="BD103" s="34" t="str">
        <f t="shared" si="117"/>
        <v/>
      </c>
      <c r="BE103" s="34" t="str">
        <f t="shared" si="118"/>
        <v/>
      </c>
      <c r="BF103" s="34" t="str">
        <f t="shared" si="119"/>
        <v/>
      </c>
      <c r="BG103" s="34" t="str">
        <f t="shared" si="120"/>
        <v/>
      </c>
      <c r="BH103" s="34" t="str">
        <f t="shared" si="121"/>
        <v/>
      </c>
      <c r="BI103" s="34" t="str">
        <f t="shared" si="122"/>
        <v/>
      </c>
      <c r="BJ103" s="34" t="str">
        <f t="shared" si="123"/>
        <v/>
      </c>
      <c r="BK103" s="34" t="str">
        <f t="shared" si="124"/>
        <v/>
      </c>
      <c r="BL103" s="34" t="str">
        <f t="shared" si="125"/>
        <v/>
      </c>
      <c r="BM103" s="34" t="str">
        <f t="shared" si="126"/>
        <v/>
      </c>
      <c r="BN103" s="36" t="e">
        <f t="shared" si="127"/>
        <v>#DIV/0!</v>
      </c>
      <c r="BO103" s="36" t="e">
        <f t="shared" si="128"/>
        <v>#DIV/0!</v>
      </c>
      <c r="BP103" s="37" t="str">
        <f t="shared" si="86"/>
        <v/>
      </c>
      <c r="BQ103" s="37" t="str">
        <f t="shared" si="87"/>
        <v/>
      </c>
      <c r="BR103" s="37" t="str">
        <f t="shared" si="88"/>
        <v/>
      </c>
      <c r="BS103" s="37" t="str">
        <f t="shared" si="89"/>
        <v/>
      </c>
      <c r="BT103" s="37" t="str">
        <f t="shared" si="90"/>
        <v/>
      </c>
      <c r="BU103" s="37" t="str">
        <f t="shared" si="91"/>
        <v/>
      </c>
      <c r="BV103" s="37" t="str">
        <f t="shared" si="92"/>
        <v/>
      </c>
      <c r="BW103" s="37" t="str">
        <f t="shared" si="93"/>
        <v/>
      </c>
      <c r="BX103" s="37" t="str">
        <f t="shared" si="94"/>
        <v/>
      </c>
      <c r="BY103" s="37" t="str">
        <f t="shared" si="95"/>
        <v/>
      </c>
      <c r="BZ103" s="37" t="str">
        <f t="shared" si="96"/>
        <v/>
      </c>
      <c r="CA103" s="37" t="str">
        <f t="shared" si="97"/>
        <v/>
      </c>
      <c r="CB103" s="37" t="str">
        <f t="shared" si="98"/>
        <v/>
      </c>
      <c r="CC103" s="37" t="str">
        <f t="shared" si="99"/>
        <v/>
      </c>
      <c r="CD103" s="37" t="str">
        <f t="shared" si="100"/>
        <v/>
      </c>
      <c r="CE103" s="37" t="str">
        <f t="shared" si="101"/>
        <v/>
      </c>
      <c r="CF103" s="37" t="str">
        <f t="shared" si="102"/>
        <v/>
      </c>
      <c r="CG103" s="37" t="str">
        <f t="shared" si="103"/>
        <v/>
      </c>
      <c r="CH103" s="37" t="str">
        <f t="shared" si="104"/>
        <v/>
      </c>
      <c r="CI103" s="37" t="str">
        <f t="shared" si="105"/>
        <v/>
      </c>
    </row>
    <row r="104" spans="1:87">
      <c r="A104" s="16"/>
      <c r="B104" s="14" t="str">
        <f>'Gene Table'!D103</f>
        <v>NM_002439</v>
      </c>
      <c r="C104" s="14" t="s">
        <v>25</v>
      </c>
      <c r="D104" s="15" t="str">
        <f>IF(SUM('Test Sample Data'!D$3:D$98)&gt;10,IF(AND(ISNUMBER('Test Sample Data'!D103),'Test Sample Data'!D103&lt;$B$1,'Test Sample Data'!D103&gt;0),'Test Sample Data'!D103,$B$1),"")</f>
        <v/>
      </c>
      <c r="E104" s="15" t="str">
        <f>IF(SUM('Test Sample Data'!E$3:E$98)&gt;10,IF(AND(ISNUMBER('Test Sample Data'!E103),'Test Sample Data'!E103&lt;$B$1,'Test Sample Data'!E103&gt;0),'Test Sample Data'!E103,$B$1),"")</f>
        <v/>
      </c>
      <c r="F104" s="15" t="str">
        <f>IF(SUM('Test Sample Data'!F$3:F$98)&gt;10,IF(AND(ISNUMBER('Test Sample Data'!F103),'Test Sample Data'!F103&lt;$B$1,'Test Sample Data'!F103&gt;0),'Test Sample Data'!F103,$B$1),"")</f>
        <v/>
      </c>
      <c r="G104" s="15" t="str">
        <f>IF(SUM('Test Sample Data'!G$3:G$98)&gt;10,IF(AND(ISNUMBER('Test Sample Data'!G103),'Test Sample Data'!G103&lt;$B$1,'Test Sample Data'!G103&gt;0),'Test Sample Data'!G103,$B$1),"")</f>
        <v/>
      </c>
      <c r="H104" s="15" t="str">
        <f>IF(SUM('Test Sample Data'!H$3:H$98)&gt;10,IF(AND(ISNUMBER('Test Sample Data'!H103),'Test Sample Data'!H103&lt;$B$1,'Test Sample Data'!H103&gt;0),'Test Sample Data'!H103,$B$1),"")</f>
        <v/>
      </c>
      <c r="I104" s="15" t="str">
        <f>IF(SUM('Test Sample Data'!I$3:I$98)&gt;10,IF(AND(ISNUMBER('Test Sample Data'!I103),'Test Sample Data'!I103&lt;$B$1,'Test Sample Data'!I103&gt;0),'Test Sample Data'!I103,$B$1),"")</f>
        <v/>
      </c>
      <c r="J104" s="15" t="str">
        <f>IF(SUM('Test Sample Data'!J$3:J$98)&gt;10,IF(AND(ISNUMBER('Test Sample Data'!J103),'Test Sample Data'!J103&lt;$B$1,'Test Sample Data'!J103&gt;0),'Test Sample Data'!J103,$B$1),"")</f>
        <v/>
      </c>
      <c r="K104" s="15" t="str">
        <f>IF(SUM('Test Sample Data'!K$3:K$98)&gt;10,IF(AND(ISNUMBER('Test Sample Data'!K103),'Test Sample Data'!K103&lt;$B$1,'Test Sample Data'!K103&gt;0),'Test Sample Data'!K103,$B$1),"")</f>
        <v/>
      </c>
      <c r="L104" s="15" t="str">
        <f>IF(SUM('Test Sample Data'!L$3:L$98)&gt;10,IF(AND(ISNUMBER('Test Sample Data'!L103),'Test Sample Data'!L103&lt;$B$1,'Test Sample Data'!L103&gt;0),'Test Sample Data'!L103,$B$1),"")</f>
        <v/>
      </c>
      <c r="M104" s="15" t="str">
        <f>IF(SUM('Test Sample Data'!M$3:M$98)&gt;10,IF(AND(ISNUMBER('Test Sample Data'!M103),'Test Sample Data'!M103&lt;$B$1,'Test Sample Data'!M103&gt;0),'Test Sample Data'!M103,$B$1),"")</f>
        <v/>
      </c>
      <c r="N104" s="15" t="str">
        <f>'Gene Table'!D103</f>
        <v>NM_002439</v>
      </c>
      <c r="O104" s="14" t="s">
        <v>25</v>
      </c>
      <c r="P104" s="15" t="str">
        <f>IF(SUM('Control Sample Data'!D$3:D$98)&gt;10,IF(AND(ISNUMBER('Control Sample Data'!D103),'Control Sample Data'!D103&lt;$B$1,'Control Sample Data'!D103&gt;0),'Control Sample Data'!D103,$B$1),"")</f>
        <v/>
      </c>
      <c r="Q104" s="15" t="str">
        <f>IF(SUM('Control Sample Data'!E$3:E$98)&gt;10,IF(AND(ISNUMBER('Control Sample Data'!E103),'Control Sample Data'!E103&lt;$B$1,'Control Sample Data'!E103&gt;0),'Control Sample Data'!E103,$B$1),"")</f>
        <v/>
      </c>
      <c r="R104" s="15" t="str">
        <f>IF(SUM('Control Sample Data'!F$3:F$98)&gt;10,IF(AND(ISNUMBER('Control Sample Data'!F103),'Control Sample Data'!F103&lt;$B$1,'Control Sample Data'!F103&gt;0),'Control Sample Data'!F103,$B$1),"")</f>
        <v/>
      </c>
      <c r="S104" s="15" t="str">
        <f>IF(SUM('Control Sample Data'!G$3:G$98)&gt;10,IF(AND(ISNUMBER('Control Sample Data'!G103),'Control Sample Data'!G103&lt;$B$1,'Control Sample Data'!G103&gt;0),'Control Sample Data'!G103,$B$1),"")</f>
        <v/>
      </c>
      <c r="T104" s="15" t="str">
        <f>IF(SUM('Control Sample Data'!H$3:H$98)&gt;10,IF(AND(ISNUMBER('Control Sample Data'!H103),'Control Sample Data'!H103&lt;$B$1,'Control Sample Data'!H103&gt;0),'Control Sample Data'!H103,$B$1),"")</f>
        <v/>
      </c>
      <c r="U104" s="15" t="str">
        <f>IF(SUM('Control Sample Data'!I$3:I$98)&gt;10,IF(AND(ISNUMBER('Control Sample Data'!I103),'Control Sample Data'!I103&lt;$B$1,'Control Sample Data'!I103&gt;0),'Control Sample Data'!I103,$B$1),"")</f>
        <v/>
      </c>
      <c r="V104" s="15" t="str">
        <f>IF(SUM('Control Sample Data'!J$3:J$98)&gt;10,IF(AND(ISNUMBER('Control Sample Data'!J103),'Control Sample Data'!J103&lt;$B$1,'Control Sample Data'!J103&gt;0),'Control Sample Data'!J103,$B$1),"")</f>
        <v/>
      </c>
      <c r="W104" s="15" t="str">
        <f>IF(SUM('Control Sample Data'!K$3:K$98)&gt;10,IF(AND(ISNUMBER('Control Sample Data'!K103),'Control Sample Data'!K103&lt;$B$1,'Control Sample Data'!K103&gt;0),'Control Sample Data'!K103,$B$1),"")</f>
        <v/>
      </c>
      <c r="X104" s="15" t="str">
        <f>IF(SUM('Control Sample Data'!L$3:L$98)&gt;10,IF(AND(ISNUMBER('Control Sample Data'!L103),'Control Sample Data'!L103&lt;$B$1,'Control Sample Data'!L103&gt;0),'Control Sample Data'!L103,$B$1),"")</f>
        <v/>
      </c>
      <c r="Y104" s="39" t="str">
        <f>IF(SUM('Control Sample Data'!M$3:M$98)&gt;10,IF(AND(ISNUMBER('Control Sample Data'!M103),'Control Sample Data'!M103&lt;$B$1,'Control Sample Data'!M103&gt;0),'Control Sample Data'!M103,$B$1),"")</f>
        <v/>
      </c>
      <c r="Z104" s="36" t="str">
        <f>IF(ISERROR(VLOOKUP('Choose Housekeeping Genes'!$C7,Calculations!$C$100:$M$195,2,0)),"",VLOOKUP('Choose Housekeeping Genes'!$C7,Calculations!$C$100:$M$195,2,0))</f>
        <v/>
      </c>
      <c r="AA104" s="36" t="str">
        <f>IF(ISERROR(VLOOKUP('Choose Housekeeping Genes'!$C7,Calculations!$C$100:$M$195,3,0)),"",VLOOKUP('Choose Housekeeping Genes'!$C7,Calculations!$C$100:$M$195,3,0))</f>
        <v/>
      </c>
      <c r="AB104" s="36" t="str">
        <f>IF(ISERROR(VLOOKUP('Choose Housekeeping Genes'!$C7,Calculations!$C$100:$M$195,4,0)),"",VLOOKUP('Choose Housekeeping Genes'!$C7,Calculations!$C$100:$M$195,4,0))</f>
        <v/>
      </c>
      <c r="AC104" s="36" t="str">
        <f>IF(ISERROR(VLOOKUP('Choose Housekeeping Genes'!$C7,Calculations!$C$100:$M$195,5,0)),"",VLOOKUP('Choose Housekeeping Genes'!$C7,Calculations!$C$100:$M$195,5,0))</f>
        <v/>
      </c>
      <c r="AD104" s="36" t="str">
        <f>IF(ISERROR(VLOOKUP('Choose Housekeeping Genes'!$C7,Calculations!$C$100:$M$195,6,0)),"",VLOOKUP('Choose Housekeeping Genes'!$C7,Calculations!$C$100:$M$195,6,0))</f>
        <v/>
      </c>
      <c r="AE104" s="36" t="str">
        <f>IF(ISERROR(VLOOKUP('Choose Housekeeping Genes'!$C7,Calculations!$C$100:$M$195,7,0)),"",VLOOKUP('Choose Housekeeping Genes'!$C7,Calculations!$C$100:$M$195,7,0))</f>
        <v/>
      </c>
      <c r="AF104" s="36" t="str">
        <f>IF(ISERROR(VLOOKUP('Choose Housekeeping Genes'!$C7,Calculations!$C$100:$M$195,8,0)),"",VLOOKUP('Choose Housekeeping Genes'!$C7,Calculations!$C$100:$M$195,8,0))</f>
        <v/>
      </c>
      <c r="AG104" s="36" t="str">
        <f>IF(ISERROR(VLOOKUP('Choose Housekeeping Genes'!$C7,Calculations!$C$100:$M$195,9,0)),"",VLOOKUP('Choose Housekeeping Genes'!$C7,Calculations!$C$100:$M$195,9,0))</f>
        <v/>
      </c>
      <c r="AH104" s="36" t="str">
        <f>IF(ISERROR(VLOOKUP('Choose Housekeeping Genes'!$C7,Calculations!$C$100:$M$195,10,0)),"",VLOOKUP('Choose Housekeeping Genes'!$C7,Calculations!$C$100:$M$195,10,0))</f>
        <v/>
      </c>
      <c r="AI104" s="36" t="str">
        <f>IF(ISERROR(VLOOKUP('Choose Housekeeping Genes'!$C7,Calculations!$C$100:$M$195,11,0)),"",VLOOKUP('Choose Housekeeping Genes'!$C7,Calculations!$C$100:$M$195,11,0))</f>
        <v/>
      </c>
      <c r="AJ104" s="36" t="str">
        <f>IF(ISERROR(VLOOKUP('Choose Housekeeping Genes'!$C7,Calculations!$C$100:$Y$195,14,0)),"",VLOOKUP('Choose Housekeeping Genes'!$C7,Calculations!$C$100:$Y$195,14,0))</f>
        <v/>
      </c>
      <c r="AK104" s="36" t="str">
        <f>IF(ISERROR(VLOOKUP('Choose Housekeeping Genes'!$C7,Calculations!$C$100:$Y$195,15,0)),"",VLOOKUP('Choose Housekeeping Genes'!$C7,Calculations!$C$100:$Y$195,15,0))</f>
        <v/>
      </c>
      <c r="AL104" s="36" t="str">
        <f>IF(ISERROR(VLOOKUP('Choose Housekeeping Genes'!$C7,Calculations!$C$100:$Y$195,16,0)),"",VLOOKUP('Choose Housekeeping Genes'!$C7,Calculations!$C$100:$Y$195,16,0))</f>
        <v/>
      </c>
      <c r="AM104" s="36" t="str">
        <f>IF(ISERROR(VLOOKUP('Choose Housekeeping Genes'!$C7,Calculations!$C$100:$Y$195,17,0)),"",VLOOKUP('Choose Housekeeping Genes'!$C7,Calculations!$C$100:$Y$195,17,0))</f>
        <v/>
      </c>
      <c r="AN104" s="36" t="str">
        <f>IF(ISERROR(VLOOKUP('Choose Housekeeping Genes'!$C7,Calculations!$C$100:$Y$195,18,0)),"",VLOOKUP('Choose Housekeeping Genes'!$C7,Calculations!$C$100:$Y$195,18,0))</f>
        <v/>
      </c>
      <c r="AO104" s="36" t="str">
        <f>IF(ISERROR(VLOOKUP('Choose Housekeeping Genes'!$C7,Calculations!$C$100:$Y$195,19,0)),"",VLOOKUP('Choose Housekeeping Genes'!$C7,Calculations!$C$100:$Y$195,19,0))</f>
        <v/>
      </c>
      <c r="AP104" s="36" t="str">
        <f>IF(ISERROR(VLOOKUP('Choose Housekeeping Genes'!$C7,Calculations!$C$100:$Y$195,20,0)),"",VLOOKUP('Choose Housekeeping Genes'!$C7,Calculations!$C$100:$Y$195,20,0))</f>
        <v/>
      </c>
      <c r="AQ104" s="36" t="str">
        <f>IF(ISERROR(VLOOKUP('Choose Housekeeping Genes'!$C7,Calculations!$C$100:$Y$195,21,0)),"",VLOOKUP('Choose Housekeeping Genes'!$C7,Calculations!$C$100:$Y$195,21,0))</f>
        <v/>
      </c>
      <c r="AR104" s="36" t="str">
        <f>IF(ISERROR(VLOOKUP('Choose Housekeeping Genes'!$C7,Calculations!$C$100:$Y$195,22,0)),"",VLOOKUP('Choose Housekeeping Genes'!$C7,Calculations!$C$100:$Y$195,22,0))</f>
        <v/>
      </c>
      <c r="AS104" s="36" t="str">
        <f>IF(ISERROR(VLOOKUP('Choose Housekeeping Genes'!$C7,Calculations!$C$100:$Y$195,23,0)),"",VLOOKUP('Choose Housekeeping Genes'!$C7,Calculations!$C$100:$Y$195,23,0))</f>
        <v/>
      </c>
      <c r="AT104" s="34" t="str">
        <f t="shared" si="106"/>
        <v/>
      </c>
      <c r="AU104" s="34" t="str">
        <f t="shared" si="107"/>
        <v/>
      </c>
      <c r="AV104" s="34" t="str">
        <f t="shared" si="108"/>
        <v/>
      </c>
      <c r="AW104" s="34" t="str">
        <f t="shared" si="109"/>
        <v/>
      </c>
      <c r="AX104" s="34" t="str">
        <f t="shared" si="110"/>
        <v/>
      </c>
      <c r="AY104" s="34" t="str">
        <f t="shared" si="111"/>
        <v/>
      </c>
      <c r="AZ104" s="34" t="str">
        <f t="shared" si="112"/>
        <v/>
      </c>
      <c r="BA104" s="34" t="str">
        <f t="shared" si="113"/>
        <v/>
      </c>
      <c r="BB104" s="34" t="str">
        <f t="shared" si="114"/>
        <v/>
      </c>
      <c r="BC104" s="34" t="str">
        <f t="shared" si="115"/>
        <v/>
      </c>
      <c r="BD104" s="34" t="str">
        <f t="shared" si="117"/>
        <v/>
      </c>
      <c r="BE104" s="34" t="str">
        <f t="shared" si="118"/>
        <v/>
      </c>
      <c r="BF104" s="34" t="str">
        <f t="shared" si="119"/>
        <v/>
      </c>
      <c r="BG104" s="34" t="str">
        <f t="shared" si="120"/>
        <v/>
      </c>
      <c r="BH104" s="34" t="str">
        <f t="shared" si="121"/>
        <v/>
      </c>
      <c r="BI104" s="34" t="str">
        <f t="shared" si="122"/>
        <v/>
      </c>
      <c r="BJ104" s="34" t="str">
        <f t="shared" si="123"/>
        <v/>
      </c>
      <c r="BK104" s="34" t="str">
        <f t="shared" si="124"/>
        <v/>
      </c>
      <c r="BL104" s="34" t="str">
        <f t="shared" si="125"/>
        <v/>
      </c>
      <c r="BM104" s="34" t="str">
        <f t="shared" si="126"/>
        <v/>
      </c>
      <c r="BN104" s="36" t="e">
        <f t="shared" si="127"/>
        <v>#DIV/0!</v>
      </c>
      <c r="BO104" s="36" t="e">
        <f t="shared" si="128"/>
        <v>#DIV/0!</v>
      </c>
      <c r="BP104" s="37" t="str">
        <f t="shared" si="86"/>
        <v/>
      </c>
      <c r="BQ104" s="37" t="str">
        <f t="shared" si="87"/>
        <v/>
      </c>
      <c r="BR104" s="37" t="str">
        <f t="shared" si="88"/>
        <v/>
      </c>
      <c r="BS104" s="37" t="str">
        <f t="shared" si="89"/>
        <v/>
      </c>
      <c r="BT104" s="37" t="str">
        <f t="shared" si="90"/>
        <v/>
      </c>
      <c r="BU104" s="37" t="str">
        <f t="shared" si="91"/>
        <v/>
      </c>
      <c r="BV104" s="37" t="str">
        <f t="shared" si="92"/>
        <v/>
      </c>
      <c r="BW104" s="37" t="str">
        <f t="shared" si="93"/>
        <v/>
      </c>
      <c r="BX104" s="37" t="str">
        <f t="shared" si="94"/>
        <v/>
      </c>
      <c r="BY104" s="37" t="str">
        <f t="shared" si="95"/>
        <v/>
      </c>
      <c r="BZ104" s="37" t="str">
        <f t="shared" si="96"/>
        <v/>
      </c>
      <c r="CA104" s="37" t="str">
        <f t="shared" si="97"/>
        <v/>
      </c>
      <c r="CB104" s="37" t="str">
        <f t="shared" si="98"/>
        <v/>
      </c>
      <c r="CC104" s="37" t="str">
        <f t="shared" si="99"/>
        <v/>
      </c>
      <c r="CD104" s="37" t="str">
        <f t="shared" si="100"/>
        <v/>
      </c>
      <c r="CE104" s="37" t="str">
        <f t="shared" si="101"/>
        <v/>
      </c>
      <c r="CF104" s="37" t="str">
        <f t="shared" si="102"/>
        <v/>
      </c>
      <c r="CG104" s="37" t="str">
        <f t="shared" si="103"/>
        <v/>
      </c>
      <c r="CH104" s="37" t="str">
        <f t="shared" si="104"/>
        <v/>
      </c>
      <c r="CI104" s="37" t="str">
        <f t="shared" si="105"/>
        <v/>
      </c>
    </row>
    <row r="105" spans="1:87">
      <c r="A105" s="16"/>
      <c r="B105" s="14" t="str">
        <f>'Gene Table'!D104</f>
        <v>NM_002426</v>
      </c>
      <c r="C105" s="14" t="s">
        <v>29</v>
      </c>
      <c r="D105" s="15" t="str">
        <f>IF(SUM('Test Sample Data'!D$3:D$98)&gt;10,IF(AND(ISNUMBER('Test Sample Data'!D104),'Test Sample Data'!D104&lt;$B$1,'Test Sample Data'!D104&gt;0),'Test Sample Data'!D104,$B$1),"")</f>
        <v/>
      </c>
      <c r="E105" s="15" t="str">
        <f>IF(SUM('Test Sample Data'!E$3:E$98)&gt;10,IF(AND(ISNUMBER('Test Sample Data'!E104),'Test Sample Data'!E104&lt;$B$1,'Test Sample Data'!E104&gt;0),'Test Sample Data'!E104,$B$1),"")</f>
        <v/>
      </c>
      <c r="F105" s="15" t="str">
        <f>IF(SUM('Test Sample Data'!F$3:F$98)&gt;10,IF(AND(ISNUMBER('Test Sample Data'!F104),'Test Sample Data'!F104&lt;$B$1,'Test Sample Data'!F104&gt;0),'Test Sample Data'!F104,$B$1),"")</f>
        <v/>
      </c>
      <c r="G105" s="15" t="str">
        <f>IF(SUM('Test Sample Data'!G$3:G$98)&gt;10,IF(AND(ISNUMBER('Test Sample Data'!G104),'Test Sample Data'!G104&lt;$B$1,'Test Sample Data'!G104&gt;0),'Test Sample Data'!G104,$B$1),"")</f>
        <v/>
      </c>
      <c r="H105" s="15" t="str">
        <f>IF(SUM('Test Sample Data'!H$3:H$98)&gt;10,IF(AND(ISNUMBER('Test Sample Data'!H104),'Test Sample Data'!H104&lt;$B$1,'Test Sample Data'!H104&gt;0),'Test Sample Data'!H104,$B$1),"")</f>
        <v/>
      </c>
      <c r="I105" s="15" t="str">
        <f>IF(SUM('Test Sample Data'!I$3:I$98)&gt;10,IF(AND(ISNUMBER('Test Sample Data'!I104),'Test Sample Data'!I104&lt;$B$1,'Test Sample Data'!I104&gt;0),'Test Sample Data'!I104,$B$1),"")</f>
        <v/>
      </c>
      <c r="J105" s="15" t="str">
        <f>IF(SUM('Test Sample Data'!J$3:J$98)&gt;10,IF(AND(ISNUMBER('Test Sample Data'!J104),'Test Sample Data'!J104&lt;$B$1,'Test Sample Data'!J104&gt;0),'Test Sample Data'!J104,$B$1),"")</f>
        <v/>
      </c>
      <c r="K105" s="15" t="str">
        <f>IF(SUM('Test Sample Data'!K$3:K$98)&gt;10,IF(AND(ISNUMBER('Test Sample Data'!K104),'Test Sample Data'!K104&lt;$B$1,'Test Sample Data'!K104&gt;0),'Test Sample Data'!K104,$B$1),"")</f>
        <v/>
      </c>
      <c r="L105" s="15" t="str">
        <f>IF(SUM('Test Sample Data'!L$3:L$98)&gt;10,IF(AND(ISNUMBER('Test Sample Data'!L104),'Test Sample Data'!L104&lt;$B$1,'Test Sample Data'!L104&gt;0),'Test Sample Data'!L104,$B$1),"")</f>
        <v/>
      </c>
      <c r="M105" s="15" t="str">
        <f>IF(SUM('Test Sample Data'!M$3:M$98)&gt;10,IF(AND(ISNUMBER('Test Sample Data'!M104),'Test Sample Data'!M104&lt;$B$1,'Test Sample Data'!M104&gt;0),'Test Sample Data'!M104,$B$1),"")</f>
        <v/>
      </c>
      <c r="N105" s="15" t="str">
        <f>'Gene Table'!D104</f>
        <v>NM_002426</v>
      </c>
      <c r="O105" s="14" t="s">
        <v>29</v>
      </c>
      <c r="P105" s="15" t="str">
        <f>IF(SUM('Control Sample Data'!D$3:D$98)&gt;10,IF(AND(ISNUMBER('Control Sample Data'!D104),'Control Sample Data'!D104&lt;$B$1,'Control Sample Data'!D104&gt;0),'Control Sample Data'!D104,$B$1),"")</f>
        <v/>
      </c>
      <c r="Q105" s="15" t="str">
        <f>IF(SUM('Control Sample Data'!E$3:E$98)&gt;10,IF(AND(ISNUMBER('Control Sample Data'!E104),'Control Sample Data'!E104&lt;$B$1,'Control Sample Data'!E104&gt;0),'Control Sample Data'!E104,$B$1),"")</f>
        <v/>
      </c>
      <c r="R105" s="15" t="str">
        <f>IF(SUM('Control Sample Data'!F$3:F$98)&gt;10,IF(AND(ISNUMBER('Control Sample Data'!F104),'Control Sample Data'!F104&lt;$B$1,'Control Sample Data'!F104&gt;0),'Control Sample Data'!F104,$B$1),"")</f>
        <v/>
      </c>
      <c r="S105" s="15" t="str">
        <f>IF(SUM('Control Sample Data'!G$3:G$98)&gt;10,IF(AND(ISNUMBER('Control Sample Data'!G104),'Control Sample Data'!G104&lt;$B$1,'Control Sample Data'!G104&gt;0),'Control Sample Data'!G104,$B$1),"")</f>
        <v/>
      </c>
      <c r="T105" s="15" t="str">
        <f>IF(SUM('Control Sample Data'!H$3:H$98)&gt;10,IF(AND(ISNUMBER('Control Sample Data'!H104),'Control Sample Data'!H104&lt;$B$1,'Control Sample Data'!H104&gt;0),'Control Sample Data'!H104,$B$1),"")</f>
        <v/>
      </c>
      <c r="U105" s="15" t="str">
        <f>IF(SUM('Control Sample Data'!I$3:I$98)&gt;10,IF(AND(ISNUMBER('Control Sample Data'!I104),'Control Sample Data'!I104&lt;$B$1,'Control Sample Data'!I104&gt;0),'Control Sample Data'!I104,$B$1),"")</f>
        <v/>
      </c>
      <c r="V105" s="15" t="str">
        <f>IF(SUM('Control Sample Data'!J$3:J$98)&gt;10,IF(AND(ISNUMBER('Control Sample Data'!J104),'Control Sample Data'!J104&lt;$B$1,'Control Sample Data'!J104&gt;0),'Control Sample Data'!J104,$B$1),"")</f>
        <v/>
      </c>
      <c r="W105" s="15" t="str">
        <f>IF(SUM('Control Sample Data'!K$3:K$98)&gt;10,IF(AND(ISNUMBER('Control Sample Data'!K104),'Control Sample Data'!K104&lt;$B$1,'Control Sample Data'!K104&gt;0),'Control Sample Data'!K104,$B$1),"")</f>
        <v/>
      </c>
      <c r="X105" s="15" t="str">
        <f>IF(SUM('Control Sample Data'!L$3:L$98)&gt;10,IF(AND(ISNUMBER('Control Sample Data'!L104),'Control Sample Data'!L104&lt;$B$1,'Control Sample Data'!L104&gt;0),'Control Sample Data'!L104,$B$1),"")</f>
        <v/>
      </c>
      <c r="Y105" s="39" t="str">
        <f>IF(SUM('Control Sample Data'!M$3:M$98)&gt;10,IF(AND(ISNUMBER('Control Sample Data'!M104),'Control Sample Data'!M104&lt;$B$1,'Control Sample Data'!M104&gt;0),'Control Sample Data'!M104,$B$1),"")</f>
        <v/>
      </c>
      <c r="Z105" s="36" t="str">
        <f>IF(ISERROR(VLOOKUP('Choose Housekeeping Genes'!$C8,Calculations!$C$100:$M$195,2,0)),"",VLOOKUP('Choose Housekeeping Genes'!$C8,Calculations!$C$100:$M$195,2,0))</f>
        <v/>
      </c>
      <c r="AA105" s="36" t="str">
        <f>IF(ISERROR(VLOOKUP('Choose Housekeeping Genes'!$C8,Calculations!$C$100:$M$195,3,0)),"",VLOOKUP('Choose Housekeeping Genes'!$C8,Calculations!$C$100:$M$195,3,0))</f>
        <v/>
      </c>
      <c r="AB105" s="36" t="str">
        <f>IF(ISERROR(VLOOKUP('Choose Housekeeping Genes'!$C8,Calculations!$C$100:$M$195,4,0)),"",VLOOKUP('Choose Housekeeping Genes'!$C8,Calculations!$C$100:$M$195,4,0))</f>
        <v/>
      </c>
      <c r="AC105" s="36" t="str">
        <f>IF(ISERROR(VLOOKUP('Choose Housekeeping Genes'!$C8,Calculations!$C$100:$M$195,5,0)),"",VLOOKUP('Choose Housekeeping Genes'!$C8,Calculations!$C$100:$M$195,5,0))</f>
        <v/>
      </c>
      <c r="AD105" s="36" t="str">
        <f>IF(ISERROR(VLOOKUP('Choose Housekeeping Genes'!$C8,Calculations!$C$100:$M$195,6,0)),"",VLOOKUP('Choose Housekeeping Genes'!$C8,Calculations!$C$100:$M$195,6,0))</f>
        <v/>
      </c>
      <c r="AE105" s="36" t="str">
        <f>IF(ISERROR(VLOOKUP('Choose Housekeeping Genes'!$C8,Calculations!$C$100:$M$195,7,0)),"",VLOOKUP('Choose Housekeeping Genes'!$C8,Calculations!$C$100:$M$195,7,0))</f>
        <v/>
      </c>
      <c r="AF105" s="36" t="str">
        <f>IF(ISERROR(VLOOKUP('Choose Housekeeping Genes'!$C8,Calculations!$C$100:$M$195,8,0)),"",VLOOKUP('Choose Housekeeping Genes'!$C8,Calculations!$C$100:$M$195,8,0))</f>
        <v/>
      </c>
      <c r="AG105" s="36" t="str">
        <f>IF(ISERROR(VLOOKUP('Choose Housekeeping Genes'!$C8,Calculations!$C$100:$M$195,9,0)),"",VLOOKUP('Choose Housekeeping Genes'!$C8,Calculations!$C$100:$M$195,9,0))</f>
        <v/>
      </c>
      <c r="AH105" s="36" t="str">
        <f>IF(ISERROR(VLOOKUP('Choose Housekeeping Genes'!$C8,Calculations!$C$100:$M$195,10,0)),"",VLOOKUP('Choose Housekeeping Genes'!$C8,Calculations!$C$100:$M$195,10,0))</f>
        <v/>
      </c>
      <c r="AI105" s="36" t="str">
        <f>IF(ISERROR(VLOOKUP('Choose Housekeeping Genes'!$C8,Calculations!$C$100:$M$195,11,0)),"",VLOOKUP('Choose Housekeeping Genes'!$C8,Calculations!$C$100:$M$195,11,0))</f>
        <v/>
      </c>
      <c r="AJ105" s="36" t="str">
        <f>IF(ISERROR(VLOOKUP('Choose Housekeeping Genes'!$C8,Calculations!$C$100:$Y$195,14,0)),"",VLOOKUP('Choose Housekeeping Genes'!$C8,Calculations!$C$100:$Y$195,14,0))</f>
        <v/>
      </c>
      <c r="AK105" s="36" t="str">
        <f>IF(ISERROR(VLOOKUP('Choose Housekeeping Genes'!$C8,Calculations!$C$100:$Y$195,15,0)),"",VLOOKUP('Choose Housekeeping Genes'!$C8,Calculations!$C$100:$Y$195,15,0))</f>
        <v/>
      </c>
      <c r="AL105" s="36" t="str">
        <f>IF(ISERROR(VLOOKUP('Choose Housekeeping Genes'!$C8,Calculations!$C$100:$Y$195,16,0)),"",VLOOKUP('Choose Housekeeping Genes'!$C8,Calculations!$C$100:$Y$195,16,0))</f>
        <v/>
      </c>
      <c r="AM105" s="36" t="str">
        <f>IF(ISERROR(VLOOKUP('Choose Housekeeping Genes'!$C8,Calculations!$C$100:$Y$195,17,0)),"",VLOOKUP('Choose Housekeeping Genes'!$C8,Calculations!$C$100:$Y$195,17,0))</f>
        <v/>
      </c>
      <c r="AN105" s="36" t="str">
        <f>IF(ISERROR(VLOOKUP('Choose Housekeeping Genes'!$C8,Calculations!$C$100:$Y$195,18,0)),"",VLOOKUP('Choose Housekeeping Genes'!$C8,Calculations!$C$100:$Y$195,18,0))</f>
        <v/>
      </c>
      <c r="AO105" s="36" t="str">
        <f>IF(ISERROR(VLOOKUP('Choose Housekeeping Genes'!$C8,Calculations!$C$100:$Y$195,19,0)),"",VLOOKUP('Choose Housekeeping Genes'!$C8,Calculations!$C$100:$Y$195,19,0))</f>
        <v/>
      </c>
      <c r="AP105" s="36" t="str">
        <f>IF(ISERROR(VLOOKUP('Choose Housekeeping Genes'!$C8,Calculations!$C$100:$Y$195,20,0)),"",VLOOKUP('Choose Housekeeping Genes'!$C8,Calculations!$C$100:$Y$195,20,0))</f>
        <v/>
      </c>
      <c r="AQ105" s="36" t="str">
        <f>IF(ISERROR(VLOOKUP('Choose Housekeeping Genes'!$C8,Calculations!$C$100:$Y$195,21,0)),"",VLOOKUP('Choose Housekeeping Genes'!$C8,Calculations!$C$100:$Y$195,21,0))</f>
        <v/>
      </c>
      <c r="AR105" s="36" t="str">
        <f>IF(ISERROR(VLOOKUP('Choose Housekeeping Genes'!$C8,Calculations!$C$100:$Y$195,22,0)),"",VLOOKUP('Choose Housekeeping Genes'!$C8,Calculations!$C$100:$Y$195,22,0))</f>
        <v/>
      </c>
      <c r="AS105" s="36" t="str">
        <f>IF(ISERROR(VLOOKUP('Choose Housekeeping Genes'!$C8,Calculations!$C$100:$Y$195,23,0)),"",VLOOKUP('Choose Housekeeping Genes'!$C8,Calculations!$C$100:$Y$195,23,0))</f>
        <v/>
      </c>
      <c r="AT105" s="34" t="str">
        <f t="shared" si="106"/>
        <v/>
      </c>
      <c r="AU105" s="34" t="str">
        <f t="shared" si="107"/>
        <v/>
      </c>
      <c r="AV105" s="34" t="str">
        <f t="shared" si="108"/>
        <v/>
      </c>
      <c r="AW105" s="34" t="str">
        <f t="shared" si="109"/>
        <v/>
      </c>
      <c r="AX105" s="34" t="str">
        <f t="shared" si="110"/>
        <v/>
      </c>
      <c r="AY105" s="34" t="str">
        <f t="shared" si="111"/>
        <v/>
      </c>
      <c r="AZ105" s="34" t="str">
        <f t="shared" si="112"/>
        <v/>
      </c>
      <c r="BA105" s="34" t="str">
        <f t="shared" si="113"/>
        <v/>
      </c>
      <c r="BB105" s="34" t="str">
        <f t="shared" si="114"/>
        <v/>
      </c>
      <c r="BC105" s="34" t="str">
        <f t="shared" si="115"/>
        <v/>
      </c>
      <c r="BD105" s="34" t="str">
        <f t="shared" si="117"/>
        <v/>
      </c>
      <c r="BE105" s="34" t="str">
        <f t="shared" si="118"/>
        <v/>
      </c>
      <c r="BF105" s="34" t="str">
        <f t="shared" si="119"/>
        <v/>
      </c>
      <c r="BG105" s="34" t="str">
        <f t="shared" si="120"/>
        <v/>
      </c>
      <c r="BH105" s="34" t="str">
        <f t="shared" si="121"/>
        <v/>
      </c>
      <c r="BI105" s="34" t="str">
        <f t="shared" si="122"/>
        <v/>
      </c>
      <c r="BJ105" s="34" t="str">
        <f t="shared" si="123"/>
        <v/>
      </c>
      <c r="BK105" s="34" t="str">
        <f t="shared" si="124"/>
        <v/>
      </c>
      <c r="BL105" s="34" t="str">
        <f t="shared" si="125"/>
        <v/>
      </c>
      <c r="BM105" s="34" t="str">
        <f t="shared" si="126"/>
        <v/>
      </c>
      <c r="BN105" s="36" t="e">
        <f t="shared" si="127"/>
        <v>#DIV/0!</v>
      </c>
      <c r="BO105" s="36" t="e">
        <f t="shared" si="128"/>
        <v>#DIV/0!</v>
      </c>
      <c r="BP105" s="37" t="str">
        <f t="shared" si="86"/>
        <v/>
      </c>
      <c r="BQ105" s="37" t="str">
        <f t="shared" si="87"/>
        <v/>
      </c>
      <c r="BR105" s="37" t="str">
        <f t="shared" si="88"/>
        <v/>
      </c>
      <c r="BS105" s="37" t="str">
        <f t="shared" si="89"/>
        <v/>
      </c>
      <c r="BT105" s="37" t="str">
        <f t="shared" si="90"/>
        <v/>
      </c>
      <c r="BU105" s="37" t="str">
        <f t="shared" si="91"/>
        <v/>
      </c>
      <c r="BV105" s="37" t="str">
        <f t="shared" si="92"/>
        <v/>
      </c>
      <c r="BW105" s="37" t="str">
        <f t="shared" si="93"/>
        <v/>
      </c>
      <c r="BX105" s="37" t="str">
        <f t="shared" si="94"/>
        <v/>
      </c>
      <c r="BY105" s="37" t="str">
        <f t="shared" si="95"/>
        <v/>
      </c>
      <c r="BZ105" s="37" t="str">
        <f t="shared" si="96"/>
        <v/>
      </c>
      <c r="CA105" s="37" t="str">
        <f t="shared" si="97"/>
        <v/>
      </c>
      <c r="CB105" s="37" t="str">
        <f t="shared" si="98"/>
        <v/>
      </c>
      <c r="CC105" s="37" t="str">
        <f t="shared" si="99"/>
        <v/>
      </c>
      <c r="CD105" s="37" t="str">
        <f t="shared" si="100"/>
        <v/>
      </c>
      <c r="CE105" s="37" t="str">
        <f t="shared" si="101"/>
        <v/>
      </c>
      <c r="CF105" s="37" t="str">
        <f t="shared" si="102"/>
        <v/>
      </c>
      <c r="CG105" s="37" t="str">
        <f t="shared" si="103"/>
        <v/>
      </c>
      <c r="CH105" s="37" t="str">
        <f t="shared" si="104"/>
        <v/>
      </c>
      <c r="CI105" s="37" t="str">
        <f t="shared" si="105"/>
        <v/>
      </c>
    </row>
    <row r="106" spans="1:87">
      <c r="A106" s="16"/>
      <c r="B106" s="14" t="str">
        <f>'Gene Table'!D105</f>
        <v>NM_002424</v>
      </c>
      <c r="C106" s="14" t="s">
        <v>33</v>
      </c>
      <c r="D106" s="15" t="str">
        <f>IF(SUM('Test Sample Data'!D$3:D$98)&gt;10,IF(AND(ISNUMBER('Test Sample Data'!D105),'Test Sample Data'!D105&lt;$B$1,'Test Sample Data'!D105&gt;0),'Test Sample Data'!D105,$B$1),"")</f>
        <v/>
      </c>
      <c r="E106" s="15" t="str">
        <f>IF(SUM('Test Sample Data'!E$3:E$98)&gt;10,IF(AND(ISNUMBER('Test Sample Data'!E105),'Test Sample Data'!E105&lt;$B$1,'Test Sample Data'!E105&gt;0),'Test Sample Data'!E105,$B$1),"")</f>
        <v/>
      </c>
      <c r="F106" s="15" t="str">
        <f>IF(SUM('Test Sample Data'!F$3:F$98)&gt;10,IF(AND(ISNUMBER('Test Sample Data'!F105),'Test Sample Data'!F105&lt;$B$1,'Test Sample Data'!F105&gt;0),'Test Sample Data'!F105,$B$1),"")</f>
        <v/>
      </c>
      <c r="G106" s="15" t="str">
        <f>IF(SUM('Test Sample Data'!G$3:G$98)&gt;10,IF(AND(ISNUMBER('Test Sample Data'!G105),'Test Sample Data'!G105&lt;$B$1,'Test Sample Data'!G105&gt;0),'Test Sample Data'!G105,$B$1),"")</f>
        <v/>
      </c>
      <c r="H106" s="15" t="str">
        <f>IF(SUM('Test Sample Data'!H$3:H$98)&gt;10,IF(AND(ISNUMBER('Test Sample Data'!H105),'Test Sample Data'!H105&lt;$B$1,'Test Sample Data'!H105&gt;0),'Test Sample Data'!H105,$B$1),"")</f>
        <v/>
      </c>
      <c r="I106" s="15" t="str">
        <f>IF(SUM('Test Sample Data'!I$3:I$98)&gt;10,IF(AND(ISNUMBER('Test Sample Data'!I105),'Test Sample Data'!I105&lt;$B$1,'Test Sample Data'!I105&gt;0),'Test Sample Data'!I105,$B$1),"")</f>
        <v/>
      </c>
      <c r="J106" s="15" t="str">
        <f>IF(SUM('Test Sample Data'!J$3:J$98)&gt;10,IF(AND(ISNUMBER('Test Sample Data'!J105),'Test Sample Data'!J105&lt;$B$1,'Test Sample Data'!J105&gt;0),'Test Sample Data'!J105,$B$1),"")</f>
        <v/>
      </c>
      <c r="K106" s="15" t="str">
        <f>IF(SUM('Test Sample Data'!K$3:K$98)&gt;10,IF(AND(ISNUMBER('Test Sample Data'!K105),'Test Sample Data'!K105&lt;$B$1,'Test Sample Data'!K105&gt;0),'Test Sample Data'!K105,$B$1),"")</f>
        <v/>
      </c>
      <c r="L106" s="15" t="str">
        <f>IF(SUM('Test Sample Data'!L$3:L$98)&gt;10,IF(AND(ISNUMBER('Test Sample Data'!L105),'Test Sample Data'!L105&lt;$B$1,'Test Sample Data'!L105&gt;0),'Test Sample Data'!L105,$B$1),"")</f>
        <v/>
      </c>
      <c r="M106" s="15" t="str">
        <f>IF(SUM('Test Sample Data'!M$3:M$98)&gt;10,IF(AND(ISNUMBER('Test Sample Data'!M105),'Test Sample Data'!M105&lt;$B$1,'Test Sample Data'!M105&gt;0),'Test Sample Data'!M105,$B$1),"")</f>
        <v/>
      </c>
      <c r="N106" s="15" t="str">
        <f>'Gene Table'!D105</f>
        <v>NM_002424</v>
      </c>
      <c r="O106" s="14" t="s">
        <v>33</v>
      </c>
      <c r="P106" s="15" t="str">
        <f>IF(SUM('Control Sample Data'!D$3:D$98)&gt;10,IF(AND(ISNUMBER('Control Sample Data'!D105),'Control Sample Data'!D105&lt;$B$1,'Control Sample Data'!D105&gt;0),'Control Sample Data'!D105,$B$1),"")</f>
        <v/>
      </c>
      <c r="Q106" s="15" t="str">
        <f>IF(SUM('Control Sample Data'!E$3:E$98)&gt;10,IF(AND(ISNUMBER('Control Sample Data'!E105),'Control Sample Data'!E105&lt;$B$1,'Control Sample Data'!E105&gt;0),'Control Sample Data'!E105,$B$1),"")</f>
        <v/>
      </c>
      <c r="R106" s="15" t="str">
        <f>IF(SUM('Control Sample Data'!F$3:F$98)&gt;10,IF(AND(ISNUMBER('Control Sample Data'!F105),'Control Sample Data'!F105&lt;$B$1,'Control Sample Data'!F105&gt;0),'Control Sample Data'!F105,$B$1),"")</f>
        <v/>
      </c>
      <c r="S106" s="15" t="str">
        <f>IF(SUM('Control Sample Data'!G$3:G$98)&gt;10,IF(AND(ISNUMBER('Control Sample Data'!G105),'Control Sample Data'!G105&lt;$B$1,'Control Sample Data'!G105&gt;0),'Control Sample Data'!G105,$B$1),"")</f>
        <v/>
      </c>
      <c r="T106" s="15" t="str">
        <f>IF(SUM('Control Sample Data'!H$3:H$98)&gt;10,IF(AND(ISNUMBER('Control Sample Data'!H105),'Control Sample Data'!H105&lt;$B$1,'Control Sample Data'!H105&gt;0),'Control Sample Data'!H105,$B$1),"")</f>
        <v/>
      </c>
      <c r="U106" s="15" t="str">
        <f>IF(SUM('Control Sample Data'!I$3:I$98)&gt;10,IF(AND(ISNUMBER('Control Sample Data'!I105),'Control Sample Data'!I105&lt;$B$1,'Control Sample Data'!I105&gt;0),'Control Sample Data'!I105,$B$1),"")</f>
        <v/>
      </c>
      <c r="V106" s="15" t="str">
        <f>IF(SUM('Control Sample Data'!J$3:J$98)&gt;10,IF(AND(ISNUMBER('Control Sample Data'!J105),'Control Sample Data'!J105&lt;$B$1,'Control Sample Data'!J105&gt;0),'Control Sample Data'!J105,$B$1),"")</f>
        <v/>
      </c>
      <c r="W106" s="15" t="str">
        <f>IF(SUM('Control Sample Data'!K$3:K$98)&gt;10,IF(AND(ISNUMBER('Control Sample Data'!K105),'Control Sample Data'!K105&lt;$B$1,'Control Sample Data'!K105&gt;0),'Control Sample Data'!K105,$B$1),"")</f>
        <v/>
      </c>
      <c r="X106" s="15" t="str">
        <f>IF(SUM('Control Sample Data'!L$3:L$98)&gt;10,IF(AND(ISNUMBER('Control Sample Data'!L105),'Control Sample Data'!L105&lt;$B$1,'Control Sample Data'!L105&gt;0),'Control Sample Data'!L105,$B$1),"")</f>
        <v/>
      </c>
      <c r="Y106" s="39" t="str">
        <f>IF(SUM('Control Sample Data'!M$3:M$98)&gt;10,IF(AND(ISNUMBER('Control Sample Data'!M105),'Control Sample Data'!M105&lt;$B$1,'Control Sample Data'!M105&gt;0),'Control Sample Data'!M105,$B$1),"")</f>
        <v/>
      </c>
      <c r="Z106" s="36" t="str">
        <f>IF(ISERROR(VLOOKUP('Choose Housekeeping Genes'!$C9,Calculations!$C$100:$M$195,2,0)),"",VLOOKUP('Choose Housekeeping Genes'!$C9,Calculations!$C$100:$M$195,2,0))</f>
        <v/>
      </c>
      <c r="AA106" s="36" t="str">
        <f>IF(ISERROR(VLOOKUP('Choose Housekeeping Genes'!$C9,Calculations!$C$100:$M$195,3,0)),"",VLOOKUP('Choose Housekeeping Genes'!$C9,Calculations!$C$100:$M$195,3,0))</f>
        <v/>
      </c>
      <c r="AB106" s="36" t="str">
        <f>IF(ISERROR(VLOOKUP('Choose Housekeeping Genes'!$C9,Calculations!$C$100:$M$195,4,0)),"",VLOOKUP('Choose Housekeeping Genes'!$C9,Calculations!$C$100:$M$195,4,0))</f>
        <v/>
      </c>
      <c r="AC106" s="36" t="str">
        <f>IF(ISERROR(VLOOKUP('Choose Housekeeping Genes'!$C9,Calculations!$C$100:$M$195,5,0)),"",VLOOKUP('Choose Housekeeping Genes'!$C9,Calculations!$C$100:$M$195,5,0))</f>
        <v/>
      </c>
      <c r="AD106" s="36" t="str">
        <f>IF(ISERROR(VLOOKUP('Choose Housekeeping Genes'!$C9,Calculations!$C$100:$M$195,6,0)),"",VLOOKUP('Choose Housekeeping Genes'!$C9,Calculations!$C$100:$M$195,6,0))</f>
        <v/>
      </c>
      <c r="AE106" s="36" t="str">
        <f>IF(ISERROR(VLOOKUP('Choose Housekeeping Genes'!$C9,Calculations!$C$100:$M$195,7,0)),"",VLOOKUP('Choose Housekeeping Genes'!$C9,Calculations!$C$100:$M$195,7,0))</f>
        <v/>
      </c>
      <c r="AF106" s="36" t="str">
        <f>IF(ISERROR(VLOOKUP('Choose Housekeeping Genes'!$C9,Calculations!$C$100:$M$195,8,0)),"",VLOOKUP('Choose Housekeeping Genes'!$C9,Calculations!$C$100:$M$195,8,0))</f>
        <v/>
      </c>
      <c r="AG106" s="36" t="str">
        <f>IF(ISERROR(VLOOKUP('Choose Housekeeping Genes'!$C9,Calculations!$C$100:$M$195,9,0)),"",VLOOKUP('Choose Housekeeping Genes'!$C9,Calculations!$C$100:$M$195,9,0))</f>
        <v/>
      </c>
      <c r="AH106" s="36" t="str">
        <f>IF(ISERROR(VLOOKUP('Choose Housekeeping Genes'!$C9,Calculations!$C$100:$M$195,10,0)),"",VLOOKUP('Choose Housekeeping Genes'!$C9,Calculations!$C$100:$M$195,10,0))</f>
        <v/>
      </c>
      <c r="AI106" s="36" t="str">
        <f>IF(ISERROR(VLOOKUP('Choose Housekeeping Genes'!$C9,Calculations!$C$100:$M$195,11,0)),"",VLOOKUP('Choose Housekeeping Genes'!$C9,Calculations!$C$100:$M$195,11,0))</f>
        <v/>
      </c>
      <c r="AJ106" s="36" t="str">
        <f>IF(ISERROR(VLOOKUP('Choose Housekeeping Genes'!$C9,Calculations!$C$100:$Y$195,14,0)),"",VLOOKUP('Choose Housekeeping Genes'!$C9,Calculations!$C$100:$Y$195,14,0))</f>
        <v/>
      </c>
      <c r="AK106" s="36" t="str">
        <f>IF(ISERROR(VLOOKUP('Choose Housekeeping Genes'!$C9,Calculations!$C$100:$Y$195,15,0)),"",VLOOKUP('Choose Housekeeping Genes'!$C9,Calculations!$C$100:$Y$195,15,0))</f>
        <v/>
      </c>
      <c r="AL106" s="36" t="str">
        <f>IF(ISERROR(VLOOKUP('Choose Housekeeping Genes'!$C9,Calculations!$C$100:$Y$195,16,0)),"",VLOOKUP('Choose Housekeeping Genes'!$C9,Calculations!$C$100:$Y$195,16,0))</f>
        <v/>
      </c>
      <c r="AM106" s="36" t="str">
        <f>IF(ISERROR(VLOOKUP('Choose Housekeeping Genes'!$C9,Calculations!$C$100:$Y$195,17,0)),"",VLOOKUP('Choose Housekeeping Genes'!$C9,Calculations!$C$100:$Y$195,17,0))</f>
        <v/>
      </c>
      <c r="AN106" s="36" t="str">
        <f>IF(ISERROR(VLOOKUP('Choose Housekeeping Genes'!$C9,Calculations!$C$100:$Y$195,18,0)),"",VLOOKUP('Choose Housekeeping Genes'!$C9,Calculations!$C$100:$Y$195,18,0))</f>
        <v/>
      </c>
      <c r="AO106" s="36" t="str">
        <f>IF(ISERROR(VLOOKUP('Choose Housekeeping Genes'!$C9,Calculations!$C$100:$Y$195,19,0)),"",VLOOKUP('Choose Housekeeping Genes'!$C9,Calculations!$C$100:$Y$195,19,0))</f>
        <v/>
      </c>
      <c r="AP106" s="36" t="str">
        <f>IF(ISERROR(VLOOKUP('Choose Housekeeping Genes'!$C9,Calculations!$C$100:$Y$195,20,0)),"",VLOOKUP('Choose Housekeeping Genes'!$C9,Calculations!$C$100:$Y$195,20,0))</f>
        <v/>
      </c>
      <c r="AQ106" s="36" t="str">
        <f>IF(ISERROR(VLOOKUP('Choose Housekeeping Genes'!$C9,Calculations!$C$100:$Y$195,21,0)),"",VLOOKUP('Choose Housekeeping Genes'!$C9,Calculations!$C$100:$Y$195,21,0))</f>
        <v/>
      </c>
      <c r="AR106" s="36" t="str">
        <f>IF(ISERROR(VLOOKUP('Choose Housekeeping Genes'!$C9,Calculations!$C$100:$Y$195,22,0)),"",VLOOKUP('Choose Housekeeping Genes'!$C9,Calculations!$C$100:$Y$195,22,0))</f>
        <v/>
      </c>
      <c r="AS106" s="36" t="str">
        <f>IF(ISERROR(VLOOKUP('Choose Housekeeping Genes'!$C9,Calculations!$C$100:$Y$195,23,0)),"",VLOOKUP('Choose Housekeeping Genes'!$C9,Calculations!$C$100:$Y$195,23,0))</f>
        <v/>
      </c>
      <c r="AT106" s="34" t="str">
        <f t="shared" si="106"/>
        <v/>
      </c>
      <c r="AU106" s="34" t="str">
        <f t="shared" si="107"/>
        <v/>
      </c>
      <c r="AV106" s="34" t="str">
        <f t="shared" si="108"/>
        <v/>
      </c>
      <c r="AW106" s="34" t="str">
        <f t="shared" si="109"/>
        <v/>
      </c>
      <c r="AX106" s="34" t="str">
        <f t="shared" si="110"/>
        <v/>
      </c>
      <c r="AY106" s="34" t="str">
        <f t="shared" si="111"/>
        <v/>
      </c>
      <c r="AZ106" s="34" t="str">
        <f t="shared" si="112"/>
        <v/>
      </c>
      <c r="BA106" s="34" t="str">
        <f t="shared" si="113"/>
        <v/>
      </c>
      <c r="BB106" s="34" t="str">
        <f t="shared" si="114"/>
        <v/>
      </c>
      <c r="BC106" s="34" t="str">
        <f t="shared" si="115"/>
        <v/>
      </c>
      <c r="BD106" s="34" t="str">
        <f t="shared" si="117"/>
        <v/>
      </c>
      <c r="BE106" s="34" t="str">
        <f t="shared" si="118"/>
        <v/>
      </c>
      <c r="BF106" s="34" t="str">
        <f t="shared" si="119"/>
        <v/>
      </c>
      <c r="BG106" s="34" t="str">
        <f t="shared" si="120"/>
        <v/>
      </c>
      <c r="BH106" s="34" t="str">
        <f t="shared" si="121"/>
        <v/>
      </c>
      <c r="BI106" s="34" t="str">
        <f t="shared" si="122"/>
        <v/>
      </c>
      <c r="BJ106" s="34" t="str">
        <f t="shared" si="123"/>
        <v/>
      </c>
      <c r="BK106" s="34" t="str">
        <f t="shared" si="124"/>
        <v/>
      </c>
      <c r="BL106" s="34" t="str">
        <f t="shared" si="125"/>
        <v/>
      </c>
      <c r="BM106" s="34" t="str">
        <f t="shared" si="126"/>
        <v/>
      </c>
      <c r="BN106" s="36" t="e">
        <f t="shared" si="127"/>
        <v>#DIV/0!</v>
      </c>
      <c r="BO106" s="36" t="e">
        <f t="shared" si="128"/>
        <v>#DIV/0!</v>
      </c>
      <c r="BP106" s="37" t="str">
        <f t="shared" si="86"/>
        <v/>
      </c>
      <c r="BQ106" s="37" t="str">
        <f t="shared" si="87"/>
        <v/>
      </c>
      <c r="BR106" s="37" t="str">
        <f t="shared" si="88"/>
        <v/>
      </c>
      <c r="BS106" s="37" t="str">
        <f t="shared" si="89"/>
        <v/>
      </c>
      <c r="BT106" s="37" t="str">
        <f t="shared" si="90"/>
        <v/>
      </c>
      <c r="BU106" s="37" t="str">
        <f t="shared" si="91"/>
        <v/>
      </c>
      <c r="BV106" s="37" t="str">
        <f t="shared" si="92"/>
        <v/>
      </c>
      <c r="BW106" s="37" t="str">
        <f t="shared" si="93"/>
        <v/>
      </c>
      <c r="BX106" s="37" t="str">
        <f t="shared" si="94"/>
        <v/>
      </c>
      <c r="BY106" s="37" t="str">
        <f t="shared" si="95"/>
        <v/>
      </c>
      <c r="BZ106" s="37" t="str">
        <f t="shared" si="96"/>
        <v/>
      </c>
      <c r="CA106" s="37" t="str">
        <f t="shared" si="97"/>
        <v/>
      </c>
      <c r="CB106" s="37" t="str">
        <f t="shared" si="98"/>
        <v/>
      </c>
      <c r="CC106" s="37" t="str">
        <f t="shared" si="99"/>
        <v/>
      </c>
      <c r="CD106" s="37" t="str">
        <f t="shared" si="100"/>
        <v/>
      </c>
      <c r="CE106" s="37" t="str">
        <f t="shared" si="101"/>
        <v/>
      </c>
      <c r="CF106" s="37" t="str">
        <f t="shared" si="102"/>
        <v/>
      </c>
      <c r="CG106" s="37" t="str">
        <f t="shared" si="103"/>
        <v/>
      </c>
      <c r="CH106" s="37" t="str">
        <f t="shared" si="104"/>
        <v/>
      </c>
      <c r="CI106" s="37" t="str">
        <f t="shared" si="105"/>
        <v/>
      </c>
    </row>
    <row r="107" spans="1:87">
      <c r="A107" s="16"/>
      <c r="B107" s="14" t="str">
        <f>'Gene Table'!D106</f>
        <v>NM_004530</v>
      </c>
      <c r="C107" s="14" t="s">
        <v>37</v>
      </c>
      <c r="D107" s="15" t="str">
        <f>IF(SUM('Test Sample Data'!D$3:D$98)&gt;10,IF(AND(ISNUMBER('Test Sample Data'!D106),'Test Sample Data'!D106&lt;$B$1,'Test Sample Data'!D106&gt;0),'Test Sample Data'!D106,$B$1),"")</f>
        <v/>
      </c>
      <c r="E107" s="15" t="str">
        <f>IF(SUM('Test Sample Data'!E$3:E$98)&gt;10,IF(AND(ISNUMBER('Test Sample Data'!E106),'Test Sample Data'!E106&lt;$B$1,'Test Sample Data'!E106&gt;0),'Test Sample Data'!E106,$B$1),"")</f>
        <v/>
      </c>
      <c r="F107" s="15" t="str">
        <f>IF(SUM('Test Sample Data'!F$3:F$98)&gt;10,IF(AND(ISNUMBER('Test Sample Data'!F106),'Test Sample Data'!F106&lt;$B$1,'Test Sample Data'!F106&gt;0),'Test Sample Data'!F106,$B$1),"")</f>
        <v/>
      </c>
      <c r="G107" s="15" t="str">
        <f>IF(SUM('Test Sample Data'!G$3:G$98)&gt;10,IF(AND(ISNUMBER('Test Sample Data'!G106),'Test Sample Data'!G106&lt;$B$1,'Test Sample Data'!G106&gt;0),'Test Sample Data'!G106,$B$1),"")</f>
        <v/>
      </c>
      <c r="H107" s="15" t="str">
        <f>IF(SUM('Test Sample Data'!H$3:H$98)&gt;10,IF(AND(ISNUMBER('Test Sample Data'!H106),'Test Sample Data'!H106&lt;$B$1,'Test Sample Data'!H106&gt;0),'Test Sample Data'!H106,$B$1),"")</f>
        <v/>
      </c>
      <c r="I107" s="15" t="str">
        <f>IF(SUM('Test Sample Data'!I$3:I$98)&gt;10,IF(AND(ISNUMBER('Test Sample Data'!I106),'Test Sample Data'!I106&lt;$B$1,'Test Sample Data'!I106&gt;0),'Test Sample Data'!I106,$B$1),"")</f>
        <v/>
      </c>
      <c r="J107" s="15" t="str">
        <f>IF(SUM('Test Sample Data'!J$3:J$98)&gt;10,IF(AND(ISNUMBER('Test Sample Data'!J106),'Test Sample Data'!J106&lt;$B$1,'Test Sample Data'!J106&gt;0),'Test Sample Data'!J106,$B$1),"")</f>
        <v/>
      </c>
      <c r="K107" s="15" t="str">
        <f>IF(SUM('Test Sample Data'!K$3:K$98)&gt;10,IF(AND(ISNUMBER('Test Sample Data'!K106),'Test Sample Data'!K106&lt;$B$1,'Test Sample Data'!K106&gt;0),'Test Sample Data'!K106,$B$1),"")</f>
        <v/>
      </c>
      <c r="L107" s="15" t="str">
        <f>IF(SUM('Test Sample Data'!L$3:L$98)&gt;10,IF(AND(ISNUMBER('Test Sample Data'!L106),'Test Sample Data'!L106&lt;$B$1,'Test Sample Data'!L106&gt;0),'Test Sample Data'!L106,$B$1),"")</f>
        <v/>
      </c>
      <c r="M107" s="15" t="str">
        <f>IF(SUM('Test Sample Data'!M$3:M$98)&gt;10,IF(AND(ISNUMBER('Test Sample Data'!M106),'Test Sample Data'!M106&lt;$B$1,'Test Sample Data'!M106&gt;0),'Test Sample Data'!M106,$B$1),"")</f>
        <v/>
      </c>
      <c r="N107" s="15" t="str">
        <f>'Gene Table'!D106</f>
        <v>NM_004530</v>
      </c>
      <c r="O107" s="14" t="s">
        <v>37</v>
      </c>
      <c r="P107" s="15" t="str">
        <f>IF(SUM('Control Sample Data'!D$3:D$98)&gt;10,IF(AND(ISNUMBER('Control Sample Data'!D106),'Control Sample Data'!D106&lt;$B$1,'Control Sample Data'!D106&gt;0),'Control Sample Data'!D106,$B$1),"")</f>
        <v/>
      </c>
      <c r="Q107" s="15" t="str">
        <f>IF(SUM('Control Sample Data'!E$3:E$98)&gt;10,IF(AND(ISNUMBER('Control Sample Data'!E106),'Control Sample Data'!E106&lt;$B$1,'Control Sample Data'!E106&gt;0),'Control Sample Data'!E106,$B$1),"")</f>
        <v/>
      </c>
      <c r="R107" s="15" t="str">
        <f>IF(SUM('Control Sample Data'!F$3:F$98)&gt;10,IF(AND(ISNUMBER('Control Sample Data'!F106),'Control Sample Data'!F106&lt;$B$1,'Control Sample Data'!F106&gt;0),'Control Sample Data'!F106,$B$1),"")</f>
        <v/>
      </c>
      <c r="S107" s="15" t="str">
        <f>IF(SUM('Control Sample Data'!G$3:G$98)&gt;10,IF(AND(ISNUMBER('Control Sample Data'!G106),'Control Sample Data'!G106&lt;$B$1,'Control Sample Data'!G106&gt;0),'Control Sample Data'!G106,$B$1),"")</f>
        <v/>
      </c>
      <c r="T107" s="15" t="str">
        <f>IF(SUM('Control Sample Data'!H$3:H$98)&gt;10,IF(AND(ISNUMBER('Control Sample Data'!H106),'Control Sample Data'!H106&lt;$B$1,'Control Sample Data'!H106&gt;0),'Control Sample Data'!H106,$B$1),"")</f>
        <v/>
      </c>
      <c r="U107" s="15" t="str">
        <f>IF(SUM('Control Sample Data'!I$3:I$98)&gt;10,IF(AND(ISNUMBER('Control Sample Data'!I106),'Control Sample Data'!I106&lt;$B$1,'Control Sample Data'!I106&gt;0),'Control Sample Data'!I106,$B$1),"")</f>
        <v/>
      </c>
      <c r="V107" s="15" t="str">
        <f>IF(SUM('Control Sample Data'!J$3:J$98)&gt;10,IF(AND(ISNUMBER('Control Sample Data'!J106),'Control Sample Data'!J106&lt;$B$1,'Control Sample Data'!J106&gt;0),'Control Sample Data'!J106,$B$1),"")</f>
        <v/>
      </c>
      <c r="W107" s="15" t="str">
        <f>IF(SUM('Control Sample Data'!K$3:K$98)&gt;10,IF(AND(ISNUMBER('Control Sample Data'!K106),'Control Sample Data'!K106&lt;$B$1,'Control Sample Data'!K106&gt;0),'Control Sample Data'!K106,$B$1),"")</f>
        <v/>
      </c>
      <c r="X107" s="15" t="str">
        <f>IF(SUM('Control Sample Data'!L$3:L$98)&gt;10,IF(AND(ISNUMBER('Control Sample Data'!L106),'Control Sample Data'!L106&lt;$B$1,'Control Sample Data'!L106&gt;0),'Control Sample Data'!L106,$B$1),"")</f>
        <v/>
      </c>
      <c r="Y107" s="39" t="str">
        <f>IF(SUM('Control Sample Data'!M$3:M$98)&gt;10,IF(AND(ISNUMBER('Control Sample Data'!M106),'Control Sample Data'!M106&lt;$B$1,'Control Sample Data'!M106&gt;0),'Control Sample Data'!M106,$B$1),"")</f>
        <v/>
      </c>
      <c r="Z107" s="36" t="str">
        <f>IF(ISERROR(VLOOKUP('Choose Housekeeping Genes'!$C10,Calculations!$C$100:$M$195,2,0)),"",VLOOKUP('Choose Housekeeping Genes'!$C10,Calculations!$C$100:$M$195,2,0))</f>
        <v/>
      </c>
      <c r="AA107" s="36" t="str">
        <f>IF(ISERROR(VLOOKUP('Choose Housekeeping Genes'!$C10,Calculations!$C$100:$M$195,3,0)),"",VLOOKUP('Choose Housekeeping Genes'!$C10,Calculations!$C$100:$M$195,3,0))</f>
        <v/>
      </c>
      <c r="AB107" s="36" t="str">
        <f>IF(ISERROR(VLOOKUP('Choose Housekeeping Genes'!$C10,Calculations!$C$100:$M$195,4,0)),"",VLOOKUP('Choose Housekeeping Genes'!$C10,Calculations!$C$100:$M$195,4,0))</f>
        <v/>
      </c>
      <c r="AC107" s="36" t="str">
        <f>IF(ISERROR(VLOOKUP('Choose Housekeeping Genes'!$C10,Calculations!$C$100:$M$195,5,0)),"",VLOOKUP('Choose Housekeeping Genes'!$C10,Calculations!$C$100:$M$195,5,0))</f>
        <v/>
      </c>
      <c r="AD107" s="36" t="str">
        <f>IF(ISERROR(VLOOKUP('Choose Housekeeping Genes'!$C10,Calculations!$C$100:$M$195,6,0)),"",VLOOKUP('Choose Housekeeping Genes'!$C10,Calculations!$C$100:$M$195,6,0))</f>
        <v/>
      </c>
      <c r="AE107" s="36" t="str">
        <f>IF(ISERROR(VLOOKUP('Choose Housekeeping Genes'!$C10,Calculations!$C$100:$M$195,7,0)),"",VLOOKUP('Choose Housekeeping Genes'!$C10,Calculations!$C$100:$M$195,7,0))</f>
        <v/>
      </c>
      <c r="AF107" s="36" t="str">
        <f>IF(ISERROR(VLOOKUP('Choose Housekeeping Genes'!$C10,Calculations!$C$100:$M$195,8,0)),"",VLOOKUP('Choose Housekeeping Genes'!$C10,Calculations!$C$100:$M$195,8,0))</f>
        <v/>
      </c>
      <c r="AG107" s="36" t="str">
        <f>IF(ISERROR(VLOOKUP('Choose Housekeeping Genes'!$C10,Calculations!$C$100:$M$195,9,0)),"",VLOOKUP('Choose Housekeeping Genes'!$C10,Calculations!$C$100:$M$195,9,0))</f>
        <v/>
      </c>
      <c r="AH107" s="36" t="str">
        <f>IF(ISERROR(VLOOKUP('Choose Housekeeping Genes'!$C10,Calculations!$C$100:$M$195,10,0)),"",VLOOKUP('Choose Housekeeping Genes'!$C10,Calculations!$C$100:$M$195,10,0))</f>
        <v/>
      </c>
      <c r="AI107" s="36" t="str">
        <f>IF(ISERROR(VLOOKUP('Choose Housekeeping Genes'!$C10,Calculations!$C$100:$M$195,11,0)),"",VLOOKUP('Choose Housekeeping Genes'!$C10,Calculations!$C$100:$M$195,11,0))</f>
        <v/>
      </c>
      <c r="AJ107" s="36" t="str">
        <f>IF(ISERROR(VLOOKUP('Choose Housekeeping Genes'!$C10,Calculations!$C$100:$Y$195,14,0)),"",VLOOKUP('Choose Housekeeping Genes'!$C10,Calculations!$C$100:$Y$195,14,0))</f>
        <v/>
      </c>
      <c r="AK107" s="36" t="str">
        <f>IF(ISERROR(VLOOKUP('Choose Housekeeping Genes'!$C10,Calculations!$C$100:$Y$195,15,0)),"",VLOOKUP('Choose Housekeeping Genes'!$C10,Calculations!$C$100:$Y$195,15,0))</f>
        <v/>
      </c>
      <c r="AL107" s="36" t="str">
        <f>IF(ISERROR(VLOOKUP('Choose Housekeeping Genes'!$C10,Calculations!$C$100:$Y$195,16,0)),"",VLOOKUP('Choose Housekeeping Genes'!$C10,Calculations!$C$100:$Y$195,16,0))</f>
        <v/>
      </c>
      <c r="AM107" s="36" t="str">
        <f>IF(ISERROR(VLOOKUP('Choose Housekeeping Genes'!$C10,Calculations!$C$100:$Y$195,17,0)),"",VLOOKUP('Choose Housekeeping Genes'!$C10,Calculations!$C$100:$Y$195,17,0))</f>
        <v/>
      </c>
      <c r="AN107" s="36" t="str">
        <f>IF(ISERROR(VLOOKUP('Choose Housekeeping Genes'!$C10,Calculations!$C$100:$Y$195,18,0)),"",VLOOKUP('Choose Housekeeping Genes'!$C10,Calculations!$C$100:$Y$195,18,0))</f>
        <v/>
      </c>
      <c r="AO107" s="36" t="str">
        <f>IF(ISERROR(VLOOKUP('Choose Housekeeping Genes'!$C10,Calculations!$C$100:$Y$195,19,0)),"",VLOOKUP('Choose Housekeeping Genes'!$C10,Calculations!$C$100:$Y$195,19,0))</f>
        <v/>
      </c>
      <c r="AP107" s="36" t="str">
        <f>IF(ISERROR(VLOOKUP('Choose Housekeeping Genes'!$C10,Calculations!$C$100:$Y$195,20,0)),"",VLOOKUP('Choose Housekeeping Genes'!$C10,Calculations!$C$100:$Y$195,20,0))</f>
        <v/>
      </c>
      <c r="AQ107" s="36" t="str">
        <f>IF(ISERROR(VLOOKUP('Choose Housekeeping Genes'!$C10,Calculations!$C$100:$Y$195,21,0)),"",VLOOKUP('Choose Housekeeping Genes'!$C10,Calculations!$C$100:$Y$195,21,0))</f>
        <v/>
      </c>
      <c r="AR107" s="36" t="str">
        <f>IF(ISERROR(VLOOKUP('Choose Housekeeping Genes'!$C10,Calculations!$C$100:$Y$195,22,0)),"",VLOOKUP('Choose Housekeeping Genes'!$C10,Calculations!$C$100:$Y$195,22,0))</f>
        <v/>
      </c>
      <c r="AS107" s="36" t="str">
        <f>IF(ISERROR(VLOOKUP('Choose Housekeeping Genes'!$C10,Calculations!$C$100:$Y$195,23,0)),"",VLOOKUP('Choose Housekeeping Genes'!$C10,Calculations!$C$100:$Y$195,23,0))</f>
        <v/>
      </c>
      <c r="AT107" s="34" t="str">
        <f t="shared" si="106"/>
        <v/>
      </c>
      <c r="AU107" s="34" t="str">
        <f t="shared" si="107"/>
        <v/>
      </c>
      <c r="AV107" s="34" t="str">
        <f t="shared" si="108"/>
        <v/>
      </c>
      <c r="AW107" s="34" t="str">
        <f t="shared" si="109"/>
        <v/>
      </c>
      <c r="AX107" s="34" t="str">
        <f t="shared" si="110"/>
        <v/>
      </c>
      <c r="AY107" s="34" t="str">
        <f t="shared" si="111"/>
        <v/>
      </c>
      <c r="AZ107" s="34" t="str">
        <f t="shared" si="112"/>
        <v/>
      </c>
      <c r="BA107" s="34" t="str">
        <f t="shared" si="113"/>
        <v/>
      </c>
      <c r="BB107" s="34" t="str">
        <f t="shared" si="114"/>
        <v/>
      </c>
      <c r="BC107" s="34" t="str">
        <f t="shared" si="115"/>
        <v/>
      </c>
      <c r="BD107" s="34" t="str">
        <f t="shared" si="117"/>
        <v/>
      </c>
      <c r="BE107" s="34" t="str">
        <f t="shared" si="118"/>
        <v/>
      </c>
      <c r="BF107" s="34" t="str">
        <f t="shared" si="119"/>
        <v/>
      </c>
      <c r="BG107" s="34" t="str">
        <f t="shared" si="120"/>
        <v/>
      </c>
      <c r="BH107" s="34" t="str">
        <f t="shared" si="121"/>
        <v/>
      </c>
      <c r="BI107" s="34" t="str">
        <f t="shared" si="122"/>
        <v/>
      </c>
      <c r="BJ107" s="34" t="str">
        <f t="shared" si="123"/>
        <v/>
      </c>
      <c r="BK107" s="34" t="str">
        <f t="shared" si="124"/>
        <v/>
      </c>
      <c r="BL107" s="34" t="str">
        <f t="shared" si="125"/>
        <v/>
      </c>
      <c r="BM107" s="34" t="str">
        <f t="shared" si="126"/>
        <v/>
      </c>
      <c r="BN107" s="36" t="e">
        <f t="shared" si="127"/>
        <v>#DIV/0!</v>
      </c>
      <c r="BO107" s="36" t="e">
        <f t="shared" si="128"/>
        <v>#DIV/0!</v>
      </c>
      <c r="BP107" s="37" t="str">
        <f t="shared" si="86"/>
        <v/>
      </c>
      <c r="BQ107" s="37" t="str">
        <f t="shared" si="87"/>
        <v/>
      </c>
      <c r="BR107" s="37" t="str">
        <f t="shared" si="88"/>
        <v/>
      </c>
      <c r="BS107" s="37" t="str">
        <f t="shared" si="89"/>
        <v/>
      </c>
      <c r="BT107" s="37" t="str">
        <f t="shared" si="90"/>
        <v/>
      </c>
      <c r="BU107" s="37" t="str">
        <f t="shared" si="91"/>
        <v/>
      </c>
      <c r="BV107" s="37" t="str">
        <f t="shared" si="92"/>
        <v/>
      </c>
      <c r="BW107" s="37" t="str">
        <f t="shared" si="93"/>
        <v/>
      </c>
      <c r="BX107" s="37" t="str">
        <f t="shared" si="94"/>
        <v/>
      </c>
      <c r="BY107" s="37" t="str">
        <f t="shared" si="95"/>
        <v/>
      </c>
      <c r="BZ107" s="37" t="str">
        <f t="shared" si="96"/>
        <v/>
      </c>
      <c r="CA107" s="37" t="str">
        <f t="shared" si="97"/>
        <v/>
      </c>
      <c r="CB107" s="37" t="str">
        <f t="shared" si="98"/>
        <v/>
      </c>
      <c r="CC107" s="37" t="str">
        <f t="shared" si="99"/>
        <v/>
      </c>
      <c r="CD107" s="37" t="str">
        <f t="shared" si="100"/>
        <v/>
      </c>
      <c r="CE107" s="37" t="str">
        <f t="shared" si="101"/>
        <v/>
      </c>
      <c r="CF107" s="37" t="str">
        <f t="shared" si="102"/>
        <v/>
      </c>
      <c r="CG107" s="37" t="str">
        <f t="shared" si="103"/>
        <v/>
      </c>
      <c r="CH107" s="37" t="str">
        <f t="shared" si="104"/>
        <v/>
      </c>
      <c r="CI107" s="37" t="str">
        <f t="shared" si="105"/>
        <v/>
      </c>
    </row>
    <row r="108" spans="1:87">
      <c r="A108" s="16"/>
      <c r="B108" s="14" t="str">
        <f>'Gene Table'!D107</f>
        <v>NM_001668</v>
      </c>
      <c r="C108" s="14" t="s">
        <v>41</v>
      </c>
      <c r="D108" s="15" t="str">
        <f>IF(SUM('Test Sample Data'!D$3:D$98)&gt;10,IF(AND(ISNUMBER('Test Sample Data'!D107),'Test Sample Data'!D107&lt;$B$1,'Test Sample Data'!D107&gt;0),'Test Sample Data'!D107,$B$1),"")</f>
        <v/>
      </c>
      <c r="E108" s="15" t="str">
        <f>IF(SUM('Test Sample Data'!E$3:E$98)&gt;10,IF(AND(ISNUMBER('Test Sample Data'!E107),'Test Sample Data'!E107&lt;$B$1,'Test Sample Data'!E107&gt;0),'Test Sample Data'!E107,$B$1),"")</f>
        <v/>
      </c>
      <c r="F108" s="15" t="str">
        <f>IF(SUM('Test Sample Data'!F$3:F$98)&gt;10,IF(AND(ISNUMBER('Test Sample Data'!F107),'Test Sample Data'!F107&lt;$B$1,'Test Sample Data'!F107&gt;0),'Test Sample Data'!F107,$B$1),"")</f>
        <v/>
      </c>
      <c r="G108" s="15" t="str">
        <f>IF(SUM('Test Sample Data'!G$3:G$98)&gt;10,IF(AND(ISNUMBER('Test Sample Data'!G107),'Test Sample Data'!G107&lt;$B$1,'Test Sample Data'!G107&gt;0),'Test Sample Data'!G107,$B$1),"")</f>
        <v/>
      </c>
      <c r="H108" s="15" t="str">
        <f>IF(SUM('Test Sample Data'!H$3:H$98)&gt;10,IF(AND(ISNUMBER('Test Sample Data'!H107),'Test Sample Data'!H107&lt;$B$1,'Test Sample Data'!H107&gt;0),'Test Sample Data'!H107,$B$1),"")</f>
        <v/>
      </c>
      <c r="I108" s="15" t="str">
        <f>IF(SUM('Test Sample Data'!I$3:I$98)&gt;10,IF(AND(ISNUMBER('Test Sample Data'!I107),'Test Sample Data'!I107&lt;$B$1,'Test Sample Data'!I107&gt;0),'Test Sample Data'!I107,$B$1),"")</f>
        <v/>
      </c>
      <c r="J108" s="15" t="str">
        <f>IF(SUM('Test Sample Data'!J$3:J$98)&gt;10,IF(AND(ISNUMBER('Test Sample Data'!J107),'Test Sample Data'!J107&lt;$B$1,'Test Sample Data'!J107&gt;0),'Test Sample Data'!J107,$B$1),"")</f>
        <v/>
      </c>
      <c r="K108" s="15" t="str">
        <f>IF(SUM('Test Sample Data'!K$3:K$98)&gt;10,IF(AND(ISNUMBER('Test Sample Data'!K107),'Test Sample Data'!K107&lt;$B$1,'Test Sample Data'!K107&gt;0),'Test Sample Data'!K107,$B$1),"")</f>
        <v/>
      </c>
      <c r="L108" s="15" t="str">
        <f>IF(SUM('Test Sample Data'!L$3:L$98)&gt;10,IF(AND(ISNUMBER('Test Sample Data'!L107),'Test Sample Data'!L107&lt;$B$1,'Test Sample Data'!L107&gt;0),'Test Sample Data'!L107,$B$1),"")</f>
        <v/>
      </c>
      <c r="M108" s="15" t="str">
        <f>IF(SUM('Test Sample Data'!M$3:M$98)&gt;10,IF(AND(ISNUMBER('Test Sample Data'!M107),'Test Sample Data'!M107&lt;$B$1,'Test Sample Data'!M107&gt;0),'Test Sample Data'!M107,$B$1),"")</f>
        <v/>
      </c>
      <c r="N108" s="15" t="str">
        <f>'Gene Table'!D107</f>
        <v>NM_001668</v>
      </c>
      <c r="O108" s="14" t="s">
        <v>41</v>
      </c>
      <c r="P108" s="15" t="str">
        <f>IF(SUM('Control Sample Data'!D$3:D$98)&gt;10,IF(AND(ISNUMBER('Control Sample Data'!D107),'Control Sample Data'!D107&lt;$B$1,'Control Sample Data'!D107&gt;0),'Control Sample Data'!D107,$B$1),"")</f>
        <v/>
      </c>
      <c r="Q108" s="15" t="str">
        <f>IF(SUM('Control Sample Data'!E$3:E$98)&gt;10,IF(AND(ISNUMBER('Control Sample Data'!E107),'Control Sample Data'!E107&lt;$B$1,'Control Sample Data'!E107&gt;0),'Control Sample Data'!E107,$B$1),"")</f>
        <v/>
      </c>
      <c r="R108" s="15" t="str">
        <f>IF(SUM('Control Sample Data'!F$3:F$98)&gt;10,IF(AND(ISNUMBER('Control Sample Data'!F107),'Control Sample Data'!F107&lt;$B$1,'Control Sample Data'!F107&gt;0),'Control Sample Data'!F107,$B$1),"")</f>
        <v/>
      </c>
      <c r="S108" s="15" t="str">
        <f>IF(SUM('Control Sample Data'!G$3:G$98)&gt;10,IF(AND(ISNUMBER('Control Sample Data'!G107),'Control Sample Data'!G107&lt;$B$1,'Control Sample Data'!G107&gt;0),'Control Sample Data'!G107,$B$1),"")</f>
        <v/>
      </c>
      <c r="T108" s="15" t="str">
        <f>IF(SUM('Control Sample Data'!H$3:H$98)&gt;10,IF(AND(ISNUMBER('Control Sample Data'!H107),'Control Sample Data'!H107&lt;$B$1,'Control Sample Data'!H107&gt;0),'Control Sample Data'!H107,$B$1),"")</f>
        <v/>
      </c>
      <c r="U108" s="15" t="str">
        <f>IF(SUM('Control Sample Data'!I$3:I$98)&gt;10,IF(AND(ISNUMBER('Control Sample Data'!I107),'Control Sample Data'!I107&lt;$B$1,'Control Sample Data'!I107&gt;0),'Control Sample Data'!I107,$B$1),"")</f>
        <v/>
      </c>
      <c r="V108" s="15" t="str">
        <f>IF(SUM('Control Sample Data'!J$3:J$98)&gt;10,IF(AND(ISNUMBER('Control Sample Data'!J107),'Control Sample Data'!J107&lt;$B$1,'Control Sample Data'!J107&gt;0),'Control Sample Data'!J107,$B$1),"")</f>
        <v/>
      </c>
      <c r="W108" s="15" t="str">
        <f>IF(SUM('Control Sample Data'!K$3:K$98)&gt;10,IF(AND(ISNUMBER('Control Sample Data'!K107),'Control Sample Data'!K107&lt;$B$1,'Control Sample Data'!K107&gt;0),'Control Sample Data'!K107,$B$1),"")</f>
        <v/>
      </c>
      <c r="X108" s="15" t="str">
        <f>IF(SUM('Control Sample Data'!L$3:L$98)&gt;10,IF(AND(ISNUMBER('Control Sample Data'!L107),'Control Sample Data'!L107&lt;$B$1,'Control Sample Data'!L107&gt;0),'Control Sample Data'!L107,$B$1),"")</f>
        <v/>
      </c>
      <c r="Y108" s="39" t="str">
        <f>IF(SUM('Control Sample Data'!M$3:M$98)&gt;10,IF(AND(ISNUMBER('Control Sample Data'!M107),'Control Sample Data'!M107&lt;$B$1,'Control Sample Data'!M107&gt;0),'Control Sample Data'!M107,$B$1),"")</f>
        <v/>
      </c>
      <c r="Z108" s="36" t="str">
        <f>IF(ISERROR(VLOOKUP('Choose Housekeeping Genes'!$C11,Calculations!$C$100:$M$195,2,0)),"",VLOOKUP('Choose Housekeeping Genes'!$C11,Calculations!$C$100:$M$195,2,0))</f>
        <v/>
      </c>
      <c r="AA108" s="36" t="str">
        <f>IF(ISERROR(VLOOKUP('Choose Housekeeping Genes'!$C11,Calculations!$C$100:$M$195,3,0)),"",VLOOKUP('Choose Housekeeping Genes'!$C11,Calculations!$C$100:$M$195,3,0))</f>
        <v/>
      </c>
      <c r="AB108" s="36" t="str">
        <f>IF(ISERROR(VLOOKUP('Choose Housekeeping Genes'!$C11,Calculations!$C$100:$M$195,4,0)),"",VLOOKUP('Choose Housekeeping Genes'!$C11,Calculations!$C$100:$M$195,4,0))</f>
        <v/>
      </c>
      <c r="AC108" s="36" t="str">
        <f>IF(ISERROR(VLOOKUP('Choose Housekeeping Genes'!$C11,Calculations!$C$100:$M$195,5,0)),"",VLOOKUP('Choose Housekeeping Genes'!$C11,Calculations!$C$100:$M$195,5,0))</f>
        <v/>
      </c>
      <c r="AD108" s="36" t="str">
        <f>IF(ISERROR(VLOOKUP('Choose Housekeeping Genes'!$C11,Calculations!$C$100:$M$195,6,0)),"",VLOOKUP('Choose Housekeeping Genes'!$C11,Calculations!$C$100:$M$195,6,0))</f>
        <v/>
      </c>
      <c r="AE108" s="36" t="str">
        <f>IF(ISERROR(VLOOKUP('Choose Housekeeping Genes'!$C11,Calculations!$C$100:$M$195,7,0)),"",VLOOKUP('Choose Housekeeping Genes'!$C11,Calculations!$C$100:$M$195,7,0))</f>
        <v/>
      </c>
      <c r="AF108" s="36" t="str">
        <f>IF(ISERROR(VLOOKUP('Choose Housekeeping Genes'!$C11,Calculations!$C$100:$M$195,8,0)),"",VLOOKUP('Choose Housekeeping Genes'!$C11,Calculations!$C$100:$M$195,8,0))</f>
        <v/>
      </c>
      <c r="AG108" s="36" t="str">
        <f>IF(ISERROR(VLOOKUP('Choose Housekeeping Genes'!$C11,Calculations!$C$100:$M$195,9,0)),"",VLOOKUP('Choose Housekeeping Genes'!$C11,Calculations!$C$100:$M$195,9,0))</f>
        <v/>
      </c>
      <c r="AH108" s="36" t="str">
        <f>IF(ISERROR(VLOOKUP('Choose Housekeeping Genes'!$C11,Calculations!$C$100:$M$195,10,0)),"",VLOOKUP('Choose Housekeeping Genes'!$C11,Calculations!$C$100:$M$195,10,0))</f>
        <v/>
      </c>
      <c r="AI108" s="36" t="str">
        <f>IF(ISERROR(VLOOKUP('Choose Housekeeping Genes'!$C11,Calculations!$C$100:$M$195,11,0)),"",VLOOKUP('Choose Housekeeping Genes'!$C11,Calculations!$C$100:$M$195,11,0))</f>
        <v/>
      </c>
      <c r="AJ108" s="36" t="str">
        <f>IF(ISERROR(VLOOKUP('Choose Housekeeping Genes'!$C11,Calculations!$C$100:$Y$195,14,0)),"",VLOOKUP('Choose Housekeeping Genes'!$C11,Calculations!$C$100:$Y$195,14,0))</f>
        <v/>
      </c>
      <c r="AK108" s="36" t="str">
        <f>IF(ISERROR(VLOOKUP('Choose Housekeeping Genes'!$C11,Calculations!$C$100:$Y$195,15,0)),"",VLOOKUP('Choose Housekeeping Genes'!$C11,Calculations!$C$100:$Y$195,15,0))</f>
        <v/>
      </c>
      <c r="AL108" s="36" t="str">
        <f>IF(ISERROR(VLOOKUP('Choose Housekeeping Genes'!$C11,Calculations!$C$100:$Y$195,16,0)),"",VLOOKUP('Choose Housekeeping Genes'!$C11,Calculations!$C$100:$Y$195,16,0))</f>
        <v/>
      </c>
      <c r="AM108" s="36" t="str">
        <f>IF(ISERROR(VLOOKUP('Choose Housekeeping Genes'!$C11,Calculations!$C$100:$Y$195,17,0)),"",VLOOKUP('Choose Housekeeping Genes'!$C11,Calculations!$C$100:$Y$195,17,0))</f>
        <v/>
      </c>
      <c r="AN108" s="36" t="str">
        <f>IF(ISERROR(VLOOKUP('Choose Housekeeping Genes'!$C11,Calculations!$C$100:$Y$195,18,0)),"",VLOOKUP('Choose Housekeeping Genes'!$C11,Calculations!$C$100:$Y$195,18,0))</f>
        <v/>
      </c>
      <c r="AO108" s="36" t="str">
        <f>IF(ISERROR(VLOOKUP('Choose Housekeeping Genes'!$C11,Calculations!$C$100:$Y$195,19,0)),"",VLOOKUP('Choose Housekeeping Genes'!$C11,Calculations!$C$100:$Y$195,19,0))</f>
        <v/>
      </c>
      <c r="AP108" s="36" t="str">
        <f>IF(ISERROR(VLOOKUP('Choose Housekeeping Genes'!$C11,Calculations!$C$100:$Y$195,20,0)),"",VLOOKUP('Choose Housekeeping Genes'!$C11,Calculations!$C$100:$Y$195,20,0))</f>
        <v/>
      </c>
      <c r="AQ108" s="36" t="str">
        <f>IF(ISERROR(VLOOKUP('Choose Housekeeping Genes'!$C11,Calculations!$C$100:$Y$195,21,0)),"",VLOOKUP('Choose Housekeeping Genes'!$C11,Calculations!$C$100:$Y$195,21,0))</f>
        <v/>
      </c>
      <c r="AR108" s="36" t="str">
        <f>IF(ISERROR(VLOOKUP('Choose Housekeeping Genes'!$C11,Calculations!$C$100:$Y$195,22,0)),"",VLOOKUP('Choose Housekeeping Genes'!$C11,Calculations!$C$100:$Y$195,22,0))</f>
        <v/>
      </c>
      <c r="AS108" s="36" t="str">
        <f>IF(ISERROR(VLOOKUP('Choose Housekeeping Genes'!$C11,Calculations!$C$100:$Y$195,23,0)),"",VLOOKUP('Choose Housekeeping Genes'!$C11,Calculations!$C$100:$Y$195,23,0))</f>
        <v/>
      </c>
      <c r="AT108" s="34" t="str">
        <f t="shared" si="106"/>
        <v/>
      </c>
      <c r="AU108" s="34" t="str">
        <f t="shared" si="107"/>
        <v/>
      </c>
      <c r="AV108" s="34" t="str">
        <f t="shared" si="108"/>
        <v/>
      </c>
      <c r="AW108" s="34" t="str">
        <f t="shared" si="109"/>
        <v/>
      </c>
      <c r="AX108" s="34" t="str">
        <f t="shared" si="110"/>
        <v/>
      </c>
      <c r="AY108" s="34" t="str">
        <f t="shared" si="111"/>
        <v/>
      </c>
      <c r="AZ108" s="34" t="str">
        <f t="shared" si="112"/>
        <v/>
      </c>
      <c r="BA108" s="34" t="str">
        <f t="shared" si="113"/>
        <v/>
      </c>
      <c r="BB108" s="34" t="str">
        <f t="shared" si="114"/>
        <v/>
      </c>
      <c r="BC108" s="34" t="str">
        <f t="shared" si="115"/>
        <v/>
      </c>
      <c r="BD108" s="34" t="str">
        <f t="shared" si="117"/>
        <v/>
      </c>
      <c r="BE108" s="34" t="str">
        <f t="shared" si="118"/>
        <v/>
      </c>
      <c r="BF108" s="34" t="str">
        <f t="shared" si="119"/>
        <v/>
      </c>
      <c r="BG108" s="34" t="str">
        <f t="shared" si="120"/>
        <v/>
      </c>
      <c r="BH108" s="34" t="str">
        <f t="shared" si="121"/>
        <v/>
      </c>
      <c r="BI108" s="34" t="str">
        <f t="shared" si="122"/>
        <v/>
      </c>
      <c r="BJ108" s="34" t="str">
        <f t="shared" si="123"/>
        <v/>
      </c>
      <c r="BK108" s="34" t="str">
        <f t="shared" si="124"/>
        <v/>
      </c>
      <c r="BL108" s="34" t="str">
        <f t="shared" si="125"/>
        <v/>
      </c>
      <c r="BM108" s="34" t="str">
        <f t="shared" si="126"/>
        <v/>
      </c>
      <c r="BN108" s="36" t="e">
        <f t="shared" si="127"/>
        <v>#DIV/0!</v>
      </c>
      <c r="BO108" s="36" t="e">
        <f t="shared" si="128"/>
        <v>#DIV/0!</v>
      </c>
      <c r="BP108" s="37" t="str">
        <f t="shared" si="86"/>
        <v/>
      </c>
      <c r="BQ108" s="37" t="str">
        <f t="shared" si="87"/>
        <v/>
      </c>
      <c r="BR108" s="37" t="str">
        <f t="shared" si="88"/>
        <v/>
      </c>
      <c r="BS108" s="37" t="str">
        <f t="shared" si="89"/>
        <v/>
      </c>
      <c r="BT108" s="37" t="str">
        <f t="shared" si="90"/>
        <v/>
      </c>
      <c r="BU108" s="37" t="str">
        <f t="shared" si="91"/>
        <v/>
      </c>
      <c r="BV108" s="37" t="str">
        <f t="shared" si="92"/>
        <v/>
      </c>
      <c r="BW108" s="37" t="str">
        <f t="shared" si="93"/>
        <v/>
      </c>
      <c r="BX108" s="37" t="str">
        <f t="shared" si="94"/>
        <v/>
      </c>
      <c r="BY108" s="37" t="str">
        <f t="shared" si="95"/>
        <v/>
      </c>
      <c r="BZ108" s="37" t="str">
        <f t="shared" si="96"/>
        <v/>
      </c>
      <c r="CA108" s="37" t="str">
        <f t="shared" si="97"/>
        <v/>
      </c>
      <c r="CB108" s="37" t="str">
        <f t="shared" si="98"/>
        <v/>
      </c>
      <c r="CC108" s="37" t="str">
        <f t="shared" si="99"/>
        <v/>
      </c>
      <c r="CD108" s="37" t="str">
        <f t="shared" si="100"/>
        <v/>
      </c>
      <c r="CE108" s="37" t="str">
        <f t="shared" si="101"/>
        <v/>
      </c>
      <c r="CF108" s="37" t="str">
        <f t="shared" si="102"/>
        <v/>
      </c>
      <c r="CG108" s="37" t="str">
        <f t="shared" si="103"/>
        <v/>
      </c>
      <c r="CH108" s="37" t="str">
        <f t="shared" si="104"/>
        <v/>
      </c>
      <c r="CI108" s="37" t="str">
        <f t="shared" si="105"/>
        <v/>
      </c>
    </row>
    <row r="109" spans="1:87">
      <c r="A109" s="16"/>
      <c r="B109" s="14" t="str">
        <f>'Gene Table'!D108</f>
        <v>NM_013975</v>
      </c>
      <c r="C109" s="14" t="s">
        <v>45</v>
      </c>
      <c r="D109" s="15" t="str">
        <f>IF(SUM('Test Sample Data'!D$3:D$98)&gt;10,IF(AND(ISNUMBER('Test Sample Data'!D108),'Test Sample Data'!D108&lt;$B$1,'Test Sample Data'!D108&gt;0),'Test Sample Data'!D108,$B$1),"")</f>
        <v/>
      </c>
      <c r="E109" s="15" t="str">
        <f>IF(SUM('Test Sample Data'!E$3:E$98)&gt;10,IF(AND(ISNUMBER('Test Sample Data'!E108),'Test Sample Data'!E108&lt;$B$1,'Test Sample Data'!E108&gt;0),'Test Sample Data'!E108,$B$1),"")</f>
        <v/>
      </c>
      <c r="F109" s="15" t="str">
        <f>IF(SUM('Test Sample Data'!F$3:F$98)&gt;10,IF(AND(ISNUMBER('Test Sample Data'!F108),'Test Sample Data'!F108&lt;$B$1,'Test Sample Data'!F108&gt;0),'Test Sample Data'!F108,$B$1),"")</f>
        <v/>
      </c>
      <c r="G109" s="15" t="str">
        <f>IF(SUM('Test Sample Data'!G$3:G$98)&gt;10,IF(AND(ISNUMBER('Test Sample Data'!G108),'Test Sample Data'!G108&lt;$B$1,'Test Sample Data'!G108&gt;0),'Test Sample Data'!G108,$B$1),"")</f>
        <v/>
      </c>
      <c r="H109" s="15" t="str">
        <f>IF(SUM('Test Sample Data'!H$3:H$98)&gt;10,IF(AND(ISNUMBER('Test Sample Data'!H108),'Test Sample Data'!H108&lt;$B$1,'Test Sample Data'!H108&gt;0),'Test Sample Data'!H108,$B$1),"")</f>
        <v/>
      </c>
      <c r="I109" s="15" t="str">
        <f>IF(SUM('Test Sample Data'!I$3:I$98)&gt;10,IF(AND(ISNUMBER('Test Sample Data'!I108),'Test Sample Data'!I108&lt;$B$1,'Test Sample Data'!I108&gt;0),'Test Sample Data'!I108,$B$1),"")</f>
        <v/>
      </c>
      <c r="J109" s="15" t="str">
        <f>IF(SUM('Test Sample Data'!J$3:J$98)&gt;10,IF(AND(ISNUMBER('Test Sample Data'!J108),'Test Sample Data'!J108&lt;$B$1,'Test Sample Data'!J108&gt;0),'Test Sample Data'!J108,$B$1),"")</f>
        <v/>
      </c>
      <c r="K109" s="15" t="str">
        <f>IF(SUM('Test Sample Data'!K$3:K$98)&gt;10,IF(AND(ISNUMBER('Test Sample Data'!K108),'Test Sample Data'!K108&lt;$B$1,'Test Sample Data'!K108&gt;0),'Test Sample Data'!K108,$B$1),"")</f>
        <v/>
      </c>
      <c r="L109" s="15" t="str">
        <f>IF(SUM('Test Sample Data'!L$3:L$98)&gt;10,IF(AND(ISNUMBER('Test Sample Data'!L108),'Test Sample Data'!L108&lt;$B$1,'Test Sample Data'!L108&gt;0),'Test Sample Data'!L108,$B$1),"")</f>
        <v/>
      </c>
      <c r="M109" s="15" t="str">
        <f>IF(SUM('Test Sample Data'!M$3:M$98)&gt;10,IF(AND(ISNUMBER('Test Sample Data'!M108),'Test Sample Data'!M108&lt;$B$1,'Test Sample Data'!M108&gt;0),'Test Sample Data'!M108,$B$1),"")</f>
        <v/>
      </c>
      <c r="N109" s="15" t="str">
        <f>'Gene Table'!D108</f>
        <v>NM_013975</v>
      </c>
      <c r="O109" s="14" t="s">
        <v>45</v>
      </c>
      <c r="P109" s="15" t="str">
        <f>IF(SUM('Control Sample Data'!D$3:D$98)&gt;10,IF(AND(ISNUMBER('Control Sample Data'!D108),'Control Sample Data'!D108&lt;$B$1,'Control Sample Data'!D108&gt;0),'Control Sample Data'!D108,$B$1),"")</f>
        <v/>
      </c>
      <c r="Q109" s="15" t="str">
        <f>IF(SUM('Control Sample Data'!E$3:E$98)&gt;10,IF(AND(ISNUMBER('Control Sample Data'!E108),'Control Sample Data'!E108&lt;$B$1,'Control Sample Data'!E108&gt;0),'Control Sample Data'!E108,$B$1),"")</f>
        <v/>
      </c>
      <c r="R109" s="15" t="str">
        <f>IF(SUM('Control Sample Data'!F$3:F$98)&gt;10,IF(AND(ISNUMBER('Control Sample Data'!F108),'Control Sample Data'!F108&lt;$B$1,'Control Sample Data'!F108&gt;0),'Control Sample Data'!F108,$B$1),"")</f>
        <v/>
      </c>
      <c r="S109" s="15" t="str">
        <f>IF(SUM('Control Sample Data'!G$3:G$98)&gt;10,IF(AND(ISNUMBER('Control Sample Data'!G108),'Control Sample Data'!G108&lt;$B$1,'Control Sample Data'!G108&gt;0),'Control Sample Data'!G108,$B$1),"")</f>
        <v/>
      </c>
      <c r="T109" s="15" t="str">
        <f>IF(SUM('Control Sample Data'!H$3:H$98)&gt;10,IF(AND(ISNUMBER('Control Sample Data'!H108),'Control Sample Data'!H108&lt;$B$1,'Control Sample Data'!H108&gt;0),'Control Sample Data'!H108,$B$1),"")</f>
        <v/>
      </c>
      <c r="U109" s="15" t="str">
        <f>IF(SUM('Control Sample Data'!I$3:I$98)&gt;10,IF(AND(ISNUMBER('Control Sample Data'!I108),'Control Sample Data'!I108&lt;$B$1,'Control Sample Data'!I108&gt;0),'Control Sample Data'!I108,$B$1),"")</f>
        <v/>
      </c>
      <c r="V109" s="15" t="str">
        <f>IF(SUM('Control Sample Data'!J$3:J$98)&gt;10,IF(AND(ISNUMBER('Control Sample Data'!J108),'Control Sample Data'!J108&lt;$B$1,'Control Sample Data'!J108&gt;0),'Control Sample Data'!J108,$B$1),"")</f>
        <v/>
      </c>
      <c r="W109" s="15" t="str">
        <f>IF(SUM('Control Sample Data'!K$3:K$98)&gt;10,IF(AND(ISNUMBER('Control Sample Data'!K108),'Control Sample Data'!K108&lt;$B$1,'Control Sample Data'!K108&gt;0),'Control Sample Data'!K108,$B$1),"")</f>
        <v/>
      </c>
      <c r="X109" s="15" t="str">
        <f>IF(SUM('Control Sample Data'!L$3:L$98)&gt;10,IF(AND(ISNUMBER('Control Sample Data'!L108),'Control Sample Data'!L108&lt;$B$1,'Control Sample Data'!L108&gt;0),'Control Sample Data'!L108,$B$1),"")</f>
        <v/>
      </c>
      <c r="Y109" s="39" t="str">
        <f>IF(SUM('Control Sample Data'!M$3:M$98)&gt;10,IF(AND(ISNUMBER('Control Sample Data'!M108),'Control Sample Data'!M108&lt;$B$1,'Control Sample Data'!M108&gt;0),'Control Sample Data'!M108,$B$1),"")</f>
        <v/>
      </c>
      <c r="Z109" s="36" t="str">
        <f>IF(ISERROR(VLOOKUP('Choose Housekeeping Genes'!$C12,Calculations!$C$100:$M$195,2,0)),"",VLOOKUP('Choose Housekeeping Genes'!$C12,Calculations!$C$100:$M$195,2,0))</f>
        <v/>
      </c>
      <c r="AA109" s="36" t="str">
        <f>IF(ISERROR(VLOOKUP('Choose Housekeeping Genes'!$C12,Calculations!$C$100:$M$195,3,0)),"",VLOOKUP('Choose Housekeeping Genes'!$C12,Calculations!$C$100:$M$195,3,0))</f>
        <v/>
      </c>
      <c r="AB109" s="36" t="str">
        <f>IF(ISERROR(VLOOKUP('Choose Housekeeping Genes'!$C12,Calculations!$C$100:$M$195,4,0)),"",VLOOKUP('Choose Housekeeping Genes'!$C12,Calculations!$C$100:$M$195,4,0))</f>
        <v/>
      </c>
      <c r="AC109" s="36" t="str">
        <f>IF(ISERROR(VLOOKUP('Choose Housekeeping Genes'!$C12,Calculations!$C$100:$M$195,5,0)),"",VLOOKUP('Choose Housekeeping Genes'!$C12,Calculations!$C$100:$M$195,5,0))</f>
        <v/>
      </c>
      <c r="AD109" s="36" t="str">
        <f>IF(ISERROR(VLOOKUP('Choose Housekeeping Genes'!$C12,Calculations!$C$100:$M$195,6,0)),"",VLOOKUP('Choose Housekeeping Genes'!$C12,Calculations!$C$100:$M$195,6,0))</f>
        <v/>
      </c>
      <c r="AE109" s="36" t="str">
        <f>IF(ISERROR(VLOOKUP('Choose Housekeeping Genes'!$C12,Calculations!$C$100:$M$195,7,0)),"",VLOOKUP('Choose Housekeeping Genes'!$C12,Calculations!$C$100:$M$195,7,0))</f>
        <v/>
      </c>
      <c r="AF109" s="36" t="str">
        <f>IF(ISERROR(VLOOKUP('Choose Housekeeping Genes'!$C12,Calculations!$C$100:$M$195,8,0)),"",VLOOKUP('Choose Housekeeping Genes'!$C12,Calculations!$C$100:$M$195,8,0))</f>
        <v/>
      </c>
      <c r="AG109" s="36" t="str">
        <f>IF(ISERROR(VLOOKUP('Choose Housekeeping Genes'!$C12,Calculations!$C$100:$M$195,9,0)),"",VLOOKUP('Choose Housekeeping Genes'!$C12,Calculations!$C$100:$M$195,9,0))</f>
        <v/>
      </c>
      <c r="AH109" s="36" t="str">
        <f>IF(ISERROR(VLOOKUP('Choose Housekeeping Genes'!$C12,Calculations!$C$100:$M$195,10,0)),"",VLOOKUP('Choose Housekeeping Genes'!$C12,Calculations!$C$100:$M$195,10,0))</f>
        <v/>
      </c>
      <c r="AI109" s="36" t="str">
        <f>IF(ISERROR(VLOOKUP('Choose Housekeeping Genes'!$C12,Calculations!$C$100:$M$195,11,0)),"",VLOOKUP('Choose Housekeeping Genes'!$C12,Calculations!$C$100:$M$195,11,0))</f>
        <v/>
      </c>
      <c r="AJ109" s="36" t="str">
        <f>IF(ISERROR(VLOOKUP('Choose Housekeeping Genes'!$C12,Calculations!$C$100:$Y$195,14,0)),"",VLOOKUP('Choose Housekeeping Genes'!$C12,Calculations!$C$100:$Y$195,14,0))</f>
        <v/>
      </c>
      <c r="AK109" s="36" t="str">
        <f>IF(ISERROR(VLOOKUP('Choose Housekeeping Genes'!$C12,Calculations!$C$100:$Y$195,15,0)),"",VLOOKUP('Choose Housekeeping Genes'!$C12,Calculations!$C$100:$Y$195,15,0))</f>
        <v/>
      </c>
      <c r="AL109" s="36" t="str">
        <f>IF(ISERROR(VLOOKUP('Choose Housekeeping Genes'!$C12,Calculations!$C$100:$Y$195,16,0)),"",VLOOKUP('Choose Housekeeping Genes'!$C12,Calculations!$C$100:$Y$195,16,0))</f>
        <v/>
      </c>
      <c r="AM109" s="36" t="str">
        <f>IF(ISERROR(VLOOKUP('Choose Housekeeping Genes'!$C12,Calculations!$C$100:$Y$195,17,0)),"",VLOOKUP('Choose Housekeeping Genes'!$C12,Calculations!$C$100:$Y$195,17,0))</f>
        <v/>
      </c>
      <c r="AN109" s="36" t="str">
        <f>IF(ISERROR(VLOOKUP('Choose Housekeeping Genes'!$C12,Calculations!$C$100:$Y$195,18,0)),"",VLOOKUP('Choose Housekeeping Genes'!$C12,Calculations!$C$100:$Y$195,18,0))</f>
        <v/>
      </c>
      <c r="AO109" s="36" t="str">
        <f>IF(ISERROR(VLOOKUP('Choose Housekeeping Genes'!$C12,Calculations!$C$100:$Y$195,19,0)),"",VLOOKUP('Choose Housekeeping Genes'!$C12,Calculations!$C$100:$Y$195,19,0))</f>
        <v/>
      </c>
      <c r="AP109" s="36" t="str">
        <f>IF(ISERROR(VLOOKUP('Choose Housekeeping Genes'!$C12,Calculations!$C$100:$Y$195,20,0)),"",VLOOKUP('Choose Housekeeping Genes'!$C12,Calculations!$C$100:$Y$195,20,0))</f>
        <v/>
      </c>
      <c r="AQ109" s="36" t="str">
        <f>IF(ISERROR(VLOOKUP('Choose Housekeeping Genes'!$C12,Calculations!$C$100:$Y$195,21,0)),"",VLOOKUP('Choose Housekeeping Genes'!$C12,Calculations!$C$100:$Y$195,21,0))</f>
        <v/>
      </c>
      <c r="AR109" s="36" t="str">
        <f>IF(ISERROR(VLOOKUP('Choose Housekeeping Genes'!$C12,Calculations!$C$100:$Y$195,22,0)),"",VLOOKUP('Choose Housekeeping Genes'!$C12,Calculations!$C$100:$Y$195,22,0))</f>
        <v/>
      </c>
      <c r="AS109" s="36" t="str">
        <f>IF(ISERROR(VLOOKUP('Choose Housekeeping Genes'!$C12,Calculations!$C$100:$Y$195,23,0)),"",VLOOKUP('Choose Housekeeping Genes'!$C12,Calculations!$C$100:$Y$195,23,0))</f>
        <v/>
      </c>
      <c r="AT109" s="34" t="str">
        <f t="shared" si="106"/>
        <v/>
      </c>
      <c r="AU109" s="34" t="str">
        <f t="shared" si="107"/>
        <v/>
      </c>
      <c r="AV109" s="34" t="str">
        <f t="shared" si="108"/>
        <v/>
      </c>
      <c r="AW109" s="34" t="str">
        <f t="shared" si="109"/>
        <v/>
      </c>
      <c r="AX109" s="34" t="str">
        <f t="shared" si="110"/>
        <v/>
      </c>
      <c r="AY109" s="34" t="str">
        <f t="shared" si="111"/>
        <v/>
      </c>
      <c r="AZ109" s="34" t="str">
        <f t="shared" si="112"/>
        <v/>
      </c>
      <c r="BA109" s="34" t="str">
        <f t="shared" si="113"/>
        <v/>
      </c>
      <c r="BB109" s="34" t="str">
        <f t="shared" si="114"/>
        <v/>
      </c>
      <c r="BC109" s="34" t="str">
        <f t="shared" si="115"/>
        <v/>
      </c>
      <c r="BD109" s="34" t="str">
        <f t="shared" si="117"/>
        <v/>
      </c>
      <c r="BE109" s="34" t="str">
        <f t="shared" si="118"/>
        <v/>
      </c>
      <c r="BF109" s="34" t="str">
        <f t="shared" si="119"/>
        <v/>
      </c>
      <c r="BG109" s="34" t="str">
        <f t="shared" si="120"/>
        <v/>
      </c>
      <c r="BH109" s="34" t="str">
        <f t="shared" si="121"/>
        <v/>
      </c>
      <c r="BI109" s="34" t="str">
        <f t="shared" si="122"/>
        <v/>
      </c>
      <c r="BJ109" s="34" t="str">
        <f t="shared" si="123"/>
        <v/>
      </c>
      <c r="BK109" s="34" t="str">
        <f t="shared" si="124"/>
        <v/>
      </c>
      <c r="BL109" s="34" t="str">
        <f t="shared" si="125"/>
        <v/>
      </c>
      <c r="BM109" s="34" t="str">
        <f t="shared" si="126"/>
        <v/>
      </c>
      <c r="BN109" s="36" t="e">
        <f t="shared" si="127"/>
        <v>#DIV/0!</v>
      </c>
      <c r="BO109" s="36" t="e">
        <f t="shared" si="128"/>
        <v>#DIV/0!</v>
      </c>
      <c r="BP109" s="37" t="str">
        <f t="shared" si="86"/>
        <v/>
      </c>
      <c r="BQ109" s="37" t="str">
        <f t="shared" si="87"/>
        <v/>
      </c>
      <c r="BR109" s="37" t="str">
        <f t="shared" si="88"/>
        <v/>
      </c>
      <c r="BS109" s="37" t="str">
        <f t="shared" si="89"/>
        <v/>
      </c>
      <c r="BT109" s="37" t="str">
        <f t="shared" si="90"/>
        <v/>
      </c>
      <c r="BU109" s="37" t="str">
        <f t="shared" si="91"/>
        <v/>
      </c>
      <c r="BV109" s="37" t="str">
        <f t="shared" si="92"/>
        <v/>
      </c>
      <c r="BW109" s="37" t="str">
        <f t="shared" si="93"/>
        <v/>
      </c>
      <c r="BX109" s="37" t="str">
        <f t="shared" si="94"/>
        <v/>
      </c>
      <c r="BY109" s="37" t="str">
        <f t="shared" si="95"/>
        <v/>
      </c>
      <c r="BZ109" s="37" t="str">
        <f t="shared" si="96"/>
        <v/>
      </c>
      <c r="CA109" s="37" t="str">
        <f t="shared" si="97"/>
        <v/>
      </c>
      <c r="CB109" s="37" t="str">
        <f t="shared" si="98"/>
        <v/>
      </c>
      <c r="CC109" s="37" t="str">
        <f t="shared" si="99"/>
        <v/>
      </c>
      <c r="CD109" s="37" t="str">
        <f t="shared" si="100"/>
        <v/>
      </c>
      <c r="CE109" s="37" t="str">
        <f t="shared" si="101"/>
        <v/>
      </c>
      <c r="CF109" s="37" t="str">
        <f t="shared" si="102"/>
        <v/>
      </c>
      <c r="CG109" s="37" t="str">
        <f t="shared" si="103"/>
        <v/>
      </c>
      <c r="CH109" s="37" t="str">
        <f t="shared" si="104"/>
        <v/>
      </c>
      <c r="CI109" s="37" t="str">
        <f t="shared" si="105"/>
        <v/>
      </c>
    </row>
    <row r="110" spans="1:87">
      <c r="A110" s="16"/>
      <c r="B110" s="14" t="str">
        <f>'Gene Table'!D109</f>
        <v>NM_000044</v>
      </c>
      <c r="C110" s="14" t="s">
        <v>49</v>
      </c>
      <c r="D110" s="15" t="str">
        <f>IF(SUM('Test Sample Data'!D$3:D$98)&gt;10,IF(AND(ISNUMBER('Test Sample Data'!D109),'Test Sample Data'!D109&lt;$B$1,'Test Sample Data'!D109&gt;0),'Test Sample Data'!D109,$B$1),"")</f>
        <v/>
      </c>
      <c r="E110" s="15" t="str">
        <f>IF(SUM('Test Sample Data'!E$3:E$98)&gt;10,IF(AND(ISNUMBER('Test Sample Data'!E109),'Test Sample Data'!E109&lt;$B$1,'Test Sample Data'!E109&gt;0),'Test Sample Data'!E109,$B$1),"")</f>
        <v/>
      </c>
      <c r="F110" s="15" t="str">
        <f>IF(SUM('Test Sample Data'!F$3:F$98)&gt;10,IF(AND(ISNUMBER('Test Sample Data'!F109),'Test Sample Data'!F109&lt;$B$1,'Test Sample Data'!F109&gt;0),'Test Sample Data'!F109,$B$1),"")</f>
        <v/>
      </c>
      <c r="G110" s="15" t="str">
        <f>IF(SUM('Test Sample Data'!G$3:G$98)&gt;10,IF(AND(ISNUMBER('Test Sample Data'!G109),'Test Sample Data'!G109&lt;$B$1,'Test Sample Data'!G109&gt;0),'Test Sample Data'!G109,$B$1),"")</f>
        <v/>
      </c>
      <c r="H110" s="15" t="str">
        <f>IF(SUM('Test Sample Data'!H$3:H$98)&gt;10,IF(AND(ISNUMBER('Test Sample Data'!H109),'Test Sample Data'!H109&lt;$B$1,'Test Sample Data'!H109&gt;0),'Test Sample Data'!H109,$B$1),"")</f>
        <v/>
      </c>
      <c r="I110" s="15" t="str">
        <f>IF(SUM('Test Sample Data'!I$3:I$98)&gt;10,IF(AND(ISNUMBER('Test Sample Data'!I109),'Test Sample Data'!I109&lt;$B$1,'Test Sample Data'!I109&gt;0),'Test Sample Data'!I109,$B$1),"")</f>
        <v/>
      </c>
      <c r="J110" s="15" t="str">
        <f>IF(SUM('Test Sample Data'!J$3:J$98)&gt;10,IF(AND(ISNUMBER('Test Sample Data'!J109),'Test Sample Data'!J109&lt;$B$1,'Test Sample Data'!J109&gt;0),'Test Sample Data'!J109,$B$1),"")</f>
        <v/>
      </c>
      <c r="K110" s="15" t="str">
        <f>IF(SUM('Test Sample Data'!K$3:K$98)&gt;10,IF(AND(ISNUMBER('Test Sample Data'!K109),'Test Sample Data'!K109&lt;$B$1,'Test Sample Data'!K109&gt;0),'Test Sample Data'!K109,$B$1),"")</f>
        <v/>
      </c>
      <c r="L110" s="15" t="str">
        <f>IF(SUM('Test Sample Data'!L$3:L$98)&gt;10,IF(AND(ISNUMBER('Test Sample Data'!L109),'Test Sample Data'!L109&lt;$B$1,'Test Sample Data'!L109&gt;0),'Test Sample Data'!L109,$B$1),"")</f>
        <v/>
      </c>
      <c r="M110" s="15" t="str">
        <f>IF(SUM('Test Sample Data'!M$3:M$98)&gt;10,IF(AND(ISNUMBER('Test Sample Data'!M109),'Test Sample Data'!M109&lt;$B$1,'Test Sample Data'!M109&gt;0),'Test Sample Data'!M109,$B$1),"")</f>
        <v/>
      </c>
      <c r="N110" s="15" t="str">
        <f>'Gene Table'!D109</f>
        <v>NM_000044</v>
      </c>
      <c r="O110" s="14" t="s">
        <v>49</v>
      </c>
      <c r="P110" s="15" t="str">
        <f>IF(SUM('Control Sample Data'!D$3:D$98)&gt;10,IF(AND(ISNUMBER('Control Sample Data'!D109),'Control Sample Data'!D109&lt;$B$1,'Control Sample Data'!D109&gt;0),'Control Sample Data'!D109,$B$1),"")</f>
        <v/>
      </c>
      <c r="Q110" s="15" t="str">
        <f>IF(SUM('Control Sample Data'!E$3:E$98)&gt;10,IF(AND(ISNUMBER('Control Sample Data'!E109),'Control Sample Data'!E109&lt;$B$1,'Control Sample Data'!E109&gt;0),'Control Sample Data'!E109,$B$1),"")</f>
        <v/>
      </c>
      <c r="R110" s="15" t="str">
        <f>IF(SUM('Control Sample Data'!F$3:F$98)&gt;10,IF(AND(ISNUMBER('Control Sample Data'!F109),'Control Sample Data'!F109&lt;$B$1,'Control Sample Data'!F109&gt;0),'Control Sample Data'!F109,$B$1),"")</f>
        <v/>
      </c>
      <c r="S110" s="15" t="str">
        <f>IF(SUM('Control Sample Data'!G$3:G$98)&gt;10,IF(AND(ISNUMBER('Control Sample Data'!G109),'Control Sample Data'!G109&lt;$B$1,'Control Sample Data'!G109&gt;0),'Control Sample Data'!G109,$B$1),"")</f>
        <v/>
      </c>
      <c r="T110" s="15" t="str">
        <f>IF(SUM('Control Sample Data'!H$3:H$98)&gt;10,IF(AND(ISNUMBER('Control Sample Data'!H109),'Control Sample Data'!H109&lt;$B$1,'Control Sample Data'!H109&gt;0),'Control Sample Data'!H109,$B$1),"")</f>
        <v/>
      </c>
      <c r="U110" s="15" t="str">
        <f>IF(SUM('Control Sample Data'!I$3:I$98)&gt;10,IF(AND(ISNUMBER('Control Sample Data'!I109),'Control Sample Data'!I109&lt;$B$1,'Control Sample Data'!I109&gt;0),'Control Sample Data'!I109,$B$1),"")</f>
        <v/>
      </c>
      <c r="V110" s="15" t="str">
        <f>IF(SUM('Control Sample Data'!J$3:J$98)&gt;10,IF(AND(ISNUMBER('Control Sample Data'!J109),'Control Sample Data'!J109&lt;$B$1,'Control Sample Data'!J109&gt;0),'Control Sample Data'!J109,$B$1),"")</f>
        <v/>
      </c>
      <c r="W110" s="15" t="str">
        <f>IF(SUM('Control Sample Data'!K$3:K$98)&gt;10,IF(AND(ISNUMBER('Control Sample Data'!K109),'Control Sample Data'!K109&lt;$B$1,'Control Sample Data'!K109&gt;0),'Control Sample Data'!K109,$B$1),"")</f>
        <v/>
      </c>
      <c r="X110" s="15" t="str">
        <f>IF(SUM('Control Sample Data'!L$3:L$98)&gt;10,IF(AND(ISNUMBER('Control Sample Data'!L109),'Control Sample Data'!L109&lt;$B$1,'Control Sample Data'!L109&gt;0),'Control Sample Data'!L109,$B$1),"")</f>
        <v/>
      </c>
      <c r="Y110" s="39" t="str">
        <f>IF(SUM('Control Sample Data'!M$3:M$98)&gt;10,IF(AND(ISNUMBER('Control Sample Data'!M109),'Control Sample Data'!M109&lt;$B$1,'Control Sample Data'!M109&gt;0),'Control Sample Data'!M109,$B$1),"")</f>
        <v/>
      </c>
      <c r="Z110" s="36" t="str">
        <f>IF(ISERROR(VLOOKUP('Choose Housekeeping Genes'!$C13,Calculations!$C$100:$M$195,2,0)),"",VLOOKUP('Choose Housekeeping Genes'!$C13,Calculations!$C$100:$M$195,2,0))</f>
        <v/>
      </c>
      <c r="AA110" s="36" t="str">
        <f>IF(ISERROR(VLOOKUP('Choose Housekeeping Genes'!$C13,Calculations!$C$100:$M$195,3,0)),"",VLOOKUP('Choose Housekeeping Genes'!$C13,Calculations!$C$100:$M$195,3,0))</f>
        <v/>
      </c>
      <c r="AB110" s="36" t="str">
        <f>IF(ISERROR(VLOOKUP('Choose Housekeeping Genes'!$C13,Calculations!$C$100:$M$195,4,0)),"",VLOOKUP('Choose Housekeeping Genes'!$C13,Calculations!$C$100:$M$195,4,0))</f>
        <v/>
      </c>
      <c r="AC110" s="36" t="str">
        <f>IF(ISERROR(VLOOKUP('Choose Housekeeping Genes'!$C13,Calculations!$C$100:$M$195,5,0)),"",VLOOKUP('Choose Housekeeping Genes'!$C13,Calculations!$C$100:$M$195,5,0))</f>
        <v/>
      </c>
      <c r="AD110" s="36" t="str">
        <f>IF(ISERROR(VLOOKUP('Choose Housekeeping Genes'!$C13,Calculations!$C$100:$M$195,6,0)),"",VLOOKUP('Choose Housekeeping Genes'!$C13,Calculations!$C$100:$M$195,6,0))</f>
        <v/>
      </c>
      <c r="AE110" s="36" t="str">
        <f>IF(ISERROR(VLOOKUP('Choose Housekeeping Genes'!$C13,Calculations!$C$100:$M$195,7,0)),"",VLOOKUP('Choose Housekeeping Genes'!$C13,Calculations!$C$100:$M$195,7,0))</f>
        <v/>
      </c>
      <c r="AF110" s="36" t="str">
        <f>IF(ISERROR(VLOOKUP('Choose Housekeeping Genes'!$C13,Calculations!$C$100:$M$195,8,0)),"",VLOOKUP('Choose Housekeeping Genes'!$C13,Calculations!$C$100:$M$195,8,0))</f>
        <v/>
      </c>
      <c r="AG110" s="36" t="str">
        <f>IF(ISERROR(VLOOKUP('Choose Housekeeping Genes'!$C13,Calculations!$C$100:$M$195,9,0)),"",VLOOKUP('Choose Housekeeping Genes'!$C13,Calculations!$C$100:$M$195,9,0))</f>
        <v/>
      </c>
      <c r="AH110" s="36" t="str">
        <f>IF(ISERROR(VLOOKUP('Choose Housekeeping Genes'!$C13,Calculations!$C$100:$M$195,10,0)),"",VLOOKUP('Choose Housekeeping Genes'!$C13,Calculations!$C$100:$M$195,10,0))</f>
        <v/>
      </c>
      <c r="AI110" s="36" t="str">
        <f>IF(ISERROR(VLOOKUP('Choose Housekeeping Genes'!$C13,Calculations!$C$100:$M$195,11,0)),"",VLOOKUP('Choose Housekeeping Genes'!$C13,Calculations!$C$100:$M$195,11,0))</f>
        <v/>
      </c>
      <c r="AJ110" s="36" t="str">
        <f>IF(ISERROR(VLOOKUP('Choose Housekeeping Genes'!$C13,Calculations!$C$100:$Y$195,14,0)),"",VLOOKUP('Choose Housekeeping Genes'!$C13,Calculations!$C$100:$Y$195,14,0))</f>
        <v/>
      </c>
      <c r="AK110" s="36" t="str">
        <f>IF(ISERROR(VLOOKUP('Choose Housekeeping Genes'!$C13,Calculations!$C$100:$Y$195,15,0)),"",VLOOKUP('Choose Housekeeping Genes'!$C13,Calculations!$C$100:$Y$195,15,0))</f>
        <v/>
      </c>
      <c r="AL110" s="36" t="str">
        <f>IF(ISERROR(VLOOKUP('Choose Housekeeping Genes'!$C13,Calculations!$C$100:$Y$195,16,0)),"",VLOOKUP('Choose Housekeeping Genes'!$C13,Calculations!$C$100:$Y$195,16,0))</f>
        <v/>
      </c>
      <c r="AM110" s="36" t="str">
        <f>IF(ISERROR(VLOOKUP('Choose Housekeeping Genes'!$C13,Calculations!$C$100:$Y$195,17,0)),"",VLOOKUP('Choose Housekeeping Genes'!$C13,Calculations!$C$100:$Y$195,17,0))</f>
        <v/>
      </c>
      <c r="AN110" s="36" t="str">
        <f>IF(ISERROR(VLOOKUP('Choose Housekeeping Genes'!$C13,Calculations!$C$100:$Y$195,18,0)),"",VLOOKUP('Choose Housekeeping Genes'!$C13,Calculations!$C$100:$Y$195,18,0))</f>
        <v/>
      </c>
      <c r="AO110" s="36" t="str">
        <f>IF(ISERROR(VLOOKUP('Choose Housekeeping Genes'!$C13,Calculations!$C$100:$Y$195,19,0)),"",VLOOKUP('Choose Housekeeping Genes'!$C13,Calculations!$C$100:$Y$195,19,0))</f>
        <v/>
      </c>
      <c r="AP110" s="36" t="str">
        <f>IF(ISERROR(VLOOKUP('Choose Housekeeping Genes'!$C13,Calculations!$C$100:$Y$195,20,0)),"",VLOOKUP('Choose Housekeeping Genes'!$C13,Calculations!$C$100:$Y$195,20,0))</f>
        <v/>
      </c>
      <c r="AQ110" s="36" t="str">
        <f>IF(ISERROR(VLOOKUP('Choose Housekeeping Genes'!$C13,Calculations!$C$100:$Y$195,21,0)),"",VLOOKUP('Choose Housekeeping Genes'!$C13,Calculations!$C$100:$Y$195,21,0))</f>
        <v/>
      </c>
      <c r="AR110" s="36" t="str">
        <f>IF(ISERROR(VLOOKUP('Choose Housekeeping Genes'!$C13,Calculations!$C$100:$Y$195,22,0)),"",VLOOKUP('Choose Housekeeping Genes'!$C13,Calculations!$C$100:$Y$195,22,0))</f>
        <v/>
      </c>
      <c r="AS110" s="36" t="str">
        <f>IF(ISERROR(VLOOKUP('Choose Housekeeping Genes'!$C13,Calculations!$C$100:$Y$195,23,0)),"",VLOOKUP('Choose Housekeeping Genes'!$C13,Calculations!$C$100:$Y$195,23,0))</f>
        <v/>
      </c>
      <c r="AT110" s="34" t="str">
        <f t="shared" si="106"/>
        <v/>
      </c>
      <c r="AU110" s="34" t="str">
        <f t="shared" si="107"/>
        <v/>
      </c>
      <c r="AV110" s="34" t="str">
        <f t="shared" si="108"/>
        <v/>
      </c>
      <c r="AW110" s="34" t="str">
        <f t="shared" si="109"/>
        <v/>
      </c>
      <c r="AX110" s="34" t="str">
        <f t="shared" si="110"/>
        <v/>
      </c>
      <c r="AY110" s="34" t="str">
        <f t="shared" si="111"/>
        <v/>
      </c>
      <c r="AZ110" s="34" t="str">
        <f t="shared" si="112"/>
        <v/>
      </c>
      <c r="BA110" s="34" t="str">
        <f t="shared" si="113"/>
        <v/>
      </c>
      <c r="BB110" s="34" t="str">
        <f t="shared" si="114"/>
        <v/>
      </c>
      <c r="BC110" s="34" t="str">
        <f t="shared" si="115"/>
        <v/>
      </c>
      <c r="BD110" s="34" t="str">
        <f t="shared" si="117"/>
        <v/>
      </c>
      <c r="BE110" s="34" t="str">
        <f t="shared" si="118"/>
        <v/>
      </c>
      <c r="BF110" s="34" t="str">
        <f t="shared" si="119"/>
        <v/>
      </c>
      <c r="BG110" s="34" t="str">
        <f t="shared" si="120"/>
        <v/>
      </c>
      <c r="BH110" s="34" t="str">
        <f t="shared" si="121"/>
        <v/>
      </c>
      <c r="BI110" s="34" t="str">
        <f t="shared" si="122"/>
        <v/>
      </c>
      <c r="BJ110" s="34" t="str">
        <f t="shared" si="123"/>
        <v/>
      </c>
      <c r="BK110" s="34" t="str">
        <f t="shared" si="124"/>
        <v/>
      </c>
      <c r="BL110" s="34" t="str">
        <f t="shared" si="125"/>
        <v/>
      </c>
      <c r="BM110" s="34" t="str">
        <f t="shared" si="126"/>
        <v/>
      </c>
      <c r="BN110" s="36" t="e">
        <f t="shared" si="127"/>
        <v>#DIV/0!</v>
      </c>
      <c r="BO110" s="36" t="e">
        <f t="shared" si="128"/>
        <v>#DIV/0!</v>
      </c>
      <c r="BP110" s="37" t="str">
        <f t="shared" si="86"/>
        <v/>
      </c>
      <c r="BQ110" s="37" t="str">
        <f t="shared" si="87"/>
        <v/>
      </c>
      <c r="BR110" s="37" t="str">
        <f t="shared" si="88"/>
        <v/>
      </c>
      <c r="BS110" s="37" t="str">
        <f t="shared" si="89"/>
        <v/>
      </c>
      <c r="BT110" s="37" t="str">
        <f t="shared" si="90"/>
        <v/>
      </c>
      <c r="BU110" s="37" t="str">
        <f t="shared" si="91"/>
        <v/>
      </c>
      <c r="BV110" s="37" t="str">
        <f t="shared" si="92"/>
        <v/>
      </c>
      <c r="BW110" s="37" t="str">
        <f t="shared" si="93"/>
        <v/>
      </c>
      <c r="BX110" s="37" t="str">
        <f t="shared" si="94"/>
        <v/>
      </c>
      <c r="BY110" s="37" t="str">
        <f t="shared" si="95"/>
        <v/>
      </c>
      <c r="BZ110" s="37" t="str">
        <f t="shared" si="96"/>
        <v/>
      </c>
      <c r="CA110" s="37" t="str">
        <f t="shared" si="97"/>
        <v/>
      </c>
      <c r="CB110" s="37" t="str">
        <f t="shared" si="98"/>
        <v/>
      </c>
      <c r="CC110" s="37" t="str">
        <f t="shared" si="99"/>
        <v/>
      </c>
      <c r="CD110" s="37" t="str">
        <f t="shared" si="100"/>
        <v/>
      </c>
      <c r="CE110" s="37" t="str">
        <f t="shared" si="101"/>
        <v/>
      </c>
      <c r="CF110" s="37" t="str">
        <f t="shared" si="102"/>
        <v/>
      </c>
      <c r="CG110" s="37" t="str">
        <f t="shared" si="103"/>
        <v/>
      </c>
      <c r="CH110" s="37" t="str">
        <f t="shared" si="104"/>
        <v/>
      </c>
      <c r="CI110" s="37" t="str">
        <f t="shared" si="105"/>
        <v/>
      </c>
    </row>
    <row r="111" spans="1:87">
      <c r="A111" s="16"/>
      <c r="B111" s="14" t="str">
        <f>'Gene Table'!D110</f>
        <v>NM_000882</v>
      </c>
      <c r="C111" s="14" t="s">
        <v>53</v>
      </c>
      <c r="D111" s="15" t="str">
        <f>IF(SUM('Test Sample Data'!D$3:D$98)&gt;10,IF(AND(ISNUMBER('Test Sample Data'!D110),'Test Sample Data'!D110&lt;$B$1,'Test Sample Data'!D110&gt;0),'Test Sample Data'!D110,$B$1),"")</f>
        <v/>
      </c>
      <c r="E111" s="15" t="str">
        <f>IF(SUM('Test Sample Data'!E$3:E$98)&gt;10,IF(AND(ISNUMBER('Test Sample Data'!E110),'Test Sample Data'!E110&lt;$B$1,'Test Sample Data'!E110&gt;0),'Test Sample Data'!E110,$B$1),"")</f>
        <v/>
      </c>
      <c r="F111" s="15" t="str">
        <f>IF(SUM('Test Sample Data'!F$3:F$98)&gt;10,IF(AND(ISNUMBER('Test Sample Data'!F110),'Test Sample Data'!F110&lt;$B$1,'Test Sample Data'!F110&gt;0),'Test Sample Data'!F110,$B$1),"")</f>
        <v/>
      </c>
      <c r="G111" s="15" t="str">
        <f>IF(SUM('Test Sample Data'!G$3:G$98)&gt;10,IF(AND(ISNUMBER('Test Sample Data'!G110),'Test Sample Data'!G110&lt;$B$1,'Test Sample Data'!G110&gt;0),'Test Sample Data'!G110,$B$1),"")</f>
        <v/>
      </c>
      <c r="H111" s="15" t="str">
        <f>IF(SUM('Test Sample Data'!H$3:H$98)&gt;10,IF(AND(ISNUMBER('Test Sample Data'!H110),'Test Sample Data'!H110&lt;$B$1,'Test Sample Data'!H110&gt;0),'Test Sample Data'!H110,$B$1),"")</f>
        <v/>
      </c>
      <c r="I111" s="15" t="str">
        <f>IF(SUM('Test Sample Data'!I$3:I$98)&gt;10,IF(AND(ISNUMBER('Test Sample Data'!I110),'Test Sample Data'!I110&lt;$B$1,'Test Sample Data'!I110&gt;0),'Test Sample Data'!I110,$B$1),"")</f>
        <v/>
      </c>
      <c r="J111" s="15" t="str">
        <f>IF(SUM('Test Sample Data'!J$3:J$98)&gt;10,IF(AND(ISNUMBER('Test Sample Data'!J110),'Test Sample Data'!J110&lt;$B$1,'Test Sample Data'!J110&gt;0),'Test Sample Data'!J110,$B$1),"")</f>
        <v/>
      </c>
      <c r="K111" s="15" t="str">
        <f>IF(SUM('Test Sample Data'!K$3:K$98)&gt;10,IF(AND(ISNUMBER('Test Sample Data'!K110),'Test Sample Data'!K110&lt;$B$1,'Test Sample Data'!K110&gt;0),'Test Sample Data'!K110,$B$1),"")</f>
        <v/>
      </c>
      <c r="L111" s="15" t="str">
        <f>IF(SUM('Test Sample Data'!L$3:L$98)&gt;10,IF(AND(ISNUMBER('Test Sample Data'!L110),'Test Sample Data'!L110&lt;$B$1,'Test Sample Data'!L110&gt;0),'Test Sample Data'!L110,$B$1),"")</f>
        <v/>
      </c>
      <c r="M111" s="15" t="str">
        <f>IF(SUM('Test Sample Data'!M$3:M$98)&gt;10,IF(AND(ISNUMBER('Test Sample Data'!M110),'Test Sample Data'!M110&lt;$B$1,'Test Sample Data'!M110&gt;0),'Test Sample Data'!M110,$B$1),"")</f>
        <v/>
      </c>
      <c r="N111" s="15" t="str">
        <f>'Gene Table'!D110</f>
        <v>NM_000882</v>
      </c>
      <c r="O111" s="14" t="s">
        <v>53</v>
      </c>
      <c r="P111" s="15" t="str">
        <f>IF(SUM('Control Sample Data'!D$3:D$98)&gt;10,IF(AND(ISNUMBER('Control Sample Data'!D110),'Control Sample Data'!D110&lt;$B$1,'Control Sample Data'!D110&gt;0),'Control Sample Data'!D110,$B$1),"")</f>
        <v/>
      </c>
      <c r="Q111" s="15" t="str">
        <f>IF(SUM('Control Sample Data'!E$3:E$98)&gt;10,IF(AND(ISNUMBER('Control Sample Data'!E110),'Control Sample Data'!E110&lt;$B$1,'Control Sample Data'!E110&gt;0),'Control Sample Data'!E110,$B$1),"")</f>
        <v/>
      </c>
      <c r="R111" s="15" t="str">
        <f>IF(SUM('Control Sample Data'!F$3:F$98)&gt;10,IF(AND(ISNUMBER('Control Sample Data'!F110),'Control Sample Data'!F110&lt;$B$1,'Control Sample Data'!F110&gt;0),'Control Sample Data'!F110,$B$1),"")</f>
        <v/>
      </c>
      <c r="S111" s="15" t="str">
        <f>IF(SUM('Control Sample Data'!G$3:G$98)&gt;10,IF(AND(ISNUMBER('Control Sample Data'!G110),'Control Sample Data'!G110&lt;$B$1,'Control Sample Data'!G110&gt;0),'Control Sample Data'!G110,$B$1),"")</f>
        <v/>
      </c>
      <c r="T111" s="15" t="str">
        <f>IF(SUM('Control Sample Data'!H$3:H$98)&gt;10,IF(AND(ISNUMBER('Control Sample Data'!H110),'Control Sample Data'!H110&lt;$B$1,'Control Sample Data'!H110&gt;0),'Control Sample Data'!H110,$B$1),"")</f>
        <v/>
      </c>
      <c r="U111" s="15" t="str">
        <f>IF(SUM('Control Sample Data'!I$3:I$98)&gt;10,IF(AND(ISNUMBER('Control Sample Data'!I110),'Control Sample Data'!I110&lt;$B$1,'Control Sample Data'!I110&gt;0),'Control Sample Data'!I110,$B$1),"")</f>
        <v/>
      </c>
      <c r="V111" s="15" t="str">
        <f>IF(SUM('Control Sample Data'!J$3:J$98)&gt;10,IF(AND(ISNUMBER('Control Sample Data'!J110),'Control Sample Data'!J110&lt;$B$1,'Control Sample Data'!J110&gt;0),'Control Sample Data'!J110,$B$1),"")</f>
        <v/>
      </c>
      <c r="W111" s="15" t="str">
        <f>IF(SUM('Control Sample Data'!K$3:K$98)&gt;10,IF(AND(ISNUMBER('Control Sample Data'!K110),'Control Sample Data'!K110&lt;$B$1,'Control Sample Data'!K110&gt;0),'Control Sample Data'!K110,$B$1),"")</f>
        <v/>
      </c>
      <c r="X111" s="15" t="str">
        <f>IF(SUM('Control Sample Data'!L$3:L$98)&gt;10,IF(AND(ISNUMBER('Control Sample Data'!L110),'Control Sample Data'!L110&lt;$B$1,'Control Sample Data'!L110&gt;0),'Control Sample Data'!L110,$B$1),"")</f>
        <v/>
      </c>
      <c r="Y111" s="39" t="str">
        <f>IF(SUM('Control Sample Data'!M$3:M$98)&gt;10,IF(AND(ISNUMBER('Control Sample Data'!M110),'Control Sample Data'!M110&lt;$B$1,'Control Sample Data'!M110&gt;0),'Control Sample Data'!M110,$B$1),"")</f>
        <v/>
      </c>
      <c r="Z111" s="36" t="str">
        <f>IF(ISERROR(VLOOKUP('Choose Housekeeping Genes'!$C14,Calculations!$C$100:$M$195,2,0)),"",VLOOKUP('Choose Housekeeping Genes'!$C14,Calculations!$C$100:$M$195,2,0))</f>
        <v/>
      </c>
      <c r="AA111" s="36" t="str">
        <f>IF(ISERROR(VLOOKUP('Choose Housekeeping Genes'!$C14,Calculations!$C$100:$M$195,3,0)),"",VLOOKUP('Choose Housekeeping Genes'!$C14,Calculations!$C$100:$M$195,3,0))</f>
        <v/>
      </c>
      <c r="AB111" s="36" t="str">
        <f>IF(ISERROR(VLOOKUP('Choose Housekeeping Genes'!$C14,Calculations!$C$100:$M$195,4,0)),"",VLOOKUP('Choose Housekeeping Genes'!$C14,Calculations!$C$100:$M$195,4,0))</f>
        <v/>
      </c>
      <c r="AC111" s="36" t="str">
        <f>IF(ISERROR(VLOOKUP('Choose Housekeeping Genes'!$C14,Calculations!$C$100:$M$195,5,0)),"",VLOOKUP('Choose Housekeeping Genes'!$C14,Calculations!$C$100:$M$195,5,0))</f>
        <v/>
      </c>
      <c r="AD111" s="36" t="str">
        <f>IF(ISERROR(VLOOKUP('Choose Housekeeping Genes'!$C14,Calculations!$C$100:$M$195,6,0)),"",VLOOKUP('Choose Housekeeping Genes'!$C14,Calculations!$C$100:$M$195,6,0))</f>
        <v/>
      </c>
      <c r="AE111" s="36" t="str">
        <f>IF(ISERROR(VLOOKUP('Choose Housekeeping Genes'!$C14,Calculations!$C$100:$M$195,7,0)),"",VLOOKUP('Choose Housekeeping Genes'!$C14,Calculations!$C$100:$M$195,7,0))</f>
        <v/>
      </c>
      <c r="AF111" s="36" t="str">
        <f>IF(ISERROR(VLOOKUP('Choose Housekeeping Genes'!$C14,Calculations!$C$100:$M$195,8,0)),"",VLOOKUP('Choose Housekeeping Genes'!$C14,Calculations!$C$100:$M$195,8,0))</f>
        <v/>
      </c>
      <c r="AG111" s="36" t="str">
        <f>IF(ISERROR(VLOOKUP('Choose Housekeeping Genes'!$C14,Calculations!$C$100:$M$195,9,0)),"",VLOOKUP('Choose Housekeeping Genes'!$C14,Calculations!$C$100:$M$195,9,0))</f>
        <v/>
      </c>
      <c r="AH111" s="36" t="str">
        <f>IF(ISERROR(VLOOKUP('Choose Housekeeping Genes'!$C14,Calculations!$C$100:$M$195,10,0)),"",VLOOKUP('Choose Housekeeping Genes'!$C14,Calculations!$C$100:$M$195,10,0))</f>
        <v/>
      </c>
      <c r="AI111" s="36" t="str">
        <f>IF(ISERROR(VLOOKUP('Choose Housekeeping Genes'!$C14,Calculations!$C$100:$M$195,11,0)),"",VLOOKUP('Choose Housekeeping Genes'!$C14,Calculations!$C$100:$M$195,11,0))</f>
        <v/>
      </c>
      <c r="AJ111" s="36" t="str">
        <f>IF(ISERROR(VLOOKUP('Choose Housekeeping Genes'!$C14,Calculations!$C$100:$Y$195,14,0)),"",VLOOKUP('Choose Housekeeping Genes'!$C14,Calculations!$C$100:$Y$195,14,0))</f>
        <v/>
      </c>
      <c r="AK111" s="36" t="str">
        <f>IF(ISERROR(VLOOKUP('Choose Housekeeping Genes'!$C14,Calculations!$C$100:$Y$195,15,0)),"",VLOOKUP('Choose Housekeeping Genes'!$C14,Calculations!$C$100:$Y$195,15,0))</f>
        <v/>
      </c>
      <c r="AL111" s="36" t="str">
        <f>IF(ISERROR(VLOOKUP('Choose Housekeeping Genes'!$C14,Calculations!$C$100:$Y$195,16,0)),"",VLOOKUP('Choose Housekeeping Genes'!$C14,Calculations!$C$100:$Y$195,16,0))</f>
        <v/>
      </c>
      <c r="AM111" s="36" t="str">
        <f>IF(ISERROR(VLOOKUP('Choose Housekeeping Genes'!$C14,Calculations!$C$100:$Y$195,17,0)),"",VLOOKUP('Choose Housekeeping Genes'!$C14,Calculations!$C$100:$Y$195,17,0))</f>
        <v/>
      </c>
      <c r="AN111" s="36" t="str">
        <f>IF(ISERROR(VLOOKUP('Choose Housekeeping Genes'!$C14,Calculations!$C$100:$Y$195,18,0)),"",VLOOKUP('Choose Housekeeping Genes'!$C14,Calculations!$C$100:$Y$195,18,0))</f>
        <v/>
      </c>
      <c r="AO111" s="36" t="str">
        <f>IF(ISERROR(VLOOKUP('Choose Housekeeping Genes'!$C14,Calculations!$C$100:$Y$195,19,0)),"",VLOOKUP('Choose Housekeeping Genes'!$C14,Calculations!$C$100:$Y$195,19,0))</f>
        <v/>
      </c>
      <c r="AP111" s="36" t="str">
        <f>IF(ISERROR(VLOOKUP('Choose Housekeeping Genes'!$C14,Calculations!$C$100:$Y$195,20,0)),"",VLOOKUP('Choose Housekeeping Genes'!$C14,Calculations!$C$100:$Y$195,20,0))</f>
        <v/>
      </c>
      <c r="AQ111" s="36" t="str">
        <f>IF(ISERROR(VLOOKUP('Choose Housekeeping Genes'!$C14,Calculations!$C$100:$Y$195,21,0)),"",VLOOKUP('Choose Housekeeping Genes'!$C14,Calculations!$C$100:$Y$195,21,0))</f>
        <v/>
      </c>
      <c r="AR111" s="36" t="str">
        <f>IF(ISERROR(VLOOKUP('Choose Housekeeping Genes'!$C14,Calculations!$C$100:$Y$195,22,0)),"",VLOOKUP('Choose Housekeeping Genes'!$C14,Calculations!$C$100:$Y$195,22,0))</f>
        <v/>
      </c>
      <c r="AS111" s="36" t="str">
        <f>IF(ISERROR(VLOOKUP('Choose Housekeeping Genes'!$C14,Calculations!$C$100:$Y$195,23,0)),"",VLOOKUP('Choose Housekeeping Genes'!$C14,Calculations!$C$100:$Y$195,23,0))</f>
        <v/>
      </c>
      <c r="AT111" s="34" t="str">
        <f t="shared" si="106"/>
        <v/>
      </c>
      <c r="AU111" s="34" t="str">
        <f t="shared" si="107"/>
        <v/>
      </c>
      <c r="AV111" s="34" t="str">
        <f t="shared" si="108"/>
        <v/>
      </c>
      <c r="AW111" s="34" t="str">
        <f t="shared" si="109"/>
        <v/>
      </c>
      <c r="AX111" s="34" t="str">
        <f t="shared" si="110"/>
        <v/>
      </c>
      <c r="AY111" s="34" t="str">
        <f t="shared" si="111"/>
        <v/>
      </c>
      <c r="AZ111" s="34" t="str">
        <f t="shared" si="112"/>
        <v/>
      </c>
      <c r="BA111" s="34" t="str">
        <f t="shared" si="113"/>
        <v/>
      </c>
      <c r="BB111" s="34" t="str">
        <f t="shared" si="114"/>
        <v/>
      </c>
      <c r="BC111" s="34" t="str">
        <f t="shared" si="115"/>
        <v/>
      </c>
      <c r="BD111" s="34" t="str">
        <f t="shared" si="117"/>
        <v/>
      </c>
      <c r="BE111" s="34" t="str">
        <f t="shared" si="118"/>
        <v/>
      </c>
      <c r="BF111" s="34" t="str">
        <f t="shared" si="119"/>
        <v/>
      </c>
      <c r="BG111" s="34" t="str">
        <f t="shared" si="120"/>
        <v/>
      </c>
      <c r="BH111" s="34" t="str">
        <f t="shared" si="121"/>
        <v/>
      </c>
      <c r="BI111" s="34" t="str">
        <f t="shared" si="122"/>
        <v/>
      </c>
      <c r="BJ111" s="34" t="str">
        <f t="shared" si="123"/>
        <v/>
      </c>
      <c r="BK111" s="34" t="str">
        <f t="shared" si="124"/>
        <v/>
      </c>
      <c r="BL111" s="34" t="str">
        <f t="shared" si="125"/>
        <v/>
      </c>
      <c r="BM111" s="34" t="str">
        <f t="shared" si="126"/>
        <v/>
      </c>
      <c r="BN111" s="36" t="e">
        <f t="shared" si="127"/>
        <v>#DIV/0!</v>
      </c>
      <c r="BO111" s="36" t="e">
        <f t="shared" si="128"/>
        <v>#DIV/0!</v>
      </c>
      <c r="BP111" s="37" t="str">
        <f t="shared" si="86"/>
        <v/>
      </c>
      <c r="BQ111" s="37" t="str">
        <f t="shared" si="87"/>
        <v/>
      </c>
      <c r="BR111" s="37" t="str">
        <f t="shared" si="88"/>
        <v/>
      </c>
      <c r="BS111" s="37" t="str">
        <f t="shared" si="89"/>
        <v/>
      </c>
      <c r="BT111" s="37" t="str">
        <f t="shared" si="90"/>
        <v/>
      </c>
      <c r="BU111" s="37" t="str">
        <f t="shared" si="91"/>
        <v/>
      </c>
      <c r="BV111" s="37" t="str">
        <f t="shared" si="92"/>
        <v/>
      </c>
      <c r="BW111" s="37" t="str">
        <f t="shared" si="93"/>
        <v/>
      </c>
      <c r="BX111" s="37" t="str">
        <f t="shared" si="94"/>
        <v/>
      </c>
      <c r="BY111" s="37" t="str">
        <f t="shared" si="95"/>
        <v/>
      </c>
      <c r="BZ111" s="37" t="str">
        <f t="shared" si="96"/>
        <v/>
      </c>
      <c r="CA111" s="37" t="str">
        <f t="shared" si="97"/>
        <v/>
      </c>
      <c r="CB111" s="37" t="str">
        <f t="shared" si="98"/>
        <v/>
      </c>
      <c r="CC111" s="37" t="str">
        <f t="shared" si="99"/>
        <v/>
      </c>
      <c r="CD111" s="37" t="str">
        <f t="shared" si="100"/>
        <v/>
      </c>
      <c r="CE111" s="37" t="str">
        <f t="shared" si="101"/>
        <v/>
      </c>
      <c r="CF111" s="37" t="str">
        <f t="shared" si="102"/>
        <v/>
      </c>
      <c r="CG111" s="37" t="str">
        <f t="shared" si="103"/>
        <v/>
      </c>
      <c r="CH111" s="37" t="str">
        <f t="shared" si="104"/>
        <v/>
      </c>
      <c r="CI111" s="37" t="str">
        <f t="shared" si="105"/>
        <v/>
      </c>
    </row>
    <row r="112" spans="1:87">
      <c r="A112" s="16"/>
      <c r="B112" s="14" t="str">
        <f>'Gene Table'!D111</f>
        <v>NM_000639</v>
      </c>
      <c r="C112" s="14" t="s">
        <v>57</v>
      </c>
      <c r="D112" s="15" t="str">
        <f>IF(SUM('Test Sample Data'!D$3:D$98)&gt;10,IF(AND(ISNUMBER('Test Sample Data'!D111),'Test Sample Data'!D111&lt;$B$1,'Test Sample Data'!D111&gt;0),'Test Sample Data'!D111,$B$1),"")</f>
        <v/>
      </c>
      <c r="E112" s="15" t="str">
        <f>IF(SUM('Test Sample Data'!E$3:E$98)&gt;10,IF(AND(ISNUMBER('Test Sample Data'!E111),'Test Sample Data'!E111&lt;$B$1,'Test Sample Data'!E111&gt;0),'Test Sample Data'!E111,$B$1),"")</f>
        <v/>
      </c>
      <c r="F112" s="15" t="str">
        <f>IF(SUM('Test Sample Data'!F$3:F$98)&gt;10,IF(AND(ISNUMBER('Test Sample Data'!F111),'Test Sample Data'!F111&lt;$B$1,'Test Sample Data'!F111&gt;0),'Test Sample Data'!F111,$B$1),"")</f>
        <v/>
      </c>
      <c r="G112" s="15" t="str">
        <f>IF(SUM('Test Sample Data'!G$3:G$98)&gt;10,IF(AND(ISNUMBER('Test Sample Data'!G111),'Test Sample Data'!G111&lt;$B$1,'Test Sample Data'!G111&gt;0),'Test Sample Data'!G111,$B$1),"")</f>
        <v/>
      </c>
      <c r="H112" s="15" t="str">
        <f>IF(SUM('Test Sample Data'!H$3:H$98)&gt;10,IF(AND(ISNUMBER('Test Sample Data'!H111),'Test Sample Data'!H111&lt;$B$1,'Test Sample Data'!H111&gt;0),'Test Sample Data'!H111,$B$1),"")</f>
        <v/>
      </c>
      <c r="I112" s="15" t="str">
        <f>IF(SUM('Test Sample Data'!I$3:I$98)&gt;10,IF(AND(ISNUMBER('Test Sample Data'!I111),'Test Sample Data'!I111&lt;$B$1,'Test Sample Data'!I111&gt;0),'Test Sample Data'!I111,$B$1),"")</f>
        <v/>
      </c>
      <c r="J112" s="15" t="str">
        <f>IF(SUM('Test Sample Data'!J$3:J$98)&gt;10,IF(AND(ISNUMBER('Test Sample Data'!J111),'Test Sample Data'!J111&lt;$B$1,'Test Sample Data'!J111&gt;0),'Test Sample Data'!J111,$B$1),"")</f>
        <v/>
      </c>
      <c r="K112" s="15" t="str">
        <f>IF(SUM('Test Sample Data'!K$3:K$98)&gt;10,IF(AND(ISNUMBER('Test Sample Data'!K111),'Test Sample Data'!K111&lt;$B$1,'Test Sample Data'!K111&gt;0),'Test Sample Data'!K111,$B$1),"")</f>
        <v/>
      </c>
      <c r="L112" s="15" t="str">
        <f>IF(SUM('Test Sample Data'!L$3:L$98)&gt;10,IF(AND(ISNUMBER('Test Sample Data'!L111),'Test Sample Data'!L111&lt;$B$1,'Test Sample Data'!L111&gt;0),'Test Sample Data'!L111,$B$1),"")</f>
        <v/>
      </c>
      <c r="M112" s="15" t="str">
        <f>IF(SUM('Test Sample Data'!M$3:M$98)&gt;10,IF(AND(ISNUMBER('Test Sample Data'!M111),'Test Sample Data'!M111&lt;$B$1,'Test Sample Data'!M111&gt;0),'Test Sample Data'!M111,$B$1),"")</f>
        <v/>
      </c>
      <c r="N112" s="15" t="str">
        <f>'Gene Table'!D111</f>
        <v>NM_000639</v>
      </c>
      <c r="O112" s="14" t="s">
        <v>57</v>
      </c>
      <c r="P112" s="15" t="str">
        <f>IF(SUM('Control Sample Data'!D$3:D$98)&gt;10,IF(AND(ISNUMBER('Control Sample Data'!D111),'Control Sample Data'!D111&lt;$B$1,'Control Sample Data'!D111&gt;0),'Control Sample Data'!D111,$B$1),"")</f>
        <v/>
      </c>
      <c r="Q112" s="15" t="str">
        <f>IF(SUM('Control Sample Data'!E$3:E$98)&gt;10,IF(AND(ISNUMBER('Control Sample Data'!E111),'Control Sample Data'!E111&lt;$B$1,'Control Sample Data'!E111&gt;0),'Control Sample Data'!E111,$B$1),"")</f>
        <v/>
      </c>
      <c r="R112" s="15" t="str">
        <f>IF(SUM('Control Sample Data'!F$3:F$98)&gt;10,IF(AND(ISNUMBER('Control Sample Data'!F111),'Control Sample Data'!F111&lt;$B$1,'Control Sample Data'!F111&gt;0),'Control Sample Data'!F111,$B$1),"")</f>
        <v/>
      </c>
      <c r="S112" s="15" t="str">
        <f>IF(SUM('Control Sample Data'!G$3:G$98)&gt;10,IF(AND(ISNUMBER('Control Sample Data'!G111),'Control Sample Data'!G111&lt;$B$1,'Control Sample Data'!G111&gt;0),'Control Sample Data'!G111,$B$1),"")</f>
        <v/>
      </c>
      <c r="T112" s="15" t="str">
        <f>IF(SUM('Control Sample Data'!H$3:H$98)&gt;10,IF(AND(ISNUMBER('Control Sample Data'!H111),'Control Sample Data'!H111&lt;$B$1,'Control Sample Data'!H111&gt;0),'Control Sample Data'!H111,$B$1),"")</f>
        <v/>
      </c>
      <c r="U112" s="15" t="str">
        <f>IF(SUM('Control Sample Data'!I$3:I$98)&gt;10,IF(AND(ISNUMBER('Control Sample Data'!I111),'Control Sample Data'!I111&lt;$B$1,'Control Sample Data'!I111&gt;0),'Control Sample Data'!I111,$B$1),"")</f>
        <v/>
      </c>
      <c r="V112" s="15" t="str">
        <f>IF(SUM('Control Sample Data'!J$3:J$98)&gt;10,IF(AND(ISNUMBER('Control Sample Data'!J111),'Control Sample Data'!J111&lt;$B$1,'Control Sample Data'!J111&gt;0),'Control Sample Data'!J111,$B$1),"")</f>
        <v/>
      </c>
      <c r="W112" s="15" t="str">
        <f>IF(SUM('Control Sample Data'!K$3:K$98)&gt;10,IF(AND(ISNUMBER('Control Sample Data'!K111),'Control Sample Data'!K111&lt;$B$1,'Control Sample Data'!K111&gt;0),'Control Sample Data'!K111,$B$1),"")</f>
        <v/>
      </c>
      <c r="X112" s="15" t="str">
        <f>IF(SUM('Control Sample Data'!L$3:L$98)&gt;10,IF(AND(ISNUMBER('Control Sample Data'!L111),'Control Sample Data'!L111&lt;$B$1,'Control Sample Data'!L111&gt;0),'Control Sample Data'!L111,$B$1),"")</f>
        <v/>
      </c>
      <c r="Y112" s="39" t="str">
        <f>IF(SUM('Control Sample Data'!M$3:M$98)&gt;10,IF(AND(ISNUMBER('Control Sample Data'!M111),'Control Sample Data'!M111&lt;$B$1,'Control Sample Data'!M111&gt;0),'Control Sample Data'!M111,$B$1),"")</f>
        <v/>
      </c>
      <c r="Z112" s="36" t="str">
        <f>IF(ISERROR(VLOOKUP('Choose Housekeeping Genes'!$C15,Calculations!$C$100:$M$195,2,0)),"",VLOOKUP('Choose Housekeeping Genes'!$C15,Calculations!$C$100:$M$195,2,0))</f>
        <v/>
      </c>
      <c r="AA112" s="36" t="str">
        <f>IF(ISERROR(VLOOKUP('Choose Housekeeping Genes'!$C15,Calculations!$C$100:$M$195,3,0)),"",VLOOKUP('Choose Housekeeping Genes'!$C15,Calculations!$C$100:$M$195,3,0))</f>
        <v/>
      </c>
      <c r="AB112" s="36" t="str">
        <f>IF(ISERROR(VLOOKUP('Choose Housekeeping Genes'!$C15,Calculations!$C$100:$M$195,4,0)),"",VLOOKUP('Choose Housekeeping Genes'!$C15,Calculations!$C$100:$M$195,4,0))</f>
        <v/>
      </c>
      <c r="AC112" s="36" t="str">
        <f>IF(ISERROR(VLOOKUP('Choose Housekeeping Genes'!$C15,Calculations!$C$100:$M$195,5,0)),"",VLOOKUP('Choose Housekeeping Genes'!$C15,Calculations!$C$100:$M$195,5,0))</f>
        <v/>
      </c>
      <c r="AD112" s="36" t="str">
        <f>IF(ISERROR(VLOOKUP('Choose Housekeeping Genes'!$C15,Calculations!$C$100:$M$195,6,0)),"",VLOOKUP('Choose Housekeeping Genes'!$C15,Calculations!$C$100:$M$195,6,0))</f>
        <v/>
      </c>
      <c r="AE112" s="36" t="str">
        <f>IF(ISERROR(VLOOKUP('Choose Housekeeping Genes'!$C15,Calculations!$C$100:$M$195,7,0)),"",VLOOKUP('Choose Housekeeping Genes'!$C15,Calculations!$C$100:$M$195,7,0))</f>
        <v/>
      </c>
      <c r="AF112" s="36" t="str">
        <f>IF(ISERROR(VLOOKUP('Choose Housekeeping Genes'!$C15,Calculations!$C$100:$M$195,8,0)),"",VLOOKUP('Choose Housekeeping Genes'!$C15,Calculations!$C$100:$M$195,8,0))</f>
        <v/>
      </c>
      <c r="AG112" s="36" t="str">
        <f>IF(ISERROR(VLOOKUP('Choose Housekeeping Genes'!$C15,Calculations!$C$100:$M$195,9,0)),"",VLOOKUP('Choose Housekeeping Genes'!$C15,Calculations!$C$100:$M$195,9,0))</f>
        <v/>
      </c>
      <c r="AH112" s="36" t="str">
        <f>IF(ISERROR(VLOOKUP('Choose Housekeeping Genes'!$C15,Calculations!$C$100:$M$195,10,0)),"",VLOOKUP('Choose Housekeeping Genes'!$C15,Calculations!$C$100:$M$195,10,0))</f>
        <v/>
      </c>
      <c r="AI112" s="36" t="str">
        <f>IF(ISERROR(VLOOKUP('Choose Housekeeping Genes'!$C15,Calculations!$C$100:$M$195,11,0)),"",VLOOKUP('Choose Housekeeping Genes'!$C15,Calculations!$C$100:$M$195,11,0))</f>
        <v/>
      </c>
      <c r="AJ112" s="36" t="str">
        <f>IF(ISERROR(VLOOKUP('Choose Housekeeping Genes'!$C15,Calculations!$C$100:$Y$195,14,0)),"",VLOOKUP('Choose Housekeeping Genes'!$C15,Calculations!$C$100:$Y$195,14,0))</f>
        <v/>
      </c>
      <c r="AK112" s="36" t="str">
        <f>IF(ISERROR(VLOOKUP('Choose Housekeeping Genes'!$C15,Calculations!$C$100:$Y$195,15,0)),"",VLOOKUP('Choose Housekeeping Genes'!$C15,Calculations!$C$100:$Y$195,15,0))</f>
        <v/>
      </c>
      <c r="AL112" s="36" t="str">
        <f>IF(ISERROR(VLOOKUP('Choose Housekeeping Genes'!$C15,Calculations!$C$100:$Y$195,16,0)),"",VLOOKUP('Choose Housekeeping Genes'!$C15,Calculations!$C$100:$Y$195,16,0))</f>
        <v/>
      </c>
      <c r="AM112" s="36" t="str">
        <f>IF(ISERROR(VLOOKUP('Choose Housekeeping Genes'!$C15,Calculations!$C$100:$Y$195,17,0)),"",VLOOKUP('Choose Housekeeping Genes'!$C15,Calculations!$C$100:$Y$195,17,0))</f>
        <v/>
      </c>
      <c r="AN112" s="36" t="str">
        <f>IF(ISERROR(VLOOKUP('Choose Housekeeping Genes'!$C15,Calculations!$C$100:$Y$195,18,0)),"",VLOOKUP('Choose Housekeeping Genes'!$C15,Calculations!$C$100:$Y$195,18,0))</f>
        <v/>
      </c>
      <c r="AO112" s="36" t="str">
        <f>IF(ISERROR(VLOOKUP('Choose Housekeeping Genes'!$C15,Calculations!$C$100:$Y$195,19,0)),"",VLOOKUP('Choose Housekeeping Genes'!$C15,Calculations!$C$100:$Y$195,19,0))</f>
        <v/>
      </c>
      <c r="AP112" s="36" t="str">
        <f>IF(ISERROR(VLOOKUP('Choose Housekeeping Genes'!$C15,Calculations!$C$100:$Y$195,20,0)),"",VLOOKUP('Choose Housekeeping Genes'!$C15,Calculations!$C$100:$Y$195,20,0))</f>
        <v/>
      </c>
      <c r="AQ112" s="36" t="str">
        <f>IF(ISERROR(VLOOKUP('Choose Housekeeping Genes'!$C15,Calculations!$C$100:$Y$195,21,0)),"",VLOOKUP('Choose Housekeeping Genes'!$C15,Calculations!$C$100:$Y$195,21,0))</f>
        <v/>
      </c>
      <c r="AR112" s="36" t="str">
        <f>IF(ISERROR(VLOOKUP('Choose Housekeeping Genes'!$C15,Calculations!$C$100:$Y$195,22,0)),"",VLOOKUP('Choose Housekeeping Genes'!$C15,Calculations!$C$100:$Y$195,22,0))</f>
        <v/>
      </c>
      <c r="AS112" s="36" t="str">
        <f>IF(ISERROR(VLOOKUP('Choose Housekeeping Genes'!$C15,Calculations!$C$100:$Y$195,23,0)),"",VLOOKUP('Choose Housekeeping Genes'!$C15,Calculations!$C$100:$Y$195,23,0))</f>
        <v/>
      </c>
      <c r="AT112" s="34" t="str">
        <f t="shared" si="106"/>
        <v/>
      </c>
      <c r="AU112" s="34" t="str">
        <f t="shared" si="107"/>
        <v/>
      </c>
      <c r="AV112" s="34" t="str">
        <f t="shared" si="108"/>
        <v/>
      </c>
      <c r="AW112" s="34" t="str">
        <f t="shared" si="109"/>
        <v/>
      </c>
      <c r="AX112" s="34" t="str">
        <f t="shared" si="110"/>
        <v/>
      </c>
      <c r="AY112" s="34" t="str">
        <f t="shared" si="111"/>
        <v/>
      </c>
      <c r="AZ112" s="34" t="str">
        <f t="shared" si="112"/>
        <v/>
      </c>
      <c r="BA112" s="34" t="str">
        <f t="shared" si="113"/>
        <v/>
      </c>
      <c r="BB112" s="34" t="str">
        <f t="shared" si="114"/>
        <v/>
      </c>
      <c r="BC112" s="34" t="str">
        <f t="shared" si="115"/>
        <v/>
      </c>
      <c r="BD112" s="34" t="str">
        <f t="shared" si="117"/>
        <v/>
      </c>
      <c r="BE112" s="34" t="str">
        <f t="shared" si="118"/>
        <v/>
      </c>
      <c r="BF112" s="34" t="str">
        <f t="shared" si="119"/>
        <v/>
      </c>
      <c r="BG112" s="34" t="str">
        <f t="shared" si="120"/>
        <v/>
      </c>
      <c r="BH112" s="34" t="str">
        <f t="shared" si="121"/>
        <v/>
      </c>
      <c r="BI112" s="34" t="str">
        <f t="shared" si="122"/>
        <v/>
      </c>
      <c r="BJ112" s="34" t="str">
        <f t="shared" si="123"/>
        <v/>
      </c>
      <c r="BK112" s="34" t="str">
        <f t="shared" si="124"/>
        <v/>
      </c>
      <c r="BL112" s="34" t="str">
        <f t="shared" si="125"/>
        <v/>
      </c>
      <c r="BM112" s="34" t="str">
        <f t="shared" si="126"/>
        <v/>
      </c>
      <c r="BN112" s="36" t="e">
        <f t="shared" si="127"/>
        <v>#DIV/0!</v>
      </c>
      <c r="BO112" s="36" t="e">
        <f t="shared" si="128"/>
        <v>#DIV/0!</v>
      </c>
      <c r="BP112" s="37" t="str">
        <f t="shared" si="86"/>
        <v/>
      </c>
      <c r="BQ112" s="37" t="str">
        <f t="shared" si="87"/>
        <v/>
      </c>
      <c r="BR112" s="37" t="str">
        <f t="shared" si="88"/>
        <v/>
      </c>
      <c r="BS112" s="37" t="str">
        <f t="shared" si="89"/>
        <v/>
      </c>
      <c r="BT112" s="37" t="str">
        <f t="shared" si="90"/>
        <v/>
      </c>
      <c r="BU112" s="37" t="str">
        <f t="shared" si="91"/>
        <v/>
      </c>
      <c r="BV112" s="37" t="str">
        <f t="shared" si="92"/>
        <v/>
      </c>
      <c r="BW112" s="37" t="str">
        <f t="shared" si="93"/>
        <v/>
      </c>
      <c r="BX112" s="37" t="str">
        <f t="shared" si="94"/>
        <v/>
      </c>
      <c r="BY112" s="37" t="str">
        <f t="shared" si="95"/>
        <v/>
      </c>
      <c r="BZ112" s="37" t="str">
        <f t="shared" si="96"/>
        <v/>
      </c>
      <c r="CA112" s="37" t="str">
        <f t="shared" si="97"/>
        <v/>
      </c>
      <c r="CB112" s="37" t="str">
        <f t="shared" si="98"/>
        <v/>
      </c>
      <c r="CC112" s="37" t="str">
        <f t="shared" si="99"/>
        <v/>
      </c>
      <c r="CD112" s="37" t="str">
        <f t="shared" si="100"/>
        <v/>
      </c>
      <c r="CE112" s="37" t="str">
        <f t="shared" si="101"/>
        <v/>
      </c>
      <c r="CF112" s="37" t="str">
        <f t="shared" si="102"/>
        <v/>
      </c>
      <c r="CG112" s="37" t="str">
        <f t="shared" si="103"/>
        <v/>
      </c>
      <c r="CH112" s="37" t="str">
        <f t="shared" si="104"/>
        <v/>
      </c>
      <c r="CI112" s="37" t="str">
        <f t="shared" si="105"/>
        <v/>
      </c>
    </row>
    <row r="113" spans="1:87">
      <c r="A113" s="16"/>
      <c r="B113" s="14" t="str">
        <f>'Gene Table'!D112</f>
        <v>NM_000418</v>
      </c>
      <c r="C113" s="14" t="s">
        <v>61</v>
      </c>
      <c r="D113" s="15" t="str">
        <f>IF(SUM('Test Sample Data'!D$3:D$98)&gt;10,IF(AND(ISNUMBER('Test Sample Data'!D112),'Test Sample Data'!D112&lt;$B$1,'Test Sample Data'!D112&gt;0),'Test Sample Data'!D112,$B$1),"")</f>
        <v/>
      </c>
      <c r="E113" s="15" t="str">
        <f>IF(SUM('Test Sample Data'!E$3:E$98)&gt;10,IF(AND(ISNUMBER('Test Sample Data'!E112),'Test Sample Data'!E112&lt;$B$1,'Test Sample Data'!E112&gt;0),'Test Sample Data'!E112,$B$1),"")</f>
        <v/>
      </c>
      <c r="F113" s="15" t="str">
        <f>IF(SUM('Test Sample Data'!F$3:F$98)&gt;10,IF(AND(ISNUMBER('Test Sample Data'!F112),'Test Sample Data'!F112&lt;$B$1,'Test Sample Data'!F112&gt;0),'Test Sample Data'!F112,$B$1),"")</f>
        <v/>
      </c>
      <c r="G113" s="15" t="str">
        <f>IF(SUM('Test Sample Data'!G$3:G$98)&gt;10,IF(AND(ISNUMBER('Test Sample Data'!G112),'Test Sample Data'!G112&lt;$B$1,'Test Sample Data'!G112&gt;0),'Test Sample Data'!G112,$B$1),"")</f>
        <v/>
      </c>
      <c r="H113" s="15" t="str">
        <f>IF(SUM('Test Sample Data'!H$3:H$98)&gt;10,IF(AND(ISNUMBER('Test Sample Data'!H112),'Test Sample Data'!H112&lt;$B$1,'Test Sample Data'!H112&gt;0),'Test Sample Data'!H112,$B$1),"")</f>
        <v/>
      </c>
      <c r="I113" s="15" t="str">
        <f>IF(SUM('Test Sample Data'!I$3:I$98)&gt;10,IF(AND(ISNUMBER('Test Sample Data'!I112),'Test Sample Data'!I112&lt;$B$1,'Test Sample Data'!I112&gt;0),'Test Sample Data'!I112,$B$1),"")</f>
        <v/>
      </c>
      <c r="J113" s="15" t="str">
        <f>IF(SUM('Test Sample Data'!J$3:J$98)&gt;10,IF(AND(ISNUMBER('Test Sample Data'!J112),'Test Sample Data'!J112&lt;$B$1,'Test Sample Data'!J112&gt;0),'Test Sample Data'!J112,$B$1),"")</f>
        <v/>
      </c>
      <c r="K113" s="15" t="str">
        <f>IF(SUM('Test Sample Data'!K$3:K$98)&gt;10,IF(AND(ISNUMBER('Test Sample Data'!K112),'Test Sample Data'!K112&lt;$B$1,'Test Sample Data'!K112&gt;0),'Test Sample Data'!K112,$B$1),"")</f>
        <v/>
      </c>
      <c r="L113" s="15" t="str">
        <f>IF(SUM('Test Sample Data'!L$3:L$98)&gt;10,IF(AND(ISNUMBER('Test Sample Data'!L112),'Test Sample Data'!L112&lt;$B$1,'Test Sample Data'!L112&gt;0),'Test Sample Data'!L112,$B$1),"")</f>
        <v/>
      </c>
      <c r="M113" s="15" t="str">
        <f>IF(SUM('Test Sample Data'!M$3:M$98)&gt;10,IF(AND(ISNUMBER('Test Sample Data'!M112),'Test Sample Data'!M112&lt;$B$1,'Test Sample Data'!M112&gt;0),'Test Sample Data'!M112,$B$1),"")</f>
        <v/>
      </c>
      <c r="N113" s="15" t="str">
        <f>'Gene Table'!D112</f>
        <v>NM_000418</v>
      </c>
      <c r="O113" s="14" t="s">
        <v>61</v>
      </c>
      <c r="P113" s="15" t="str">
        <f>IF(SUM('Control Sample Data'!D$3:D$98)&gt;10,IF(AND(ISNUMBER('Control Sample Data'!D112),'Control Sample Data'!D112&lt;$B$1,'Control Sample Data'!D112&gt;0),'Control Sample Data'!D112,$B$1),"")</f>
        <v/>
      </c>
      <c r="Q113" s="15" t="str">
        <f>IF(SUM('Control Sample Data'!E$3:E$98)&gt;10,IF(AND(ISNUMBER('Control Sample Data'!E112),'Control Sample Data'!E112&lt;$B$1,'Control Sample Data'!E112&gt;0),'Control Sample Data'!E112,$B$1),"")</f>
        <v/>
      </c>
      <c r="R113" s="15" t="str">
        <f>IF(SUM('Control Sample Data'!F$3:F$98)&gt;10,IF(AND(ISNUMBER('Control Sample Data'!F112),'Control Sample Data'!F112&lt;$B$1,'Control Sample Data'!F112&gt;0),'Control Sample Data'!F112,$B$1),"")</f>
        <v/>
      </c>
      <c r="S113" s="15" t="str">
        <f>IF(SUM('Control Sample Data'!G$3:G$98)&gt;10,IF(AND(ISNUMBER('Control Sample Data'!G112),'Control Sample Data'!G112&lt;$B$1,'Control Sample Data'!G112&gt;0),'Control Sample Data'!G112,$B$1),"")</f>
        <v/>
      </c>
      <c r="T113" s="15" t="str">
        <f>IF(SUM('Control Sample Data'!H$3:H$98)&gt;10,IF(AND(ISNUMBER('Control Sample Data'!H112),'Control Sample Data'!H112&lt;$B$1,'Control Sample Data'!H112&gt;0),'Control Sample Data'!H112,$B$1),"")</f>
        <v/>
      </c>
      <c r="U113" s="15" t="str">
        <f>IF(SUM('Control Sample Data'!I$3:I$98)&gt;10,IF(AND(ISNUMBER('Control Sample Data'!I112),'Control Sample Data'!I112&lt;$B$1,'Control Sample Data'!I112&gt;0),'Control Sample Data'!I112,$B$1),"")</f>
        <v/>
      </c>
      <c r="V113" s="15" t="str">
        <f>IF(SUM('Control Sample Data'!J$3:J$98)&gt;10,IF(AND(ISNUMBER('Control Sample Data'!J112),'Control Sample Data'!J112&lt;$B$1,'Control Sample Data'!J112&gt;0),'Control Sample Data'!J112,$B$1),"")</f>
        <v/>
      </c>
      <c r="W113" s="15" t="str">
        <f>IF(SUM('Control Sample Data'!K$3:K$98)&gt;10,IF(AND(ISNUMBER('Control Sample Data'!K112),'Control Sample Data'!K112&lt;$B$1,'Control Sample Data'!K112&gt;0),'Control Sample Data'!K112,$B$1),"")</f>
        <v/>
      </c>
      <c r="X113" s="15" t="str">
        <f>IF(SUM('Control Sample Data'!L$3:L$98)&gt;10,IF(AND(ISNUMBER('Control Sample Data'!L112),'Control Sample Data'!L112&lt;$B$1,'Control Sample Data'!L112&gt;0),'Control Sample Data'!L112,$B$1),"")</f>
        <v/>
      </c>
      <c r="Y113" s="39" t="str">
        <f>IF(SUM('Control Sample Data'!M$3:M$98)&gt;10,IF(AND(ISNUMBER('Control Sample Data'!M112),'Control Sample Data'!M112&lt;$B$1,'Control Sample Data'!M112&gt;0),'Control Sample Data'!M112,$B$1),"")</f>
        <v/>
      </c>
      <c r="Z113" s="36" t="str">
        <f>IF(ISERROR(VLOOKUP('Choose Housekeeping Genes'!$C16,Calculations!$C$100:$M$195,2,0)),"",VLOOKUP('Choose Housekeeping Genes'!$C16,Calculations!$C$100:$M$195,2,0))</f>
        <v/>
      </c>
      <c r="AA113" s="36" t="str">
        <f>IF(ISERROR(VLOOKUP('Choose Housekeeping Genes'!$C16,Calculations!$C$100:$M$195,3,0)),"",VLOOKUP('Choose Housekeeping Genes'!$C16,Calculations!$C$100:$M$195,3,0))</f>
        <v/>
      </c>
      <c r="AB113" s="36" t="str">
        <f>IF(ISERROR(VLOOKUP('Choose Housekeeping Genes'!$C16,Calculations!$C$100:$M$195,4,0)),"",VLOOKUP('Choose Housekeeping Genes'!$C16,Calculations!$C$100:$M$195,4,0))</f>
        <v/>
      </c>
      <c r="AC113" s="36" t="str">
        <f>IF(ISERROR(VLOOKUP('Choose Housekeeping Genes'!$C16,Calculations!$C$100:$M$195,5,0)),"",VLOOKUP('Choose Housekeeping Genes'!$C16,Calculations!$C$100:$M$195,5,0))</f>
        <v/>
      </c>
      <c r="AD113" s="36" t="str">
        <f>IF(ISERROR(VLOOKUP('Choose Housekeeping Genes'!$C16,Calculations!$C$100:$M$195,6,0)),"",VLOOKUP('Choose Housekeeping Genes'!$C16,Calculations!$C$100:$M$195,6,0))</f>
        <v/>
      </c>
      <c r="AE113" s="36" t="str">
        <f>IF(ISERROR(VLOOKUP('Choose Housekeeping Genes'!$C16,Calculations!$C$100:$M$195,7,0)),"",VLOOKUP('Choose Housekeeping Genes'!$C16,Calculations!$C$100:$M$195,7,0))</f>
        <v/>
      </c>
      <c r="AF113" s="36" t="str">
        <f>IF(ISERROR(VLOOKUP('Choose Housekeeping Genes'!$C16,Calculations!$C$100:$M$195,8,0)),"",VLOOKUP('Choose Housekeeping Genes'!$C16,Calculations!$C$100:$M$195,8,0))</f>
        <v/>
      </c>
      <c r="AG113" s="36" t="str">
        <f>IF(ISERROR(VLOOKUP('Choose Housekeeping Genes'!$C16,Calculations!$C$100:$M$195,9,0)),"",VLOOKUP('Choose Housekeeping Genes'!$C16,Calculations!$C$100:$M$195,9,0))</f>
        <v/>
      </c>
      <c r="AH113" s="36" t="str">
        <f>IF(ISERROR(VLOOKUP('Choose Housekeeping Genes'!$C16,Calculations!$C$100:$M$195,10,0)),"",VLOOKUP('Choose Housekeeping Genes'!$C16,Calculations!$C$100:$M$195,10,0))</f>
        <v/>
      </c>
      <c r="AI113" s="36" t="str">
        <f>IF(ISERROR(VLOOKUP('Choose Housekeeping Genes'!$C16,Calculations!$C$100:$M$195,11,0)),"",VLOOKUP('Choose Housekeeping Genes'!$C16,Calculations!$C$100:$M$195,11,0))</f>
        <v/>
      </c>
      <c r="AJ113" s="36" t="str">
        <f>IF(ISERROR(VLOOKUP('Choose Housekeeping Genes'!$C16,Calculations!$C$100:$Y$195,14,0)),"",VLOOKUP('Choose Housekeeping Genes'!$C16,Calculations!$C$100:$Y$195,14,0))</f>
        <v/>
      </c>
      <c r="AK113" s="36" t="str">
        <f>IF(ISERROR(VLOOKUP('Choose Housekeeping Genes'!$C16,Calculations!$C$100:$Y$195,15,0)),"",VLOOKUP('Choose Housekeeping Genes'!$C16,Calculations!$C$100:$Y$195,15,0))</f>
        <v/>
      </c>
      <c r="AL113" s="36" t="str">
        <f>IF(ISERROR(VLOOKUP('Choose Housekeeping Genes'!$C16,Calculations!$C$100:$Y$195,16,0)),"",VLOOKUP('Choose Housekeeping Genes'!$C16,Calculations!$C$100:$Y$195,16,0))</f>
        <v/>
      </c>
      <c r="AM113" s="36" t="str">
        <f>IF(ISERROR(VLOOKUP('Choose Housekeeping Genes'!$C16,Calculations!$C$100:$Y$195,17,0)),"",VLOOKUP('Choose Housekeeping Genes'!$C16,Calculations!$C$100:$Y$195,17,0))</f>
        <v/>
      </c>
      <c r="AN113" s="36" t="str">
        <f>IF(ISERROR(VLOOKUP('Choose Housekeeping Genes'!$C16,Calculations!$C$100:$Y$195,18,0)),"",VLOOKUP('Choose Housekeeping Genes'!$C16,Calculations!$C$100:$Y$195,18,0))</f>
        <v/>
      </c>
      <c r="AO113" s="36" t="str">
        <f>IF(ISERROR(VLOOKUP('Choose Housekeeping Genes'!$C16,Calculations!$C$100:$Y$195,19,0)),"",VLOOKUP('Choose Housekeeping Genes'!$C16,Calculations!$C$100:$Y$195,19,0))</f>
        <v/>
      </c>
      <c r="AP113" s="36" t="str">
        <f>IF(ISERROR(VLOOKUP('Choose Housekeeping Genes'!$C16,Calculations!$C$100:$Y$195,20,0)),"",VLOOKUP('Choose Housekeeping Genes'!$C16,Calculations!$C$100:$Y$195,20,0))</f>
        <v/>
      </c>
      <c r="AQ113" s="36" t="str">
        <f>IF(ISERROR(VLOOKUP('Choose Housekeeping Genes'!$C16,Calculations!$C$100:$Y$195,21,0)),"",VLOOKUP('Choose Housekeeping Genes'!$C16,Calculations!$C$100:$Y$195,21,0))</f>
        <v/>
      </c>
      <c r="AR113" s="36" t="str">
        <f>IF(ISERROR(VLOOKUP('Choose Housekeeping Genes'!$C16,Calculations!$C$100:$Y$195,22,0)),"",VLOOKUP('Choose Housekeeping Genes'!$C16,Calculations!$C$100:$Y$195,22,0))</f>
        <v/>
      </c>
      <c r="AS113" s="36" t="str">
        <f>IF(ISERROR(VLOOKUP('Choose Housekeeping Genes'!$C16,Calculations!$C$100:$Y$195,23,0)),"",VLOOKUP('Choose Housekeeping Genes'!$C16,Calculations!$C$100:$Y$195,23,0))</f>
        <v/>
      </c>
      <c r="AT113" s="34" t="str">
        <f t="shared" si="106"/>
        <v/>
      </c>
      <c r="AU113" s="34" t="str">
        <f t="shared" si="107"/>
        <v/>
      </c>
      <c r="AV113" s="34" t="str">
        <f t="shared" si="108"/>
        <v/>
      </c>
      <c r="AW113" s="34" t="str">
        <f t="shared" si="109"/>
        <v/>
      </c>
      <c r="AX113" s="34" t="str">
        <f t="shared" si="110"/>
        <v/>
      </c>
      <c r="AY113" s="34" t="str">
        <f t="shared" si="111"/>
        <v/>
      </c>
      <c r="AZ113" s="34" t="str">
        <f t="shared" si="112"/>
        <v/>
      </c>
      <c r="BA113" s="34" t="str">
        <f t="shared" si="113"/>
        <v/>
      </c>
      <c r="BB113" s="34" t="str">
        <f t="shared" si="114"/>
        <v/>
      </c>
      <c r="BC113" s="34" t="str">
        <f t="shared" si="115"/>
        <v/>
      </c>
      <c r="BD113" s="34" t="str">
        <f t="shared" si="117"/>
        <v/>
      </c>
      <c r="BE113" s="34" t="str">
        <f t="shared" si="118"/>
        <v/>
      </c>
      <c r="BF113" s="34" t="str">
        <f t="shared" si="119"/>
        <v/>
      </c>
      <c r="BG113" s="34" t="str">
        <f t="shared" si="120"/>
        <v/>
      </c>
      <c r="BH113" s="34" t="str">
        <f t="shared" si="121"/>
        <v/>
      </c>
      <c r="BI113" s="34" t="str">
        <f t="shared" si="122"/>
        <v/>
      </c>
      <c r="BJ113" s="34" t="str">
        <f t="shared" si="123"/>
        <v/>
      </c>
      <c r="BK113" s="34" t="str">
        <f t="shared" si="124"/>
        <v/>
      </c>
      <c r="BL113" s="34" t="str">
        <f t="shared" si="125"/>
        <v/>
      </c>
      <c r="BM113" s="34" t="str">
        <f t="shared" si="126"/>
        <v/>
      </c>
      <c r="BN113" s="36" t="e">
        <f t="shared" si="127"/>
        <v>#DIV/0!</v>
      </c>
      <c r="BO113" s="36" t="e">
        <f t="shared" si="128"/>
        <v>#DIV/0!</v>
      </c>
      <c r="BP113" s="37" t="str">
        <f t="shared" si="86"/>
        <v/>
      </c>
      <c r="BQ113" s="37" t="str">
        <f t="shared" si="87"/>
        <v/>
      </c>
      <c r="BR113" s="37" t="str">
        <f t="shared" si="88"/>
        <v/>
      </c>
      <c r="BS113" s="37" t="str">
        <f t="shared" si="89"/>
        <v/>
      </c>
      <c r="BT113" s="37" t="str">
        <f t="shared" si="90"/>
        <v/>
      </c>
      <c r="BU113" s="37" t="str">
        <f t="shared" si="91"/>
        <v/>
      </c>
      <c r="BV113" s="37" t="str">
        <f t="shared" si="92"/>
        <v/>
      </c>
      <c r="BW113" s="37" t="str">
        <f t="shared" si="93"/>
        <v/>
      </c>
      <c r="BX113" s="37" t="str">
        <f t="shared" si="94"/>
        <v/>
      </c>
      <c r="BY113" s="37" t="str">
        <f t="shared" si="95"/>
        <v/>
      </c>
      <c r="BZ113" s="37" t="str">
        <f t="shared" si="96"/>
        <v/>
      </c>
      <c r="CA113" s="37" t="str">
        <f t="shared" si="97"/>
        <v/>
      </c>
      <c r="CB113" s="37" t="str">
        <f t="shared" si="98"/>
        <v/>
      </c>
      <c r="CC113" s="37" t="str">
        <f t="shared" si="99"/>
        <v/>
      </c>
      <c r="CD113" s="37" t="str">
        <f t="shared" si="100"/>
        <v/>
      </c>
      <c r="CE113" s="37" t="str">
        <f t="shared" si="101"/>
        <v/>
      </c>
      <c r="CF113" s="37" t="str">
        <f t="shared" si="102"/>
        <v/>
      </c>
      <c r="CG113" s="37" t="str">
        <f t="shared" si="103"/>
        <v/>
      </c>
      <c r="CH113" s="37" t="str">
        <f t="shared" si="104"/>
        <v/>
      </c>
      <c r="CI113" s="37" t="str">
        <f t="shared" si="105"/>
        <v/>
      </c>
    </row>
    <row r="114" spans="1:87">
      <c r="A114" s="16"/>
      <c r="B114" s="14" t="str">
        <f>'Gene Table'!D113</f>
        <v>NM_000586</v>
      </c>
      <c r="C114" s="14" t="s">
        <v>65</v>
      </c>
      <c r="D114" s="15" t="str">
        <f>IF(SUM('Test Sample Data'!D$3:D$98)&gt;10,IF(AND(ISNUMBER('Test Sample Data'!D113),'Test Sample Data'!D113&lt;$B$1,'Test Sample Data'!D113&gt;0),'Test Sample Data'!D113,$B$1),"")</f>
        <v/>
      </c>
      <c r="E114" s="15" t="str">
        <f>IF(SUM('Test Sample Data'!E$3:E$98)&gt;10,IF(AND(ISNUMBER('Test Sample Data'!E113),'Test Sample Data'!E113&lt;$B$1,'Test Sample Data'!E113&gt;0),'Test Sample Data'!E113,$B$1),"")</f>
        <v/>
      </c>
      <c r="F114" s="15" t="str">
        <f>IF(SUM('Test Sample Data'!F$3:F$98)&gt;10,IF(AND(ISNUMBER('Test Sample Data'!F113),'Test Sample Data'!F113&lt;$B$1,'Test Sample Data'!F113&gt;0),'Test Sample Data'!F113,$B$1),"")</f>
        <v/>
      </c>
      <c r="G114" s="15" t="str">
        <f>IF(SUM('Test Sample Data'!G$3:G$98)&gt;10,IF(AND(ISNUMBER('Test Sample Data'!G113),'Test Sample Data'!G113&lt;$B$1,'Test Sample Data'!G113&gt;0),'Test Sample Data'!G113,$B$1),"")</f>
        <v/>
      </c>
      <c r="H114" s="15" t="str">
        <f>IF(SUM('Test Sample Data'!H$3:H$98)&gt;10,IF(AND(ISNUMBER('Test Sample Data'!H113),'Test Sample Data'!H113&lt;$B$1,'Test Sample Data'!H113&gt;0),'Test Sample Data'!H113,$B$1),"")</f>
        <v/>
      </c>
      <c r="I114" s="15" t="str">
        <f>IF(SUM('Test Sample Data'!I$3:I$98)&gt;10,IF(AND(ISNUMBER('Test Sample Data'!I113),'Test Sample Data'!I113&lt;$B$1,'Test Sample Data'!I113&gt;0),'Test Sample Data'!I113,$B$1),"")</f>
        <v/>
      </c>
      <c r="J114" s="15" t="str">
        <f>IF(SUM('Test Sample Data'!J$3:J$98)&gt;10,IF(AND(ISNUMBER('Test Sample Data'!J113),'Test Sample Data'!J113&lt;$B$1,'Test Sample Data'!J113&gt;0),'Test Sample Data'!J113,$B$1),"")</f>
        <v/>
      </c>
      <c r="K114" s="15" t="str">
        <f>IF(SUM('Test Sample Data'!K$3:K$98)&gt;10,IF(AND(ISNUMBER('Test Sample Data'!K113),'Test Sample Data'!K113&lt;$B$1,'Test Sample Data'!K113&gt;0),'Test Sample Data'!K113,$B$1),"")</f>
        <v/>
      </c>
      <c r="L114" s="15" t="str">
        <f>IF(SUM('Test Sample Data'!L$3:L$98)&gt;10,IF(AND(ISNUMBER('Test Sample Data'!L113),'Test Sample Data'!L113&lt;$B$1,'Test Sample Data'!L113&gt;0),'Test Sample Data'!L113,$B$1),"")</f>
        <v/>
      </c>
      <c r="M114" s="15" t="str">
        <f>IF(SUM('Test Sample Data'!M$3:M$98)&gt;10,IF(AND(ISNUMBER('Test Sample Data'!M113),'Test Sample Data'!M113&lt;$B$1,'Test Sample Data'!M113&gt;0),'Test Sample Data'!M113,$B$1),"")</f>
        <v/>
      </c>
      <c r="N114" s="15" t="str">
        <f>'Gene Table'!D113</f>
        <v>NM_000586</v>
      </c>
      <c r="O114" s="14" t="s">
        <v>65</v>
      </c>
      <c r="P114" s="15" t="str">
        <f>IF(SUM('Control Sample Data'!D$3:D$98)&gt;10,IF(AND(ISNUMBER('Control Sample Data'!D113),'Control Sample Data'!D113&lt;$B$1,'Control Sample Data'!D113&gt;0),'Control Sample Data'!D113,$B$1),"")</f>
        <v/>
      </c>
      <c r="Q114" s="15" t="str">
        <f>IF(SUM('Control Sample Data'!E$3:E$98)&gt;10,IF(AND(ISNUMBER('Control Sample Data'!E113),'Control Sample Data'!E113&lt;$B$1,'Control Sample Data'!E113&gt;0),'Control Sample Data'!E113,$B$1),"")</f>
        <v/>
      </c>
      <c r="R114" s="15" t="str">
        <f>IF(SUM('Control Sample Data'!F$3:F$98)&gt;10,IF(AND(ISNUMBER('Control Sample Data'!F113),'Control Sample Data'!F113&lt;$B$1,'Control Sample Data'!F113&gt;0),'Control Sample Data'!F113,$B$1),"")</f>
        <v/>
      </c>
      <c r="S114" s="15" t="str">
        <f>IF(SUM('Control Sample Data'!G$3:G$98)&gt;10,IF(AND(ISNUMBER('Control Sample Data'!G113),'Control Sample Data'!G113&lt;$B$1,'Control Sample Data'!G113&gt;0),'Control Sample Data'!G113,$B$1),"")</f>
        <v/>
      </c>
      <c r="T114" s="15" t="str">
        <f>IF(SUM('Control Sample Data'!H$3:H$98)&gt;10,IF(AND(ISNUMBER('Control Sample Data'!H113),'Control Sample Data'!H113&lt;$B$1,'Control Sample Data'!H113&gt;0),'Control Sample Data'!H113,$B$1),"")</f>
        <v/>
      </c>
      <c r="U114" s="15" t="str">
        <f>IF(SUM('Control Sample Data'!I$3:I$98)&gt;10,IF(AND(ISNUMBER('Control Sample Data'!I113),'Control Sample Data'!I113&lt;$B$1,'Control Sample Data'!I113&gt;0),'Control Sample Data'!I113,$B$1),"")</f>
        <v/>
      </c>
      <c r="V114" s="15" t="str">
        <f>IF(SUM('Control Sample Data'!J$3:J$98)&gt;10,IF(AND(ISNUMBER('Control Sample Data'!J113),'Control Sample Data'!J113&lt;$B$1,'Control Sample Data'!J113&gt;0),'Control Sample Data'!J113,$B$1),"")</f>
        <v/>
      </c>
      <c r="W114" s="15" t="str">
        <f>IF(SUM('Control Sample Data'!K$3:K$98)&gt;10,IF(AND(ISNUMBER('Control Sample Data'!K113),'Control Sample Data'!K113&lt;$B$1,'Control Sample Data'!K113&gt;0),'Control Sample Data'!K113,$B$1),"")</f>
        <v/>
      </c>
      <c r="X114" s="15" t="str">
        <f>IF(SUM('Control Sample Data'!L$3:L$98)&gt;10,IF(AND(ISNUMBER('Control Sample Data'!L113),'Control Sample Data'!L113&lt;$B$1,'Control Sample Data'!L113&gt;0),'Control Sample Data'!L113,$B$1),"")</f>
        <v/>
      </c>
      <c r="Y114" s="39" t="str">
        <f>IF(SUM('Control Sample Data'!M$3:M$98)&gt;10,IF(AND(ISNUMBER('Control Sample Data'!M113),'Control Sample Data'!M113&lt;$B$1,'Control Sample Data'!M113&gt;0),'Control Sample Data'!M113,$B$1),"")</f>
        <v/>
      </c>
      <c r="Z114" s="36" t="str">
        <f>IF(ISERROR(VLOOKUP('Choose Housekeeping Genes'!$C17,Calculations!$C$100:$M$195,2,0)),"",VLOOKUP('Choose Housekeeping Genes'!$C17,Calculations!$C$100:$M$195,2,0))</f>
        <v/>
      </c>
      <c r="AA114" s="36" t="str">
        <f>IF(ISERROR(VLOOKUP('Choose Housekeeping Genes'!$C17,Calculations!$C$100:$M$195,3,0)),"",VLOOKUP('Choose Housekeeping Genes'!$C17,Calculations!$C$100:$M$195,3,0))</f>
        <v/>
      </c>
      <c r="AB114" s="36" t="str">
        <f>IF(ISERROR(VLOOKUP('Choose Housekeeping Genes'!$C17,Calculations!$C$100:$M$195,4,0)),"",VLOOKUP('Choose Housekeeping Genes'!$C17,Calculations!$C$100:$M$195,4,0))</f>
        <v/>
      </c>
      <c r="AC114" s="36" t="str">
        <f>IF(ISERROR(VLOOKUP('Choose Housekeeping Genes'!$C17,Calculations!$C$100:$M$195,5,0)),"",VLOOKUP('Choose Housekeeping Genes'!$C17,Calculations!$C$100:$M$195,5,0))</f>
        <v/>
      </c>
      <c r="AD114" s="36" t="str">
        <f>IF(ISERROR(VLOOKUP('Choose Housekeeping Genes'!$C17,Calculations!$C$100:$M$195,6,0)),"",VLOOKUP('Choose Housekeeping Genes'!$C17,Calculations!$C$100:$M$195,6,0))</f>
        <v/>
      </c>
      <c r="AE114" s="36" t="str">
        <f>IF(ISERROR(VLOOKUP('Choose Housekeeping Genes'!$C17,Calculations!$C$100:$M$195,7,0)),"",VLOOKUP('Choose Housekeeping Genes'!$C17,Calculations!$C$100:$M$195,7,0))</f>
        <v/>
      </c>
      <c r="AF114" s="36" t="str">
        <f>IF(ISERROR(VLOOKUP('Choose Housekeeping Genes'!$C17,Calculations!$C$100:$M$195,8,0)),"",VLOOKUP('Choose Housekeeping Genes'!$C17,Calculations!$C$100:$M$195,8,0))</f>
        <v/>
      </c>
      <c r="AG114" s="36" t="str">
        <f>IF(ISERROR(VLOOKUP('Choose Housekeeping Genes'!$C17,Calculations!$C$100:$M$195,9,0)),"",VLOOKUP('Choose Housekeeping Genes'!$C17,Calculations!$C$100:$M$195,9,0))</f>
        <v/>
      </c>
      <c r="AH114" s="36" t="str">
        <f>IF(ISERROR(VLOOKUP('Choose Housekeeping Genes'!$C17,Calculations!$C$100:$M$195,10,0)),"",VLOOKUP('Choose Housekeeping Genes'!$C17,Calculations!$C$100:$M$195,10,0))</f>
        <v/>
      </c>
      <c r="AI114" s="36" t="str">
        <f>IF(ISERROR(VLOOKUP('Choose Housekeeping Genes'!$C17,Calculations!$C$100:$M$195,11,0)),"",VLOOKUP('Choose Housekeeping Genes'!$C17,Calculations!$C$100:$M$195,11,0))</f>
        <v/>
      </c>
      <c r="AJ114" s="36" t="str">
        <f>IF(ISERROR(VLOOKUP('Choose Housekeeping Genes'!$C17,Calculations!$C$100:$Y$195,14,0)),"",VLOOKUP('Choose Housekeeping Genes'!$C17,Calculations!$C$100:$Y$195,14,0))</f>
        <v/>
      </c>
      <c r="AK114" s="36" t="str">
        <f>IF(ISERROR(VLOOKUP('Choose Housekeeping Genes'!$C17,Calculations!$C$100:$Y$195,15,0)),"",VLOOKUP('Choose Housekeeping Genes'!$C17,Calculations!$C$100:$Y$195,15,0))</f>
        <v/>
      </c>
      <c r="AL114" s="36" t="str">
        <f>IF(ISERROR(VLOOKUP('Choose Housekeeping Genes'!$C17,Calculations!$C$100:$Y$195,16,0)),"",VLOOKUP('Choose Housekeeping Genes'!$C17,Calculations!$C$100:$Y$195,16,0))</f>
        <v/>
      </c>
      <c r="AM114" s="36" t="str">
        <f>IF(ISERROR(VLOOKUP('Choose Housekeeping Genes'!$C17,Calculations!$C$100:$Y$195,17,0)),"",VLOOKUP('Choose Housekeeping Genes'!$C17,Calculations!$C$100:$Y$195,17,0))</f>
        <v/>
      </c>
      <c r="AN114" s="36" t="str">
        <f>IF(ISERROR(VLOOKUP('Choose Housekeeping Genes'!$C17,Calculations!$C$100:$Y$195,18,0)),"",VLOOKUP('Choose Housekeeping Genes'!$C17,Calculations!$C$100:$Y$195,18,0))</f>
        <v/>
      </c>
      <c r="AO114" s="36" t="str">
        <f>IF(ISERROR(VLOOKUP('Choose Housekeeping Genes'!$C17,Calculations!$C$100:$Y$195,19,0)),"",VLOOKUP('Choose Housekeeping Genes'!$C17,Calculations!$C$100:$Y$195,19,0))</f>
        <v/>
      </c>
      <c r="AP114" s="36" t="str">
        <f>IF(ISERROR(VLOOKUP('Choose Housekeeping Genes'!$C17,Calculations!$C$100:$Y$195,20,0)),"",VLOOKUP('Choose Housekeeping Genes'!$C17,Calculations!$C$100:$Y$195,20,0))</f>
        <v/>
      </c>
      <c r="AQ114" s="36" t="str">
        <f>IF(ISERROR(VLOOKUP('Choose Housekeeping Genes'!$C17,Calculations!$C$100:$Y$195,21,0)),"",VLOOKUP('Choose Housekeeping Genes'!$C17,Calculations!$C$100:$Y$195,21,0))</f>
        <v/>
      </c>
      <c r="AR114" s="36" t="str">
        <f>IF(ISERROR(VLOOKUP('Choose Housekeeping Genes'!$C17,Calculations!$C$100:$Y$195,22,0)),"",VLOOKUP('Choose Housekeeping Genes'!$C17,Calculations!$C$100:$Y$195,22,0))</f>
        <v/>
      </c>
      <c r="AS114" s="36" t="str">
        <f>IF(ISERROR(VLOOKUP('Choose Housekeeping Genes'!$C17,Calculations!$C$100:$Y$195,23,0)),"",VLOOKUP('Choose Housekeeping Genes'!$C17,Calculations!$C$100:$Y$195,23,0))</f>
        <v/>
      </c>
      <c r="AT114" s="34" t="str">
        <f t="shared" si="106"/>
        <v/>
      </c>
      <c r="AU114" s="34" t="str">
        <f t="shared" si="107"/>
        <v/>
      </c>
      <c r="AV114" s="34" t="str">
        <f t="shared" si="108"/>
        <v/>
      </c>
      <c r="AW114" s="34" t="str">
        <f t="shared" si="109"/>
        <v/>
      </c>
      <c r="AX114" s="34" t="str">
        <f t="shared" si="110"/>
        <v/>
      </c>
      <c r="AY114" s="34" t="str">
        <f t="shared" si="111"/>
        <v/>
      </c>
      <c r="AZ114" s="34" t="str">
        <f t="shared" si="112"/>
        <v/>
      </c>
      <c r="BA114" s="34" t="str">
        <f t="shared" si="113"/>
        <v/>
      </c>
      <c r="BB114" s="34" t="str">
        <f t="shared" si="114"/>
        <v/>
      </c>
      <c r="BC114" s="34" t="str">
        <f t="shared" si="115"/>
        <v/>
      </c>
      <c r="BD114" s="34" t="str">
        <f t="shared" si="117"/>
        <v/>
      </c>
      <c r="BE114" s="34" t="str">
        <f t="shared" si="118"/>
        <v/>
      </c>
      <c r="BF114" s="34" t="str">
        <f t="shared" si="119"/>
        <v/>
      </c>
      <c r="BG114" s="34" t="str">
        <f t="shared" si="120"/>
        <v/>
      </c>
      <c r="BH114" s="34" t="str">
        <f t="shared" si="121"/>
        <v/>
      </c>
      <c r="BI114" s="34" t="str">
        <f t="shared" si="122"/>
        <v/>
      </c>
      <c r="BJ114" s="34" t="str">
        <f t="shared" si="123"/>
        <v/>
      </c>
      <c r="BK114" s="34" t="str">
        <f t="shared" si="124"/>
        <v/>
      </c>
      <c r="BL114" s="34" t="str">
        <f t="shared" si="125"/>
        <v/>
      </c>
      <c r="BM114" s="34" t="str">
        <f t="shared" si="126"/>
        <v/>
      </c>
      <c r="BN114" s="36" t="e">
        <f t="shared" si="127"/>
        <v>#DIV/0!</v>
      </c>
      <c r="BO114" s="36" t="e">
        <f t="shared" si="128"/>
        <v>#DIV/0!</v>
      </c>
      <c r="BP114" s="37" t="str">
        <f t="shared" si="86"/>
        <v/>
      </c>
      <c r="BQ114" s="37" t="str">
        <f t="shared" si="87"/>
        <v/>
      </c>
      <c r="BR114" s="37" t="str">
        <f t="shared" si="88"/>
        <v/>
      </c>
      <c r="BS114" s="37" t="str">
        <f t="shared" si="89"/>
        <v/>
      </c>
      <c r="BT114" s="37" t="str">
        <f t="shared" si="90"/>
        <v/>
      </c>
      <c r="BU114" s="37" t="str">
        <f t="shared" si="91"/>
        <v/>
      </c>
      <c r="BV114" s="37" t="str">
        <f t="shared" si="92"/>
        <v/>
      </c>
      <c r="BW114" s="37" t="str">
        <f t="shared" si="93"/>
        <v/>
      </c>
      <c r="BX114" s="37" t="str">
        <f t="shared" si="94"/>
        <v/>
      </c>
      <c r="BY114" s="37" t="str">
        <f t="shared" si="95"/>
        <v/>
      </c>
      <c r="BZ114" s="37" t="str">
        <f t="shared" si="96"/>
        <v/>
      </c>
      <c r="CA114" s="37" t="str">
        <f t="shared" si="97"/>
        <v/>
      </c>
      <c r="CB114" s="37" t="str">
        <f t="shared" si="98"/>
        <v/>
      </c>
      <c r="CC114" s="37" t="str">
        <f t="shared" si="99"/>
        <v/>
      </c>
      <c r="CD114" s="37" t="str">
        <f t="shared" si="100"/>
        <v/>
      </c>
      <c r="CE114" s="37" t="str">
        <f t="shared" si="101"/>
        <v/>
      </c>
      <c r="CF114" s="37" t="str">
        <f t="shared" si="102"/>
        <v/>
      </c>
      <c r="CG114" s="37" t="str">
        <f t="shared" si="103"/>
        <v/>
      </c>
      <c r="CH114" s="37" t="str">
        <f t="shared" si="104"/>
        <v/>
      </c>
      <c r="CI114" s="37" t="str">
        <f t="shared" si="105"/>
        <v/>
      </c>
    </row>
    <row r="115" spans="1:87">
      <c r="A115" s="16"/>
      <c r="B115" s="14" t="str">
        <f>'Gene Table'!D114</f>
        <v>NM_000575</v>
      </c>
      <c r="C115" s="14" t="s">
        <v>69</v>
      </c>
      <c r="D115" s="15" t="str">
        <f>IF(SUM('Test Sample Data'!D$3:D$98)&gt;10,IF(AND(ISNUMBER('Test Sample Data'!D114),'Test Sample Data'!D114&lt;$B$1,'Test Sample Data'!D114&gt;0),'Test Sample Data'!D114,$B$1),"")</f>
        <v/>
      </c>
      <c r="E115" s="15" t="str">
        <f>IF(SUM('Test Sample Data'!E$3:E$98)&gt;10,IF(AND(ISNUMBER('Test Sample Data'!E114),'Test Sample Data'!E114&lt;$B$1,'Test Sample Data'!E114&gt;0),'Test Sample Data'!E114,$B$1),"")</f>
        <v/>
      </c>
      <c r="F115" s="15" t="str">
        <f>IF(SUM('Test Sample Data'!F$3:F$98)&gt;10,IF(AND(ISNUMBER('Test Sample Data'!F114),'Test Sample Data'!F114&lt;$B$1,'Test Sample Data'!F114&gt;0),'Test Sample Data'!F114,$B$1),"")</f>
        <v/>
      </c>
      <c r="G115" s="15" t="str">
        <f>IF(SUM('Test Sample Data'!G$3:G$98)&gt;10,IF(AND(ISNUMBER('Test Sample Data'!G114),'Test Sample Data'!G114&lt;$B$1,'Test Sample Data'!G114&gt;0),'Test Sample Data'!G114,$B$1),"")</f>
        <v/>
      </c>
      <c r="H115" s="15" t="str">
        <f>IF(SUM('Test Sample Data'!H$3:H$98)&gt;10,IF(AND(ISNUMBER('Test Sample Data'!H114),'Test Sample Data'!H114&lt;$B$1,'Test Sample Data'!H114&gt;0),'Test Sample Data'!H114,$B$1),"")</f>
        <v/>
      </c>
      <c r="I115" s="15" t="str">
        <f>IF(SUM('Test Sample Data'!I$3:I$98)&gt;10,IF(AND(ISNUMBER('Test Sample Data'!I114),'Test Sample Data'!I114&lt;$B$1,'Test Sample Data'!I114&gt;0),'Test Sample Data'!I114,$B$1),"")</f>
        <v/>
      </c>
      <c r="J115" s="15" t="str">
        <f>IF(SUM('Test Sample Data'!J$3:J$98)&gt;10,IF(AND(ISNUMBER('Test Sample Data'!J114),'Test Sample Data'!J114&lt;$B$1,'Test Sample Data'!J114&gt;0),'Test Sample Data'!J114,$B$1),"")</f>
        <v/>
      </c>
      <c r="K115" s="15" t="str">
        <f>IF(SUM('Test Sample Data'!K$3:K$98)&gt;10,IF(AND(ISNUMBER('Test Sample Data'!K114),'Test Sample Data'!K114&lt;$B$1,'Test Sample Data'!K114&gt;0),'Test Sample Data'!K114,$B$1),"")</f>
        <v/>
      </c>
      <c r="L115" s="15" t="str">
        <f>IF(SUM('Test Sample Data'!L$3:L$98)&gt;10,IF(AND(ISNUMBER('Test Sample Data'!L114),'Test Sample Data'!L114&lt;$B$1,'Test Sample Data'!L114&gt;0),'Test Sample Data'!L114,$B$1),"")</f>
        <v/>
      </c>
      <c r="M115" s="15" t="str">
        <f>IF(SUM('Test Sample Data'!M$3:M$98)&gt;10,IF(AND(ISNUMBER('Test Sample Data'!M114),'Test Sample Data'!M114&lt;$B$1,'Test Sample Data'!M114&gt;0),'Test Sample Data'!M114,$B$1),"")</f>
        <v/>
      </c>
      <c r="N115" s="15" t="str">
        <f>'Gene Table'!D114</f>
        <v>NM_000575</v>
      </c>
      <c r="O115" s="14" t="s">
        <v>69</v>
      </c>
      <c r="P115" s="15" t="str">
        <f>IF(SUM('Control Sample Data'!D$3:D$98)&gt;10,IF(AND(ISNUMBER('Control Sample Data'!D114),'Control Sample Data'!D114&lt;$B$1,'Control Sample Data'!D114&gt;0),'Control Sample Data'!D114,$B$1),"")</f>
        <v/>
      </c>
      <c r="Q115" s="15" t="str">
        <f>IF(SUM('Control Sample Data'!E$3:E$98)&gt;10,IF(AND(ISNUMBER('Control Sample Data'!E114),'Control Sample Data'!E114&lt;$B$1,'Control Sample Data'!E114&gt;0),'Control Sample Data'!E114,$B$1),"")</f>
        <v/>
      </c>
      <c r="R115" s="15" t="str">
        <f>IF(SUM('Control Sample Data'!F$3:F$98)&gt;10,IF(AND(ISNUMBER('Control Sample Data'!F114),'Control Sample Data'!F114&lt;$B$1,'Control Sample Data'!F114&gt;0),'Control Sample Data'!F114,$B$1),"")</f>
        <v/>
      </c>
      <c r="S115" s="15" t="str">
        <f>IF(SUM('Control Sample Data'!G$3:G$98)&gt;10,IF(AND(ISNUMBER('Control Sample Data'!G114),'Control Sample Data'!G114&lt;$B$1,'Control Sample Data'!G114&gt;0),'Control Sample Data'!G114,$B$1),"")</f>
        <v/>
      </c>
      <c r="T115" s="15" t="str">
        <f>IF(SUM('Control Sample Data'!H$3:H$98)&gt;10,IF(AND(ISNUMBER('Control Sample Data'!H114),'Control Sample Data'!H114&lt;$B$1,'Control Sample Data'!H114&gt;0),'Control Sample Data'!H114,$B$1),"")</f>
        <v/>
      </c>
      <c r="U115" s="15" t="str">
        <f>IF(SUM('Control Sample Data'!I$3:I$98)&gt;10,IF(AND(ISNUMBER('Control Sample Data'!I114),'Control Sample Data'!I114&lt;$B$1,'Control Sample Data'!I114&gt;0),'Control Sample Data'!I114,$B$1),"")</f>
        <v/>
      </c>
      <c r="V115" s="15" t="str">
        <f>IF(SUM('Control Sample Data'!J$3:J$98)&gt;10,IF(AND(ISNUMBER('Control Sample Data'!J114),'Control Sample Data'!J114&lt;$B$1,'Control Sample Data'!J114&gt;0),'Control Sample Data'!J114,$B$1),"")</f>
        <v/>
      </c>
      <c r="W115" s="15" t="str">
        <f>IF(SUM('Control Sample Data'!K$3:K$98)&gt;10,IF(AND(ISNUMBER('Control Sample Data'!K114),'Control Sample Data'!K114&lt;$B$1,'Control Sample Data'!K114&gt;0),'Control Sample Data'!K114,$B$1),"")</f>
        <v/>
      </c>
      <c r="X115" s="15" t="str">
        <f>IF(SUM('Control Sample Data'!L$3:L$98)&gt;10,IF(AND(ISNUMBER('Control Sample Data'!L114),'Control Sample Data'!L114&lt;$B$1,'Control Sample Data'!L114&gt;0),'Control Sample Data'!L114,$B$1),"")</f>
        <v/>
      </c>
      <c r="Y115" s="39" t="str">
        <f>IF(SUM('Control Sample Data'!M$3:M$98)&gt;10,IF(AND(ISNUMBER('Control Sample Data'!M114),'Control Sample Data'!M114&lt;$B$1,'Control Sample Data'!M114&gt;0),'Control Sample Data'!M114,$B$1),"")</f>
        <v/>
      </c>
      <c r="Z115" s="36" t="str">
        <f>IF(ISERROR(VLOOKUP('Choose Housekeeping Genes'!$C18,Calculations!$C$100:$M$195,2,0)),"",VLOOKUP('Choose Housekeeping Genes'!$C18,Calculations!$C$100:$M$195,2,0))</f>
        <v/>
      </c>
      <c r="AA115" s="36" t="str">
        <f>IF(ISERROR(VLOOKUP('Choose Housekeeping Genes'!$C18,Calculations!$C$100:$M$195,3,0)),"",VLOOKUP('Choose Housekeeping Genes'!$C18,Calculations!$C$100:$M$195,3,0))</f>
        <v/>
      </c>
      <c r="AB115" s="36" t="str">
        <f>IF(ISERROR(VLOOKUP('Choose Housekeeping Genes'!$C18,Calculations!$C$100:$M$195,4,0)),"",VLOOKUP('Choose Housekeeping Genes'!$C18,Calculations!$C$100:$M$195,4,0))</f>
        <v/>
      </c>
      <c r="AC115" s="36" t="str">
        <f>IF(ISERROR(VLOOKUP('Choose Housekeeping Genes'!$C18,Calculations!$C$100:$M$195,5,0)),"",VLOOKUP('Choose Housekeeping Genes'!$C18,Calculations!$C$100:$M$195,5,0))</f>
        <v/>
      </c>
      <c r="AD115" s="36" t="str">
        <f>IF(ISERROR(VLOOKUP('Choose Housekeeping Genes'!$C18,Calculations!$C$100:$M$195,6,0)),"",VLOOKUP('Choose Housekeeping Genes'!$C18,Calculations!$C$100:$M$195,6,0))</f>
        <v/>
      </c>
      <c r="AE115" s="36" t="str">
        <f>IF(ISERROR(VLOOKUP('Choose Housekeeping Genes'!$C18,Calculations!$C$100:$M$195,7,0)),"",VLOOKUP('Choose Housekeeping Genes'!$C18,Calculations!$C$100:$M$195,7,0))</f>
        <v/>
      </c>
      <c r="AF115" s="36" t="str">
        <f>IF(ISERROR(VLOOKUP('Choose Housekeeping Genes'!$C18,Calculations!$C$100:$M$195,8,0)),"",VLOOKUP('Choose Housekeeping Genes'!$C18,Calculations!$C$100:$M$195,8,0))</f>
        <v/>
      </c>
      <c r="AG115" s="36" t="str">
        <f>IF(ISERROR(VLOOKUP('Choose Housekeeping Genes'!$C18,Calculations!$C$100:$M$195,9,0)),"",VLOOKUP('Choose Housekeeping Genes'!$C18,Calculations!$C$100:$M$195,9,0))</f>
        <v/>
      </c>
      <c r="AH115" s="36" t="str">
        <f>IF(ISERROR(VLOOKUP('Choose Housekeeping Genes'!$C18,Calculations!$C$100:$M$195,10,0)),"",VLOOKUP('Choose Housekeeping Genes'!$C18,Calculations!$C$100:$M$195,10,0))</f>
        <v/>
      </c>
      <c r="AI115" s="36" t="str">
        <f>IF(ISERROR(VLOOKUP('Choose Housekeeping Genes'!$C18,Calculations!$C$100:$M$195,11,0)),"",VLOOKUP('Choose Housekeeping Genes'!$C18,Calculations!$C$100:$M$195,11,0))</f>
        <v/>
      </c>
      <c r="AJ115" s="36" t="str">
        <f>IF(ISERROR(VLOOKUP('Choose Housekeeping Genes'!$C18,Calculations!$C$100:$Y$195,14,0)),"",VLOOKUP('Choose Housekeeping Genes'!$C18,Calculations!$C$100:$Y$195,14,0))</f>
        <v/>
      </c>
      <c r="AK115" s="36" t="str">
        <f>IF(ISERROR(VLOOKUP('Choose Housekeeping Genes'!$C18,Calculations!$C$100:$Y$195,15,0)),"",VLOOKUP('Choose Housekeeping Genes'!$C18,Calculations!$C$100:$Y$195,15,0))</f>
        <v/>
      </c>
      <c r="AL115" s="36" t="str">
        <f>IF(ISERROR(VLOOKUP('Choose Housekeeping Genes'!$C18,Calculations!$C$100:$Y$195,16,0)),"",VLOOKUP('Choose Housekeeping Genes'!$C18,Calculations!$C$100:$Y$195,16,0))</f>
        <v/>
      </c>
      <c r="AM115" s="36" t="str">
        <f>IF(ISERROR(VLOOKUP('Choose Housekeeping Genes'!$C18,Calculations!$C$100:$Y$195,17,0)),"",VLOOKUP('Choose Housekeeping Genes'!$C18,Calculations!$C$100:$Y$195,17,0))</f>
        <v/>
      </c>
      <c r="AN115" s="36" t="str">
        <f>IF(ISERROR(VLOOKUP('Choose Housekeeping Genes'!$C18,Calculations!$C$100:$Y$195,18,0)),"",VLOOKUP('Choose Housekeeping Genes'!$C18,Calculations!$C$100:$Y$195,18,0))</f>
        <v/>
      </c>
      <c r="AO115" s="36" t="str">
        <f>IF(ISERROR(VLOOKUP('Choose Housekeeping Genes'!$C18,Calculations!$C$100:$Y$195,19,0)),"",VLOOKUP('Choose Housekeeping Genes'!$C18,Calculations!$C$100:$Y$195,19,0))</f>
        <v/>
      </c>
      <c r="AP115" s="36" t="str">
        <f>IF(ISERROR(VLOOKUP('Choose Housekeeping Genes'!$C18,Calculations!$C$100:$Y$195,20,0)),"",VLOOKUP('Choose Housekeeping Genes'!$C18,Calculations!$C$100:$Y$195,20,0))</f>
        <v/>
      </c>
      <c r="AQ115" s="36" t="str">
        <f>IF(ISERROR(VLOOKUP('Choose Housekeeping Genes'!$C18,Calculations!$C$100:$Y$195,21,0)),"",VLOOKUP('Choose Housekeeping Genes'!$C18,Calculations!$C$100:$Y$195,21,0))</f>
        <v/>
      </c>
      <c r="AR115" s="36" t="str">
        <f>IF(ISERROR(VLOOKUP('Choose Housekeeping Genes'!$C18,Calculations!$C$100:$Y$195,22,0)),"",VLOOKUP('Choose Housekeeping Genes'!$C18,Calculations!$C$100:$Y$195,22,0))</f>
        <v/>
      </c>
      <c r="AS115" s="36" t="str">
        <f>IF(ISERROR(VLOOKUP('Choose Housekeeping Genes'!$C18,Calculations!$C$100:$Y$195,23,0)),"",VLOOKUP('Choose Housekeeping Genes'!$C18,Calculations!$C$100:$Y$195,23,0))</f>
        <v/>
      </c>
      <c r="AT115" s="34" t="str">
        <f t="shared" si="106"/>
        <v/>
      </c>
      <c r="AU115" s="34" t="str">
        <f t="shared" si="107"/>
        <v/>
      </c>
      <c r="AV115" s="34" t="str">
        <f t="shared" si="108"/>
        <v/>
      </c>
      <c r="AW115" s="34" t="str">
        <f t="shared" si="109"/>
        <v/>
      </c>
      <c r="AX115" s="34" t="str">
        <f t="shared" si="110"/>
        <v/>
      </c>
      <c r="AY115" s="34" t="str">
        <f t="shared" si="111"/>
        <v/>
      </c>
      <c r="AZ115" s="34" t="str">
        <f t="shared" si="112"/>
        <v/>
      </c>
      <c r="BA115" s="34" t="str">
        <f t="shared" si="113"/>
        <v/>
      </c>
      <c r="BB115" s="34" t="str">
        <f t="shared" si="114"/>
        <v/>
      </c>
      <c r="BC115" s="34" t="str">
        <f t="shared" si="115"/>
        <v/>
      </c>
      <c r="BD115" s="34" t="str">
        <f t="shared" si="117"/>
        <v/>
      </c>
      <c r="BE115" s="34" t="str">
        <f t="shared" si="118"/>
        <v/>
      </c>
      <c r="BF115" s="34" t="str">
        <f t="shared" si="119"/>
        <v/>
      </c>
      <c r="BG115" s="34" t="str">
        <f t="shared" si="120"/>
        <v/>
      </c>
      <c r="BH115" s="34" t="str">
        <f t="shared" si="121"/>
        <v/>
      </c>
      <c r="BI115" s="34" t="str">
        <f t="shared" si="122"/>
        <v/>
      </c>
      <c r="BJ115" s="34" t="str">
        <f t="shared" si="123"/>
        <v/>
      </c>
      <c r="BK115" s="34" t="str">
        <f t="shared" si="124"/>
        <v/>
      </c>
      <c r="BL115" s="34" t="str">
        <f t="shared" si="125"/>
        <v/>
      </c>
      <c r="BM115" s="34" t="str">
        <f t="shared" si="126"/>
        <v/>
      </c>
      <c r="BN115" s="36" t="e">
        <f t="shared" si="127"/>
        <v>#DIV/0!</v>
      </c>
      <c r="BO115" s="36" t="e">
        <f t="shared" si="128"/>
        <v>#DIV/0!</v>
      </c>
      <c r="BP115" s="37" t="str">
        <f t="shared" si="86"/>
        <v/>
      </c>
      <c r="BQ115" s="37" t="str">
        <f t="shared" si="87"/>
        <v/>
      </c>
      <c r="BR115" s="37" t="str">
        <f t="shared" si="88"/>
        <v/>
      </c>
      <c r="BS115" s="37" t="str">
        <f t="shared" si="89"/>
        <v/>
      </c>
      <c r="BT115" s="37" t="str">
        <f t="shared" si="90"/>
        <v/>
      </c>
      <c r="BU115" s="37" t="str">
        <f t="shared" si="91"/>
        <v/>
      </c>
      <c r="BV115" s="37" t="str">
        <f t="shared" si="92"/>
        <v/>
      </c>
      <c r="BW115" s="37" t="str">
        <f t="shared" si="93"/>
        <v/>
      </c>
      <c r="BX115" s="37" t="str">
        <f t="shared" si="94"/>
        <v/>
      </c>
      <c r="BY115" s="37" t="str">
        <f t="shared" si="95"/>
        <v/>
      </c>
      <c r="BZ115" s="37" t="str">
        <f t="shared" si="96"/>
        <v/>
      </c>
      <c r="CA115" s="37" t="str">
        <f t="shared" si="97"/>
        <v/>
      </c>
      <c r="CB115" s="37" t="str">
        <f t="shared" si="98"/>
        <v/>
      </c>
      <c r="CC115" s="37" t="str">
        <f t="shared" si="99"/>
        <v/>
      </c>
      <c r="CD115" s="37" t="str">
        <f t="shared" si="100"/>
        <v/>
      </c>
      <c r="CE115" s="37" t="str">
        <f t="shared" si="101"/>
        <v/>
      </c>
      <c r="CF115" s="37" t="str">
        <f t="shared" si="102"/>
        <v/>
      </c>
      <c r="CG115" s="37" t="str">
        <f t="shared" si="103"/>
        <v/>
      </c>
      <c r="CH115" s="37" t="str">
        <f t="shared" si="104"/>
        <v/>
      </c>
      <c r="CI115" s="37" t="str">
        <f t="shared" si="105"/>
        <v/>
      </c>
    </row>
    <row r="116" spans="1:87">
      <c r="A116" s="16"/>
      <c r="B116" s="14" t="str">
        <f>'Gene Table'!D115</f>
        <v>NM_000038</v>
      </c>
      <c r="C116" s="14" t="s">
        <v>73</v>
      </c>
      <c r="D116" s="15" t="str">
        <f>IF(SUM('Test Sample Data'!D$3:D$98)&gt;10,IF(AND(ISNUMBER('Test Sample Data'!D115),'Test Sample Data'!D115&lt;$B$1,'Test Sample Data'!D115&gt;0),'Test Sample Data'!D115,$B$1),"")</f>
        <v/>
      </c>
      <c r="E116" s="15" t="str">
        <f>IF(SUM('Test Sample Data'!E$3:E$98)&gt;10,IF(AND(ISNUMBER('Test Sample Data'!E115),'Test Sample Data'!E115&lt;$B$1,'Test Sample Data'!E115&gt;0),'Test Sample Data'!E115,$B$1),"")</f>
        <v/>
      </c>
      <c r="F116" s="15" t="str">
        <f>IF(SUM('Test Sample Data'!F$3:F$98)&gt;10,IF(AND(ISNUMBER('Test Sample Data'!F115),'Test Sample Data'!F115&lt;$B$1,'Test Sample Data'!F115&gt;0),'Test Sample Data'!F115,$B$1),"")</f>
        <v/>
      </c>
      <c r="G116" s="15" t="str">
        <f>IF(SUM('Test Sample Data'!G$3:G$98)&gt;10,IF(AND(ISNUMBER('Test Sample Data'!G115),'Test Sample Data'!G115&lt;$B$1,'Test Sample Data'!G115&gt;0),'Test Sample Data'!G115,$B$1),"")</f>
        <v/>
      </c>
      <c r="H116" s="15" t="str">
        <f>IF(SUM('Test Sample Data'!H$3:H$98)&gt;10,IF(AND(ISNUMBER('Test Sample Data'!H115),'Test Sample Data'!H115&lt;$B$1,'Test Sample Data'!H115&gt;0),'Test Sample Data'!H115,$B$1),"")</f>
        <v/>
      </c>
      <c r="I116" s="15" t="str">
        <f>IF(SUM('Test Sample Data'!I$3:I$98)&gt;10,IF(AND(ISNUMBER('Test Sample Data'!I115),'Test Sample Data'!I115&lt;$B$1,'Test Sample Data'!I115&gt;0),'Test Sample Data'!I115,$B$1),"")</f>
        <v/>
      </c>
      <c r="J116" s="15" t="str">
        <f>IF(SUM('Test Sample Data'!J$3:J$98)&gt;10,IF(AND(ISNUMBER('Test Sample Data'!J115),'Test Sample Data'!J115&lt;$B$1,'Test Sample Data'!J115&gt;0),'Test Sample Data'!J115,$B$1),"")</f>
        <v/>
      </c>
      <c r="K116" s="15" t="str">
        <f>IF(SUM('Test Sample Data'!K$3:K$98)&gt;10,IF(AND(ISNUMBER('Test Sample Data'!K115),'Test Sample Data'!K115&lt;$B$1,'Test Sample Data'!K115&gt;0),'Test Sample Data'!K115,$B$1),"")</f>
        <v/>
      </c>
      <c r="L116" s="15" t="str">
        <f>IF(SUM('Test Sample Data'!L$3:L$98)&gt;10,IF(AND(ISNUMBER('Test Sample Data'!L115),'Test Sample Data'!L115&lt;$B$1,'Test Sample Data'!L115&gt;0),'Test Sample Data'!L115,$B$1),"")</f>
        <v/>
      </c>
      <c r="M116" s="15" t="str">
        <f>IF(SUM('Test Sample Data'!M$3:M$98)&gt;10,IF(AND(ISNUMBER('Test Sample Data'!M115),'Test Sample Data'!M115&lt;$B$1,'Test Sample Data'!M115&gt;0),'Test Sample Data'!M115,$B$1),"")</f>
        <v/>
      </c>
      <c r="N116" s="15" t="str">
        <f>'Gene Table'!D115</f>
        <v>NM_000038</v>
      </c>
      <c r="O116" s="14" t="s">
        <v>73</v>
      </c>
      <c r="P116" s="15" t="str">
        <f>IF(SUM('Control Sample Data'!D$3:D$98)&gt;10,IF(AND(ISNUMBER('Control Sample Data'!D115),'Control Sample Data'!D115&lt;$B$1,'Control Sample Data'!D115&gt;0),'Control Sample Data'!D115,$B$1),"")</f>
        <v/>
      </c>
      <c r="Q116" s="15" t="str">
        <f>IF(SUM('Control Sample Data'!E$3:E$98)&gt;10,IF(AND(ISNUMBER('Control Sample Data'!E115),'Control Sample Data'!E115&lt;$B$1,'Control Sample Data'!E115&gt;0),'Control Sample Data'!E115,$B$1),"")</f>
        <v/>
      </c>
      <c r="R116" s="15" t="str">
        <f>IF(SUM('Control Sample Data'!F$3:F$98)&gt;10,IF(AND(ISNUMBER('Control Sample Data'!F115),'Control Sample Data'!F115&lt;$B$1,'Control Sample Data'!F115&gt;0),'Control Sample Data'!F115,$B$1),"")</f>
        <v/>
      </c>
      <c r="S116" s="15" t="str">
        <f>IF(SUM('Control Sample Data'!G$3:G$98)&gt;10,IF(AND(ISNUMBER('Control Sample Data'!G115),'Control Sample Data'!G115&lt;$B$1,'Control Sample Data'!G115&gt;0),'Control Sample Data'!G115,$B$1),"")</f>
        <v/>
      </c>
      <c r="T116" s="15" t="str">
        <f>IF(SUM('Control Sample Data'!H$3:H$98)&gt;10,IF(AND(ISNUMBER('Control Sample Data'!H115),'Control Sample Data'!H115&lt;$B$1,'Control Sample Data'!H115&gt;0),'Control Sample Data'!H115,$B$1),"")</f>
        <v/>
      </c>
      <c r="U116" s="15" t="str">
        <f>IF(SUM('Control Sample Data'!I$3:I$98)&gt;10,IF(AND(ISNUMBER('Control Sample Data'!I115),'Control Sample Data'!I115&lt;$B$1,'Control Sample Data'!I115&gt;0),'Control Sample Data'!I115,$B$1),"")</f>
        <v/>
      </c>
      <c r="V116" s="15" t="str">
        <f>IF(SUM('Control Sample Data'!J$3:J$98)&gt;10,IF(AND(ISNUMBER('Control Sample Data'!J115),'Control Sample Data'!J115&lt;$B$1,'Control Sample Data'!J115&gt;0),'Control Sample Data'!J115,$B$1),"")</f>
        <v/>
      </c>
      <c r="W116" s="15" t="str">
        <f>IF(SUM('Control Sample Data'!K$3:K$98)&gt;10,IF(AND(ISNUMBER('Control Sample Data'!K115),'Control Sample Data'!K115&lt;$B$1,'Control Sample Data'!K115&gt;0),'Control Sample Data'!K115,$B$1),"")</f>
        <v/>
      </c>
      <c r="X116" s="15" t="str">
        <f>IF(SUM('Control Sample Data'!L$3:L$98)&gt;10,IF(AND(ISNUMBER('Control Sample Data'!L115),'Control Sample Data'!L115&lt;$B$1,'Control Sample Data'!L115&gt;0),'Control Sample Data'!L115,$B$1),"")</f>
        <v/>
      </c>
      <c r="Y116" s="39" t="str">
        <f>IF(SUM('Control Sample Data'!M$3:M$98)&gt;10,IF(AND(ISNUMBER('Control Sample Data'!M115),'Control Sample Data'!M115&lt;$B$1,'Control Sample Data'!M115&gt;0),'Control Sample Data'!M115,$B$1),"")</f>
        <v/>
      </c>
      <c r="Z116" s="36" t="str">
        <f>IF(ISERROR(VLOOKUP('Choose Housekeeping Genes'!$C19,Calculations!$C$100:$M$195,2,0)),"",VLOOKUP('Choose Housekeeping Genes'!$C19,Calculations!$C$100:$M$195,2,0))</f>
        <v/>
      </c>
      <c r="AA116" s="36" t="str">
        <f>IF(ISERROR(VLOOKUP('Choose Housekeeping Genes'!$C19,Calculations!$C$100:$M$195,3,0)),"",VLOOKUP('Choose Housekeeping Genes'!$C19,Calculations!$C$100:$M$195,3,0))</f>
        <v/>
      </c>
      <c r="AB116" s="36" t="str">
        <f>IF(ISERROR(VLOOKUP('Choose Housekeeping Genes'!$C19,Calculations!$C$100:$M$195,4,0)),"",VLOOKUP('Choose Housekeeping Genes'!$C19,Calculations!$C$100:$M$195,4,0))</f>
        <v/>
      </c>
      <c r="AC116" s="36" t="str">
        <f>IF(ISERROR(VLOOKUP('Choose Housekeeping Genes'!$C19,Calculations!$C$100:$M$195,5,0)),"",VLOOKUP('Choose Housekeeping Genes'!$C19,Calculations!$C$100:$M$195,5,0))</f>
        <v/>
      </c>
      <c r="AD116" s="36" t="str">
        <f>IF(ISERROR(VLOOKUP('Choose Housekeeping Genes'!$C19,Calculations!$C$100:$M$195,6,0)),"",VLOOKUP('Choose Housekeeping Genes'!$C19,Calculations!$C$100:$M$195,6,0))</f>
        <v/>
      </c>
      <c r="AE116" s="36" t="str">
        <f>IF(ISERROR(VLOOKUP('Choose Housekeeping Genes'!$C19,Calculations!$C$100:$M$195,7,0)),"",VLOOKUP('Choose Housekeeping Genes'!$C19,Calculations!$C$100:$M$195,7,0))</f>
        <v/>
      </c>
      <c r="AF116" s="36" t="str">
        <f>IF(ISERROR(VLOOKUP('Choose Housekeeping Genes'!$C19,Calculations!$C$100:$M$195,8,0)),"",VLOOKUP('Choose Housekeeping Genes'!$C19,Calculations!$C$100:$M$195,8,0))</f>
        <v/>
      </c>
      <c r="AG116" s="36" t="str">
        <f>IF(ISERROR(VLOOKUP('Choose Housekeeping Genes'!$C19,Calculations!$C$100:$M$195,9,0)),"",VLOOKUP('Choose Housekeeping Genes'!$C19,Calculations!$C$100:$M$195,9,0))</f>
        <v/>
      </c>
      <c r="AH116" s="36" t="str">
        <f>IF(ISERROR(VLOOKUP('Choose Housekeeping Genes'!$C19,Calculations!$C$100:$M$195,10,0)),"",VLOOKUP('Choose Housekeeping Genes'!$C19,Calculations!$C$100:$M$195,10,0))</f>
        <v/>
      </c>
      <c r="AI116" s="36" t="str">
        <f>IF(ISERROR(VLOOKUP('Choose Housekeeping Genes'!$C19,Calculations!$C$100:$M$195,11,0)),"",VLOOKUP('Choose Housekeeping Genes'!$C19,Calculations!$C$100:$M$195,11,0))</f>
        <v/>
      </c>
      <c r="AJ116" s="36" t="str">
        <f>IF(ISERROR(VLOOKUP('Choose Housekeeping Genes'!$C19,Calculations!$C$100:$Y$195,14,0)),"",VLOOKUP('Choose Housekeeping Genes'!$C19,Calculations!$C$100:$Y$195,14,0))</f>
        <v/>
      </c>
      <c r="AK116" s="36" t="str">
        <f>IF(ISERROR(VLOOKUP('Choose Housekeeping Genes'!$C19,Calculations!$C$100:$Y$195,15,0)),"",VLOOKUP('Choose Housekeeping Genes'!$C19,Calculations!$C$100:$Y$195,15,0))</f>
        <v/>
      </c>
      <c r="AL116" s="36" t="str">
        <f>IF(ISERROR(VLOOKUP('Choose Housekeeping Genes'!$C19,Calculations!$C$100:$Y$195,16,0)),"",VLOOKUP('Choose Housekeeping Genes'!$C19,Calculations!$C$100:$Y$195,16,0))</f>
        <v/>
      </c>
      <c r="AM116" s="36" t="str">
        <f>IF(ISERROR(VLOOKUP('Choose Housekeeping Genes'!$C19,Calculations!$C$100:$Y$195,17,0)),"",VLOOKUP('Choose Housekeeping Genes'!$C19,Calculations!$C$100:$Y$195,17,0))</f>
        <v/>
      </c>
      <c r="AN116" s="36" t="str">
        <f>IF(ISERROR(VLOOKUP('Choose Housekeeping Genes'!$C19,Calculations!$C$100:$Y$195,18,0)),"",VLOOKUP('Choose Housekeeping Genes'!$C19,Calculations!$C$100:$Y$195,18,0))</f>
        <v/>
      </c>
      <c r="AO116" s="36" t="str">
        <f>IF(ISERROR(VLOOKUP('Choose Housekeeping Genes'!$C19,Calculations!$C$100:$Y$195,19,0)),"",VLOOKUP('Choose Housekeeping Genes'!$C19,Calculations!$C$100:$Y$195,19,0))</f>
        <v/>
      </c>
      <c r="AP116" s="36" t="str">
        <f>IF(ISERROR(VLOOKUP('Choose Housekeeping Genes'!$C19,Calculations!$C$100:$Y$195,20,0)),"",VLOOKUP('Choose Housekeeping Genes'!$C19,Calculations!$C$100:$Y$195,20,0))</f>
        <v/>
      </c>
      <c r="AQ116" s="36" t="str">
        <f>IF(ISERROR(VLOOKUP('Choose Housekeeping Genes'!$C19,Calculations!$C$100:$Y$195,21,0)),"",VLOOKUP('Choose Housekeeping Genes'!$C19,Calculations!$C$100:$Y$195,21,0))</f>
        <v/>
      </c>
      <c r="AR116" s="36" t="str">
        <f>IF(ISERROR(VLOOKUP('Choose Housekeeping Genes'!$C19,Calculations!$C$100:$Y$195,22,0)),"",VLOOKUP('Choose Housekeeping Genes'!$C19,Calculations!$C$100:$Y$195,22,0))</f>
        <v/>
      </c>
      <c r="AS116" s="36" t="str">
        <f>IF(ISERROR(VLOOKUP('Choose Housekeeping Genes'!$C19,Calculations!$C$100:$Y$195,23,0)),"",VLOOKUP('Choose Housekeeping Genes'!$C19,Calculations!$C$100:$Y$195,23,0))</f>
        <v/>
      </c>
      <c r="AT116" s="34" t="str">
        <f t="shared" si="106"/>
        <v/>
      </c>
      <c r="AU116" s="34" t="str">
        <f t="shared" si="107"/>
        <v/>
      </c>
      <c r="AV116" s="34" t="str">
        <f t="shared" si="108"/>
        <v/>
      </c>
      <c r="AW116" s="34" t="str">
        <f t="shared" si="109"/>
        <v/>
      </c>
      <c r="AX116" s="34" t="str">
        <f t="shared" si="110"/>
        <v/>
      </c>
      <c r="AY116" s="34" t="str">
        <f t="shared" si="111"/>
        <v/>
      </c>
      <c r="AZ116" s="34" t="str">
        <f t="shared" si="112"/>
        <v/>
      </c>
      <c r="BA116" s="34" t="str">
        <f t="shared" si="113"/>
        <v/>
      </c>
      <c r="BB116" s="34" t="str">
        <f t="shared" si="114"/>
        <v/>
      </c>
      <c r="BC116" s="34" t="str">
        <f t="shared" si="115"/>
        <v/>
      </c>
      <c r="BD116" s="34" t="str">
        <f t="shared" si="117"/>
        <v/>
      </c>
      <c r="BE116" s="34" t="str">
        <f t="shared" si="118"/>
        <v/>
      </c>
      <c r="BF116" s="34" t="str">
        <f t="shared" si="119"/>
        <v/>
      </c>
      <c r="BG116" s="34" t="str">
        <f t="shared" si="120"/>
        <v/>
      </c>
      <c r="BH116" s="34" t="str">
        <f t="shared" si="121"/>
        <v/>
      </c>
      <c r="BI116" s="34" t="str">
        <f t="shared" si="122"/>
        <v/>
      </c>
      <c r="BJ116" s="34" t="str">
        <f t="shared" si="123"/>
        <v/>
      </c>
      <c r="BK116" s="34" t="str">
        <f t="shared" si="124"/>
        <v/>
      </c>
      <c r="BL116" s="34" t="str">
        <f t="shared" si="125"/>
        <v/>
      </c>
      <c r="BM116" s="34" t="str">
        <f t="shared" si="126"/>
        <v/>
      </c>
      <c r="BN116" s="36" t="e">
        <f t="shared" si="127"/>
        <v>#DIV/0!</v>
      </c>
      <c r="BO116" s="36" t="e">
        <f t="shared" si="128"/>
        <v>#DIV/0!</v>
      </c>
      <c r="BP116" s="37" t="str">
        <f t="shared" si="86"/>
        <v/>
      </c>
      <c r="BQ116" s="37" t="str">
        <f t="shared" si="87"/>
        <v/>
      </c>
      <c r="BR116" s="37" t="str">
        <f t="shared" si="88"/>
        <v/>
      </c>
      <c r="BS116" s="37" t="str">
        <f t="shared" si="89"/>
        <v/>
      </c>
      <c r="BT116" s="37" t="str">
        <f t="shared" si="90"/>
        <v/>
      </c>
      <c r="BU116" s="37" t="str">
        <f t="shared" si="91"/>
        <v/>
      </c>
      <c r="BV116" s="37" t="str">
        <f t="shared" si="92"/>
        <v/>
      </c>
      <c r="BW116" s="37" t="str">
        <f t="shared" si="93"/>
        <v/>
      </c>
      <c r="BX116" s="37" t="str">
        <f t="shared" si="94"/>
        <v/>
      </c>
      <c r="BY116" s="37" t="str">
        <f t="shared" si="95"/>
        <v/>
      </c>
      <c r="BZ116" s="37" t="str">
        <f t="shared" si="96"/>
        <v/>
      </c>
      <c r="CA116" s="37" t="str">
        <f t="shared" si="97"/>
        <v/>
      </c>
      <c r="CB116" s="37" t="str">
        <f t="shared" si="98"/>
        <v/>
      </c>
      <c r="CC116" s="37" t="str">
        <f t="shared" si="99"/>
        <v/>
      </c>
      <c r="CD116" s="37" t="str">
        <f t="shared" si="100"/>
        <v/>
      </c>
      <c r="CE116" s="37" t="str">
        <f t="shared" si="101"/>
        <v/>
      </c>
      <c r="CF116" s="37" t="str">
        <f t="shared" si="102"/>
        <v/>
      </c>
      <c r="CG116" s="37" t="str">
        <f t="shared" si="103"/>
        <v/>
      </c>
      <c r="CH116" s="37" t="str">
        <f t="shared" si="104"/>
        <v/>
      </c>
      <c r="CI116" s="37" t="str">
        <f t="shared" si="105"/>
        <v/>
      </c>
    </row>
    <row r="117" spans="1:87">
      <c r="A117" s="16"/>
      <c r="B117" s="14" t="str">
        <f>'Gene Table'!D116</f>
        <v>NM_000135</v>
      </c>
      <c r="C117" s="14" t="s">
        <v>77</v>
      </c>
      <c r="D117" s="15" t="str">
        <f>IF(SUM('Test Sample Data'!D$3:D$98)&gt;10,IF(AND(ISNUMBER('Test Sample Data'!D116),'Test Sample Data'!D116&lt;$B$1,'Test Sample Data'!D116&gt;0),'Test Sample Data'!D116,$B$1),"")</f>
        <v/>
      </c>
      <c r="E117" s="15" t="str">
        <f>IF(SUM('Test Sample Data'!E$3:E$98)&gt;10,IF(AND(ISNUMBER('Test Sample Data'!E116),'Test Sample Data'!E116&lt;$B$1,'Test Sample Data'!E116&gt;0),'Test Sample Data'!E116,$B$1),"")</f>
        <v/>
      </c>
      <c r="F117" s="15" t="str">
        <f>IF(SUM('Test Sample Data'!F$3:F$98)&gt;10,IF(AND(ISNUMBER('Test Sample Data'!F116),'Test Sample Data'!F116&lt;$B$1,'Test Sample Data'!F116&gt;0),'Test Sample Data'!F116,$B$1),"")</f>
        <v/>
      </c>
      <c r="G117" s="15" t="str">
        <f>IF(SUM('Test Sample Data'!G$3:G$98)&gt;10,IF(AND(ISNUMBER('Test Sample Data'!G116),'Test Sample Data'!G116&lt;$B$1,'Test Sample Data'!G116&gt;0),'Test Sample Data'!G116,$B$1),"")</f>
        <v/>
      </c>
      <c r="H117" s="15" t="str">
        <f>IF(SUM('Test Sample Data'!H$3:H$98)&gt;10,IF(AND(ISNUMBER('Test Sample Data'!H116),'Test Sample Data'!H116&lt;$B$1,'Test Sample Data'!H116&gt;0),'Test Sample Data'!H116,$B$1),"")</f>
        <v/>
      </c>
      <c r="I117" s="15" t="str">
        <f>IF(SUM('Test Sample Data'!I$3:I$98)&gt;10,IF(AND(ISNUMBER('Test Sample Data'!I116),'Test Sample Data'!I116&lt;$B$1,'Test Sample Data'!I116&gt;0),'Test Sample Data'!I116,$B$1),"")</f>
        <v/>
      </c>
      <c r="J117" s="15" t="str">
        <f>IF(SUM('Test Sample Data'!J$3:J$98)&gt;10,IF(AND(ISNUMBER('Test Sample Data'!J116),'Test Sample Data'!J116&lt;$B$1,'Test Sample Data'!J116&gt;0),'Test Sample Data'!J116,$B$1),"")</f>
        <v/>
      </c>
      <c r="K117" s="15" t="str">
        <f>IF(SUM('Test Sample Data'!K$3:K$98)&gt;10,IF(AND(ISNUMBER('Test Sample Data'!K116),'Test Sample Data'!K116&lt;$B$1,'Test Sample Data'!K116&gt;0),'Test Sample Data'!K116,$B$1),"")</f>
        <v/>
      </c>
      <c r="L117" s="15" t="str">
        <f>IF(SUM('Test Sample Data'!L$3:L$98)&gt;10,IF(AND(ISNUMBER('Test Sample Data'!L116),'Test Sample Data'!L116&lt;$B$1,'Test Sample Data'!L116&gt;0),'Test Sample Data'!L116,$B$1),"")</f>
        <v/>
      </c>
      <c r="M117" s="15" t="str">
        <f>IF(SUM('Test Sample Data'!M$3:M$98)&gt;10,IF(AND(ISNUMBER('Test Sample Data'!M116),'Test Sample Data'!M116&lt;$B$1,'Test Sample Data'!M116&gt;0),'Test Sample Data'!M116,$B$1),"")</f>
        <v/>
      </c>
      <c r="N117" s="15" t="str">
        <f>'Gene Table'!D116</f>
        <v>NM_000135</v>
      </c>
      <c r="O117" s="14" t="s">
        <v>77</v>
      </c>
      <c r="P117" s="15" t="str">
        <f>IF(SUM('Control Sample Data'!D$3:D$98)&gt;10,IF(AND(ISNUMBER('Control Sample Data'!D116),'Control Sample Data'!D116&lt;$B$1,'Control Sample Data'!D116&gt;0),'Control Sample Data'!D116,$B$1),"")</f>
        <v/>
      </c>
      <c r="Q117" s="15" t="str">
        <f>IF(SUM('Control Sample Data'!E$3:E$98)&gt;10,IF(AND(ISNUMBER('Control Sample Data'!E116),'Control Sample Data'!E116&lt;$B$1,'Control Sample Data'!E116&gt;0),'Control Sample Data'!E116,$B$1),"")</f>
        <v/>
      </c>
      <c r="R117" s="15" t="str">
        <f>IF(SUM('Control Sample Data'!F$3:F$98)&gt;10,IF(AND(ISNUMBER('Control Sample Data'!F116),'Control Sample Data'!F116&lt;$B$1,'Control Sample Data'!F116&gt;0),'Control Sample Data'!F116,$B$1),"")</f>
        <v/>
      </c>
      <c r="S117" s="15" t="str">
        <f>IF(SUM('Control Sample Data'!G$3:G$98)&gt;10,IF(AND(ISNUMBER('Control Sample Data'!G116),'Control Sample Data'!G116&lt;$B$1,'Control Sample Data'!G116&gt;0),'Control Sample Data'!G116,$B$1),"")</f>
        <v/>
      </c>
      <c r="T117" s="15" t="str">
        <f>IF(SUM('Control Sample Data'!H$3:H$98)&gt;10,IF(AND(ISNUMBER('Control Sample Data'!H116),'Control Sample Data'!H116&lt;$B$1,'Control Sample Data'!H116&gt;0),'Control Sample Data'!H116,$B$1),"")</f>
        <v/>
      </c>
      <c r="U117" s="15" t="str">
        <f>IF(SUM('Control Sample Data'!I$3:I$98)&gt;10,IF(AND(ISNUMBER('Control Sample Data'!I116),'Control Sample Data'!I116&lt;$B$1,'Control Sample Data'!I116&gt;0),'Control Sample Data'!I116,$B$1),"")</f>
        <v/>
      </c>
      <c r="V117" s="15" t="str">
        <f>IF(SUM('Control Sample Data'!J$3:J$98)&gt;10,IF(AND(ISNUMBER('Control Sample Data'!J116),'Control Sample Data'!J116&lt;$B$1,'Control Sample Data'!J116&gt;0),'Control Sample Data'!J116,$B$1),"")</f>
        <v/>
      </c>
      <c r="W117" s="15" t="str">
        <f>IF(SUM('Control Sample Data'!K$3:K$98)&gt;10,IF(AND(ISNUMBER('Control Sample Data'!K116),'Control Sample Data'!K116&lt;$B$1,'Control Sample Data'!K116&gt;0),'Control Sample Data'!K116,$B$1),"")</f>
        <v/>
      </c>
      <c r="X117" s="15" t="str">
        <f>IF(SUM('Control Sample Data'!L$3:L$98)&gt;10,IF(AND(ISNUMBER('Control Sample Data'!L116),'Control Sample Data'!L116&lt;$B$1,'Control Sample Data'!L116&gt;0),'Control Sample Data'!L116,$B$1),"")</f>
        <v/>
      </c>
      <c r="Y117" s="39" t="str">
        <f>IF(SUM('Control Sample Data'!M$3:M$98)&gt;10,IF(AND(ISNUMBER('Control Sample Data'!M116),'Control Sample Data'!M116&lt;$B$1,'Control Sample Data'!M116&gt;0),'Control Sample Data'!M116,$B$1),"")</f>
        <v/>
      </c>
      <c r="Z117" s="36" t="str">
        <f>IF(ISERROR(VLOOKUP('Choose Housekeeping Genes'!$C20,Calculations!$C$100:$M$195,2,0)),"",VLOOKUP('Choose Housekeeping Genes'!$C20,Calculations!$C$100:$M$195,2,0))</f>
        <v/>
      </c>
      <c r="AA117" s="36" t="str">
        <f>IF(ISERROR(VLOOKUP('Choose Housekeeping Genes'!$C20,Calculations!$C$100:$M$195,3,0)),"",VLOOKUP('Choose Housekeeping Genes'!$C20,Calculations!$C$100:$M$195,3,0))</f>
        <v/>
      </c>
      <c r="AB117" s="36" t="str">
        <f>IF(ISERROR(VLOOKUP('Choose Housekeeping Genes'!$C20,Calculations!$C$100:$M$195,4,0)),"",VLOOKUP('Choose Housekeeping Genes'!$C20,Calculations!$C$100:$M$195,4,0))</f>
        <v/>
      </c>
      <c r="AC117" s="36" t="str">
        <f>IF(ISERROR(VLOOKUP('Choose Housekeeping Genes'!$C20,Calculations!$C$100:$M$195,5,0)),"",VLOOKUP('Choose Housekeeping Genes'!$C20,Calculations!$C$100:$M$195,5,0))</f>
        <v/>
      </c>
      <c r="AD117" s="36" t="str">
        <f>IF(ISERROR(VLOOKUP('Choose Housekeeping Genes'!$C20,Calculations!$C$100:$M$195,6,0)),"",VLOOKUP('Choose Housekeeping Genes'!$C20,Calculations!$C$100:$M$195,6,0))</f>
        <v/>
      </c>
      <c r="AE117" s="36" t="str">
        <f>IF(ISERROR(VLOOKUP('Choose Housekeeping Genes'!$C20,Calculations!$C$100:$M$195,7,0)),"",VLOOKUP('Choose Housekeeping Genes'!$C20,Calculations!$C$100:$M$195,7,0))</f>
        <v/>
      </c>
      <c r="AF117" s="36" t="str">
        <f>IF(ISERROR(VLOOKUP('Choose Housekeeping Genes'!$C20,Calculations!$C$100:$M$195,8,0)),"",VLOOKUP('Choose Housekeeping Genes'!$C20,Calculations!$C$100:$M$195,8,0))</f>
        <v/>
      </c>
      <c r="AG117" s="36" t="str">
        <f>IF(ISERROR(VLOOKUP('Choose Housekeeping Genes'!$C20,Calculations!$C$100:$M$195,9,0)),"",VLOOKUP('Choose Housekeeping Genes'!$C20,Calculations!$C$100:$M$195,9,0))</f>
        <v/>
      </c>
      <c r="AH117" s="36" t="str">
        <f>IF(ISERROR(VLOOKUP('Choose Housekeeping Genes'!$C20,Calculations!$C$100:$M$195,10,0)),"",VLOOKUP('Choose Housekeeping Genes'!$C20,Calculations!$C$100:$M$195,10,0))</f>
        <v/>
      </c>
      <c r="AI117" s="36" t="str">
        <f>IF(ISERROR(VLOOKUP('Choose Housekeeping Genes'!$C20,Calculations!$C$100:$M$195,11,0)),"",VLOOKUP('Choose Housekeeping Genes'!$C20,Calculations!$C$100:$M$195,11,0))</f>
        <v/>
      </c>
      <c r="AJ117" s="36" t="str">
        <f>IF(ISERROR(VLOOKUP('Choose Housekeeping Genes'!$C20,Calculations!$C$100:$Y$195,14,0)),"",VLOOKUP('Choose Housekeeping Genes'!$C20,Calculations!$C$100:$Y$195,14,0))</f>
        <v/>
      </c>
      <c r="AK117" s="36" t="str">
        <f>IF(ISERROR(VLOOKUP('Choose Housekeeping Genes'!$C20,Calculations!$C$100:$Y$195,15,0)),"",VLOOKUP('Choose Housekeeping Genes'!$C20,Calculations!$C$100:$Y$195,15,0))</f>
        <v/>
      </c>
      <c r="AL117" s="36" t="str">
        <f>IF(ISERROR(VLOOKUP('Choose Housekeeping Genes'!$C20,Calculations!$C$100:$Y$195,16,0)),"",VLOOKUP('Choose Housekeeping Genes'!$C20,Calculations!$C$100:$Y$195,16,0))</f>
        <v/>
      </c>
      <c r="AM117" s="36" t="str">
        <f>IF(ISERROR(VLOOKUP('Choose Housekeeping Genes'!$C20,Calculations!$C$100:$Y$195,17,0)),"",VLOOKUP('Choose Housekeeping Genes'!$C20,Calculations!$C$100:$Y$195,17,0))</f>
        <v/>
      </c>
      <c r="AN117" s="36" t="str">
        <f>IF(ISERROR(VLOOKUP('Choose Housekeeping Genes'!$C20,Calculations!$C$100:$Y$195,18,0)),"",VLOOKUP('Choose Housekeeping Genes'!$C20,Calculations!$C$100:$Y$195,18,0))</f>
        <v/>
      </c>
      <c r="AO117" s="36" t="str">
        <f>IF(ISERROR(VLOOKUP('Choose Housekeeping Genes'!$C20,Calculations!$C$100:$Y$195,19,0)),"",VLOOKUP('Choose Housekeeping Genes'!$C20,Calculations!$C$100:$Y$195,19,0))</f>
        <v/>
      </c>
      <c r="AP117" s="36" t="str">
        <f>IF(ISERROR(VLOOKUP('Choose Housekeeping Genes'!$C20,Calculations!$C$100:$Y$195,20,0)),"",VLOOKUP('Choose Housekeeping Genes'!$C20,Calculations!$C$100:$Y$195,20,0))</f>
        <v/>
      </c>
      <c r="AQ117" s="36" t="str">
        <f>IF(ISERROR(VLOOKUP('Choose Housekeeping Genes'!$C20,Calculations!$C$100:$Y$195,21,0)),"",VLOOKUP('Choose Housekeeping Genes'!$C20,Calculations!$C$100:$Y$195,21,0))</f>
        <v/>
      </c>
      <c r="AR117" s="36" t="str">
        <f>IF(ISERROR(VLOOKUP('Choose Housekeeping Genes'!$C20,Calculations!$C$100:$Y$195,22,0)),"",VLOOKUP('Choose Housekeeping Genes'!$C20,Calculations!$C$100:$Y$195,22,0))</f>
        <v/>
      </c>
      <c r="AS117" s="36" t="str">
        <f>IF(ISERROR(VLOOKUP('Choose Housekeeping Genes'!$C20,Calculations!$C$100:$Y$195,23,0)),"",VLOOKUP('Choose Housekeeping Genes'!$C20,Calculations!$C$100:$Y$195,23,0))</f>
        <v/>
      </c>
      <c r="AT117" s="34" t="str">
        <f t="shared" si="106"/>
        <v/>
      </c>
      <c r="AU117" s="34" t="str">
        <f t="shared" si="107"/>
        <v/>
      </c>
      <c r="AV117" s="34" t="str">
        <f t="shared" si="108"/>
        <v/>
      </c>
      <c r="AW117" s="34" t="str">
        <f t="shared" si="109"/>
        <v/>
      </c>
      <c r="AX117" s="34" t="str">
        <f t="shared" si="110"/>
        <v/>
      </c>
      <c r="AY117" s="34" t="str">
        <f t="shared" si="111"/>
        <v/>
      </c>
      <c r="AZ117" s="34" t="str">
        <f t="shared" si="112"/>
        <v/>
      </c>
      <c r="BA117" s="34" t="str">
        <f t="shared" si="113"/>
        <v/>
      </c>
      <c r="BB117" s="34" t="str">
        <f t="shared" si="114"/>
        <v/>
      </c>
      <c r="BC117" s="34" t="str">
        <f t="shared" si="115"/>
        <v/>
      </c>
      <c r="BD117" s="34" t="str">
        <f t="shared" si="117"/>
        <v/>
      </c>
      <c r="BE117" s="34" t="str">
        <f t="shared" si="118"/>
        <v/>
      </c>
      <c r="BF117" s="34" t="str">
        <f t="shared" si="119"/>
        <v/>
      </c>
      <c r="BG117" s="34" t="str">
        <f t="shared" si="120"/>
        <v/>
      </c>
      <c r="BH117" s="34" t="str">
        <f t="shared" si="121"/>
        <v/>
      </c>
      <c r="BI117" s="34" t="str">
        <f t="shared" si="122"/>
        <v/>
      </c>
      <c r="BJ117" s="34" t="str">
        <f t="shared" si="123"/>
        <v/>
      </c>
      <c r="BK117" s="34" t="str">
        <f t="shared" si="124"/>
        <v/>
      </c>
      <c r="BL117" s="34" t="str">
        <f t="shared" si="125"/>
        <v/>
      </c>
      <c r="BM117" s="34" t="str">
        <f t="shared" si="126"/>
        <v/>
      </c>
      <c r="BN117" s="36" t="e">
        <f t="shared" si="127"/>
        <v>#DIV/0!</v>
      </c>
      <c r="BO117" s="36" t="e">
        <f t="shared" si="128"/>
        <v>#DIV/0!</v>
      </c>
      <c r="BP117" s="37" t="str">
        <f t="shared" si="86"/>
        <v/>
      </c>
      <c r="BQ117" s="37" t="str">
        <f t="shared" si="87"/>
        <v/>
      </c>
      <c r="BR117" s="37" t="str">
        <f t="shared" si="88"/>
        <v/>
      </c>
      <c r="BS117" s="37" t="str">
        <f t="shared" si="89"/>
        <v/>
      </c>
      <c r="BT117" s="37" t="str">
        <f t="shared" si="90"/>
        <v/>
      </c>
      <c r="BU117" s="37" t="str">
        <f t="shared" si="91"/>
        <v/>
      </c>
      <c r="BV117" s="37" t="str">
        <f t="shared" si="92"/>
        <v/>
      </c>
      <c r="BW117" s="37" t="str">
        <f t="shared" si="93"/>
        <v/>
      </c>
      <c r="BX117" s="37" t="str">
        <f t="shared" si="94"/>
        <v/>
      </c>
      <c r="BY117" s="37" t="str">
        <f t="shared" si="95"/>
        <v/>
      </c>
      <c r="BZ117" s="37" t="str">
        <f t="shared" si="96"/>
        <v/>
      </c>
      <c r="CA117" s="37" t="str">
        <f t="shared" si="97"/>
        <v/>
      </c>
      <c r="CB117" s="37" t="str">
        <f t="shared" si="98"/>
        <v/>
      </c>
      <c r="CC117" s="37" t="str">
        <f t="shared" si="99"/>
        <v/>
      </c>
      <c r="CD117" s="37" t="str">
        <f t="shared" si="100"/>
        <v/>
      </c>
      <c r="CE117" s="37" t="str">
        <f t="shared" si="101"/>
        <v/>
      </c>
      <c r="CF117" s="37" t="str">
        <f t="shared" si="102"/>
        <v/>
      </c>
      <c r="CG117" s="37" t="str">
        <f t="shared" si="103"/>
        <v/>
      </c>
      <c r="CH117" s="37" t="str">
        <f t="shared" si="104"/>
        <v/>
      </c>
      <c r="CI117" s="37" t="str">
        <f t="shared" si="105"/>
        <v/>
      </c>
    </row>
    <row r="118" spans="1:87">
      <c r="A118" s="16"/>
      <c r="B118" s="14" t="str">
        <f>'Gene Table'!D117</f>
        <v>NM_000122</v>
      </c>
      <c r="C118" s="14" t="s">
        <v>81</v>
      </c>
      <c r="D118" s="15" t="str">
        <f>IF(SUM('Test Sample Data'!D$3:D$98)&gt;10,IF(AND(ISNUMBER('Test Sample Data'!D117),'Test Sample Data'!D117&lt;$B$1,'Test Sample Data'!D117&gt;0),'Test Sample Data'!D117,$B$1),"")</f>
        <v/>
      </c>
      <c r="E118" s="15" t="str">
        <f>IF(SUM('Test Sample Data'!E$3:E$98)&gt;10,IF(AND(ISNUMBER('Test Sample Data'!E117),'Test Sample Data'!E117&lt;$B$1,'Test Sample Data'!E117&gt;0),'Test Sample Data'!E117,$B$1),"")</f>
        <v/>
      </c>
      <c r="F118" s="15" t="str">
        <f>IF(SUM('Test Sample Data'!F$3:F$98)&gt;10,IF(AND(ISNUMBER('Test Sample Data'!F117),'Test Sample Data'!F117&lt;$B$1,'Test Sample Data'!F117&gt;0),'Test Sample Data'!F117,$B$1),"")</f>
        <v/>
      </c>
      <c r="G118" s="15" t="str">
        <f>IF(SUM('Test Sample Data'!G$3:G$98)&gt;10,IF(AND(ISNUMBER('Test Sample Data'!G117),'Test Sample Data'!G117&lt;$B$1,'Test Sample Data'!G117&gt;0),'Test Sample Data'!G117,$B$1),"")</f>
        <v/>
      </c>
      <c r="H118" s="15" t="str">
        <f>IF(SUM('Test Sample Data'!H$3:H$98)&gt;10,IF(AND(ISNUMBER('Test Sample Data'!H117),'Test Sample Data'!H117&lt;$B$1,'Test Sample Data'!H117&gt;0),'Test Sample Data'!H117,$B$1),"")</f>
        <v/>
      </c>
      <c r="I118" s="15" t="str">
        <f>IF(SUM('Test Sample Data'!I$3:I$98)&gt;10,IF(AND(ISNUMBER('Test Sample Data'!I117),'Test Sample Data'!I117&lt;$B$1,'Test Sample Data'!I117&gt;0),'Test Sample Data'!I117,$B$1),"")</f>
        <v/>
      </c>
      <c r="J118" s="15" t="str">
        <f>IF(SUM('Test Sample Data'!J$3:J$98)&gt;10,IF(AND(ISNUMBER('Test Sample Data'!J117),'Test Sample Data'!J117&lt;$B$1,'Test Sample Data'!J117&gt;0),'Test Sample Data'!J117,$B$1),"")</f>
        <v/>
      </c>
      <c r="K118" s="15" t="str">
        <f>IF(SUM('Test Sample Data'!K$3:K$98)&gt;10,IF(AND(ISNUMBER('Test Sample Data'!K117),'Test Sample Data'!K117&lt;$B$1,'Test Sample Data'!K117&gt;0),'Test Sample Data'!K117,$B$1),"")</f>
        <v/>
      </c>
      <c r="L118" s="15" t="str">
        <f>IF(SUM('Test Sample Data'!L$3:L$98)&gt;10,IF(AND(ISNUMBER('Test Sample Data'!L117),'Test Sample Data'!L117&lt;$B$1,'Test Sample Data'!L117&gt;0),'Test Sample Data'!L117,$B$1),"")</f>
        <v/>
      </c>
      <c r="M118" s="15" t="str">
        <f>IF(SUM('Test Sample Data'!M$3:M$98)&gt;10,IF(AND(ISNUMBER('Test Sample Data'!M117),'Test Sample Data'!M117&lt;$B$1,'Test Sample Data'!M117&gt;0),'Test Sample Data'!M117,$B$1),"")</f>
        <v/>
      </c>
      <c r="N118" s="15" t="str">
        <f>'Gene Table'!D117</f>
        <v>NM_000122</v>
      </c>
      <c r="O118" s="14" t="s">
        <v>81</v>
      </c>
      <c r="P118" s="15" t="str">
        <f>IF(SUM('Control Sample Data'!D$3:D$98)&gt;10,IF(AND(ISNUMBER('Control Sample Data'!D117),'Control Sample Data'!D117&lt;$B$1,'Control Sample Data'!D117&gt;0),'Control Sample Data'!D117,$B$1),"")</f>
        <v/>
      </c>
      <c r="Q118" s="15" t="str">
        <f>IF(SUM('Control Sample Data'!E$3:E$98)&gt;10,IF(AND(ISNUMBER('Control Sample Data'!E117),'Control Sample Data'!E117&lt;$B$1,'Control Sample Data'!E117&gt;0),'Control Sample Data'!E117,$B$1),"")</f>
        <v/>
      </c>
      <c r="R118" s="15" t="str">
        <f>IF(SUM('Control Sample Data'!F$3:F$98)&gt;10,IF(AND(ISNUMBER('Control Sample Data'!F117),'Control Sample Data'!F117&lt;$B$1,'Control Sample Data'!F117&gt;0),'Control Sample Data'!F117,$B$1),"")</f>
        <v/>
      </c>
      <c r="S118" s="15" t="str">
        <f>IF(SUM('Control Sample Data'!G$3:G$98)&gt;10,IF(AND(ISNUMBER('Control Sample Data'!G117),'Control Sample Data'!G117&lt;$B$1,'Control Sample Data'!G117&gt;0),'Control Sample Data'!G117,$B$1),"")</f>
        <v/>
      </c>
      <c r="T118" s="15" t="str">
        <f>IF(SUM('Control Sample Data'!H$3:H$98)&gt;10,IF(AND(ISNUMBER('Control Sample Data'!H117),'Control Sample Data'!H117&lt;$B$1,'Control Sample Data'!H117&gt;0),'Control Sample Data'!H117,$B$1),"")</f>
        <v/>
      </c>
      <c r="U118" s="15" t="str">
        <f>IF(SUM('Control Sample Data'!I$3:I$98)&gt;10,IF(AND(ISNUMBER('Control Sample Data'!I117),'Control Sample Data'!I117&lt;$B$1,'Control Sample Data'!I117&gt;0),'Control Sample Data'!I117,$B$1),"")</f>
        <v/>
      </c>
      <c r="V118" s="15" t="str">
        <f>IF(SUM('Control Sample Data'!J$3:J$98)&gt;10,IF(AND(ISNUMBER('Control Sample Data'!J117),'Control Sample Data'!J117&lt;$B$1,'Control Sample Data'!J117&gt;0),'Control Sample Data'!J117,$B$1),"")</f>
        <v/>
      </c>
      <c r="W118" s="15" t="str">
        <f>IF(SUM('Control Sample Data'!K$3:K$98)&gt;10,IF(AND(ISNUMBER('Control Sample Data'!K117),'Control Sample Data'!K117&lt;$B$1,'Control Sample Data'!K117&gt;0),'Control Sample Data'!K117,$B$1),"")</f>
        <v/>
      </c>
      <c r="X118" s="15" t="str">
        <f>IF(SUM('Control Sample Data'!L$3:L$98)&gt;10,IF(AND(ISNUMBER('Control Sample Data'!L117),'Control Sample Data'!L117&lt;$B$1,'Control Sample Data'!L117&gt;0),'Control Sample Data'!L117,$B$1),"")</f>
        <v/>
      </c>
      <c r="Y118" s="39" t="str">
        <f>IF(SUM('Control Sample Data'!M$3:M$98)&gt;10,IF(AND(ISNUMBER('Control Sample Data'!M117),'Control Sample Data'!M117&lt;$B$1,'Control Sample Data'!M117&gt;0),'Control Sample Data'!M117,$B$1),"")</f>
        <v/>
      </c>
      <c r="Z118" s="36" t="str">
        <f>IF(ISERROR(VLOOKUP('Choose Housekeeping Genes'!$C21,Calculations!$C$100:$M$195,2,0)),"",VLOOKUP('Choose Housekeeping Genes'!$C21,Calculations!$C$100:$M$195,2,0))</f>
        <v/>
      </c>
      <c r="AA118" s="36" t="str">
        <f>IF(ISERROR(VLOOKUP('Choose Housekeeping Genes'!$C21,Calculations!$C$100:$M$195,3,0)),"",VLOOKUP('Choose Housekeeping Genes'!$C21,Calculations!$C$100:$M$195,3,0))</f>
        <v/>
      </c>
      <c r="AB118" s="36" t="str">
        <f>IF(ISERROR(VLOOKUP('Choose Housekeeping Genes'!$C21,Calculations!$C$100:$M$195,4,0)),"",VLOOKUP('Choose Housekeeping Genes'!$C21,Calculations!$C$100:$M$195,4,0))</f>
        <v/>
      </c>
      <c r="AC118" s="36" t="str">
        <f>IF(ISERROR(VLOOKUP('Choose Housekeeping Genes'!$C21,Calculations!$C$100:$M$195,5,0)),"",VLOOKUP('Choose Housekeeping Genes'!$C21,Calculations!$C$100:$M$195,5,0))</f>
        <v/>
      </c>
      <c r="AD118" s="36" t="str">
        <f>IF(ISERROR(VLOOKUP('Choose Housekeeping Genes'!$C21,Calculations!$C$100:$M$195,6,0)),"",VLOOKUP('Choose Housekeeping Genes'!$C21,Calculations!$C$100:$M$195,6,0))</f>
        <v/>
      </c>
      <c r="AE118" s="36" t="str">
        <f>IF(ISERROR(VLOOKUP('Choose Housekeeping Genes'!$C21,Calculations!$C$100:$M$195,7,0)),"",VLOOKUP('Choose Housekeeping Genes'!$C21,Calculations!$C$100:$M$195,7,0))</f>
        <v/>
      </c>
      <c r="AF118" s="36" t="str">
        <f>IF(ISERROR(VLOOKUP('Choose Housekeeping Genes'!$C21,Calculations!$C$100:$M$195,8,0)),"",VLOOKUP('Choose Housekeeping Genes'!$C21,Calculations!$C$100:$M$195,8,0))</f>
        <v/>
      </c>
      <c r="AG118" s="36" t="str">
        <f>IF(ISERROR(VLOOKUP('Choose Housekeeping Genes'!$C21,Calculations!$C$100:$M$195,9,0)),"",VLOOKUP('Choose Housekeeping Genes'!$C21,Calculations!$C$100:$M$195,9,0))</f>
        <v/>
      </c>
      <c r="AH118" s="36" t="str">
        <f>IF(ISERROR(VLOOKUP('Choose Housekeeping Genes'!$C21,Calculations!$C$100:$M$195,10,0)),"",VLOOKUP('Choose Housekeeping Genes'!$C21,Calculations!$C$100:$M$195,10,0))</f>
        <v/>
      </c>
      <c r="AI118" s="36" t="str">
        <f>IF(ISERROR(VLOOKUP('Choose Housekeeping Genes'!$C21,Calculations!$C$100:$M$195,11,0)),"",VLOOKUP('Choose Housekeeping Genes'!$C21,Calculations!$C$100:$M$195,11,0))</f>
        <v/>
      </c>
      <c r="AJ118" s="36" t="str">
        <f>IF(ISERROR(VLOOKUP('Choose Housekeeping Genes'!$C21,Calculations!$C$100:$Y$195,14,0)),"",VLOOKUP('Choose Housekeeping Genes'!$C21,Calculations!$C$100:$Y$195,14,0))</f>
        <v/>
      </c>
      <c r="AK118" s="36" t="str">
        <f>IF(ISERROR(VLOOKUP('Choose Housekeeping Genes'!$C21,Calculations!$C$100:$Y$195,15,0)),"",VLOOKUP('Choose Housekeeping Genes'!$C21,Calculations!$C$100:$Y$195,15,0))</f>
        <v/>
      </c>
      <c r="AL118" s="36" t="str">
        <f>IF(ISERROR(VLOOKUP('Choose Housekeeping Genes'!$C21,Calculations!$C$100:$Y$195,16,0)),"",VLOOKUP('Choose Housekeeping Genes'!$C21,Calculations!$C$100:$Y$195,16,0))</f>
        <v/>
      </c>
      <c r="AM118" s="36" t="str">
        <f>IF(ISERROR(VLOOKUP('Choose Housekeeping Genes'!$C21,Calculations!$C$100:$Y$195,17,0)),"",VLOOKUP('Choose Housekeeping Genes'!$C21,Calculations!$C$100:$Y$195,17,0))</f>
        <v/>
      </c>
      <c r="AN118" s="36" t="str">
        <f>IF(ISERROR(VLOOKUP('Choose Housekeeping Genes'!$C21,Calculations!$C$100:$Y$195,18,0)),"",VLOOKUP('Choose Housekeeping Genes'!$C21,Calculations!$C$100:$Y$195,18,0))</f>
        <v/>
      </c>
      <c r="AO118" s="36" t="str">
        <f>IF(ISERROR(VLOOKUP('Choose Housekeeping Genes'!$C21,Calculations!$C$100:$Y$195,19,0)),"",VLOOKUP('Choose Housekeeping Genes'!$C21,Calculations!$C$100:$Y$195,19,0))</f>
        <v/>
      </c>
      <c r="AP118" s="36" t="str">
        <f>IF(ISERROR(VLOOKUP('Choose Housekeeping Genes'!$C21,Calculations!$C$100:$Y$195,20,0)),"",VLOOKUP('Choose Housekeeping Genes'!$C21,Calculations!$C$100:$Y$195,20,0))</f>
        <v/>
      </c>
      <c r="AQ118" s="36" t="str">
        <f>IF(ISERROR(VLOOKUP('Choose Housekeeping Genes'!$C21,Calculations!$C$100:$Y$195,21,0)),"",VLOOKUP('Choose Housekeeping Genes'!$C21,Calculations!$C$100:$Y$195,21,0))</f>
        <v/>
      </c>
      <c r="AR118" s="36" t="str">
        <f>IF(ISERROR(VLOOKUP('Choose Housekeeping Genes'!$C21,Calculations!$C$100:$Y$195,22,0)),"",VLOOKUP('Choose Housekeeping Genes'!$C21,Calculations!$C$100:$Y$195,22,0))</f>
        <v/>
      </c>
      <c r="AS118" s="36" t="str">
        <f>IF(ISERROR(VLOOKUP('Choose Housekeeping Genes'!$C21,Calculations!$C$100:$Y$195,23,0)),"",VLOOKUP('Choose Housekeeping Genes'!$C21,Calculations!$C$100:$Y$195,23,0))</f>
        <v/>
      </c>
      <c r="AT118" s="34" t="str">
        <f t="shared" si="106"/>
        <v/>
      </c>
      <c r="AU118" s="34" t="str">
        <f t="shared" si="107"/>
        <v/>
      </c>
      <c r="AV118" s="34" t="str">
        <f t="shared" si="108"/>
        <v/>
      </c>
      <c r="AW118" s="34" t="str">
        <f t="shared" si="109"/>
        <v/>
      </c>
      <c r="AX118" s="34" t="str">
        <f t="shared" si="110"/>
        <v/>
      </c>
      <c r="AY118" s="34" t="str">
        <f t="shared" si="111"/>
        <v/>
      </c>
      <c r="AZ118" s="34" t="str">
        <f t="shared" si="112"/>
        <v/>
      </c>
      <c r="BA118" s="34" t="str">
        <f t="shared" si="113"/>
        <v/>
      </c>
      <c r="BB118" s="34" t="str">
        <f t="shared" si="114"/>
        <v/>
      </c>
      <c r="BC118" s="34" t="str">
        <f t="shared" si="115"/>
        <v/>
      </c>
      <c r="BD118" s="34" t="str">
        <f t="shared" si="117"/>
        <v/>
      </c>
      <c r="BE118" s="34" t="str">
        <f t="shared" si="118"/>
        <v/>
      </c>
      <c r="BF118" s="34" t="str">
        <f t="shared" si="119"/>
        <v/>
      </c>
      <c r="BG118" s="34" t="str">
        <f t="shared" si="120"/>
        <v/>
      </c>
      <c r="BH118" s="34" t="str">
        <f t="shared" si="121"/>
        <v/>
      </c>
      <c r="BI118" s="34" t="str">
        <f t="shared" si="122"/>
        <v/>
      </c>
      <c r="BJ118" s="34" t="str">
        <f t="shared" si="123"/>
        <v/>
      </c>
      <c r="BK118" s="34" t="str">
        <f t="shared" si="124"/>
        <v/>
      </c>
      <c r="BL118" s="34" t="str">
        <f t="shared" si="125"/>
        <v/>
      </c>
      <c r="BM118" s="34" t="str">
        <f t="shared" si="126"/>
        <v/>
      </c>
      <c r="BN118" s="36" t="e">
        <f t="shared" si="127"/>
        <v>#DIV/0!</v>
      </c>
      <c r="BO118" s="36" t="e">
        <f t="shared" si="128"/>
        <v>#DIV/0!</v>
      </c>
      <c r="BP118" s="37" t="str">
        <f t="shared" si="86"/>
        <v/>
      </c>
      <c r="BQ118" s="37" t="str">
        <f t="shared" si="87"/>
        <v/>
      </c>
      <c r="BR118" s="37" t="str">
        <f t="shared" si="88"/>
        <v/>
      </c>
      <c r="BS118" s="37" t="str">
        <f t="shared" si="89"/>
        <v/>
      </c>
      <c r="BT118" s="37" t="str">
        <f t="shared" si="90"/>
        <v/>
      </c>
      <c r="BU118" s="37" t="str">
        <f t="shared" si="91"/>
        <v/>
      </c>
      <c r="BV118" s="37" t="str">
        <f t="shared" si="92"/>
        <v/>
      </c>
      <c r="BW118" s="37" t="str">
        <f t="shared" si="93"/>
        <v/>
      </c>
      <c r="BX118" s="37" t="str">
        <f t="shared" si="94"/>
        <v/>
      </c>
      <c r="BY118" s="37" t="str">
        <f t="shared" si="95"/>
        <v/>
      </c>
      <c r="BZ118" s="37" t="str">
        <f t="shared" si="96"/>
        <v/>
      </c>
      <c r="CA118" s="37" t="str">
        <f t="shared" si="97"/>
        <v/>
      </c>
      <c r="CB118" s="37" t="str">
        <f t="shared" si="98"/>
        <v/>
      </c>
      <c r="CC118" s="37" t="str">
        <f t="shared" si="99"/>
        <v/>
      </c>
      <c r="CD118" s="37" t="str">
        <f t="shared" si="100"/>
        <v/>
      </c>
      <c r="CE118" s="37" t="str">
        <f t="shared" si="101"/>
        <v/>
      </c>
      <c r="CF118" s="37" t="str">
        <f t="shared" si="102"/>
        <v/>
      </c>
      <c r="CG118" s="37" t="str">
        <f t="shared" si="103"/>
        <v/>
      </c>
      <c r="CH118" s="37" t="str">
        <f t="shared" si="104"/>
        <v/>
      </c>
      <c r="CI118" s="37" t="str">
        <f t="shared" si="105"/>
        <v/>
      </c>
    </row>
    <row r="119" spans="1:87">
      <c r="A119" s="16"/>
      <c r="B119" s="14" t="str">
        <f>'Gene Table'!D118</f>
        <v>NM_001979</v>
      </c>
      <c r="C119" s="14" t="s">
        <v>85</v>
      </c>
      <c r="D119" s="15" t="str">
        <f>IF(SUM('Test Sample Data'!D$3:D$98)&gt;10,IF(AND(ISNUMBER('Test Sample Data'!D118),'Test Sample Data'!D118&lt;$B$1,'Test Sample Data'!D118&gt;0),'Test Sample Data'!D118,$B$1),"")</f>
        <v/>
      </c>
      <c r="E119" s="15" t="str">
        <f>IF(SUM('Test Sample Data'!E$3:E$98)&gt;10,IF(AND(ISNUMBER('Test Sample Data'!E118),'Test Sample Data'!E118&lt;$B$1,'Test Sample Data'!E118&gt;0),'Test Sample Data'!E118,$B$1),"")</f>
        <v/>
      </c>
      <c r="F119" s="15" t="str">
        <f>IF(SUM('Test Sample Data'!F$3:F$98)&gt;10,IF(AND(ISNUMBER('Test Sample Data'!F118),'Test Sample Data'!F118&lt;$B$1,'Test Sample Data'!F118&gt;0),'Test Sample Data'!F118,$B$1),"")</f>
        <v/>
      </c>
      <c r="G119" s="15" t="str">
        <f>IF(SUM('Test Sample Data'!G$3:G$98)&gt;10,IF(AND(ISNUMBER('Test Sample Data'!G118),'Test Sample Data'!G118&lt;$B$1,'Test Sample Data'!G118&gt;0),'Test Sample Data'!G118,$B$1),"")</f>
        <v/>
      </c>
      <c r="H119" s="15" t="str">
        <f>IF(SUM('Test Sample Data'!H$3:H$98)&gt;10,IF(AND(ISNUMBER('Test Sample Data'!H118),'Test Sample Data'!H118&lt;$B$1,'Test Sample Data'!H118&gt;0),'Test Sample Data'!H118,$B$1),"")</f>
        <v/>
      </c>
      <c r="I119" s="15" t="str">
        <f>IF(SUM('Test Sample Data'!I$3:I$98)&gt;10,IF(AND(ISNUMBER('Test Sample Data'!I118),'Test Sample Data'!I118&lt;$B$1,'Test Sample Data'!I118&gt;0),'Test Sample Data'!I118,$B$1),"")</f>
        <v/>
      </c>
      <c r="J119" s="15" t="str">
        <f>IF(SUM('Test Sample Data'!J$3:J$98)&gt;10,IF(AND(ISNUMBER('Test Sample Data'!J118),'Test Sample Data'!J118&lt;$B$1,'Test Sample Data'!J118&gt;0),'Test Sample Data'!J118,$B$1),"")</f>
        <v/>
      </c>
      <c r="K119" s="15" t="str">
        <f>IF(SUM('Test Sample Data'!K$3:K$98)&gt;10,IF(AND(ISNUMBER('Test Sample Data'!K118),'Test Sample Data'!K118&lt;$B$1,'Test Sample Data'!K118&gt;0),'Test Sample Data'!K118,$B$1),"")</f>
        <v/>
      </c>
      <c r="L119" s="15" t="str">
        <f>IF(SUM('Test Sample Data'!L$3:L$98)&gt;10,IF(AND(ISNUMBER('Test Sample Data'!L118),'Test Sample Data'!L118&lt;$B$1,'Test Sample Data'!L118&gt;0),'Test Sample Data'!L118,$B$1),"")</f>
        <v/>
      </c>
      <c r="M119" s="15" t="str">
        <f>IF(SUM('Test Sample Data'!M$3:M$98)&gt;10,IF(AND(ISNUMBER('Test Sample Data'!M118),'Test Sample Data'!M118&lt;$B$1,'Test Sample Data'!M118&gt;0),'Test Sample Data'!M118,$B$1),"")</f>
        <v/>
      </c>
      <c r="N119" s="15" t="str">
        <f>'Gene Table'!D118</f>
        <v>NM_001979</v>
      </c>
      <c r="O119" s="14" t="s">
        <v>85</v>
      </c>
      <c r="P119" s="15" t="str">
        <f>IF(SUM('Control Sample Data'!D$3:D$98)&gt;10,IF(AND(ISNUMBER('Control Sample Data'!D118),'Control Sample Data'!D118&lt;$B$1,'Control Sample Data'!D118&gt;0),'Control Sample Data'!D118,$B$1),"")</f>
        <v/>
      </c>
      <c r="Q119" s="15" t="str">
        <f>IF(SUM('Control Sample Data'!E$3:E$98)&gt;10,IF(AND(ISNUMBER('Control Sample Data'!E118),'Control Sample Data'!E118&lt;$B$1,'Control Sample Data'!E118&gt;0),'Control Sample Data'!E118,$B$1),"")</f>
        <v/>
      </c>
      <c r="R119" s="15" t="str">
        <f>IF(SUM('Control Sample Data'!F$3:F$98)&gt;10,IF(AND(ISNUMBER('Control Sample Data'!F118),'Control Sample Data'!F118&lt;$B$1,'Control Sample Data'!F118&gt;0),'Control Sample Data'!F118,$B$1),"")</f>
        <v/>
      </c>
      <c r="S119" s="15" t="str">
        <f>IF(SUM('Control Sample Data'!G$3:G$98)&gt;10,IF(AND(ISNUMBER('Control Sample Data'!G118),'Control Sample Data'!G118&lt;$B$1,'Control Sample Data'!G118&gt;0),'Control Sample Data'!G118,$B$1),"")</f>
        <v/>
      </c>
      <c r="T119" s="15" t="str">
        <f>IF(SUM('Control Sample Data'!H$3:H$98)&gt;10,IF(AND(ISNUMBER('Control Sample Data'!H118),'Control Sample Data'!H118&lt;$B$1,'Control Sample Data'!H118&gt;0),'Control Sample Data'!H118,$B$1),"")</f>
        <v/>
      </c>
      <c r="U119" s="15" t="str">
        <f>IF(SUM('Control Sample Data'!I$3:I$98)&gt;10,IF(AND(ISNUMBER('Control Sample Data'!I118),'Control Sample Data'!I118&lt;$B$1,'Control Sample Data'!I118&gt;0),'Control Sample Data'!I118,$B$1),"")</f>
        <v/>
      </c>
      <c r="V119" s="15" t="str">
        <f>IF(SUM('Control Sample Data'!J$3:J$98)&gt;10,IF(AND(ISNUMBER('Control Sample Data'!J118),'Control Sample Data'!J118&lt;$B$1,'Control Sample Data'!J118&gt;0),'Control Sample Data'!J118,$B$1),"")</f>
        <v/>
      </c>
      <c r="W119" s="15" t="str">
        <f>IF(SUM('Control Sample Data'!K$3:K$98)&gt;10,IF(AND(ISNUMBER('Control Sample Data'!K118),'Control Sample Data'!K118&lt;$B$1,'Control Sample Data'!K118&gt;0),'Control Sample Data'!K118,$B$1),"")</f>
        <v/>
      </c>
      <c r="X119" s="15" t="str">
        <f>IF(SUM('Control Sample Data'!L$3:L$98)&gt;10,IF(AND(ISNUMBER('Control Sample Data'!L118),'Control Sample Data'!L118&lt;$B$1,'Control Sample Data'!L118&gt;0),'Control Sample Data'!L118,$B$1),"")</f>
        <v/>
      </c>
      <c r="Y119" s="39" t="str">
        <f>IF(SUM('Control Sample Data'!M$3:M$98)&gt;10,IF(AND(ISNUMBER('Control Sample Data'!M118),'Control Sample Data'!M118&lt;$B$1,'Control Sample Data'!M118&gt;0),'Control Sample Data'!M118,$B$1),"")</f>
        <v/>
      </c>
      <c r="Z119" s="36" t="str">
        <f>IF(ISERROR(VLOOKUP('Choose Housekeeping Genes'!$C22,Calculations!$C$100:$M$195,2,0)),"",VLOOKUP('Choose Housekeeping Genes'!$C22,Calculations!$C$100:$M$195,2,0))</f>
        <v/>
      </c>
      <c r="AA119" s="36" t="str">
        <f>IF(ISERROR(VLOOKUP('Choose Housekeeping Genes'!$C22,Calculations!$C$100:$M$195,3,0)),"",VLOOKUP('Choose Housekeeping Genes'!$C22,Calculations!$C$100:$M$195,3,0))</f>
        <v/>
      </c>
      <c r="AB119" s="36" t="str">
        <f>IF(ISERROR(VLOOKUP('Choose Housekeeping Genes'!$C22,Calculations!$C$100:$M$195,4,0)),"",VLOOKUP('Choose Housekeeping Genes'!$C22,Calculations!$C$100:$M$195,4,0))</f>
        <v/>
      </c>
      <c r="AC119" s="36" t="str">
        <f>IF(ISERROR(VLOOKUP('Choose Housekeeping Genes'!$C22,Calculations!$C$100:$M$195,5,0)),"",VLOOKUP('Choose Housekeeping Genes'!$C22,Calculations!$C$100:$M$195,5,0))</f>
        <v/>
      </c>
      <c r="AD119" s="36" t="str">
        <f>IF(ISERROR(VLOOKUP('Choose Housekeeping Genes'!$C22,Calculations!$C$100:$M$195,6,0)),"",VLOOKUP('Choose Housekeeping Genes'!$C22,Calculations!$C$100:$M$195,6,0))</f>
        <v/>
      </c>
      <c r="AE119" s="36" t="str">
        <f>IF(ISERROR(VLOOKUP('Choose Housekeeping Genes'!$C22,Calculations!$C$100:$M$195,7,0)),"",VLOOKUP('Choose Housekeeping Genes'!$C22,Calculations!$C$100:$M$195,7,0))</f>
        <v/>
      </c>
      <c r="AF119" s="36" t="str">
        <f>IF(ISERROR(VLOOKUP('Choose Housekeeping Genes'!$C22,Calculations!$C$100:$M$195,8,0)),"",VLOOKUP('Choose Housekeeping Genes'!$C22,Calculations!$C$100:$M$195,8,0))</f>
        <v/>
      </c>
      <c r="AG119" s="36" t="str">
        <f>IF(ISERROR(VLOOKUP('Choose Housekeeping Genes'!$C22,Calculations!$C$100:$M$195,9,0)),"",VLOOKUP('Choose Housekeeping Genes'!$C22,Calculations!$C$100:$M$195,9,0))</f>
        <v/>
      </c>
      <c r="AH119" s="36" t="str">
        <f>IF(ISERROR(VLOOKUP('Choose Housekeeping Genes'!$C22,Calculations!$C$100:$M$195,10,0)),"",VLOOKUP('Choose Housekeeping Genes'!$C22,Calculations!$C$100:$M$195,10,0))</f>
        <v/>
      </c>
      <c r="AI119" s="36" t="str">
        <f>IF(ISERROR(VLOOKUP('Choose Housekeeping Genes'!$C22,Calculations!$C$100:$M$195,11,0)),"",VLOOKUP('Choose Housekeeping Genes'!$C22,Calculations!$C$100:$M$195,11,0))</f>
        <v/>
      </c>
      <c r="AJ119" s="36" t="str">
        <f>IF(ISERROR(VLOOKUP('Choose Housekeeping Genes'!$C22,Calculations!$C$100:$Y$195,14,0)),"",VLOOKUP('Choose Housekeeping Genes'!$C22,Calculations!$C$100:$Y$195,14,0))</f>
        <v/>
      </c>
      <c r="AK119" s="36" t="str">
        <f>IF(ISERROR(VLOOKUP('Choose Housekeeping Genes'!$C22,Calculations!$C$100:$Y$195,15,0)),"",VLOOKUP('Choose Housekeeping Genes'!$C22,Calculations!$C$100:$Y$195,15,0))</f>
        <v/>
      </c>
      <c r="AL119" s="36" t="str">
        <f>IF(ISERROR(VLOOKUP('Choose Housekeeping Genes'!$C22,Calculations!$C$100:$Y$195,16,0)),"",VLOOKUP('Choose Housekeeping Genes'!$C22,Calculations!$C$100:$Y$195,16,0))</f>
        <v/>
      </c>
      <c r="AM119" s="36" t="str">
        <f>IF(ISERROR(VLOOKUP('Choose Housekeeping Genes'!$C22,Calculations!$C$100:$Y$195,17,0)),"",VLOOKUP('Choose Housekeeping Genes'!$C22,Calculations!$C$100:$Y$195,17,0))</f>
        <v/>
      </c>
      <c r="AN119" s="36" t="str">
        <f>IF(ISERROR(VLOOKUP('Choose Housekeeping Genes'!$C22,Calculations!$C$100:$Y$195,18,0)),"",VLOOKUP('Choose Housekeeping Genes'!$C22,Calculations!$C$100:$Y$195,18,0))</f>
        <v/>
      </c>
      <c r="AO119" s="36" t="str">
        <f>IF(ISERROR(VLOOKUP('Choose Housekeeping Genes'!$C22,Calculations!$C$100:$Y$195,19,0)),"",VLOOKUP('Choose Housekeeping Genes'!$C22,Calculations!$C$100:$Y$195,19,0))</f>
        <v/>
      </c>
      <c r="AP119" s="36" t="str">
        <f>IF(ISERROR(VLOOKUP('Choose Housekeeping Genes'!$C22,Calculations!$C$100:$Y$195,20,0)),"",VLOOKUP('Choose Housekeeping Genes'!$C22,Calculations!$C$100:$Y$195,20,0))</f>
        <v/>
      </c>
      <c r="AQ119" s="36" t="str">
        <f>IF(ISERROR(VLOOKUP('Choose Housekeeping Genes'!$C22,Calculations!$C$100:$Y$195,21,0)),"",VLOOKUP('Choose Housekeeping Genes'!$C22,Calculations!$C$100:$Y$195,21,0))</f>
        <v/>
      </c>
      <c r="AR119" s="36" t="str">
        <f>IF(ISERROR(VLOOKUP('Choose Housekeeping Genes'!$C22,Calculations!$C$100:$Y$195,22,0)),"",VLOOKUP('Choose Housekeeping Genes'!$C22,Calculations!$C$100:$Y$195,22,0))</f>
        <v/>
      </c>
      <c r="AS119" s="36" t="str">
        <f>IF(ISERROR(VLOOKUP('Choose Housekeeping Genes'!$C22,Calculations!$C$100:$Y$195,23,0)),"",VLOOKUP('Choose Housekeeping Genes'!$C22,Calculations!$C$100:$Y$195,23,0))</f>
        <v/>
      </c>
      <c r="AT119" s="34" t="str">
        <f t="shared" si="106"/>
        <v/>
      </c>
      <c r="AU119" s="34" t="str">
        <f t="shared" si="107"/>
        <v/>
      </c>
      <c r="AV119" s="34" t="str">
        <f t="shared" si="108"/>
        <v/>
      </c>
      <c r="AW119" s="34" t="str">
        <f t="shared" si="109"/>
        <v/>
      </c>
      <c r="AX119" s="34" t="str">
        <f t="shared" si="110"/>
        <v/>
      </c>
      <c r="AY119" s="34" t="str">
        <f t="shared" si="111"/>
        <v/>
      </c>
      <c r="AZ119" s="34" t="str">
        <f t="shared" si="112"/>
        <v/>
      </c>
      <c r="BA119" s="34" t="str">
        <f t="shared" si="113"/>
        <v/>
      </c>
      <c r="BB119" s="34" t="str">
        <f t="shared" si="114"/>
        <v/>
      </c>
      <c r="BC119" s="34" t="str">
        <f t="shared" si="115"/>
        <v/>
      </c>
      <c r="BD119" s="34" t="str">
        <f t="shared" si="117"/>
        <v/>
      </c>
      <c r="BE119" s="34" t="str">
        <f t="shared" si="118"/>
        <v/>
      </c>
      <c r="BF119" s="34" t="str">
        <f t="shared" si="119"/>
        <v/>
      </c>
      <c r="BG119" s="34" t="str">
        <f t="shared" si="120"/>
        <v/>
      </c>
      <c r="BH119" s="34" t="str">
        <f t="shared" si="121"/>
        <v/>
      </c>
      <c r="BI119" s="34" t="str">
        <f t="shared" si="122"/>
        <v/>
      </c>
      <c r="BJ119" s="34" t="str">
        <f t="shared" si="123"/>
        <v/>
      </c>
      <c r="BK119" s="34" t="str">
        <f t="shared" si="124"/>
        <v/>
      </c>
      <c r="BL119" s="34" t="str">
        <f t="shared" si="125"/>
        <v/>
      </c>
      <c r="BM119" s="34" t="str">
        <f t="shared" si="126"/>
        <v/>
      </c>
      <c r="BN119" s="36" t="e">
        <f t="shared" si="127"/>
        <v>#DIV/0!</v>
      </c>
      <c r="BO119" s="36" t="e">
        <f t="shared" si="128"/>
        <v>#DIV/0!</v>
      </c>
      <c r="BP119" s="37" t="str">
        <f t="shared" si="86"/>
        <v/>
      </c>
      <c r="BQ119" s="37" t="str">
        <f t="shared" si="87"/>
        <v/>
      </c>
      <c r="BR119" s="37" t="str">
        <f t="shared" si="88"/>
        <v/>
      </c>
      <c r="BS119" s="37" t="str">
        <f t="shared" si="89"/>
        <v/>
      </c>
      <c r="BT119" s="37" t="str">
        <f t="shared" si="90"/>
        <v/>
      </c>
      <c r="BU119" s="37" t="str">
        <f t="shared" si="91"/>
        <v/>
      </c>
      <c r="BV119" s="37" t="str">
        <f t="shared" si="92"/>
        <v/>
      </c>
      <c r="BW119" s="37" t="str">
        <f t="shared" si="93"/>
        <v/>
      </c>
      <c r="BX119" s="37" t="str">
        <f t="shared" si="94"/>
        <v/>
      </c>
      <c r="BY119" s="37" t="str">
        <f t="shared" si="95"/>
        <v/>
      </c>
      <c r="BZ119" s="37" t="str">
        <f t="shared" si="96"/>
        <v/>
      </c>
      <c r="CA119" s="37" t="str">
        <f t="shared" si="97"/>
        <v/>
      </c>
      <c r="CB119" s="37" t="str">
        <f t="shared" si="98"/>
        <v/>
      </c>
      <c r="CC119" s="37" t="str">
        <f t="shared" si="99"/>
        <v/>
      </c>
      <c r="CD119" s="37" t="str">
        <f t="shared" si="100"/>
        <v/>
      </c>
      <c r="CE119" s="37" t="str">
        <f t="shared" si="101"/>
        <v/>
      </c>
      <c r="CF119" s="37" t="str">
        <f t="shared" si="102"/>
        <v/>
      </c>
      <c r="CG119" s="37" t="str">
        <f t="shared" si="103"/>
        <v/>
      </c>
      <c r="CH119" s="37" t="str">
        <f t="shared" si="104"/>
        <v/>
      </c>
      <c r="CI119" s="37" t="str">
        <f t="shared" si="105"/>
        <v/>
      </c>
    </row>
    <row r="120" spans="1:87">
      <c r="A120" s="16"/>
      <c r="B120" s="14" t="str">
        <f>'Gene Table'!D119</f>
        <v>NM_001963</v>
      </c>
      <c r="C120" s="14" t="s">
        <v>89</v>
      </c>
      <c r="D120" s="15" t="str">
        <f>IF(SUM('Test Sample Data'!D$3:D$98)&gt;10,IF(AND(ISNUMBER('Test Sample Data'!D119),'Test Sample Data'!D119&lt;$B$1,'Test Sample Data'!D119&gt;0),'Test Sample Data'!D119,$B$1),"")</f>
        <v/>
      </c>
      <c r="E120" s="15" t="str">
        <f>IF(SUM('Test Sample Data'!E$3:E$98)&gt;10,IF(AND(ISNUMBER('Test Sample Data'!E119),'Test Sample Data'!E119&lt;$B$1,'Test Sample Data'!E119&gt;0),'Test Sample Data'!E119,$B$1),"")</f>
        <v/>
      </c>
      <c r="F120" s="15" t="str">
        <f>IF(SUM('Test Sample Data'!F$3:F$98)&gt;10,IF(AND(ISNUMBER('Test Sample Data'!F119),'Test Sample Data'!F119&lt;$B$1,'Test Sample Data'!F119&gt;0),'Test Sample Data'!F119,$B$1),"")</f>
        <v/>
      </c>
      <c r="G120" s="15" t="str">
        <f>IF(SUM('Test Sample Data'!G$3:G$98)&gt;10,IF(AND(ISNUMBER('Test Sample Data'!G119),'Test Sample Data'!G119&lt;$B$1,'Test Sample Data'!G119&gt;0),'Test Sample Data'!G119,$B$1),"")</f>
        <v/>
      </c>
      <c r="H120" s="15" t="str">
        <f>IF(SUM('Test Sample Data'!H$3:H$98)&gt;10,IF(AND(ISNUMBER('Test Sample Data'!H119),'Test Sample Data'!H119&lt;$B$1,'Test Sample Data'!H119&gt;0),'Test Sample Data'!H119,$B$1),"")</f>
        <v/>
      </c>
      <c r="I120" s="15" t="str">
        <f>IF(SUM('Test Sample Data'!I$3:I$98)&gt;10,IF(AND(ISNUMBER('Test Sample Data'!I119),'Test Sample Data'!I119&lt;$B$1,'Test Sample Data'!I119&gt;0),'Test Sample Data'!I119,$B$1),"")</f>
        <v/>
      </c>
      <c r="J120" s="15" t="str">
        <f>IF(SUM('Test Sample Data'!J$3:J$98)&gt;10,IF(AND(ISNUMBER('Test Sample Data'!J119),'Test Sample Data'!J119&lt;$B$1,'Test Sample Data'!J119&gt;0),'Test Sample Data'!J119,$B$1),"")</f>
        <v/>
      </c>
      <c r="K120" s="15" t="str">
        <f>IF(SUM('Test Sample Data'!K$3:K$98)&gt;10,IF(AND(ISNUMBER('Test Sample Data'!K119),'Test Sample Data'!K119&lt;$B$1,'Test Sample Data'!K119&gt;0),'Test Sample Data'!K119,$B$1),"")</f>
        <v/>
      </c>
      <c r="L120" s="15" t="str">
        <f>IF(SUM('Test Sample Data'!L$3:L$98)&gt;10,IF(AND(ISNUMBER('Test Sample Data'!L119),'Test Sample Data'!L119&lt;$B$1,'Test Sample Data'!L119&gt;0),'Test Sample Data'!L119,$B$1),"")</f>
        <v/>
      </c>
      <c r="M120" s="15" t="str">
        <f>IF(SUM('Test Sample Data'!M$3:M$98)&gt;10,IF(AND(ISNUMBER('Test Sample Data'!M119),'Test Sample Data'!M119&lt;$B$1,'Test Sample Data'!M119&gt;0),'Test Sample Data'!M119,$B$1),"")</f>
        <v/>
      </c>
      <c r="N120" s="15" t="str">
        <f>'Gene Table'!D119</f>
        <v>NM_001963</v>
      </c>
      <c r="O120" s="14" t="s">
        <v>89</v>
      </c>
      <c r="P120" s="15" t="str">
        <f>IF(SUM('Control Sample Data'!D$3:D$98)&gt;10,IF(AND(ISNUMBER('Control Sample Data'!D119),'Control Sample Data'!D119&lt;$B$1,'Control Sample Data'!D119&gt;0),'Control Sample Data'!D119,$B$1),"")</f>
        <v/>
      </c>
      <c r="Q120" s="15" t="str">
        <f>IF(SUM('Control Sample Data'!E$3:E$98)&gt;10,IF(AND(ISNUMBER('Control Sample Data'!E119),'Control Sample Data'!E119&lt;$B$1,'Control Sample Data'!E119&gt;0),'Control Sample Data'!E119,$B$1),"")</f>
        <v/>
      </c>
      <c r="R120" s="15" t="str">
        <f>IF(SUM('Control Sample Data'!F$3:F$98)&gt;10,IF(AND(ISNUMBER('Control Sample Data'!F119),'Control Sample Data'!F119&lt;$B$1,'Control Sample Data'!F119&gt;0),'Control Sample Data'!F119,$B$1),"")</f>
        <v/>
      </c>
      <c r="S120" s="15" t="str">
        <f>IF(SUM('Control Sample Data'!G$3:G$98)&gt;10,IF(AND(ISNUMBER('Control Sample Data'!G119),'Control Sample Data'!G119&lt;$B$1,'Control Sample Data'!G119&gt;0),'Control Sample Data'!G119,$B$1),"")</f>
        <v/>
      </c>
      <c r="T120" s="15" t="str">
        <f>IF(SUM('Control Sample Data'!H$3:H$98)&gt;10,IF(AND(ISNUMBER('Control Sample Data'!H119),'Control Sample Data'!H119&lt;$B$1,'Control Sample Data'!H119&gt;0),'Control Sample Data'!H119,$B$1),"")</f>
        <v/>
      </c>
      <c r="U120" s="15" t="str">
        <f>IF(SUM('Control Sample Data'!I$3:I$98)&gt;10,IF(AND(ISNUMBER('Control Sample Data'!I119),'Control Sample Data'!I119&lt;$B$1,'Control Sample Data'!I119&gt;0),'Control Sample Data'!I119,$B$1),"")</f>
        <v/>
      </c>
      <c r="V120" s="15" t="str">
        <f>IF(SUM('Control Sample Data'!J$3:J$98)&gt;10,IF(AND(ISNUMBER('Control Sample Data'!J119),'Control Sample Data'!J119&lt;$B$1,'Control Sample Data'!J119&gt;0),'Control Sample Data'!J119,$B$1),"")</f>
        <v/>
      </c>
      <c r="W120" s="15" t="str">
        <f>IF(SUM('Control Sample Data'!K$3:K$98)&gt;10,IF(AND(ISNUMBER('Control Sample Data'!K119),'Control Sample Data'!K119&lt;$B$1,'Control Sample Data'!K119&gt;0),'Control Sample Data'!K119,$B$1),"")</f>
        <v/>
      </c>
      <c r="X120" s="15" t="str">
        <f>IF(SUM('Control Sample Data'!L$3:L$98)&gt;10,IF(AND(ISNUMBER('Control Sample Data'!L119),'Control Sample Data'!L119&lt;$B$1,'Control Sample Data'!L119&gt;0),'Control Sample Data'!L119,$B$1),"")</f>
        <v/>
      </c>
      <c r="Y120" s="15" t="str">
        <f>IF(SUM('Control Sample Data'!M$3:M$98)&gt;10,IF(AND(ISNUMBER('Control Sample Data'!M119),'Control Sample Data'!M119&lt;$B$1,'Control Sample Data'!M119&gt;0),'Control Sample Data'!M119,$B$1),"")</f>
        <v/>
      </c>
      <c r="Z120" s="21" t="s">
        <v>1467</v>
      </c>
      <c r="AA120" s="21"/>
      <c r="AB120" s="21"/>
      <c r="AC120" s="21"/>
      <c r="AD120" s="21"/>
      <c r="AE120" s="21"/>
      <c r="AF120" s="21"/>
      <c r="AG120" s="21"/>
      <c r="AH120" s="21"/>
      <c r="AI120" s="21"/>
      <c r="AJ120" s="23"/>
      <c r="AK120" s="23"/>
      <c r="AL120" s="23"/>
      <c r="AM120" s="23"/>
      <c r="AN120" s="23"/>
      <c r="AO120" s="23"/>
      <c r="AP120" s="23"/>
      <c r="AQ120" s="23"/>
      <c r="AR120" s="23"/>
      <c r="AS120" s="23"/>
      <c r="AT120" s="40" t="str">
        <f t="shared" si="106"/>
        <v/>
      </c>
      <c r="AU120" s="34" t="str">
        <f t="shared" si="107"/>
        <v/>
      </c>
      <c r="AV120" s="34" t="str">
        <f t="shared" si="108"/>
        <v/>
      </c>
      <c r="AW120" s="34" t="str">
        <f t="shared" si="109"/>
        <v/>
      </c>
      <c r="AX120" s="34" t="str">
        <f t="shared" si="110"/>
        <v/>
      </c>
      <c r="AY120" s="34" t="str">
        <f t="shared" si="111"/>
        <v/>
      </c>
      <c r="AZ120" s="34" t="str">
        <f t="shared" si="112"/>
        <v/>
      </c>
      <c r="BA120" s="34" t="str">
        <f t="shared" si="113"/>
        <v/>
      </c>
      <c r="BB120" s="34" t="str">
        <f t="shared" si="114"/>
        <v/>
      </c>
      <c r="BC120" s="34" t="str">
        <f t="shared" si="115"/>
        <v/>
      </c>
      <c r="BD120" s="34" t="str">
        <f t="shared" si="117"/>
        <v/>
      </c>
      <c r="BE120" s="34" t="str">
        <f t="shared" si="118"/>
        <v/>
      </c>
      <c r="BF120" s="34" t="str">
        <f t="shared" si="119"/>
        <v/>
      </c>
      <c r="BG120" s="34" t="str">
        <f t="shared" si="120"/>
        <v/>
      </c>
      <c r="BH120" s="34" t="str">
        <f t="shared" si="121"/>
        <v/>
      </c>
      <c r="BI120" s="34" t="str">
        <f t="shared" si="122"/>
        <v/>
      </c>
      <c r="BJ120" s="34" t="str">
        <f t="shared" si="123"/>
        <v/>
      </c>
      <c r="BK120" s="34" t="str">
        <f t="shared" si="124"/>
        <v/>
      </c>
      <c r="BL120" s="34" t="str">
        <f t="shared" si="125"/>
        <v/>
      </c>
      <c r="BM120" s="34" t="str">
        <f t="shared" si="126"/>
        <v/>
      </c>
      <c r="BN120" s="36" t="e">
        <f t="shared" si="127"/>
        <v>#DIV/0!</v>
      </c>
      <c r="BO120" s="36" t="e">
        <f t="shared" si="128"/>
        <v>#DIV/0!</v>
      </c>
      <c r="BP120" s="37" t="str">
        <f t="shared" si="86"/>
        <v/>
      </c>
      <c r="BQ120" s="37" t="str">
        <f t="shared" si="87"/>
        <v/>
      </c>
      <c r="BR120" s="37" t="str">
        <f t="shared" si="88"/>
        <v/>
      </c>
      <c r="BS120" s="37" t="str">
        <f t="shared" si="89"/>
        <v/>
      </c>
      <c r="BT120" s="37" t="str">
        <f t="shared" si="90"/>
        <v/>
      </c>
      <c r="BU120" s="37" t="str">
        <f t="shared" si="91"/>
        <v/>
      </c>
      <c r="BV120" s="37" t="str">
        <f t="shared" si="92"/>
        <v/>
      </c>
      <c r="BW120" s="37" t="str">
        <f t="shared" si="93"/>
        <v/>
      </c>
      <c r="BX120" s="37" t="str">
        <f t="shared" si="94"/>
        <v/>
      </c>
      <c r="BY120" s="37" t="str">
        <f t="shared" si="95"/>
        <v/>
      </c>
      <c r="BZ120" s="37" t="str">
        <f t="shared" si="96"/>
        <v/>
      </c>
      <c r="CA120" s="37" t="str">
        <f t="shared" si="97"/>
        <v/>
      </c>
      <c r="CB120" s="37" t="str">
        <f t="shared" si="98"/>
        <v/>
      </c>
      <c r="CC120" s="37" t="str">
        <f t="shared" si="99"/>
        <v/>
      </c>
      <c r="CD120" s="37" t="str">
        <f t="shared" si="100"/>
        <v/>
      </c>
      <c r="CE120" s="37" t="str">
        <f t="shared" si="101"/>
        <v/>
      </c>
      <c r="CF120" s="37" t="str">
        <f t="shared" si="102"/>
        <v/>
      </c>
      <c r="CG120" s="37" t="str">
        <f t="shared" si="103"/>
        <v/>
      </c>
      <c r="CH120" s="37" t="str">
        <f t="shared" si="104"/>
        <v/>
      </c>
      <c r="CI120" s="37" t="str">
        <f t="shared" si="105"/>
        <v/>
      </c>
    </row>
    <row r="121" spans="1:87">
      <c r="A121" s="16"/>
      <c r="B121" s="14" t="str">
        <f>'Gene Table'!D120</f>
        <v>NM_000795</v>
      </c>
      <c r="C121" s="14" t="s">
        <v>93</v>
      </c>
      <c r="D121" s="15" t="str">
        <f>IF(SUM('Test Sample Data'!D$3:D$98)&gt;10,IF(AND(ISNUMBER('Test Sample Data'!D120),'Test Sample Data'!D120&lt;$B$1,'Test Sample Data'!D120&gt;0),'Test Sample Data'!D120,$B$1),"")</f>
        <v/>
      </c>
      <c r="E121" s="15" t="str">
        <f>IF(SUM('Test Sample Data'!E$3:E$98)&gt;10,IF(AND(ISNUMBER('Test Sample Data'!E120),'Test Sample Data'!E120&lt;$B$1,'Test Sample Data'!E120&gt;0),'Test Sample Data'!E120,$B$1),"")</f>
        <v/>
      </c>
      <c r="F121" s="15" t="str">
        <f>IF(SUM('Test Sample Data'!F$3:F$98)&gt;10,IF(AND(ISNUMBER('Test Sample Data'!F120),'Test Sample Data'!F120&lt;$B$1,'Test Sample Data'!F120&gt;0),'Test Sample Data'!F120,$B$1),"")</f>
        <v/>
      </c>
      <c r="G121" s="15" t="str">
        <f>IF(SUM('Test Sample Data'!G$3:G$98)&gt;10,IF(AND(ISNUMBER('Test Sample Data'!G120),'Test Sample Data'!G120&lt;$B$1,'Test Sample Data'!G120&gt;0),'Test Sample Data'!G120,$B$1),"")</f>
        <v/>
      </c>
      <c r="H121" s="15" t="str">
        <f>IF(SUM('Test Sample Data'!H$3:H$98)&gt;10,IF(AND(ISNUMBER('Test Sample Data'!H120),'Test Sample Data'!H120&lt;$B$1,'Test Sample Data'!H120&gt;0),'Test Sample Data'!H120,$B$1),"")</f>
        <v/>
      </c>
      <c r="I121" s="15" t="str">
        <f>IF(SUM('Test Sample Data'!I$3:I$98)&gt;10,IF(AND(ISNUMBER('Test Sample Data'!I120),'Test Sample Data'!I120&lt;$B$1,'Test Sample Data'!I120&gt;0),'Test Sample Data'!I120,$B$1),"")</f>
        <v/>
      </c>
      <c r="J121" s="15" t="str">
        <f>IF(SUM('Test Sample Data'!J$3:J$98)&gt;10,IF(AND(ISNUMBER('Test Sample Data'!J120),'Test Sample Data'!J120&lt;$B$1,'Test Sample Data'!J120&gt;0),'Test Sample Data'!J120,$B$1),"")</f>
        <v/>
      </c>
      <c r="K121" s="15" t="str">
        <f>IF(SUM('Test Sample Data'!K$3:K$98)&gt;10,IF(AND(ISNUMBER('Test Sample Data'!K120),'Test Sample Data'!K120&lt;$B$1,'Test Sample Data'!K120&gt;0),'Test Sample Data'!K120,$B$1),"")</f>
        <v/>
      </c>
      <c r="L121" s="15" t="str">
        <f>IF(SUM('Test Sample Data'!L$3:L$98)&gt;10,IF(AND(ISNUMBER('Test Sample Data'!L120),'Test Sample Data'!L120&lt;$B$1,'Test Sample Data'!L120&gt;0),'Test Sample Data'!L120,$B$1),"")</f>
        <v/>
      </c>
      <c r="M121" s="15" t="str">
        <f>IF(SUM('Test Sample Data'!M$3:M$98)&gt;10,IF(AND(ISNUMBER('Test Sample Data'!M120),'Test Sample Data'!M120&lt;$B$1,'Test Sample Data'!M120&gt;0),'Test Sample Data'!M120,$B$1),"")</f>
        <v/>
      </c>
      <c r="N121" s="15" t="str">
        <f>'Gene Table'!D120</f>
        <v>NM_000795</v>
      </c>
      <c r="O121" s="14" t="s">
        <v>93</v>
      </c>
      <c r="P121" s="15" t="str">
        <f>IF(SUM('Control Sample Data'!D$3:D$98)&gt;10,IF(AND(ISNUMBER('Control Sample Data'!D120),'Control Sample Data'!D120&lt;$B$1,'Control Sample Data'!D120&gt;0),'Control Sample Data'!D120,$B$1),"")</f>
        <v/>
      </c>
      <c r="Q121" s="15" t="str">
        <f>IF(SUM('Control Sample Data'!E$3:E$98)&gt;10,IF(AND(ISNUMBER('Control Sample Data'!E120),'Control Sample Data'!E120&lt;$B$1,'Control Sample Data'!E120&gt;0),'Control Sample Data'!E120,$B$1),"")</f>
        <v/>
      </c>
      <c r="R121" s="15" t="str">
        <f>IF(SUM('Control Sample Data'!F$3:F$98)&gt;10,IF(AND(ISNUMBER('Control Sample Data'!F120),'Control Sample Data'!F120&lt;$B$1,'Control Sample Data'!F120&gt;0),'Control Sample Data'!F120,$B$1),"")</f>
        <v/>
      </c>
      <c r="S121" s="15" t="str">
        <f>IF(SUM('Control Sample Data'!G$3:G$98)&gt;10,IF(AND(ISNUMBER('Control Sample Data'!G120),'Control Sample Data'!G120&lt;$B$1,'Control Sample Data'!G120&gt;0),'Control Sample Data'!G120,$B$1),"")</f>
        <v/>
      </c>
      <c r="T121" s="15" t="str">
        <f>IF(SUM('Control Sample Data'!H$3:H$98)&gt;10,IF(AND(ISNUMBER('Control Sample Data'!H120),'Control Sample Data'!H120&lt;$B$1,'Control Sample Data'!H120&gt;0),'Control Sample Data'!H120,$B$1),"")</f>
        <v/>
      </c>
      <c r="U121" s="15" t="str">
        <f>IF(SUM('Control Sample Data'!I$3:I$98)&gt;10,IF(AND(ISNUMBER('Control Sample Data'!I120),'Control Sample Data'!I120&lt;$B$1,'Control Sample Data'!I120&gt;0),'Control Sample Data'!I120,$B$1),"")</f>
        <v/>
      </c>
      <c r="V121" s="15" t="str">
        <f>IF(SUM('Control Sample Data'!J$3:J$98)&gt;10,IF(AND(ISNUMBER('Control Sample Data'!J120),'Control Sample Data'!J120&lt;$B$1,'Control Sample Data'!J120&gt;0),'Control Sample Data'!J120,$B$1),"")</f>
        <v/>
      </c>
      <c r="W121" s="15" t="str">
        <f>IF(SUM('Control Sample Data'!K$3:K$98)&gt;10,IF(AND(ISNUMBER('Control Sample Data'!K120),'Control Sample Data'!K120&lt;$B$1,'Control Sample Data'!K120&gt;0),'Control Sample Data'!K120,$B$1),"")</f>
        <v/>
      </c>
      <c r="X121" s="15" t="str">
        <f>IF(SUM('Control Sample Data'!L$3:L$98)&gt;10,IF(AND(ISNUMBER('Control Sample Data'!L120),'Control Sample Data'!L120&lt;$B$1,'Control Sample Data'!L120&gt;0),'Control Sample Data'!L120,$B$1),"")</f>
        <v/>
      </c>
      <c r="Y121" s="15" t="str">
        <f>IF(SUM('Control Sample Data'!M$3:M$98)&gt;10,IF(AND(ISNUMBER('Control Sample Data'!M120),'Control Sample Data'!M120&lt;$B$1,'Control Sample Data'!M120&gt;0),'Control Sample Data'!M120,$B$1),"")</f>
        <v/>
      </c>
      <c r="Z121" s="22" t="s">
        <v>1468</v>
      </c>
      <c r="AA121" s="22"/>
      <c r="AB121" s="22"/>
      <c r="AC121" s="22"/>
      <c r="AD121" s="22"/>
      <c r="AE121" s="22"/>
      <c r="AF121" s="22"/>
      <c r="AG121" s="22"/>
      <c r="AH121" s="22"/>
      <c r="AI121" s="22" t="s">
        <v>1468</v>
      </c>
      <c r="AJ121" s="23"/>
      <c r="AK121" s="23"/>
      <c r="AL121" s="23"/>
      <c r="AM121" s="23"/>
      <c r="AN121" s="23"/>
      <c r="AO121" s="23"/>
      <c r="AP121" s="23"/>
      <c r="AQ121" s="23"/>
      <c r="AR121" s="23"/>
      <c r="AS121" s="23"/>
      <c r="AT121" s="40" t="str">
        <f t="shared" si="106"/>
        <v/>
      </c>
      <c r="AU121" s="34" t="str">
        <f t="shared" si="107"/>
        <v/>
      </c>
      <c r="AV121" s="34" t="str">
        <f t="shared" si="108"/>
        <v/>
      </c>
      <c r="AW121" s="34" t="str">
        <f t="shared" si="109"/>
        <v/>
      </c>
      <c r="AX121" s="34" t="str">
        <f t="shared" si="110"/>
        <v/>
      </c>
      <c r="AY121" s="34" t="str">
        <f t="shared" si="111"/>
        <v/>
      </c>
      <c r="AZ121" s="34" t="str">
        <f t="shared" si="112"/>
        <v/>
      </c>
      <c r="BA121" s="34" t="str">
        <f t="shared" si="113"/>
        <v/>
      </c>
      <c r="BB121" s="34" t="str">
        <f t="shared" si="114"/>
        <v/>
      </c>
      <c r="BC121" s="34" t="str">
        <f t="shared" si="115"/>
        <v/>
      </c>
      <c r="BD121" s="34" t="str">
        <f t="shared" si="117"/>
        <v/>
      </c>
      <c r="BE121" s="34" t="str">
        <f t="shared" si="118"/>
        <v/>
      </c>
      <c r="BF121" s="34" t="str">
        <f t="shared" si="119"/>
        <v/>
      </c>
      <c r="BG121" s="34" t="str">
        <f t="shared" si="120"/>
        <v/>
      </c>
      <c r="BH121" s="34" t="str">
        <f t="shared" si="121"/>
        <v/>
      </c>
      <c r="BI121" s="34" t="str">
        <f t="shared" si="122"/>
        <v/>
      </c>
      <c r="BJ121" s="34" t="str">
        <f t="shared" si="123"/>
        <v/>
      </c>
      <c r="BK121" s="34" t="str">
        <f t="shared" si="124"/>
        <v/>
      </c>
      <c r="BL121" s="34" t="str">
        <f t="shared" si="125"/>
        <v/>
      </c>
      <c r="BM121" s="34" t="str">
        <f t="shared" si="126"/>
        <v/>
      </c>
      <c r="BN121" s="36" t="e">
        <f t="shared" si="127"/>
        <v>#DIV/0!</v>
      </c>
      <c r="BO121" s="36" t="e">
        <f t="shared" si="128"/>
        <v>#DIV/0!</v>
      </c>
      <c r="BP121" s="37" t="str">
        <f t="shared" si="86"/>
        <v/>
      </c>
      <c r="BQ121" s="37" t="str">
        <f t="shared" si="87"/>
        <v/>
      </c>
      <c r="BR121" s="37" t="str">
        <f t="shared" si="88"/>
        <v/>
      </c>
      <c r="BS121" s="37" t="str">
        <f t="shared" si="89"/>
        <v/>
      </c>
      <c r="BT121" s="37" t="str">
        <f t="shared" si="90"/>
        <v/>
      </c>
      <c r="BU121" s="37" t="str">
        <f t="shared" si="91"/>
        <v/>
      </c>
      <c r="BV121" s="37" t="str">
        <f t="shared" si="92"/>
        <v/>
      </c>
      <c r="BW121" s="37" t="str">
        <f t="shared" si="93"/>
        <v/>
      </c>
      <c r="BX121" s="37" t="str">
        <f t="shared" si="94"/>
        <v/>
      </c>
      <c r="BY121" s="37" t="str">
        <f t="shared" si="95"/>
        <v/>
      </c>
      <c r="BZ121" s="37" t="str">
        <f t="shared" si="96"/>
        <v/>
      </c>
      <c r="CA121" s="37" t="str">
        <f t="shared" si="97"/>
        <v/>
      </c>
      <c r="CB121" s="37" t="str">
        <f t="shared" si="98"/>
        <v/>
      </c>
      <c r="CC121" s="37" t="str">
        <f t="shared" si="99"/>
        <v/>
      </c>
      <c r="CD121" s="37" t="str">
        <f t="shared" si="100"/>
        <v/>
      </c>
      <c r="CE121" s="37" t="str">
        <f t="shared" si="101"/>
        <v/>
      </c>
      <c r="CF121" s="37" t="str">
        <f t="shared" si="102"/>
        <v/>
      </c>
      <c r="CG121" s="37" t="str">
        <f t="shared" si="103"/>
        <v/>
      </c>
      <c r="CH121" s="37" t="str">
        <f t="shared" si="104"/>
        <v/>
      </c>
      <c r="CI121" s="37" t="str">
        <f t="shared" si="105"/>
        <v/>
      </c>
    </row>
    <row r="122" spans="1:87">
      <c r="A122" s="16"/>
      <c r="B122" s="14" t="str">
        <f>'Gene Table'!D121</f>
        <v>NM_000771</v>
      </c>
      <c r="C122" s="14" t="s">
        <v>97</v>
      </c>
      <c r="D122" s="15" t="str">
        <f>IF(SUM('Test Sample Data'!D$3:D$98)&gt;10,IF(AND(ISNUMBER('Test Sample Data'!D121),'Test Sample Data'!D121&lt;$B$1,'Test Sample Data'!D121&gt;0),'Test Sample Data'!D121,$B$1),"")</f>
        <v/>
      </c>
      <c r="E122" s="15" t="str">
        <f>IF(SUM('Test Sample Data'!E$3:E$98)&gt;10,IF(AND(ISNUMBER('Test Sample Data'!E121),'Test Sample Data'!E121&lt;$B$1,'Test Sample Data'!E121&gt;0),'Test Sample Data'!E121,$B$1),"")</f>
        <v/>
      </c>
      <c r="F122" s="15" t="str">
        <f>IF(SUM('Test Sample Data'!F$3:F$98)&gt;10,IF(AND(ISNUMBER('Test Sample Data'!F121),'Test Sample Data'!F121&lt;$B$1,'Test Sample Data'!F121&gt;0),'Test Sample Data'!F121,$B$1),"")</f>
        <v/>
      </c>
      <c r="G122" s="15" t="str">
        <f>IF(SUM('Test Sample Data'!G$3:G$98)&gt;10,IF(AND(ISNUMBER('Test Sample Data'!G121),'Test Sample Data'!G121&lt;$B$1,'Test Sample Data'!G121&gt;0),'Test Sample Data'!G121,$B$1),"")</f>
        <v/>
      </c>
      <c r="H122" s="15" t="str">
        <f>IF(SUM('Test Sample Data'!H$3:H$98)&gt;10,IF(AND(ISNUMBER('Test Sample Data'!H121),'Test Sample Data'!H121&lt;$B$1,'Test Sample Data'!H121&gt;0),'Test Sample Data'!H121,$B$1),"")</f>
        <v/>
      </c>
      <c r="I122" s="15" t="str">
        <f>IF(SUM('Test Sample Data'!I$3:I$98)&gt;10,IF(AND(ISNUMBER('Test Sample Data'!I121),'Test Sample Data'!I121&lt;$B$1,'Test Sample Data'!I121&gt;0),'Test Sample Data'!I121,$B$1),"")</f>
        <v/>
      </c>
      <c r="J122" s="15" t="str">
        <f>IF(SUM('Test Sample Data'!J$3:J$98)&gt;10,IF(AND(ISNUMBER('Test Sample Data'!J121),'Test Sample Data'!J121&lt;$B$1,'Test Sample Data'!J121&gt;0),'Test Sample Data'!J121,$B$1),"")</f>
        <v/>
      </c>
      <c r="K122" s="15" t="str">
        <f>IF(SUM('Test Sample Data'!K$3:K$98)&gt;10,IF(AND(ISNUMBER('Test Sample Data'!K121),'Test Sample Data'!K121&lt;$B$1,'Test Sample Data'!K121&gt;0),'Test Sample Data'!K121,$B$1),"")</f>
        <v/>
      </c>
      <c r="L122" s="15" t="str">
        <f>IF(SUM('Test Sample Data'!L$3:L$98)&gt;10,IF(AND(ISNUMBER('Test Sample Data'!L121),'Test Sample Data'!L121&lt;$B$1,'Test Sample Data'!L121&gt;0),'Test Sample Data'!L121,$B$1),"")</f>
        <v/>
      </c>
      <c r="M122" s="15" t="str">
        <f>IF(SUM('Test Sample Data'!M$3:M$98)&gt;10,IF(AND(ISNUMBER('Test Sample Data'!M121),'Test Sample Data'!M121&lt;$B$1,'Test Sample Data'!M121&gt;0),'Test Sample Data'!M121,$B$1),"")</f>
        <v/>
      </c>
      <c r="N122" s="15" t="str">
        <f>'Gene Table'!D121</f>
        <v>NM_000771</v>
      </c>
      <c r="O122" s="14" t="s">
        <v>97</v>
      </c>
      <c r="P122" s="15" t="str">
        <f>IF(SUM('Control Sample Data'!D$3:D$98)&gt;10,IF(AND(ISNUMBER('Control Sample Data'!D121),'Control Sample Data'!D121&lt;$B$1,'Control Sample Data'!D121&gt;0),'Control Sample Data'!D121,$B$1),"")</f>
        <v/>
      </c>
      <c r="Q122" s="15" t="str">
        <f>IF(SUM('Control Sample Data'!E$3:E$98)&gt;10,IF(AND(ISNUMBER('Control Sample Data'!E121),'Control Sample Data'!E121&lt;$B$1,'Control Sample Data'!E121&gt;0),'Control Sample Data'!E121,$B$1),"")</f>
        <v/>
      </c>
      <c r="R122" s="15" t="str">
        <f>IF(SUM('Control Sample Data'!F$3:F$98)&gt;10,IF(AND(ISNUMBER('Control Sample Data'!F121),'Control Sample Data'!F121&lt;$B$1,'Control Sample Data'!F121&gt;0),'Control Sample Data'!F121,$B$1),"")</f>
        <v/>
      </c>
      <c r="S122" s="15" t="str">
        <f>IF(SUM('Control Sample Data'!G$3:G$98)&gt;10,IF(AND(ISNUMBER('Control Sample Data'!G121),'Control Sample Data'!G121&lt;$B$1,'Control Sample Data'!G121&gt;0),'Control Sample Data'!G121,$B$1),"")</f>
        <v/>
      </c>
      <c r="T122" s="15" t="str">
        <f>IF(SUM('Control Sample Data'!H$3:H$98)&gt;10,IF(AND(ISNUMBER('Control Sample Data'!H121),'Control Sample Data'!H121&lt;$B$1,'Control Sample Data'!H121&gt;0),'Control Sample Data'!H121,$B$1),"")</f>
        <v/>
      </c>
      <c r="U122" s="15" t="str">
        <f>IF(SUM('Control Sample Data'!I$3:I$98)&gt;10,IF(AND(ISNUMBER('Control Sample Data'!I121),'Control Sample Data'!I121&lt;$B$1,'Control Sample Data'!I121&gt;0),'Control Sample Data'!I121,$B$1),"")</f>
        <v/>
      </c>
      <c r="V122" s="15" t="str">
        <f>IF(SUM('Control Sample Data'!J$3:J$98)&gt;10,IF(AND(ISNUMBER('Control Sample Data'!J121),'Control Sample Data'!J121&lt;$B$1,'Control Sample Data'!J121&gt;0),'Control Sample Data'!J121,$B$1),"")</f>
        <v/>
      </c>
      <c r="W122" s="15" t="str">
        <f>IF(SUM('Control Sample Data'!K$3:K$98)&gt;10,IF(AND(ISNUMBER('Control Sample Data'!K121),'Control Sample Data'!K121&lt;$B$1,'Control Sample Data'!K121&gt;0),'Control Sample Data'!K121,$B$1),"")</f>
        <v/>
      </c>
      <c r="X122" s="15" t="str">
        <f>IF(SUM('Control Sample Data'!L$3:L$98)&gt;10,IF(AND(ISNUMBER('Control Sample Data'!L121),'Control Sample Data'!L121&lt;$B$1,'Control Sample Data'!L121&gt;0),'Control Sample Data'!L121,$B$1),"")</f>
        <v/>
      </c>
      <c r="Y122" s="15" t="str">
        <f>IF(SUM('Control Sample Data'!M$3:M$98)&gt;10,IF(AND(ISNUMBER('Control Sample Data'!M121),'Control Sample Data'!M121&lt;$B$1,'Control Sample Data'!M121&gt;0),'Control Sample Data'!M121,$B$1),"")</f>
        <v/>
      </c>
      <c r="Z122" s="24">
        <f t="shared" ref="Z122:AS122" si="129">IF(ISERROR(AVERAGE(Z100:Z119)),0,AVERAGE(Z100:Z119))</f>
        <v>0</v>
      </c>
      <c r="AA122" s="24">
        <f t="shared" si="129"/>
        <v>0</v>
      </c>
      <c r="AB122" s="24">
        <f t="shared" si="129"/>
        <v>0</v>
      </c>
      <c r="AC122" s="24">
        <f t="shared" si="129"/>
        <v>0</v>
      </c>
      <c r="AD122" s="24">
        <f t="shared" si="129"/>
        <v>0</v>
      </c>
      <c r="AE122" s="24">
        <f t="shared" si="129"/>
        <v>0</v>
      </c>
      <c r="AF122" s="24">
        <f t="shared" si="129"/>
        <v>0</v>
      </c>
      <c r="AG122" s="24">
        <f t="shared" si="129"/>
        <v>0</v>
      </c>
      <c r="AH122" s="24">
        <f t="shared" si="129"/>
        <v>0</v>
      </c>
      <c r="AI122" s="24">
        <f t="shared" si="129"/>
        <v>0</v>
      </c>
      <c r="AJ122" s="24">
        <f t="shared" si="129"/>
        <v>0</v>
      </c>
      <c r="AK122" s="24">
        <f t="shared" si="129"/>
        <v>0</v>
      </c>
      <c r="AL122" s="24">
        <f t="shared" si="129"/>
        <v>0</v>
      </c>
      <c r="AM122" s="24">
        <f t="shared" si="129"/>
        <v>0</v>
      </c>
      <c r="AN122" s="24">
        <f t="shared" si="129"/>
        <v>0</v>
      </c>
      <c r="AO122" s="24">
        <f t="shared" si="129"/>
        <v>0</v>
      </c>
      <c r="AP122" s="24">
        <f t="shared" si="129"/>
        <v>0</v>
      </c>
      <c r="AQ122" s="24">
        <f t="shared" si="129"/>
        <v>0</v>
      </c>
      <c r="AR122" s="24">
        <f t="shared" si="129"/>
        <v>0</v>
      </c>
      <c r="AS122" s="24">
        <f t="shared" si="129"/>
        <v>0</v>
      </c>
      <c r="AT122" s="40" t="str">
        <f t="shared" si="106"/>
        <v/>
      </c>
      <c r="AU122" s="34" t="str">
        <f t="shared" si="107"/>
        <v/>
      </c>
      <c r="AV122" s="34" t="str">
        <f t="shared" si="108"/>
        <v/>
      </c>
      <c r="AW122" s="34" t="str">
        <f t="shared" si="109"/>
        <v/>
      </c>
      <c r="AX122" s="34" t="str">
        <f t="shared" si="110"/>
        <v/>
      </c>
      <c r="AY122" s="34" t="str">
        <f t="shared" si="111"/>
        <v/>
      </c>
      <c r="AZ122" s="34" t="str">
        <f t="shared" si="112"/>
        <v/>
      </c>
      <c r="BA122" s="34" t="str">
        <f t="shared" si="113"/>
        <v/>
      </c>
      <c r="BB122" s="34" t="str">
        <f t="shared" si="114"/>
        <v/>
      </c>
      <c r="BC122" s="34" t="str">
        <f t="shared" si="115"/>
        <v/>
      </c>
      <c r="BD122" s="34" t="str">
        <f t="shared" si="117"/>
        <v/>
      </c>
      <c r="BE122" s="34" t="str">
        <f t="shared" si="118"/>
        <v/>
      </c>
      <c r="BF122" s="34" t="str">
        <f t="shared" si="119"/>
        <v/>
      </c>
      <c r="BG122" s="34" t="str">
        <f t="shared" si="120"/>
        <v/>
      </c>
      <c r="BH122" s="34" t="str">
        <f t="shared" si="121"/>
        <v/>
      </c>
      <c r="BI122" s="34" t="str">
        <f t="shared" si="122"/>
        <v/>
      </c>
      <c r="BJ122" s="34" t="str">
        <f t="shared" si="123"/>
        <v/>
      </c>
      <c r="BK122" s="34" t="str">
        <f t="shared" si="124"/>
        <v/>
      </c>
      <c r="BL122" s="34" t="str">
        <f t="shared" si="125"/>
        <v/>
      </c>
      <c r="BM122" s="34" t="str">
        <f t="shared" si="126"/>
        <v/>
      </c>
      <c r="BN122" s="36" t="e">
        <f t="shared" si="127"/>
        <v>#DIV/0!</v>
      </c>
      <c r="BO122" s="36" t="e">
        <f t="shared" si="128"/>
        <v>#DIV/0!</v>
      </c>
      <c r="BP122" s="37" t="str">
        <f t="shared" si="86"/>
        <v/>
      </c>
      <c r="BQ122" s="37" t="str">
        <f t="shared" si="87"/>
        <v/>
      </c>
      <c r="BR122" s="37" t="str">
        <f t="shared" si="88"/>
        <v/>
      </c>
      <c r="BS122" s="37" t="str">
        <f t="shared" si="89"/>
        <v/>
      </c>
      <c r="BT122" s="37" t="str">
        <f t="shared" si="90"/>
        <v/>
      </c>
      <c r="BU122" s="37" t="str">
        <f t="shared" si="91"/>
        <v/>
      </c>
      <c r="BV122" s="37" t="str">
        <f t="shared" si="92"/>
        <v/>
      </c>
      <c r="BW122" s="37" t="str">
        <f t="shared" si="93"/>
        <v/>
      </c>
      <c r="BX122" s="37" t="str">
        <f t="shared" si="94"/>
        <v/>
      </c>
      <c r="BY122" s="37" t="str">
        <f t="shared" si="95"/>
        <v/>
      </c>
      <c r="BZ122" s="37" t="str">
        <f t="shared" si="96"/>
        <v/>
      </c>
      <c r="CA122" s="37" t="str">
        <f t="shared" si="97"/>
        <v/>
      </c>
      <c r="CB122" s="37" t="str">
        <f t="shared" si="98"/>
        <v/>
      </c>
      <c r="CC122" s="37" t="str">
        <f t="shared" si="99"/>
        <v/>
      </c>
      <c r="CD122" s="37" t="str">
        <f t="shared" si="100"/>
        <v/>
      </c>
      <c r="CE122" s="37" t="str">
        <f t="shared" si="101"/>
        <v/>
      </c>
      <c r="CF122" s="37" t="str">
        <f t="shared" si="102"/>
        <v/>
      </c>
      <c r="CG122" s="37" t="str">
        <f t="shared" si="103"/>
        <v/>
      </c>
      <c r="CH122" s="37" t="str">
        <f t="shared" si="104"/>
        <v/>
      </c>
      <c r="CI122" s="37" t="str">
        <f t="shared" si="105"/>
        <v/>
      </c>
    </row>
    <row r="123" spans="1:87">
      <c r="A123" s="16"/>
      <c r="B123" s="14" t="str">
        <f>'Gene Table'!D122</f>
        <v>NM_000769</v>
      </c>
      <c r="C123" s="14" t="s">
        <v>101</v>
      </c>
      <c r="D123" s="15" t="str">
        <f>IF(SUM('Test Sample Data'!D$3:D$98)&gt;10,IF(AND(ISNUMBER('Test Sample Data'!D122),'Test Sample Data'!D122&lt;$B$1,'Test Sample Data'!D122&gt;0),'Test Sample Data'!D122,$B$1),"")</f>
        <v/>
      </c>
      <c r="E123" s="15" t="str">
        <f>IF(SUM('Test Sample Data'!E$3:E$98)&gt;10,IF(AND(ISNUMBER('Test Sample Data'!E122),'Test Sample Data'!E122&lt;$B$1,'Test Sample Data'!E122&gt;0),'Test Sample Data'!E122,$B$1),"")</f>
        <v/>
      </c>
      <c r="F123" s="15" t="str">
        <f>IF(SUM('Test Sample Data'!F$3:F$98)&gt;10,IF(AND(ISNUMBER('Test Sample Data'!F122),'Test Sample Data'!F122&lt;$B$1,'Test Sample Data'!F122&gt;0),'Test Sample Data'!F122,$B$1),"")</f>
        <v/>
      </c>
      <c r="G123" s="15" t="str">
        <f>IF(SUM('Test Sample Data'!G$3:G$98)&gt;10,IF(AND(ISNUMBER('Test Sample Data'!G122),'Test Sample Data'!G122&lt;$B$1,'Test Sample Data'!G122&gt;0),'Test Sample Data'!G122,$B$1),"")</f>
        <v/>
      </c>
      <c r="H123" s="15" t="str">
        <f>IF(SUM('Test Sample Data'!H$3:H$98)&gt;10,IF(AND(ISNUMBER('Test Sample Data'!H122),'Test Sample Data'!H122&lt;$B$1,'Test Sample Data'!H122&gt;0),'Test Sample Data'!H122,$B$1),"")</f>
        <v/>
      </c>
      <c r="I123" s="15" t="str">
        <f>IF(SUM('Test Sample Data'!I$3:I$98)&gt;10,IF(AND(ISNUMBER('Test Sample Data'!I122),'Test Sample Data'!I122&lt;$B$1,'Test Sample Data'!I122&gt;0),'Test Sample Data'!I122,$B$1),"")</f>
        <v/>
      </c>
      <c r="J123" s="15" t="str">
        <f>IF(SUM('Test Sample Data'!J$3:J$98)&gt;10,IF(AND(ISNUMBER('Test Sample Data'!J122),'Test Sample Data'!J122&lt;$B$1,'Test Sample Data'!J122&gt;0),'Test Sample Data'!J122,$B$1),"")</f>
        <v/>
      </c>
      <c r="K123" s="15" t="str">
        <f>IF(SUM('Test Sample Data'!K$3:K$98)&gt;10,IF(AND(ISNUMBER('Test Sample Data'!K122),'Test Sample Data'!K122&lt;$B$1,'Test Sample Data'!K122&gt;0),'Test Sample Data'!K122,$B$1),"")</f>
        <v/>
      </c>
      <c r="L123" s="15" t="str">
        <f>IF(SUM('Test Sample Data'!L$3:L$98)&gt;10,IF(AND(ISNUMBER('Test Sample Data'!L122),'Test Sample Data'!L122&lt;$B$1,'Test Sample Data'!L122&gt;0),'Test Sample Data'!L122,$B$1),"")</f>
        <v/>
      </c>
      <c r="M123" s="15" t="str">
        <f>IF(SUM('Test Sample Data'!M$3:M$98)&gt;10,IF(AND(ISNUMBER('Test Sample Data'!M122),'Test Sample Data'!M122&lt;$B$1,'Test Sample Data'!M122&gt;0),'Test Sample Data'!M122,$B$1),"")</f>
        <v/>
      </c>
      <c r="N123" s="15" t="str">
        <f>'Gene Table'!D122</f>
        <v>NM_000769</v>
      </c>
      <c r="O123" s="14" t="s">
        <v>101</v>
      </c>
      <c r="P123" s="15" t="str">
        <f>IF(SUM('Control Sample Data'!D$3:D$98)&gt;10,IF(AND(ISNUMBER('Control Sample Data'!D122),'Control Sample Data'!D122&lt;$B$1,'Control Sample Data'!D122&gt;0),'Control Sample Data'!D122,$B$1),"")</f>
        <v/>
      </c>
      <c r="Q123" s="15" t="str">
        <f>IF(SUM('Control Sample Data'!E$3:E$98)&gt;10,IF(AND(ISNUMBER('Control Sample Data'!E122),'Control Sample Data'!E122&lt;$B$1,'Control Sample Data'!E122&gt;0),'Control Sample Data'!E122,$B$1),"")</f>
        <v/>
      </c>
      <c r="R123" s="15" t="str">
        <f>IF(SUM('Control Sample Data'!F$3:F$98)&gt;10,IF(AND(ISNUMBER('Control Sample Data'!F122),'Control Sample Data'!F122&lt;$B$1,'Control Sample Data'!F122&gt;0),'Control Sample Data'!F122,$B$1),"")</f>
        <v/>
      </c>
      <c r="S123" s="15" t="str">
        <f>IF(SUM('Control Sample Data'!G$3:G$98)&gt;10,IF(AND(ISNUMBER('Control Sample Data'!G122),'Control Sample Data'!G122&lt;$B$1,'Control Sample Data'!G122&gt;0),'Control Sample Data'!G122,$B$1),"")</f>
        <v/>
      </c>
      <c r="T123" s="15" t="str">
        <f>IF(SUM('Control Sample Data'!H$3:H$98)&gt;10,IF(AND(ISNUMBER('Control Sample Data'!H122),'Control Sample Data'!H122&lt;$B$1,'Control Sample Data'!H122&gt;0),'Control Sample Data'!H122,$B$1),"")</f>
        <v/>
      </c>
      <c r="U123" s="15" t="str">
        <f>IF(SUM('Control Sample Data'!I$3:I$98)&gt;10,IF(AND(ISNUMBER('Control Sample Data'!I122),'Control Sample Data'!I122&lt;$B$1,'Control Sample Data'!I122&gt;0),'Control Sample Data'!I122,$B$1),"")</f>
        <v/>
      </c>
      <c r="V123" s="15" t="str">
        <f>IF(SUM('Control Sample Data'!J$3:J$98)&gt;10,IF(AND(ISNUMBER('Control Sample Data'!J122),'Control Sample Data'!J122&lt;$B$1,'Control Sample Data'!J122&gt;0),'Control Sample Data'!J122,$B$1),"")</f>
        <v/>
      </c>
      <c r="W123" s="15" t="str">
        <f>IF(SUM('Control Sample Data'!K$3:K$98)&gt;10,IF(AND(ISNUMBER('Control Sample Data'!K122),'Control Sample Data'!K122&lt;$B$1,'Control Sample Data'!K122&gt;0),'Control Sample Data'!K122,$B$1),"")</f>
        <v/>
      </c>
      <c r="X123" s="15" t="str">
        <f>IF(SUM('Control Sample Data'!L$3:L$98)&gt;10,IF(AND(ISNUMBER('Control Sample Data'!L122),'Control Sample Data'!L122&lt;$B$1,'Control Sample Data'!L122&gt;0),'Control Sample Data'!L122,$B$1),"")</f>
        <v/>
      </c>
      <c r="Y123" s="15" t="str">
        <f>IF(SUM('Control Sample Data'!M$3:M$98)&gt;10,IF(AND(ISNUMBER('Control Sample Data'!M122),'Control Sample Data'!M122&lt;$B$1,'Control Sample Data'!M122&gt;0),'Control Sample Data'!M122,$B$1),"")</f>
        <v/>
      </c>
      <c r="AT123" s="34" t="str">
        <f t="shared" si="106"/>
        <v/>
      </c>
      <c r="AU123" s="34" t="str">
        <f t="shared" si="107"/>
        <v/>
      </c>
      <c r="AV123" s="34" t="str">
        <f t="shared" si="108"/>
        <v/>
      </c>
      <c r="AW123" s="34" t="str">
        <f t="shared" si="109"/>
        <v/>
      </c>
      <c r="AX123" s="34" t="str">
        <f t="shared" si="110"/>
        <v/>
      </c>
      <c r="AY123" s="34" t="str">
        <f t="shared" si="111"/>
        <v/>
      </c>
      <c r="AZ123" s="34" t="str">
        <f t="shared" si="112"/>
        <v/>
      </c>
      <c r="BA123" s="34" t="str">
        <f t="shared" si="113"/>
        <v/>
      </c>
      <c r="BB123" s="34" t="str">
        <f t="shared" si="114"/>
        <v/>
      </c>
      <c r="BC123" s="34" t="str">
        <f t="shared" si="115"/>
        <v/>
      </c>
      <c r="BD123" s="34" t="str">
        <f t="shared" si="117"/>
        <v/>
      </c>
      <c r="BE123" s="34" t="str">
        <f t="shared" si="118"/>
        <v/>
      </c>
      <c r="BF123" s="34" t="str">
        <f t="shared" si="119"/>
        <v/>
      </c>
      <c r="BG123" s="34" t="str">
        <f t="shared" si="120"/>
        <v/>
      </c>
      <c r="BH123" s="34" t="str">
        <f t="shared" si="121"/>
        <v/>
      </c>
      <c r="BI123" s="34" t="str">
        <f t="shared" si="122"/>
        <v/>
      </c>
      <c r="BJ123" s="34" t="str">
        <f t="shared" si="123"/>
        <v/>
      </c>
      <c r="BK123" s="34" t="str">
        <f t="shared" si="124"/>
        <v/>
      </c>
      <c r="BL123" s="34" t="str">
        <f t="shared" si="125"/>
        <v/>
      </c>
      <c r="BM123" s="34" t="str">
        <f t="shared" si="126"/>
        <v/>
      </c>
      <c r="BN123" s="36" t="e">
        <f t="shared" si="127"/>
        <v>#DIV/0!</v>
      </c>
      <c r="BO123" s="36" t="e">
        <f t="shared" si="128"/>
        <v>#DIV/0!</v>
      </c>
      <c r="BP123" s="37" t="str">
        <f t="shared" si="86"/>
        <v/>
      </c>
      <c r="BQ123" s="37" t="str">
        <f t="shared" si="87"/>
        <v/>
      </c>
      <c r="BR123" s="37" t="str">
        <f t="shared" si="88"/>
        <v/>
      </c>
      <c r="BS123" s="37" t="str">
        <f t="shared" si="89"/>
        <v/>
      </c>
      <c r="BT123" s="37" t="str">
        <f t="shared" si="90"/>
        <v/>
      </c>
      <c r="BU123" s="37" t="str">
        <f t="shared" si="91"/>
        <v/>
      </c>
      <c r="BV123" s="37" t="str">
        <f t="shared" si="92"/>
        <v/>
      </c>
      <c r="BW123" s="37" t="str">
        <f t="shared" si="93"/>
        <v/>
      </c>
      <c r="BX123" s="37" t="str">
        <f t="shared" si="94"/>
        <v/>
      </c>
      <c r="BY123" s="37" t="str">
        <f t="shared" si="95"/>
        <v/>
      </c>
      <c r="BZ123" s="37" t="str">
        <f t="shared" si="96"/>
        <v/>
      </c>
      <c r="CA123" s="37" t="str">
        <f t="shared" si="97"/>
        <v/>
      </c>
      <c r="CB123" s="37" t="str">
        <f t="shared" si="98"/>
        <v/>
      </c>
      <c r="CC123" s="37" t="str">
        <f t="shared" si="99"/>
        <v/>
      </c>
      <c r="CD123" s="37" t="str">
        <f t="shared" si="100"/>
        <v/>
      </c>
      <c r="CE123" s="37" t="str">
        <f t="shared" si="101"/>
        <v/>
      </c>
      <c r="CF123" s="37" t="str">
        <f t="shared" si="102"/>
        <v/>
      </c>
      <c r="CG123" s="37" t="str">
        <f t="shared" si="103"/>
        <v/>
      </c>
      <c r="CH123" s="37" t="str">
        <f t="shared" si="104"/>
        <v/>
      </c>
      <c r="CI123" s="37" t="str">
        <f t="shared" si="105"/>
        <v/>
      </c>
    </row>
    <row r="124" spans="1:87">
      <c r="A124" s="16"/>
      <c r="B124" s="14" t="str">
        <f>'Gene Table'!D123</f>
        <v>NM_001902</v>
      </c>
      <c r="C124" s="14" t="s">
        <v>105</v>
      </c>
      <c r="D124" s="15" t="str">
        <f>IF(SUM('Test Sample Data'!D$3:D$98)&gt;10,IF(AND(ISNUMBER('Test Sample Data'!D123),'Test Sample Data'!D123&lt;$B$1,'Test Sample Data'!D123&gt;0),'Test Sample Data'!D123,$B$1),"")</f>
        <v/>
      </c>
      <c r="E124" s="15" t="str">
        <f>IF(SUM('Test Sample Data'!E$3:E$98)&gt;10,IF(AND(ISNUMBER('Test Sample Data'!E123),'Test Sample Data'!E123&lt;$B$1,'Test Sample Data'!E123&gt;0),'Test Sample Data'!E123,$B$1),"")</f>
        <v/>
      </c>
      <c r="F124" s="15" t="str">
        <f>IF(SUM('Test Sample Data'!F$3:F$98)&gt;10,IF(AND(ISNUMBER('Test Sample Data'!F123),'Test Sample Data'!F123&lt;$B$1,'Test Sample Data'!F123&gt;0),'Test Sample Data'!F123,$B$1),"")</f>
        <v/>
      </c>
      <c r="G124" s="15" t="str">
        <f>IF(SUM('Test Sample Data'!G$3:G$98)&gt;10,IF(AND(ISNUMBER('Test Sample Data'!G123),'Test Sample Data'!G123&lt;$B$1,'Test Sample Data'!G123&gt;0),'Test Sample Data'!G123,$B$1),"")</f>
        <v/>
      </c>
      <c r="H124" s="15" t="str">
        <f>IF(SUM('Test Sample Data'!H$3:H$98)&gt;10,IF(AND(ISNUMBER('Test Sample Data'!H123),'Test Sample Data'!H123&lt;$B$1,'Test Sample Data'!H123&gt;0),'Test Sample Data'!H123,$B$1),"")</f>
        <v/>
      </c>
      <c r="I124" s="15" t="str">
        <f>IF(SUM('Test Sample Data'!I$3:I$98)&gt;10,IF(AND(ISNUMBER('Test Sample Data'!I123),'Test Sample Data'!I123&lt;$B$1,'Test Sample Data'!I123&gt;0),'Test Sample Data'!I123,$B$1),"")</f>
        <v/>
      </c>
      <c r="J124" s="15" t="str">
        <f>IF(SUM('Test Sample Data'!J$3:J$98)&gt;10,IF(AND(ISNUMBER('Test Sample Data'!J123),'Test Sample Data'!J123&lt;$B$1,'Test Sample Data'!J123&gt;0),'Test Sample Data'!J123,$B$1),"")</f>
        <v/>
      </c>
      <c r="K124" s="15" t="str">
        <f>IF(SUM('Test Sample Data'!K$3:K$98)&gt;10,IF(AND(ISNUMBER('Test Sample Data'!K123),'Test Sample Data'!K123&lt;$B$1,'Test Sample Data'!K123&gt;0),'Test Sample Data'!K123,$B$1),"")</f>
        <v/>
      </c>
      <c r="L124" s="15" t="str">
        <f>IF(SUM('Test Sample Data'!L$3:L$98)&gt;10,IF(AND(ISNUMBER('Test Sample Data'!L123),'Test Sample Data'!L123&lt;$B$1,'Test Sample Data'!L123&gt;0),'Test Sample Data'!L123,$B$1),"")</f>
        <v/>
      </c>
      <c r="M124" s="15" t="str">
        <f>IF(SUM('Test Sample Data'!M$3:M$98)&gt;10,IF(AND(ISNUMBER('Test Sample Data'!M123),'Test Sample Data'!M123&lt;$B$1,'Test Sample Data'!M123&gt;0),'Test Sample Data'!M123,$B$1),"")</f>
        <v/>
      </c>
      <c r="N124" s="15" t="str">
        <f>'Gene Table'!D123</f>
        <v>NM_001902</v>
      </c>
      <c r="O124" s="14" t="s">
        <v>105</v>
      </c>
      <c r="P124" s="15" t="str">
        <f>IF(SUM('Control Sample Data'!D$3:D$98)&gt;10,IF(AND(ISNUMBER('Control Sample Data'!D123),'Control Sample Data'!D123&lt;$B$1,'Control Sample Data'!D123&gt;0),'Control Sample Data'!D123,$B$1),"")</f>
        <v/>
      </c>
      <c r="Q124" s="15" t="str">
        <f>IF(SUM('Control Sample Data'!E$3:E$98)&gt;10,IF(AND(ISNUMBER('Control Sample Data'!E123),'Control Sample Data'!E123&lt;$B$1,'Control Sample Data'!E123&gt;0),'Control Sample Data'!E123,$B$1),"")</f>
        <v/>
      </c>
      <c r="R124" s="15" t="str">
        <f>IF(SUM('Control Sample Data'!F$3:F$98)&gt;10,IF(AND(ISNUMBER('Control Sample Data'!F123),'Control Sample Data'!F123&lt;$B$1,'Control Sample Data'!F123&gt;0),'Control Sample Data'!F123,$B$1),"")</f>
        <v/>
      </c>
      <c r="S124" s="15" t="str">
        <f>IF(SUM('Control Sample Data'!G$3:G$98)&gt;10,IF(AND(ISNUMBER('Control Sample Data'!G123),'Control Sample Data'!G123&lt;$B$1,'Control Sample Data'!G123&gt;0),'Control Sample Data'!G123,$B$1),"")</f>
        <v/>
      </c>
      <c r="T124" s="15" t="str">
        <f>IF(SUM('Control Sample Data'!H$3:H$98)&gt;10,IF(AND(ISNUMBER('Control Sample Data'!H123),'Control Sample Data'!H123&lt;$B$1,'Control Sample Data'!H123&gt;0),'Control Sample Data'!H123,$B$1),"")</f>
        <v/>
      </c>
      <c r="U124" s="15" t="str">
        <f>IF(SUM('Control Sample Data'!I$3:I$98)&gt;10,IF(AND(ISNUMBER('Control Sample Data'!I123),'Control Sample Data'!I123&lt;$B$1,'Control Sample Data'!I123&gt;0),'Control Sample Data'!I123,$B$1),"")</f>
        <v/>
      </c>
      <c r="V124" s="15" t="str">
        <f>IF(SUM('Control Sample Data'!J$3:J$98)&gt;10,IF(AND(ISNUMBER('Control Sample Data'!J123),'Control Sample Data'!J123&lt;$B$1,'Control Sample Data'!J123&gt;0),'Control Sample Data'!J123,$B$1),"")</f>
        <v/>
      </c>
      <c r="W124" s="15" t="str">
        <f>IF(SUM('Control Sample Data'!K$3:K$98)&gt;10,IF(AND(ISNUMBER('Control Sample Data'!K123),'Control Sample Data'!K123&lt;$B$1,'Control Sample Data'!K123&gt;0),'Control Sample Data'!K123,$B$1),"")</f>
        <v/>
      </c>
      <c r="X124" s="15" t="str">
        <f>IF(SUM('Control Sample Data'!L$3:L$98)&gt;10,IF(AND(ISNUMBER('Control Sample Data'!L123),'Control Sample Data'!L123&lt;$B$1,'Control Sample Data'!L123&gt;0),'Control Sample Data'!L123,$B$1),"")</f>
        <v/>
      </c>
      <c r="Y124" s="15" t="str">
        <f>IF(SUM('Control Sample Data'!M$3:M$98)&gt;10,IF(AND(ISNUMBER('Control Sample Data'!M123),'Control Sample Data'!M123&lt;$B$1,'Control Sample Data'!M123&gt;0),'Control Sample Data'!M123,$B$1),"")</f>
        <v/>
      </c>
      <c r="AT124" s="34" t="str">
        <f t="shared" si="106"/>
        <v/>
      </c>
      <c r="AU124" s="34" t="str">
        <f t="shared" si="107"/>
        <v/>
      </c>
      <c r="AV124" s="34" t="str">
        <f t="shared" si="108"/>
        <v/>
      </c>
      <c r="AW124" s="34" t="str">
        <f t="shared" si="109"/>
        <v/>
      </c>
      <c r="AX124" s="34" t="str">
        <f t="shared" si="110"/>
        <v/>
      </c>
      <c r="AY124" s="34" t="str">
        <f t="shared" si="111"/>
        <v/>
      </c>
      <c r="AZ124" s="34" t="str">
        <f t="shared" si="112"/>
        <v/>
      </c>
      <c r="BA124" s="34" t="str">
        <f t="shared" si="113"/>
        <v/>
      </c>
      <c r="BB124" s="34" t="str">
        <f t="shared" si="114"/>
        <v/>
      </c>
      <c r="BC124" s="34" t="str">
        <f t="shared" si="115"/>
        <v/>
      </c>
      <c r="BD124" s="34" t="str">
        <f t="shared" si="117"/>
        <v/>
      </c>
      <c r="BE124" s="34" t="str">
        <f t="shared" si="118"/>
        <v/>
      </c>
      <c r="BF124" s="34" t="str">
        <f t="shared" si="119"/>
        <v/>
      </c>
      <c r="BG124" s="34" t="str">
        <f t="shared" si="120"/>
        <v/>
      </c>
      <c r="BH124" s="34" t="str">
        <f t="shared" si="121"/>
        <v/>
      </c>
      <c r="BI124" s="34" t="str">
        <f t="shared" si="122"/>
        <v/>
      </c>
      <c r="BJ124" s="34" t="str">
        <f t="shared" si="123"/>
        <v/>
      </c>
      <c r="BK124" s="34" t="str">
        <f t="shared" si="124"/>
        <v/>
      </c>
      <c r="BL124" s="34" t="str">
        <f t="shared" si="125"/>
        <v/>
      </c>
      <c r="BM124" s="34" t="str">
        <f t="shared" si="126"/>
        <v/>
      </c>
      <c r="BN124" s="36" t="e">
        <f t="shared" si="127"/>
        <v>#DIV/0!</v>
      </c>
      <c r="BO124" s="36" t="e">
        <f t="shared" si="128"/>
        <v>#DIV/0!</v>
      </c>
      <c r="BP124" s="37" t="str">
        <f t="shared" si="86"/>
        <v/>
      </c>
      <c r="BQ124" s="37" t="str">
        <f t="shared" si="87"/>
        <v/>
      </c>
      <c r="BR124" s="37" t="str">
        <f t="shared" si="88"/>
        <v/>
      </c>
      <c r="BS124" s="37" t="str">
        <f t="shared" si="89"/>
        <v/>
      </c>
      <c r="BT124" s="37" t="str">
        <f t="shared" si="90"/>
        <v/>
      </c>
      <c r="BU124" s="37" t="str">
        <f t="shared" si="91"/>
        <v/>
      </c>
      <c r="BV124" s="37" t="str">
        <f t="shared" si="92"/>
        <v/>
      </c>
      <c r="BW124" s="37" t="str">
        <f t="shared" si="93"/>
        <v/>
      </c>
      <c r="BX124" s="37" t="str">
        <f t="shared" si="94"/>
        <v/>
      </c>
      <c r="BY124" s="37" t="str">
        <f t="shared" si="95"/>
        <v/>
      </c>
      <c r="BZ124" s="37" t="str">
        <f t="shared" si="96"/>
        <v/>
      </c>
      <c r="CA124" s="37" t="str">
        <f t="shared" si="97"/>
        <v/>
      </c>
      <c r="CB124" s="37" t="str">
        <f t="shared" si="98"/>
        <v/>
      </c>
      <c r="CC124" s="37" t="str">
        <f t="shared" si="99"/>
        <v/>
      </c>
      <c r="CD124" s="37" t="str">
        <f t="shared" si="100"/>
        <v/>
      </c>
      <c r="CE124" s="37" t="str">
        <f t="shared" si="101"/>
        <v/>
      </c>
      <c r="CF124" s="37" t="str">
        <f t="shared" si="102"/>
        <v/>
      </c>
      <c r="CG124" s="37" t="str">
        <f t="shared" si="103"/>
        <v/>
      </c>
      <c r="CH124" s="37" t="str">
        <f t="shared" si="104"/>
        <v/>
      </c>
      <c r="CI124" s="37" t="str">
        <f t="shared" si="105"/>
        <v/>
      </c>
    </row>
    <row r="125" spans="1:87">
      <c r="A125" s="16"/>
      <c r="B125" s="14" t="str">
        <f>'Gene Table'!D124</f>
        <v>NM_006437</v>
      </c>
      <c r="C125" s="14" t="s">
        <v>109</v>
      </c>
      <c r="D125" s="15" t="str">
        <f>IF(SUM('Test Sample Data'!D$3:D$98)&gt;10,IF(AND(ISNUMBER('Test Sample Data'!D124),'Test Sample Data'!D124&lt;$B$1,'Test Sample Data'!D124&gt;0),'Test Sample Data'!D124,$B$1),"")</f>
        <v/>
      </c>
      <c r="E125" s="15" t="str">
        <f>IF(SUM('Test Sample Data'!E$3:E$98)&gt;10,IF(AND(ISNUMBER('Test Sample Data'!E124),'Test Sample Data'!E124&lt;$B$1,'Test Sample Data'!E124&gt;0),'Test Sample Data'!E124,$B$1),"")</f>
        <v/>
      </c>
      <c r="F125" s="15" t="str">
        <f>IF(SUM('Test Sample Data'!F$3:F$98)&gt;10,IF(AND(ISNUMBER('Test Sample Data'!F124),'Test Sample Data'!F124&lt;$B$1,'Test Sample Data'!F124&gt;0),'Test Sample Data'!F124,$B$1),"")</f>
        <v/>
      </c>
      <c r="G125" s="15" t="str">
        <f>IF(SUM('Test Sample Data'!G$3:G$98)&gt;10,IF(AND(ISNUMBER('Test Sample Data'!G124),'Test Sample Data'!G124&lt;$B$1,'Test Sample Data'!G124&gt;0),'Test Sample Data'!G124,$B$1),"")</f>
        <v/>
      </c>
      <c r="H125" s="15" t="str">
        <f>IF(SUM('Test Sample Data'!H$3:H$98)&gt;10,IF(AND(ISNUMBER('Test Sample Data'!H124),'Test Sample Data'!H124&lt;$B$1,'Test Sample Data'!H124&gt;0),'Test Sample Data'!H124,$B$1),"")</f>
        <v/>
      </c>
      <c r="I125" s="15" t="str">
        <f>IF(SUM('Test Sample Data'!I$3:I$98)&gt;10,IF(AND(ISNUMBER('Test Sample Data'!I124),'Test Sample Data'!I124&lt;$B$1,'Test Sample Data'!I124&gt;0),'Test Sample Data'!I124,$B$1),"")</f>
        <v/>
      </c>
      <c r="J125" s="15" t="str">
        <f>IF(SUM('Test Sample Data'!J$3:J$98)&gt;10,IF(AND(ISNUMBER('Test Sample Data'!J124),'Test Sample Data'!J124&lt;$B$1,'Test Sample Data'!J124&gt;0),'Test Sample Data'!J124,$B$1),"")</f>
        <v/>
      </c>
      <c r="K125" s="15" t="str">
        <f>IF(SUM('Test Sample Data'!K$3:K$98)&gt;10,IF(AND(ISNUMBER('Test Sample Data'!K124),'Test Sample Data'!K124&lt;$B$1,'Test Sample Data'!K124&gt;0),'Test Sample Data'!K124,$B$1),"")</f>
        <v/>
      </c>
      <c r="L125" s="15" t="str">
        <f>IF(SUM('Test Sample Data'!L$3:L$98)&gt;10,IF(AND(ISNUMBER('Test Sample Data'!L124),'Test Sample Data'!L124&lt;$B$1,'Test Sample Data'!L124&gt;0),'Test Sample Data'!L124,$B$1),"")</f>
        <v/>
      </c>
      <c r="M125" s="15" t="str">
        <f>IF(SUM('Test Sample Data'!M$3:M$98)&gt;10,IF(AND(ISNUMBER('Test Sample Data'!M124),'Test Sample Data'!M124&lt;$B$1,'Test Sample Data'!M124&gt;0),'Test Sample Data'!M124,$B$1),"")</f>
        <v/>
      </c>
      <c r="N125" s="15" t="str">
        <f>'Gene Table'!D124</f>
        <v>NM_006437</v>
      </c>
      <c r="O125" s="14" t="s">
        <v>109</v>
      </c>
      <c r="P125" s="15" t="str">
        <f>IF(SUM('Control Sample Data'!D$3:D$98)&gt;10,IF(AND(ISNUMBER('Control Sample Data'!D124),'Control Sample Data'!D124&lt;$B$1,'Control Sample Data'!D124&gt;0),'Control Sample Data'!D124,$B$1),"")</f>
        <v/>
      </c>
      <c r="Q125" s="15" t="str">
        <f>IF(SUM('Control Sample Data'!E$3:E$98)&gt;10,IF(AND(ISNUMBER('Control Sample Data'!E124),'Control Sample Data'!E124&lt;$B$1,'Control Sample Data'!E124&gt;0),'Control Sample Data'!E124,$B$1),"")</f>
        <v/>
      </c>
      <c r="R125" s="15" t="str">
        <f>IF(SUM('Control Sample Data'!F$3:F$98)&gt;10,IF(AND(ISNUMBER('Control Sample Data'!F124),'Control Sample Data'!F124&lt;$B$1,'Control Sample Data'!F124&gt;0),'Control Sample Data'!F124,$B$1),"")</f>
        <v/>
      </c>
      <c r="S125" s="15" t="str">
        <f>IF(SUM('Control Sample Data'!G$3:G$98)&gt;10,IF(AND(ISNUMBER('Control Sample Data'!G124),'Control Sample Data'!G124&lt;$B$1,'Control Sample Data'!G124&gt;0),'Control Sample Data'!G124,$B$1),"")</f>
        <v/>
      </c>
      <c r="T125" s="15" t="str">
        <f>IF(SUM('Control Sample Data'!H$3:H$98)&gt;10,IF(AND(ISNUMBER('Control Sample Data'!H124),'Control Sample Data'!H124&lt;$B$1,'Control Sample Data'!H124&gt;0),'Control Sample Data'!H124,$B$1),"")</f>
        <v/>
      </c>
      <c r="U125" s="15" t="str">
        <f>IF(SUM('Control Sample Data'!I$3:I$98)&gt;10,IF(AND(ISNUMBER('Control Sample Data'!I124),'Control Sample Data'!I124&lt;$B$1,'Control Sample Data'!I124&gt;0),'Control Sample Data'!I124,$B$1),"")</f>
        <v/>
      </c>
      <c r="V125" s="15" t="str">
        <f>IF(SUM('Control Sample Data'!J$3:J$98)&gt;10,IF(AND(ISNUMBER('Control Sample Data'!J124),'Control Sample Data'!J124&lt;$B$1,'Control Sample Data'!J124&gt;0),'Control Sample Data'!J124,$B$1),"")</f>
        <v/>
      </c>
      <c r="W125" s="15" t="str">
        <f>IF(SUM('Control Sample Data'!K$3:K$98)&gt;10,IF(AND(ISNUMBER('Control Sample Data'!K124),'Control Sample Data'!K124&lt;$B$1,'Control Sample Data'!K124&gt;0),'Control Sample Data'!K124,$B$1),"")</f>
        <v/>
      </c>
      <c r="X125" s="15" t="str">
        <f>IF(SUM('Control Sample Data'!L$3:L$98)&gt;10,IF(AND(ISNUMBER('Control Sample Data'!L124),'Control Sample Data'!L124&lt;$B$1,'Control Sample Data'!L124&gt;0),'Control Sample Data'!L124,$B$1),"")</f>
        <v/>
      </c>
      <c r="Y125" s="15" t="str">
        <f>IF(SUM('Control Sample Data'!M$3:M$98)&gt;10,IF(AND(ISNUMBER('Control Sample Data'!M124),'Control Sample Data'!M124&lt;$B$1,'Control Sample Data'!M124&gt;0),'Control Sample Data'!M124,$B$1),"")</f>
        <v/>
      </c>
      <c r="AT125" s="34" t="str">
        <f t="shared" si="106"/>
        <v/>
      </c>
      <c r="AU125" s="34" t="str">
        <f t="shared" si="107"/>
        <v/>
      </c>
      <c r="AV125" s="34" t="str">
        <f t="shared" si="108"/>
        <v/>
      </c>
      <c r="AW125" s="34" t="str">
        <f t="shared" si="109"/>
        <v/>
      </c>
      <c r="AX125" s="34" t="str">
        <f t="shared" si="110"/>
        <v/>
      </c>
      <c r="AY125" s="34" t="str">
        <f t="shared" si="111"/>
        <v/>
      </c>
      <c r="AZ125" s="34" t="str">
        <f t="shared" si="112"/>
        <v/>
      </c>
      <c r="BA125" s="34" t="str">
        <f t="shared" si="113"/>
        <v/>
      </c>
      <c r="BB125" s="34" t="str">
        <f t="shared" si="114"/>
        <v/>
      </c>
      <c r="BC125" s="34" t="str">
        <f t="shared" si="115"/>
        <v/>
      </c>
      <c r="BD125" s="34" t="str">
        <f t="shared" si="117"/>
        <v/>
      </c>
      <c r="BE125" s="34" t="str">
        <f t="shared" si="118"/>
        <v/>
      </c>
      <c r="BF125" s="34" t="str">
        <f t="shared" si="119"/>
        <v/>
      </c>
      <c r="BG125" s="34" t="str">
        <f t="shared" si="120"/>
        <v/>
      </c>
      <c r="BH125" s="34" t="str">
        <f t="shared" si="121"/>
        <v/>
      </c>
      <c r="BI125" s="34" t="str">
        <f t="shared" si="122"/>
        <v/>
      </c>
      <c r="BJ125" s="34" t="str">
        <f t="shared" si="123"/>
        <v/>
      </c>
      <c r="BK125" s="34" t="str">
        <f t="shared" si="124"/>
        <v/>
      </c>
      <c r="BL125" s="34" t="str">
        <f t="shared" si="125"/>
        <v/>
      </c>
      <c r="BM125" s="34" t="str">
        <f t="shared" si="126"/>
        <v/>
      </c>
      <c r="BN125" s="36" t="e">
        <f t="shared" si="127"/>
        <v>#DIV/0!</v>
      </c>
      <c r="BO125" s="36" t="e">
        <f t="shared" si="128"/>
        <v>#DIV/0!</v>
      </c>
      <c r="BP125" s="37" t="str">
        <f t="shared" si="86"/>
        <v/>
      </c>
      <c r="BQ125" s="37" t="str">
        <f t="shared" si="87"/>
        <v/>
      </c>
      <c r="BR125" s="37" t="str">
        <f t="shared" si="88"/>
        <v/>
      </c>
      <c r="BS125" s="37" t="str">
        <f t="shared" si="89"/>
        <v/>
      </c>
      <c r="BT125" s="37" t="str">
        <f t="shared" si="90"/>
        <v/>
      </c>
      <c r="BU125" s="37" t="str">
        <f t="shared" si="91"/>
        <v/>
      </c>
      <c r="BV125" s="37" t="str">
        <f t="shared" si="92"/>
        <v/>
      </c>
      <c r="BW125" s="37" t="str">
        <f t="shared" si="93"/>
        <v/>
      </c>
      <c r="BX125" s="37" t="str">
        <f t="shared" si="94"/>
        <v/>
      </c>
      <c r="BY125" s="37" t="str">
        <f t="shared" si="95"/>
        <v/>
      </c>
      <c r="BZ125" s="37" t="str">
        <f t="shared" si="96"/>
        <v/>
      </c>
      <c r="CA125" s="37" t="str">
        <f t="shared" si="97"/>
        <v/>
      </c>
      <c r="CB125" s="37" t="str">
        <f t="shared" si="98"/>
        <v/>
      </c>
      <c r="CC125" s="37" t="str">
        <f t="shared" si="99"/>
        <v/>
      </c>
      <c r="CD125" s="37" t="str">
        <f t="shared" si="100"/>
        <v/>
      </c>
      <c r="CE125" s="37" t="str">
        <f t="shared" si="101"/>
        <v/>
      </c>
      <c r="CF125" s="37" t="str">
        <f t="shared" si="102"/>
        <v/>
      </c>
      <c r="CG125" s="37" t="str">
        <f t="shared" si="103"/>
        <v/>
      </c>
      <c r="CH125" s="37" t="str">
        <f t="shared" si="104"/>
        <v/>
      </c>
      <c r="CI125" s="37" t="str">
        <f t="shared" si="105"/>
        <v/>
      </c>
    </row>
    <row r="126" spans="1:87">
      <c r="A126" s="16"/>
      <c r="B126" s="14" t="str">
        <f>'Gene Table'!D125</f>
        <v>NM_000669</v>
      </c>
      <c r="C126" s="14" t="s">
        <v>113</v>
      </c>
      <c r="D126" s="15" t="str">
        <f>IF(SUM('Test Sample Data'!D$3:D$98)&gt;10,IF(AND(ISNUMBER('Test Sample Data'!D125),'Test Sample Data'!D125&lt;$B$1,'Test Sample Data'!D125&gt;0),'Test Sample Data'!D125,$B$1),"")</f>
        <v/>
      </c>
      <c r="E126" s="15" t="str">
        <f>IF(SUM('Test Sample Data'!E$3:E$98)&gt;10,IF(AND(ISNUMBER('Test Sample Data'!E125),'Test Sample Data'!E125&lt;$B$1,'Test Sample Data'!E125&gt;0),'Test Sample Data'!E125,$B$1),"")</f>
        <v/>
      </c>
      <c r="F126" s="15" t="str">
        <f>IF(SUM('Test Sample Data'!F$3:F$98)&gt;10,IF(AND(ISNUMBER('Test Sample Data'!F125),'Test Sample Data'!F125&lt;$B$1,'Test Sample Data'!F125&gt;0),'Test Sample Data'!F125,$B$1),"")</f>
        <v/>
      </c>
      <c r="G126" s="15" t="str">
        <f>IF(SUM('Test Sample Data'!G$3:G$98)&gt;10,IF(AND(ISNUMBER('Test Sample Data'!G125),'Test Sample Data'!G125&lt;$B$1,'Test Sample Data'!G125&gt;0),'Test Sample Data'!G125,$B$1),"")</f>
        <v/>
      </c>
      <c r="H126" s="15" t="str">
        <f>IF(SUM('Test Sample Data'!H$3:H$98)&gt;10,IF(AND(ISNUMBER('Test Sample Data'!H125),'Test Sample Data'!H125&lt;$B$1,'Test Sample Data'!H125&gt;0),'Test Sample Data'!H125,$B$1),"")</f>
        <v/>
      </c>
      <c r="I126" s="15" t="str">
        <f>IF(SUM('Test Sample Data'!I$3:I$98)&gt;10,IF(AND(ISNUMBER('Test Sample Data'!I125),'Test Sample Data'!I125&lt;$B$1,'Test Sample Data'!I125&gt;0),'Test Sample Data'!I125,$B$1),"")</f>
        <v/>
      </c>
      <c r="J126" s="15" t="str">
        <f>IF(SUM('Test Sample Data'!J$3:J$98)&gt;10,IF(AND(ISNUMBER('Test Sample Data'!J125),'Test Sample Data'!J125&lt;$B$1,'Test Sample Data'!J125&gt;0),'Test Sample Data'!J125,$B$1),"")</f>
        <v/>
      </c>
      <c r="K126" s="15" t="str">
        <f>IF(SUM('Test Sample Data'!K$3:K$98)&gt;10,IF(AND(ISNUMBER('Test Sample Data'!K125),'Test Sample Data'!K125&lt;$B$1,'Test Sample Data'!K125&gt;0),'Test Sample Data'!K125,$B$1),"")</f>
        <v/>
      </c>
      <c r="L126" s="15" t="str">
        <f>IF(SUM('Test Sample Data'!L$3:L$98)&gt;10,IF(AND(ISNUMBER('Test Sample Data'!L125),'Test Sample Data'!L125&lt;$B$1,'Test Sample Data'!L125&gt;0),'Test Sample Data'!L125,$B$1),"")</f>
        <v/>
      </c>
      <c r="M126" s="15" t="str">
        <f>IF(SUM('Test Sample Data'!M$3:M$98)&gt;10,IF(AND(ISNUMBER('Test Sample Data'!M125),'Test Sample Data'!M125&lt;$B$1,'Test Sample Data'!M125&gt;0),'Test Sample Data'!M125,$B$1),"")</f>
        <v/>
      </c>
      <c r="N126" s="15" t="str">
        <f>'Gene Table'!D125</f>
        <v>NM_000669</v>
      </c>
      <c r="O126" s="14" t="s">
        <v>113</v>
      </c>
      <c r="P126" s="15" t="str">
        <f>IF(SUM('Control Sample Data'!D$3:D$98)&gt;10,IF(AND(ISNUMBER('Control Sample Data'!D125),'Control Sample Data'!D125&lt;$B$1,'Control Sample Data'!D125&gt;0),'Control Sample Data'!D125,$B$1),"")</f>
        <v/>
      </c>
      <c r="Q126" s="15" t="str">
        <f>IF(SUM('Control Sample Data'!E$3:E$98)&gt;10,IF(AND(ISNUMBER('Control Sample Data'!E125),'Control Sample Data'!E125&lt;$B$1,'Control Sample Data'!E125&gt;0),'Control Sample Data'!E125,$B$1),"")</f>
        <v/>
      </c>
      <c r="R126" s="15" t="str">
        <f>IF(SUM('Control Sample Data'!F$3:F$98)&gt;10,IF(AND(ISNUMBER('Control Sample Data'!F125),'Control Sample Data'!F125&lt;$B$1,'Control Sample Data'!F125&gt;0),'Control Sample Data'!F125,$B$1),"")</f>
        <v/>
      </c>
      <c r="S126" s="15" t="str">
        <f>IF(SUM('Control Sample Data'!G$3:G$98)&gt;10,IF(AND(ISNUMBER('Control Sample Data'!G125),'Control Sample Data'!G125&lt;$B$1,'Control Sample Data'!G125&gt;0),'Control Sample Data'!G125,$B$1),"")</f>
        <v/>
      </c>
      <c r="T126" s="15" t="str">
        <f>IF(SUM('Control Sample Data'!H$3:H$98)&gt;10,IF(AND(ISNUMBER('Control Sample Data'!H125),'Control Sample Data'!H125&lt;$B$1,'Control Sample Data'!H125&gt;0),'Control Sample Data'!H125,$B$1),"")</f>
        <v/>
      </c>
      <c r="U126" s="15" t="str">
        <f>IF(SUM('Control Sample Data'!I$3:I$98)&gt;10,IF(AND(ISNUMBER('Control Sample Data'!I125),'Control Sample Data'!I125&lt;$B$1,'Control Sample Data'!I125&gt;0),'Control Sample Data'!I125,$B$1),"")</f>
        <v/>
      </c>
      <c r="V126" s="15" t="str">
        <f>IF(SUM('Control Sample Data'!J$3:J$98)&gt;10,IF(AND(ISNUMBER('Control Sample Data'!J125),'Control Sample Data'!J125&lt;$B$1,'Control Sample Data'!J125&gt;0),'Control Sample Data'!J125,$B$1),"")</f>
        <v/>
      </c>
      <c r="W126" s="15" t="str">
        <f>IF(SUM('Control Sample Data'!K$3:K$98)&gt;10,IF(AND(ISNUMBER('Control Sample Data'!K125),'Control Sample Data'!K125&lt;$B$1,'Control Sample Data'!K125&gt;0),'Control Sample Data'!K125,$B$1),"")</f>
        <v/>
      </c>
      <c r="X126" s="15" t="str">
        <f>IF(SUM('Control Sample Data'!L$3:L$98)&gt;10,IF(AND(ISNUMBER('Control Sample Data'!L125),'Control Sample Data'!L125&lt;$B$1,'Control Sample Data'!L125&gt;0),'Control Sample Data'!L125,$B$1),"")</f>
        <v/>
      </c>
      <c r="Y126" s="15" t="str">
        <f>IF(SUM('Control Sample Data'!M$3:M$98)&gt;10,IF(AND(ISNUMBER('Control Sample Data'!M125),'Control Sample Data'!M125&lt;$B$1,'Control Sample Data'!M125&gt;0),'Control Sample Data'!M125,$B$1),"")</f>
        <v/>
      </c>
      <c r="AT126" s="34" t="str">
        <f t="shared" si="106"/>
        <v/>
      </c>
      <c r="AU126" s="34" t="str">
        <f t="shared" si="107"/>
        <v/>
      </c>
      <c r="AV126" s="34" t="str">
        <f t="shared" si="108"/>
        <v/>
      </c>
      <c r="AW126" s="34" t="str">
        <f t="shared" si="109"/>
        <v/>
      </c>
      <c r="AX126" s="34" t="str">
        <f t="shared" si="110"/>
        <v/>
      </c>
      <c r="AY126" s="34" t="str">
        <f t="shared" si="111"/>
        <v/>
      </c>
      <c r="AZ126" s="34" t="str">
        <f t="shared" si="112"/>
        <v/>
      </c>
      <c r="BA126" s="34" t="str">
        <f t="shared" si="113"/>
        <v/>
      </c>
      <c r="BB126" s="34" t="str">
        <f t="shared" si="114"/>
        <v/>
      </c>
      <c r="BC126" s="34" t="str">
        <f t="shared" si="115"/>
        <v/>
      </c>
      <c r="BD126" s="34" t="str">
        <f t="shared" si="117"/>
        <v/>
      </c>
      <c r="BE126" s="34" t="str">
        <f t="shared" si="118"/>
        <v/>
      </c>
      <c r="BF126" s="34" t="str">
        <f t="shared" si="119"/>
        <v/>
      </c>
      <c r="BG126" s="34" t="str">
        <f t="shared" si="120"/>
        <v/>
      </c>
      <c r="BH126" s="34" t="str">
        <f t="shared" si="121"/>
        <v/>
      </c>
      <c r="BI126" s="34" t="str">
        <f t="shared" si="122"/>
        <v/>
      </c>
      <c r="BJ126" s="34" t="str">
        <f t="shared" si="123"/>
        <v/>
      </c>
      <c r="BK126" s="34" t="str">
        <f t="shared" si="124"/>
        <v/>
      </c>
      <c r="BL126" s="34" t="str">
        <f t="shared" si="125"/>
        <v/>
      </c>
      <c r="BM126" s="34" t="str">
        <f t="shared" si="126"/>
        <v/>
      </c>
      <c r="BN126" s="36" t="e">
        <f t="shared" si="127"/>
        <v>#DIV/0!</v>
      </c>
      <c r="BO126" s="36" t="e">
        <f t="shared" si="128"/>
        <v>#DIV/0!</v>
      </c>
      <c r="BP126" s="37" t="str">
        <f t="shared" si="86"/>
        <v/>
      </c>
      <c r="BQ126" s="37" t="str">
        <f t="shared" si="87"/>
        <v/>
      </c>
      <c r="BR126" s="37" t="str">
        <f t="shared" si="88"/>
        <v/>
      </c>
      <c r="BS126" s="37" t="str">
        <f t="shared" si="89"/>
        <v/>
      </c>
      <c r="BT126" s="37" t="str">
        <f t="shared" si="90"/>
        <v/>
      </c>
      <c r="BU126" s="37" t="str">
        <f t="shared" si="91"/>
        <v/>
      </c>
      <c r="BV126" s="37" t="str">
        <f t="shared" si="92"/>
        <v/>
      </c>
      <c r="BW126" s="37" t="str">
        <f t="shared" si="93"/>
        <v/>
      </c>
      <c r="BX126" s="37" t="str">
        <f t="shared" si="94"/>
        <v/>
      </c>
      <c r="BY126" s="37" t="str">
        <f t="shared" si="95"/>
        <v/>
      </c>
      <c r="BZ126" s="37" t="str">
        <f t="shared" si="96"/>
        <v/>
      </c>
      <c r="CA126" s="37" t="str">
        <f t="shared" si="97"/>
        <v/>
      </c>
      <c r="CB126" s="37" t="str">
        <f t="shared" si="98"/>
        <v/>
      </c>
      <c r="CC126" s="37" t="str">
        <f t="shared" si="99"/>
        <v/>
      </c>
      <c r="CD126" s="37" t="str">
        <f t="shared" si="100"/>
        <v/>
      </c>
      <c r="CE126" s="37" t="str">
        <f t="shared" si="101"/>
        <v/>
      </c>
      <c r="CF126" s="37" t="str">
        <f t="shared" si="102"/>
        <v/>
      </c>
      <c r="CG126" s="37" t="str">
        <f t="shared" si="103"/>
        <v/>
      </c>
      <c r="CH126" s="37" t="str">
        <f t="shared" si="104"/>
        <v/>
      </c>
      <c r="CI126" s="37" t="str">
        <f t="shared" si="105"/>
        <v/>
      </c>
    </row>
    <row r="127" spans="1:87">
      <c r="A127" s="16"/>
      <c r="B127" s="14" t="str">
        <f>'Gene Table'!D126</f>
        <v>NM_000078</v>
      </c>
      <c r="C127" s="14" t="s">
        <v>117</v>
      </c>
      <c r="D127" s="15" t="str">
        <f>IF(SUM('Test Sample Data'!D$3:D$98)&gt;10,IF(AND(ISNUMBER('Test Sample Data'!D126),'Test Sample Data'!D126&lt;$B$1,'Test Sample Data'!D126&gt;0),'Test Sample Data'!D126,$B$1),"")</f>
        <v/>
      </c>
      <c r="E127" s="15" t="str">
        <f>IF(SUM('Test Sample Data'!E$3:E$98)&gt;10,IF(AND(ISNUMBER('Test Sample Data'!E126),'Test Sample Data'!E126&lt;$B$1,'Test Sample Data'!E126&gt;0),'Test Sample Data'!E126,$B$1),"")</f>
        <v/>
      </c>
      <c r="F127" s="15" t="str">
        <f>IF(SUM('Test Sample Data'!F$3:F$98)&gt;10,IF(AND(ISNUMBER('Test Sample Data'!F126),'Test Sample Data'!F126&lt;$B$1,'Test Sample Data'!F126&gt;0),'Test Sample Data'!F126,$B$1),"")</f>
        <v/>
      </c>
      <c r="G127" s="15" t="str">
        <f>IF(SUM('Test Sample Data'!G$3:G$98)&gt;10,IF(AND(ISNUMBER('Test Sample Data'!G126),'Test Sample Data'!G126&lt;$B$1,'Test Sample Data'!G126&gt;0),'Test Sample Data'!G126,$B$1),"")</f>
        <v/>
      </c>
      <c r="H127" s="15" t="str">
        <f>IF(SUM('Test Sample Data'!H$3:H$98)&gt;10,IF(AND(ISNUMBER('Test Sample Data'!H126),'Test Sample Data'!H126&lt;$B$1,'Test Sample Data'!H126&gt;0),'Test Sample Data'!H126,$B$1),"")</f>
        <v/>
      </c>
      <c r="I127" s="15" t="str">
        <f>IF(SUM('Test Sample Data'!I$3:I$98)&gt;10,IF(AND(ISNUMBER('Test Sample Data'!I126),'Test Sample Data'!I126&lt;$B$1,'Test Sample Data'!I126&gt;0),'Test Sample Data'!I126,$B$1),"")</f>
        <v/>
      </c>
      <c r="J127" s="15" t="str">
        <f>IF(SUM('Test Sample Data'!J$3:J$98)&gt;10,IF(AND(ISNUMBER('Test Sample Data'!J126),'Test Sample Data'!J126&lt;$B$1,'Test Sample Data'!J126&gt;0),'Test Sample Data'!J126,$B$1),"")</f>
        <v/>
      </c>
      <c r="K127" s="15" t="str">
        <f>IF(SUM('Test Sample Data'!K$3:K$98)&gt;10,IF(AND(ISNUMBER('Test Sample Data'!K126),'Test Sample Data'!K126&lt;$B$1,'Test Sample Data'!K126&gt;0),'Test Sample Data'!K126,$B$1),"")</f>
        <v/>
      </c>
      <c r="L127" s="15" t="str">
        <f>IF(SUM('Test Sample Data'!L$3:L$98)&gt;10,IF(AND(ISNUMBER('Test Sample Data'!L126),'Test Sample Data'!L126&lt;$B$1,'Test Sample Data'!L126&gt;0),'Test Sample Data'!L126,$B$1),"")</f>
        <v/>
      </c>
      <c r="M127" s="15" t="str">
        <f>IF(SUM('Test Sample Data'!M$3:M$98)&gt;10,IF(AND(ISNUMBER('Test Sample Data'!M126),'Test Sample Data'!M126&lt;$B$1,'Test Sample Data'!M126&gt;0),'Test Sample Data'!M126,$B$1),"")</f>
        <v/>
      </c>
      <c r="N127" s="15" t="str">
        <f>'Gene Table'!D126</f>
        <v>NM_000078</v>
      </c>
      <c r="O127" s="14" t="s">
        <v>117</v>
      </c>
      <c r="P127" s="15" t="str">
        <f>IF(SUM('Control Sample Data'!D$3:D$98)&gt;10,IF(AND(ISNUMBER('Control Sample Data'!D126),'Control Sample Data'!D126&lt;$B$1,'Control Sample Data'!D126&gt;0),'Control Sample Data'!D126,$B$1),"")</f>
        <v/>
      </c>
      <c r="Q127" s="15" t="str">
        <f>IF(SUM('Control Sample Data'!E$3:E$98)&gt;10,IF(AND(ISNUMBER('Control Sample Data'!E126),'Control Sample Data'!E126&lt;$B$1,'Control Sample Data'!E126&gt;0),'Control Sample Data'!E126,$B$1),"")</f>
        <v/>
      </c>
      <c r="R127" s="15" t="str">
        <f>IF(SUM('Control Sample Data'!F$3:F$98)&gt;10,IF(AND(ISNUMBER('Control Sample Data'!F126),'Control Sample Data'!F126&lt;$B$1,'Control Sample Data'!F126&gt;0),'Control Sample Data'!F126,$B$1),"")</f>
        <v/>
      </c>
      <c r="S127" s="15" t="str">
        <f>IF(SUM('Control Sample Data'!G$3:G$98)&gt;10,IF(AND(ISNUMBER('Control Sample Data'!G126),'Control Sample Data'!G126&lt;$B$1,'Control Sample Data'!G126&gt;0),'Control Sample Data'!G126,$B$1),"")</f>
        <v/>
      </c>
      <c r="T127" s="15" t="str">
        <f>IF(SUM('Control Sample Data'!H$3:H$98)&gt;10,IF(AND(ISNUMBER('Control Sample Data'!H126),'Control Sample Data'!H126&lt;$B$1,'Control Sample Data'!H126&gt;0),'Control Sample Data'!H126,$B$1),"")</f>
        <v/>
      </c>
      <c r="U127" s="15" t="str">
        <f>IF(SUM('Control Sample Data'!I$3:I$98)&gt;10,IF(AND(ISNUMBER('Control Sample Data'!I126),'Control Sample Data'!I126&lt;$B$1,'Control Sample Data'!I126&gt;0),'Control Sample Data'!I126,$B$1),"")</f>
        <v/>
      </c>
      <c r="V127" s="15" t="str">
        <f>IF(SUM('Control Sample Data'!J$3:J$98)&gt;10,IF(AND(ISNUMBER('Control Sample Data'!J126),'Control Sample Data'!J126&lt;$B$1,'Control Sample Data'!J126&gt;0),'Control Sample Data'!J126,$B$1),"")</f>
        <v/>
      </c>
      <c r="W127" s="15" t="str">
        <f>IF(SUM('Control Sample Data'!K$3:K$98)&gt;10,IF(AND(ISNUMBER('Control Sample Data'!K126),'Control Sample Data'!K126&lt;$B$1,'Control Sample Data'!K126&gt;0),'Control Sample Data'!K126,$B$1),"")</f>
        <v/>
      </c>
      <c r="X127" s="15" t="str">
        <f>IF(SUM('Control Sample Data'!L$3:L$98)&gt;10,IF(AND(ISNUMBER('Control Sample Data'!L126),'Control Sample Data'!L126&lt;$B$1,'Control Sample Data'!L126&gt;0),'Control Sample Data'!L126,$B$1),"")</f>
        <v/>
      </c>
      <c r="Y127" s="15" t="str">
        <f>IF(SUM('Control Sample Data'!M$3:M$98)&gt;10,IF(AND(ISNUMBER('Control Sample Data'!M126),'Control Sample Data'!M126&lt;$B$1,'Control Sample Data'!M126&gt;0),'Control Sample Data'!M126,$B$1),"")</f>
        <v/>
      </c>
      <c r="AT127" s="34" t="str">
        <f t="shared" si="106"/>
        <v/>
      </c>
      <c r="AU127" s="34" t="str">
        <f t="shared" si="107"/>
        <v/>
      </c>
      <c r="AV127" s="34" t="str">
        <f t="shared" si="108"/>
        <v/>
      </c>
      <c r="AW127" s="34" t="str">
        <f t="shared" si="109"/>
        <v/>
      </c>
      <c r="AX127" s="34" t="str">
        <f t="shared" si="110"/>
        <v/>
      </c>
      <c r="AY127" s="34" t="str">
        <f t="shared" si="111"/>
        <v/>
      </c>
      <c r="AZ127" s="34" t="str">
        <f t="shared" si="112"/>
        <v/>
      </c>
      <c r="BA127" s="34" t="str">
        <f t="shared" si="113"/>
        <v/>
      </c>
      <c r="BB127" s="34" t="str">
        <f t="shared" si="114"/>
        <v/>
      </c>
      <c r="BC127" s="34" t="str">
        <f t="shared" si="115"/>
        <v/>
      </c>
      <c r="BD127" s="34" t="str">
        <f t="shared" si="117"/>
        <v/>
      </c>
      <c r="BE127" s="34" t="str">
        <f t="shared" si="118"/>
        <v/>
      </c>
      <c r="BF127" s="34" t="str">
        <f t="shared" si="119"/>
        <v/>
      </c>
      <c r="BG127" s="34" t="str">
        <f t="shared" si="120"/>
        <v/>
      </c>
      <c r="BH127" s="34" t="str">
        <f t="shared" si="121"/>
        <v/>
      </c>
      <c r="BI127" s="34" t="str">
        <f t="shared" si="122"/>
        <v/>
      </c>
      <c r="BJ127" s="34" t="str">
        <f t="shared" si="123"/>
        <v/>
      </c>
      <c r="BK127" s="34" t="str">
        <f t="shared" si="124"/>
        <v/>
      </c>
      <c r="BL127" s="34" t="str">
        <f t="shared" si="125"/>
        <v/>
      </c>
      <c r="BM127" s="34" t="str">
        <f t="shared" si="126"/>
        <v/>
      </c>
      <c r="BN127" s="36" t="e">
        <f t="shared" si="127"/>
        <v>#DIV/0!</v>
      </c>
      <c r="BO127" s="36" t="e">
        <f t="shared" si="128"/>
        <v>#DIV/0!</v>
      </c>
      <c r="BP127" s="37" t="str">
        <f t="shared" si="86"/>
        <v/>
      </c>
      <c r="BQ127" s="37" t="str">
        <f t="shared" si="87"/>
        <v/>
      </c>
      <c r="BR127" s="37" t="str">
        <f t="shared" si="88"/>
        <v/>
      </c>
      <c r="BS127" s="37" t="str">
        <f t="shared" si="89"/>
        <v/>
      </c>
      <c r="BT127" s="37" t="str">
        <f t="shared" si="90"/>
        <v/>
      </c>
      <c r="BU127" s="37" t="str">
        <f t="shared" si="91"/>
        <v/>
      </c>
      <c r="BV127" s="37" t="str">
        <f t="shared" si="92"/>
        <v/>
      </c>
      <c r="BW127" s="37" t="str">
        <f t="shared" si="93"/>
        <v/>
      </c>
      <c r="BX127" s="37" t="str">
        <f t="shared" si="94"/>
        <v/>
      </c>
      <c r="BY127" s="37" t="str">
        <f t="shared" si="95"/>
        <v/>
      </c>
      <c r="BZ127" s="37" t="str">
        <f t="shared" si="96"/>
        <v/>
      </c>
      <c r="CA127" s="37" t="str">
        <f t="shared" si="97"/>
        <v/>
      </c>
      <c r="CB127" s="37" t="str">
        <f t="shared" si="98"/>
        <v/>
      </c>
      <c r="CC127" s="37" t="str">
        <f t="shared" si="99"/>
        <v/>
      </c>
      <c r="CD127" s="37" t="str">
        <f t="shared" si="100"/>
        <v/>
      </c>
      <c r="CE127" s="37" t="str">
        <f t="shared" si="101"/>
        <v/>
      </c>
      <c r="CF127" s="37" t="str">
        <f t="shared" si="102"/>
        <v/>
      </c>
      <c r="CG127" s="37" t="str">
        <f t="shared" si="103"/>
        <v/>
      </c>
      <c r="CH127" s="37" t="str">
        <f t="shared" si="104"/>
        <v/>
      </c>
      <c r="CI127" s="37" t="str">
        <f t="shared" si="105"/>
        <v/>
      </c>
    </row>
    <row r="128" spans="1:87">
      <c r="A128" s="16"/>
      <c r="B128" s="14" t="str">
        <f>'Gene Table'!D127</f>
        <v>NM_006407</v>
      </c>
      <c r="C128" s="14" t="s">
        <v>121</v>
      </c>
      <c r="D128" s="15" t="str">
        <f>IF(SUM('Test Sample Data'!D$3:D$98)&gt;10,IF(AND(ISNUMBER('Test Sample Data'!D127),'Test Sample Data'!D127&lt;$B$1,'Test Sample Data'!D127&gt;0),'Test Sample Data'!D127,$B$1),"")</f>
        <v/>
      </c>
      <c r="E128" s="15" t="str">
        <f>IF(SUM('Test Sample Data'!E$3:E$98)&gt;10,IF(AND(ISNUMBER('Test Sample Data'!E127),'Test Sample Data'!E127&lt;$B$1,'Test Sample Data'!E127&gt;0),'Test Sample Data'!E127,$B$1),"")</f>
        <v/>
      </c>
      <c r="F128" s="15" t="str">
        <f>IF(SUM('Test Sample Data'!F$3:F$98)&gt;10,IF(AND(ISNUMBER('Test Sample Data'!F127),'Test Sample Data'!F127&lt;$B$1,'Test Sample Data'!F127&gt;0),'Test Sample Data'!F127,$B$1),"")</f>
        <v/>
      </c>
      <c r="G128" s="15" t="str">
        <f>IF(SUM('Test Sample Data'!G$3:G$98)&gt;10,IF(AND(ISNUMBER('Test Sample Data'!G127),'Test Sample Data'!G127&lt;$B$1,'Test Sample Data'!G127&gt;0),'Test Sample Data'!G127,$B$1),"")</f>
        <v/>
      </c>
      <c r="H128" s="15" t="str">
        <f>IF(SUM('Test Sample Data'!H$3:H$98)&gt;10,IF(AND(ISNUMBER('Test Sample Data'!H127),'Test Sample Data'!H127&lt;$B$1,'Test Sample Data'!H127&gt;0),'Test Sample Data'!H127,$B$1),"")</f>
        <v/>
      </c>
      <c r="I128" s="15" t="str">
        <f>IF(SUM('Test Sample Data'!I$3:I$98)&gt;10,IF(AND(ISNUMBER('Test Sample Data'!I127),'Test Sample Data'!I127&lt;$B$1,'Test Sample Data'!I127&gt;0),'Test Sample Data'!I127,$B$1),"")</f>
        <v/>
      </c>
      <c r="J128" s="15" t="str">
        <f>IF(SUM('Test Sample Data'!J$3:J$98)&gt;10,IF(AND(ISNUMBER('Test Sample Data'!J127),'Test Sample Data'!J127&lt;$B$1,'Test Sample Data'!J127&gt;0),'Test Sample Data'!J127,$B$1),"")</f>
        <v/>
      </c>
      <c r="K128" s="15" t="str">
        <f>IF(SUM('Test Sample Data'!K$3:K$98)&gt;10,IF(AND(ISNUMBER('Test Sample Data'!K127),'Test Sample Data'!K127&lt;$B$1,'Test Sample Data'!K127&gt;0),'Test Sample Data'!K127,$B$1),"")</f>
        <v/>
      </c>
      <c r="L128" s="15" t="str">
        <f>IF(SUM('Test Sample Data'!L$3:L$98)&gt;10,IF(AND(ISNUMBER('Test Sample Data'!L127),'Test Sample Data'!L127&lt;$B$1,'Test Sample Data'!L127&gt;0),'Test Sample Data'!L127,$B$1),"")</f>
        <v/>
      </c>
      <c r="M128" s="15" t="str">
        <f>IF(SUM('Test Sample Data'!M$3:M$98)&gt;10,IF(AND(ISNUMBER('Test Sample Data'!M127),'Test Sample Data'!M127&lt;$B$1,'Test Sample Data'!M127&gt;0),'Test Sample Data'!M127,$B$1),"")</f>
        <v/>
      </c>
      <c r="N128" s="15" t="str">
        <f>'Gene Table'!D127</f>
        <v>NM_006407</v>
      </c>
      <c r="O128" s="14" t="s">
        <v>121</v>
      </c>
      <c r="P128" s="15" t="str">
        <f>IF(SUM('Control Sample Data'!D$3:D$98)&gt;10,IF(AND(ISNUMBER('Control Sample Data'!D127),'Control Sample Data'!D127&lt;$B$1,'Control Sample Data'!D127&gt;0),'Control Sample Data'!D127,$B$1),"")</f>
        <v/>
      </c>
      <c r="Q128" s="15" t="str">
        <f>IF(SUM('Control Sample Data'!E$3:E$98)&gt;10,IF(AND(ISNUMBER('Control Sample Data'!E127),'Control Sample Data'!E127&lt;$B$1,'Control Sample Data'!E127&gt;0),'Control Sample Data'!E127,$B$1),"")</f>
        <v/>
      </c>
      <c r="R128" s="15" t="str">
        <f>IF(SUM('Control Sample Data'!F$3:F$98)&gt;10,IF(AND(ISNUMBER('Control Sample Data'!F127),'Control Sample Data'!F127&lt;$B$1,'Control Sample Data'!F127&gt;0),'Control Sample Data'!F127,$B$1),"")</f>
        <v/>
      </c>
      <c r="S128" s="15" t="str">
        <f>IF(SUM('Control Sample Data'!G$3:G$98)&gt;10,IF(AND(ISNUMBER('Control Sample Data'!G127),'Control Sample Data'!G127&lt;$B$1,'Control Sample Data'!G127&gt;0),'Control Sample Data'!G127,$B$1),"")</f>
        <v/>
      </c>
      <c r="T128" s="15" t="str">
        <f>IF(SUM('Control Sample Data'!H$3:H$98)&gt;10,IF(AND(ISNUMBER('Control Sample Data'!H127),'Control Sample Data'!H127&lt;$B$1,'Control Sample Data'!H127&gt;0),'Control Sample Data'!H127,$B$1),"")</f>
        <v/>
      </c>
      <c r="U128" s="15" t="str">
        <f>IF(SUM('Control Sample Data'!I$3:I$98)&gt;10,IF(AND(ISNUMBER('Control Sample Data'!I127),'Control Sample Data'!I127&lt;$B$1,'Control Sample Data'!I127&gt;0),'Control Sample Data'!I127,$B$1),"")</f>
        <v/>
      </c>
      <c r="V128" s="15" t="str">
        <f>IF(SUM('Control Sample Data'!J$3:J$98)&gt;10,IF(AND(ISNUMBER('Control Sample Data'!J127),'Control Sample Data'!J127&lt;$B$1,'Control Sample Data'!J127&gt;0),'Control Sample Data'!J127,$B$1),"")</f>
        <v/>
      </c>
      <c r="W128" s="15" t="str">
        <f>IF(SUM('Control Sample Data'!K$3:K$98)&gt;10,IF(AND(ISNUMBER('Control Sample Data'!K127),'Control Sample Data'!K127&lt;$B$1,'Control Sample Data'!K127&gt;0),'Control Sample Data'!K127,$B$1),"")</f>
        <v/>
      </c>
      <c r="X128" s="15" t="str">
        <f>IF(SUM('Control Sample Data'!L$3:L$98)&gt;10,IF(AND(ISNUMBER('Control Sample Data'!L127),'Control Sample Data'!L127&lt;$B$1,'Control Sample Data'!L127&gt;0),'Control Sample Data'!L127,$B$1),"")</f>
        <v/>
      </c>
      <c r="Y128" s="15" t="str">
        <f>IF(SUM('Control Sample Data'!M$3:M$98)&gt;10,IF(AND(ISNUMBER('Control Sample Data'!M127),'Control Sample Data'!M127&lt;$B$1,'Control Sample Data'!M127&gt;0),'Control Sample Data'!M127,$B$1),"")</f>
        <v/>
      </c>
      <c r="AT128" s="34" t="str">
        <f t="shared" si="106"/>
        <v/>
      </c>
      <c r="AU128" s="34" t="str">
        <f t="shared" si="107"/>
        <v/>
      </c>
      <c r="AV128" s="34" t="str">
        <f t="shared" si="108"/>
        <v/>
      </c>
      <c r="AW128" s="34" t="str">
        <f t="shared" si="109"/>
        <v/>
      </c>
      <c r="AX128" s="34" t="str">
        <f t="shared" si="110"/>
        <v/>
      </c>
      <c r="AY128" s="34" t="str">
        <f t="shared" si="111"/>
        <v/>
      </c>
      <c r="AZ128" s="34" t="str">
        <f t="shared" si="112"/>
        <v/>
      </c>
      <c r="BA128" s="34" t="str">
        <f t="shared" si="113"/>
        <v/>
      </c>
      <c r="BB128" s="34" t="str">
        <f t="shared" si="114"/>
        <v/>
      </c>
      <c r="BC128" s="34" t="str">
        <f t="shared" si="115"/>
        <v/>
      </c>
      <c r="BD128" s="34" t="str">
        <f t="shared" si="117"/>
        <v/>
      </c>
      <c r="BE128" s="34" t="str">
        <f t="shared" si="118"/>
        <v/>
      </c>
      <c r="BF128" s="34" t="str">
        <f t="shared" si="119"/>
        <v/>
      </c>
      <c r="BG128" s="34" t="str">
        <f t="shared" si="120"/>
        <v/>
      </c>
      <c r="BH128" s="34" t="str">
        <f t="shared" si="121"/>
        <v/>
      </c>
      <c r="BI128" s="34" t="str">
        <f t="shared" si="122"/>
        <v/>
      </c>
      <c r="BJ128" s="34" t="str">
        <f t="shared" si="123"/>
        <v/>
      </c>
      <c r="BK128" s="34" t="str">
        <f t="shared" si="124"/>
        <v/>
      </c>
      <c r="BL128" s="34" t="str">
        <f t="shared" si="125"/>
        <v/>
      </c>
      <c r="BM128" s="34" t="str">
        <f t="shared" si="126"/>
        <v/>
      </c>
      <c r="BN128" s="36" t="e">
        <f t="shared" si="127"/>
        <v>#DIV/0!</v>
      </c>
      <c r="BO128" s="36" t="e">
        <f t="shared" si="128"/>
        <v>#DIV/0!</v>
      </c>
      <c r="BP128" s="37" t="str">
        <f t="shared" si="86"/>
        <v/>
      </c>
      <c r="BQ128" s="37" t="str">
        <f t="shared" si="87"/>
        <v/>
      </c>
      <c r="BR128" s="37" t="str">
        <f t="shared" si="88"/>
        <v/>
      </c>
      <c r="BS128" s="37" t="str">
        <f t="shared" si="89"/>
        <v/>
      </c>
      <c r="BT128" s="37" t="str">
        <f t="shared" si="90"/>
        <v/>
      </c>
      <c r="BU128" s="37" t="str">
        <f t="shared" si="91"/>
        <v/>
      </c>
      <c r="BV128" s="37" t="str">
        <f t="shared" si="92"/>
        <v/>
      </c>
      <c r="BW128" s="37" t="str">
        <f t="shared" si="93"/>
        <v/>
      </c>
      <c r="BX128" s="37" t="str">
        <f t="shared" si="94"/>
        <v/>
      </c>
      <c r="BY128" s="37" t="str">
        <f t="shared" si="95"/>
        <v/>
      </c>
      <c r="BZ128" s="37" t="str">
        <f t="shared" si="96"/>
        <v/>
      </c>
      <c r="CA128" s="37" t="str">
        <f t="shared" si="97"/>
        <v/>
      </c>
      <c r="CB128" s="37" t="str">
        <f t="shared" si="98"/>
        <v/>
      </c>
      <c r="CC128" s="37" t="str">
        <f t="shared" si="99"/>
        <v/>
      </c>
      <c r="CD128" s="37" t="str">
        <f t="shared" si="100"/>
        <v/>
      </c>
      <c r="CE128" s="37" t="str">
        <f t="shared" si="101"/>
        <v/>
      </c>
      <c r="CF128" s="37" t="str">
        <f t="shared" si="102"/>
        <v/>
      </c>
      <c r="CG128" s="37" t="str">
        <f t="shared" si="103"/>
        <v/>
      </c>
      <c r="CH128" s="37" t="str">
        <f t="shared" si="104"/>
        <v/>
      </c>
      <c r="CI128" s="37" t="str">
        <f t="shared" si="105"/>
        <v/>
      </c>
    </row>
    <row r="129" spans="1:87">
      <c r="A129" s="16"/>
      <c r="B129" s="14" t="str">
        <f>'Gene Table'!D128</f>
        <v>NM_000075</v>
      </c>
      <c r="C129" s="14" t="s">
        <v>125</v>
      </c>
      <c r="D129" s="15" t="str">
        <f>IF(SUM('Test Sample Data'!D$3:D$98)&gt;10,IF(AND(ISNUMBER('Test Sample Data'!D128),'Test Sample Data'!D128&lt;$B$1,'Test Sample Data'!D128&gt;0),'Test Sample Data'!D128,$B$1),"")</f>
        <v/>
      </c>
      <c r="E129" s="15" t="str">
        <f>IF(SUM('Test Sample Data'!E$3:E$98)&gt;10,IF(AND(ISNUMBER('Test Sample Data'!E128),'Test Sample Data'!E128&lt;$B$1,'Test Sample Data'!E128&gt;0),'Test Sample Data'!E128,$B$1),"")</f>
        <v/>
      </c>
      <c r="F129" s="15" t="str">
        <f>IF(SUM('Test Sample Data'!F$3:F$98)&gt;10,IF(AND(ISNUMBER('Test Sample Data'!F128),'Test Sample Data'!F128&lt;$B$1,'Test Sample Data'!F128&gt;0),'Test Sample Data'!F128,$B$1),"")</f>
        <v/>
      </c>
      <c r="G129" s="15" t="str">
        <f>IF(SUM('Test Sample Data'!G$3:G$98)&gt;10,IF(AND(ISNUMBER('Test Sample Data'!G128),'Test Sample Data'!G128&lt;$B$1,'Test Sample Data'!G128&gt;0),'Test Sample Data'!G128,$B$1),"")</f>
        <v/>
      </c>
      <c r="H129" s="15" t="str">
        <f>IF(SUM('Test Sample Data'!H$3:H$98)&gt;10,IF(AND(ISNUMBER('Test Sample Data'!H128),'Test Sample Data'!H128&lt;$B$1,'Test Sample Data'!H128&gt;0),'Test Sample Data'!H128,$B$1),"")</f>
        <v/>
      </c>
      <c r="I129" s="15" t="str">
        <f>IF(SUM('Test Sample Data'!I$3:I$98)&gt;10,IF(AND(ISNUMBER('Test Sample Data'!I128),'Test Sample Data'!I128&lt;$B$1,'Test Sample Data'!I128&gt;0),'Test Sample Data'!I128,$B$1),"")</f>
        <v/>
      </c>
      <c r="J129" s="15" t="str">
        <f>IF(SUM('Test Sample Data'!J$3:J$98)&gt;10,IF(AND(ISNUMBER('Test Sample Data'!J128),'Test Sample Data'!J128&lt;$B$1,'Test Sample Data'!J128&gt;0),'Test Sample Data'!J128,$B$1),"")</f>
        <v/>
      </c>
      <c r="K129" s="15" t="str">
        <f>IF(SUM('Test Sample Data'!K$3:K$98)&gt;10,IF(AND(ISNUMBER('Test Sample Data'!K128),'Test Sample Data'!K128&lt;$B$1,'Test Sample Data'!K128&gt;0),'Test Sample Data'!K128,$B$1),"")</f>
        <v/>
      </c>
      <c r="L129" s="15" t="str">
        <f>IF(SUM('Test Sample Data'!L$3:L$98)&gt;10,IF(AND(ISNUMBER('Test Sample Data'!L128),'Test Sample Data'!L128&lt;$B$1,'Test Sample Data'!L128&gt;0),'Test Sample Data'!L128,$B$1),"")</f>
        <v/>
      </c>
      <c r="M129" s="15" t="str">
        <f>IF(SUM('Test Sample Data'!M$3:M$98)&gt;10,IF(AND(ISNUMBER('Test Sample Data'!M128),'Test Sample Data'!M128&lt;$B$1,'Test Sample Data'!M128&gt;0),'Test Sample Data'!M128,$B$1),"")</f>
        <v/>
      </c>
      <c r="N129" s="15" t="str">
        <f>'Gene Table'!D128</f>
        <v>NM_000075</v>
      </c>
      <c r="O129" s="14" t="s">
        <v>125</v>
      </c>
      <c r="P129" s="15" t="str">
        <f>IF(SUM('Control Sample Data'!D$3:D$98)&gt;10,IF(AND(ISNUMBER('Control Sample Data'!D128),'Control Sample Data'!D128&lt;$B$1,'Control Sample Data'!D128&gt;0),'Control Sample Data'!D128,$B$1),"")</f>
        <v/>
      </c>
      <c r="Q129" s="15" t="str">
        <f>IF(SUM('Control Sample Data'!E$3:E$98)&gt;10,IF(AND(ISNUMBER('Control Sample Data'!E128),'Control Sample Data'!E128&lt;$B$1,'Control Sample Data'!E128&gt;0),'Control Sample Data'!E128,$B$1),"")</f>
        <v/>
      </c>
      <c r="R129" s="15" t="str">
        <f>IF(SUM('Control Sample Data'!F$3:F$98)&gt;10,IF(AND(ISNUMBER('Control Sample Data'!F128),'Control Sample Data'!F128&lt;$B$1,'Control Sample Data'!F128&gt;0),'Control Sample Data'!F128,$B$1),"")</f>
        <v/>
      </c>
      <c r="S129" s="15" t="str">
        <f>IF(SUM('Control Sample Data'!G$3:G$98)&gt;10,IF(AND(ISNUMBER('Control Sample Data'!G128),'Control Sample Data'!G128&lt;$B$1,'Control Sample Data'!G128&gt;0),'Control Sample Data'!G128,$B$1),"")</f>
        <v/>
      </c>
      <c r="T129" s="15" t="str">
        <f>IF(SUM('Control Sample Data'!H$3:H$98)&gt;10,IF(AND(ISNUMBER('Control Sample Data'!H128),'Control Sample Data'!H128&lt;$B$1,'Control Sample Data'!H128&gt;0),'Control Sample Data'!H128,$B$1),"")</f>
        <v/>
      </c>
      <c r="U129" s="15" t="str">
        <f>IF(SUM('Control Sample Data'!I$3:I$98)&gt;10,IF(AND(ISNUMBER('Control Sample Data'!I128),'Control Sample Data'!I128&lt;$B$1,'Control Sample Data'!I128&gt;0),'Control Sample Data'!I128,$B$1),"")</f>
        <v/>
      </c>
      <c r="V129" s="15" t="str">
        <f>IF(SUM('Control Sample Data'!J$3:J$98)&gt;10,IF(AND(ISNUMBER('Control Sample Data'!J128),'Control Sample Data'!J128&lt;$B$1,'Control Sample Data'!J128&gt;0),'Control Sample Data'!J128,$B$1),"")</f>
        <v/>
      </c>
      <c r="W129" s="15" t="str">
        <f>IF(SUM('Control Sample Data'!K$3:K$98)&gt;10,IF(AND(ISNUMBER('Control Sample Data'!K128),'Control Sample Data'!K128&lt;$B$1,'Control Sample Data'!K128&gt;0),'Control Sample Data'!K128,$B$1),"")</f>
        <v/>
      </c>
      <c r="X129" s="15" t="str">
        <f>IF(SUM('Control Sample Data'!L$3:L$98)&gt;10,IF(AND(ISNUMBER('Control Sample Data'!L128),'Control Sample Data'!L128&lt;$B$1,'Control Sample Data'!L128&gt;0),'Control Sample Data'!L128,$B$1),"")</f>
        <v/>
      </c>
      <c r="Y129" s="15" t="str">
        <f>IF(SUM('Control Sample Data'!M$3:M$98)&gt;10,IF(AND(ISNUMBER('Control Sample Data'!M128),'Control Sample Data'!M128&lt;$B$1,'Control Sample Data'!M128&gt;0),'Control Sample Data'!M128,$B$1),"")</f>
        <v/>
      </c>
      <c r="AT129" s="34" t="str">
        <f t="shared" si="106"/>
        <v/>
      </c>
      <c r="AU129" s="34" t="str">
        <f t="shared" si="107"/>
        <v/>
      </c>
      <c r="AV129" s="34" t="str">
        <f t="shared" si="108"/>
        <v/>
      </c>
      <c r="AW129" s="34" t="str">
        <f t="shared" si="109"/>
        <v/>
      </c>
      <c r="AX129" s="34" t="str">
        <f t="shared" si="110"/>
        <v/>
      </c>
      <c r="AY129" s="34" t="str">
        <f t="shared" si="111"/>
        <v/>
      </c>
      <c r="AZ129" s="34" t="str">
        <f t="shared" si="112"/>
        <v/>
      </c>
      <c r="BA129" s="34" t="str">
        <f t="shared" si="113"/>
        <v/>
      </c>
      <c r="BB129" s="34" t="str">
        <f t="shared" si="114"/>
        <v/>
      </c>
      <c r="BC129" s="34" t="str">
        <f t="shared" si="115"/>
        <v/>
      </c>
      <c r="BD129" s="34" t="str">
        <f t="shared" si="117"/>
        <v/>
      </c>
      <c r="BE129" s="34" t="str">
        <f t="shared" si="118"/>
        <v/>
      </c>
      <c r="BF129" s="34" t="str">
        <f t="shared" si="119"/>
        <v/>
      </c>
      <c r="BG129" s="34" t="str">
        <f t="shared" si="120"/>
        <v/>
      </c>
      <c r="BH129" s="34" t="str">
        <f t="shared" si="121"/>
        <v/>
      </c>
      <c r="BI129" s="34" t="str">
        <f t="shared" si="122"/>
        <v/>
      </c>
      <c r="BJ129" s="34" t="str">
        <f t="shared" si="123"/>
        <v/>
      </c>
      <c r="BK129" s="34" t="str">
        <f t="shared" si="124"/>
        <v/>
      </c>
      <c r="BL129" s="34" t="str">
        <f t="shared" si="125"/>
        <v/>
      </c>
      <c r="BM129" s="34" t="str">
        <f t="shared" si="126"/>
        <v/>
      </c>
      <c r="BN129" s="36" t="e">
        <f t="shared" si="127"/>
        <v>#DIV/0!</v>
      </c>
      <c r="BO129" s="36" t="e">
        <f t="shared" si="128"/>
        <v>#DIV/0!</v>
      </c>
      <c r="BP129" s="37" t="str">
        <f t="shared" si="86"/>
        <v/>
      </c>
      <c r="BQ129" s="37" t="str">
        <f t="shared" si="87"/>
        <v/>
      </c>
      <c r="BR129" s="37" t="str">
        <f t="shared" si="88"/>
        <v/>
      </c>
      <c r="BS129" s="37" t="str">
        <f t="shared" si="89"/>
        <v/>
      </c>
      <c r="BT129" s="37" t="str">
        <f t="shared" si="90"/>
        <v/>
      </c>
      <c r="BU129" s="37" t="str">
        <f t="shared" si="91"/>
        <v/>
      </c>
      <c r="BV129" s="37" t="str">
        <f t="shared" si="92"/>
        <v/>
      </c>
      <c r="BW129" s="37" t="str">
        <f t="shared" si="93"/>
        <v/>
      </c>
      <c r="BX129" s="37" t="str">
        <f t="shared" si="94"/>
        <v/>
      </c>
      <c r="BY129" s="37" t="str">
        <f t="shared" si="95"/>
        <v/>
      </c>
      <c r="BZ129" s="37" t="str">
        <f t="shared" si="96"/>
        <v/>
      </c>
      <c r="CA129" s="37" t="str">
        <f t="shared" si="97"/>
        <v/>
      </c>
      <c r="CB129" s="37" t="str">
        <f t="shared" si="98"/>
        <v/>
      </c>
      <c r="CC129" s="37" t="str">
        <f t="shared" si="99"/>
        <v/>
      </c>
      <c r="CD129" s="37" t="str">
        <f t="shared" si="100"/>
        <v/>
      </c>
      <c r="CE129" s="37" t="str">
        <f t="shared" si="101"/>
        <v/>
      </c>
      <c r="CF129" s="37" t="str">
        <f t="shared" si="102"/>
        <v/>
      </c>
      <c r="CG129" s="37" t="str">
        <f t="shared" si="103"/>
        <v/>
      </c>
      <c r="CH129" s="37" t="str">
        <f t="shared" si="104"/>
        <v/>
      </c>
      <c r="CI129" s="37" t="str">
        <f t="shared" si="105"/>
        <v/>
      </c>
    </row>
    <row r="130" spans="1:87">
      <c r="A130" s="16"/>
      <c r="B130" s="14" t="str">
        <f>'Gene Table'!D129</f>
        <v>NM_001003931</v>
      </c>
      <c r="C130" s="14" t="s">
        <v>129</v>
      </c>
      <c r="D130" s="15" t="str">
        <f>IF(SUM('Test Sample Data'!D$3:D$98)&gt;10,IF(AND(ISNUMBER('Test Sample Data'!D129),'Test Sample Data'!D129&lt;$B$1,'Test Sample Data'!D129&gt;0),'Test Sample Data'!D129,$B$1),"")</f>
        <v/>
      </c>
      <c r="E130" s="15" t="str">
        <f>IF(SUM('Test Sample Data'!E$3:E$98)&gt;10,IF(AND(ISNUMBER('Test Sample Data'!E129),'Test Sample Data'!E129&lt;$B$1,'Test Sample Data'!E129&gt;0),'Test Sample Data'!E129,$B$1),"")</f>
        <v/>
      </c>
      <c r="F130" s="15" t="str">
        <f>IF(SUM('Test Sample Data'!F$3:F$98)&gt;10,IF(AND(ISNUMBER('Test Sample Data'!F129),'Test Sample Data'!F129&lt;$B$1,'Test Sample Data'!F129&gt;0),'Test Sample Data'!F129,$B$1),"")</f>
        <v/>
      </c>
      <c r="G130" s="15" t="str">
        <f>IF(SUM('Test Sample Data'!G$3:G$98)&gt;10,IF(AND(ISNUMBER('Test Sample Data'!G129),'Test Sample Data'!G129&lt;$B$1,'Test Sample Data'!G129&gt;0),'Test Sample Data'!G129,$B$1),"")</f>
        <v/>
      </c>
      <c r="H130" s="15" t="str">
        <f>IF(SUM('Test Sample Data'!H$3:H$98)&gt;10,IF(AND(ISNUMBER('Test Sample Data'!H129),'Test Sample Data'!H129&lt;$B$1,'Test Sample Data'!H129&gt;0),'Test Sample Data'!H129,$B$1),"")</f>
        <v/>
      </c>
      <c r="I130" s="15" t="str">
        <f>IF(SUM('Test Sample Data'!I$3:I$98)&gt;10,IF(AND(ISNUMBER('Test Sample Data'!I129),'Test Sample Data'!I129&lt;$B$1,'Test Sample Data'!I129&gt;0),'Test Sample Data'!I129,$B$1),"")</f>
        <v/>
      </c>
      <c r="J130" s="15" t="str">
        <f>IF(SUM('Test Sample Data'!J$3:J$98)&gt;10,IF(AND(ISNUMBER('Test Sample Data'!J129),'Test Sample Data'!J129&lt;$B$1,'Test Sample Data'!J129&gt;0),'Test Sample Data'!J129,$B$1),"")</f>
        <v/>
      </c>
      <c r="K130" s="15" t="str">
        <f>IF(SUM('Test Sample Data'!K$3:K$98)&gt;10,IF(AND(ISNUMBER('Test Sample Data'!K129),'Test Sample Data'!K129&lt;$B$1,'Test Sample Data'!K129&gt;0),'Test Sample Data'!K129,$B$1),"")</f>
        <v/>
      </c>
      <c r="L130" s="15" t="str">
        <f>IF(SUM('Test Sample Data'!L$3:L$98)&gt;10,IF(AND(ISNUMBER('Test Sample Data'!L129),'Test Sample Data'!L129&lt;$B$1,'Test Sample Data'!L129&gt;0),'Test Sample Data'!L129,$B$1),"")</f>
        <v/>
      </c>
      <c r="M130" s="15" t="str">
        <f>IF(SUM('Test Sample Data'!M$3:M$98)&gt;10,IF(AND(ISNUMBER('Test Sample Data'!M129),'Test Sample Data'!M129&lt;$B$1,'Test Sample Data'!M129&gt;0),'Test Sample Data'!M129,$B$1),"")</f>
        <v/>
      </c>
      <c r="N130" s="15" t="str">
        <f>'Gene Table'!D129</f>
        <v>NM_001003931</v>
      </c>
      <c r="O130" s="14" t="s">
        <v>129</v>
      </c>
      <c r="P130" s="15" t="str">
        <f>IF(SUM('Control Sample Data'!D$3:D$98)&gt;10,IF(AND(ISNUMBER('Control Sample Data'!D129),'Control Sample Data'!D129&lt;$B$1,'Control Sample Data'!D129&gt;0),'Control Sample Data'!D129,$B$1),"")</f>
        <v/>
      </c>
      <c r="Q130" s="15" t="str">
        <f>IF(SUM('Control Sample Data'!E$3:E$98)&gt;10,IF(AND(ISNUMBER('Control Sample Data'!E129),'Control Sample Data'!E129&lt;$B$1,'Control Sample Data'!E129&gt;0),'Control Sample Data'!E129,$B$1),"")</f>
        <v/>
      </c>
      <c r="R130" s="15" t="str">
        <f>IF(SUM('Control Sample Data'!F$3:F$98)&gt;10,IF(AND(ISNUMBER('Control Sample Data'!F129),'Control Sample Data'!F129&lt;$B$1,'Control Sample Data'!F129&gt;0),'Control Sample Data'!F129,$B$1),"")</f>
        <v/>
      </c>
      <c r="S130" s="15" t="str">
        <f>IF(SUM('Control Sample Data'!G$3:G$98)&gt;10,IF(AND(ISNUMBER('Control Sample Data'!G129),'Control Sample Data'!G129&lt;$B$1,'Control Sample Data'!G129&gt;0),'Control Sample Data'!G129,$B$1),"")</f>
        <v/>
      </c>
      <c r="T130" s="15" t="str">
        <f>IF(SUM('Control Sample Data'!H$3:H$98)&gt;10,IF(AND(ISNUMBER('Control Sample Data'!H129),'Control Sample Data'!H129&lt;$B$1,'Control Sample Data'!H129&gt;0),'Control Sample Data'!H129,$B$1),"")</f>
        <v/>
      </c>
      <c r="U130" s="15" t="str">
        <f>IF(SUM('Control Sample Data'!I$3:I$98)&gt;10,IF(AND(ISNUMBER('Control Sample Data'!I129),'Control Sample Data'!I129&lt;$B$1,'Control Sample Data'!I129&gt;0),'Control Sample Data'!I129,$B$1),"")</f>
        <v/>
      </c>
      <c r="V130" s="15" t="str">
        <f>IF(SUM('Control Sample Data'!J$3:J$98)&gt;10,IF(AND(ISNUMBER('Control Sample Data'!J129),'Control Sample Data'!J129&lt;$B$1,'Control Sample Data'!J129&gt;0),'Control Sample Data'!J129,$B$1),"")</f>
        <v/>
      </c>
      <c r="W130" s="15" t="str">
        <f>IF(SUM('Control Sample Data'!K$3:K$98)&gt;10,IF(AND(ISNUMBER('Control Sample Data'!K129),'Control Sample Data'!K129&lt;$B$1,'Control Sample Data'!K129&gt;0),'Control Sample Data'!K129,$B$1),"")</f>
        <v/>
      </c>
      <c r="X130" s="15" t="str">
        <f>IF(SUM('Control Sample Data'!L$3:L$98)&gt;10,IF(AND(ISNUMBER('Control Sample Data'!L129),'Control Sample Data'!L129&lt;$B$1,'Control Sample Data'!L129&gt;0),'Control Sample Data'!L129,$B$1),"")</f>
        <v/>
      </c>
      <c r="Y130" s="15" t="str">
        <f>IF(SUM('Control Sample Data'!M$3:M$98)&gt;10,IF(AND(ISNUMBER('Control Sample Data'!M129),'Control Sample Data'!M129&lt;$B$1,'Control Sample Data'!M129&gt;0),'Control Sample Data'!M129,$B$1),"")</f>
        <v/>
      </c>
      <c r="AT130" s="34" t="str">
        <f t="shared" si="106"/>
        <v/>
      </c>
      <c r="AU130" s="34" t="str">
        <f t="shared" si="107"/>
        <v/>
      </c>
      <c r="AV130" s="34" t="str">
        <f t="shared" si="108"/>
        <v/>
      </c>
      <c r="AW130" s="34" t="str">
        <f t="shared" si="109"/>
        <v/>
      </c>
      <c r="AX130" s="34" t="str">
        <f t="shared" si="110"/>
        <v/>
      </c>
      <c r="AY130" s="34" t="str">
        <f t="shared" si="111"/>
        <v/>
      </c>
      <c r="AZ130" s="34" t="str">
        <f t="shared" si="112"/>
        <v/>
      </c>
      <c r="BA130" s="34" t="str">
        <f t="shared" si="113"/>
        <v/>
      </c>
      <c r="BB130" s="34" t="str">
        <f t="shared" si="114"/>
        <v/>
      </c>
      <c r="BC130" s="34" t="str">
        <f t="shared" si="115"/>
        <v/>
      </c>
      <c r="BD130" s="34" t="str">
        <f t="shared" si="117"/>
        <v/>
      </c>
      <c r="BE130" s="34" t="str">
        <f t="shared" si="118"/>
        <v/>
      </c>
      <c r="BF130" s="34" t="str">
        <f t="shared" si="119"/>
        <v/>
      </c>
      <c r="BG130" s="34" t="str">
        <f t="shared" si="120"/>
        <v/>
      </c>
      <c r="BH130" s="34" t="str">
        <f t="shared" si="121"/>
        <v/>
      </c>
      <c r="BI130" s="34" t="str">
        <f t="shared" si="122"/>
        <v/>
      </c>
      <c r="BJ130" s="34" t="str">
        <f t="shared" si="123"/>
        <v/>
      </c>
      <c r="BK130" s="34" t="str">
        <f t="shared" si="124"/>
        <v/>
      </c>
      <c r="BL130" s="34" t="str">
        <f t="shared" si="125"/>
        <v/>
      </c>
      <c r="BM130" s="34" t="str">
        <f t="shared" si="126"/>
        <v/>
      </c>
      <c r="BN130" s="36" t="e">
        <f t="shared" si="127"/>
        <v>#DIV/0!</v>
      </c>
      <c r="BO130" s="36" t="e">
        <f t="shared" si="128"/>
        <v>#DIV/0!</v>
      </c>
      <c r="BP130" s="37" t="str">
        <f t="shared" si="86"/>
        <v/>
      </c>
      <c r="BQ130" s="37" t="str">
        <f t="shared" si="87"/>
        <v/>
      </c>
      <c r="BR130" s="37" t="str">
        <f t="shared" si="88"/>
        <v/>
      </c>
      <c r="BS130" s="37" t="str">
        <f t="shared" si="89"/>
        <v/>
      </c>
      <c r="BT130" s="37" t="str">
        <f t="shared" si="90"/>
        <v/>
      </c>
      <c r="BU130" s="37" t="str">
        <f t="shared" si="91"/>
        <v/>
      </c>
      <c r="BV130" s="37" t="str">
        <f t="shared" si="92"/>
        <v/>
      </c>
      <c r="BW130" s="37" t="str">
        <f t="shared" si="93"/>
        <v/>
      </c>
      <c r="BX130" s="37" t="str">
        <f t="shared" si="94"/>
        <v/>
      </c>
      <c r="BY130" s="37" t="str">
        <f t="shared" si="95"/>
        <v/>
      </c>
      <c r="BZ130" s="37" t="str">
        <f t="shared" si="96"/>
        <v/>
      </c>
      <c r="CA130" s="37" t="str">
        <f t="shared" si="97"/>
        <v/>
      </c>
      <c r="CB130" s="37" t="str">
        <f t="shared" si="98"/>
        <v/>
      </c>
      <c r="CC130" s="37" t="str">
        <f t="shared" si="99"/>
        <v/>
      </c>
      <c r="CD130" s="37" t="str">
        <f t="shared" si="100"/>
        <v/>
      </c>
      <c r="CE130" s="37" t="str">
        <f t="shared" si="101"/>
        <v/>
      </c>
      <c r="CF130" s="37" t="str">
        <f t="shared" si="102"/>
        <v/>
      </c>
      <c r="CG130" s="37" t="str">
        <f t="shared" si="103"/>
        <v/>
      </c>
      <c r="CH130" s="37" t="str">
        <f t="shared" si="104"/>
        <v/>
      </c>
      <c r="CI130" s="37" t="str">
        <f t="shared" si="105"/>
        <v/>
      </c>
    </row>
    <row r="131" spans="1:87">
      <c r="A131" s="16"/>
      <c r="B131" s="14" t="str">
        <f>'Gene Table'!D130</f>
        <v>NM_000780</v>
      </c>
      <c r="C131" s="14" t="s">
        <v>133</v>
      </c>
      <c r="D131" s="15" t="str">
        <f>IF(SUM('Test Sample Data'!D$3:D$98)&gt;10,IF(AND(ISNUMBER('Test Sample Data'!D130),'Test Sample Data'!D130&lt;$B$1,'Test Sample Data'!D130&gt;0),'Test Sample Data'!D130,$B$1),"")</f>
        <v/>
      </c>
      <c r="E131" s="15" t="str">
        <f>IF(SUM('Test Sample Data'!E$3:E$98)&gt;10,IF(AND(ISNUMBER('Test Sample Data'!E130),'Test Sample Data'!E130&lt;$B$1,'Test Sample Data'!E130&gt;0),'Test Sample Data'!E130,$B$1),"")</f>
        <v/>
      </c>
      <c r="F131" s="15" t="str">
        <f>IF(SUM('Test Sample Data'!F$3:F$98)&gt;10,IF(AND(ISNUMBER('Test Sample Data'!F130),'Test Sample Data'!F130&lt;$B$1,'Test Sample Data'!F130&gt;0),'Test Sample Data'!F130,$B$1),"")</f>
        <v/>
      </c>
      <c r="G131" s="15" t="str">
        <f>IF(SUM('Test Sample Data'!G$3:G$98)&gt;10,IF(AND(ISNUMBER('Test Sample Data'!G130),'Test Sample Data'!G130&lt;$B$1,'Test Sample Data'!G130&gt;0),'Test Sample Data'!G130,$B$1),"")</f>
        <v/>
      </c>
      <c r="H131" s="15" t="str">
        <f>IF(SUM('Test Sample Data'!H$3:H$98)&gt;10,IF(AND(ISNUMBER('Test Sample Data'!H130),'Test Sample Data'!H130&lt;$B$1,'Test Sample Data'!H130&gt;0),'Test Sample Data'!H130,$B$1),"")</f>
        <v/>
      </c>
      <c r="I131" s="15" t="str">
        <f>IF(SUM('Test Sample Data'!I$3:I$98)&gt;10,IF(AND(ISNUMBER('Test Sample Data'!I130),'Test Sample Data'!I130&lt;$B$1,'Test Sample Data'!I130&gt;0),'Test Sample Data'!I130,$B$1),"")</f>
        <v/>
      </c>
      <c r="J131" s="15" t="str">
        <f>IF(SUM('Test Sample Data'!J$3:J$98)&gt;10,IF(AND(ISNUMBER('Test Sample Data'!J130),'Test Sample Data'!J130&lt;$B$1,'Test Sample Data'!J130&gt;0),'Test Sample Data'!J130,$B$1),"")</f>
        <v/>
      </c>
      <c r="K131" s="15" t="str">
        <f>IF(SUM('Test Sample Data'!K$3:K$98)&gt;10,IF(AND(ISNUMBER('Test Sample Data'!K130),'Test Sample Data'!K130&lt;$B$1,'Test Sample Data'!K130&gt;0),'Test Sample Data'!K130,$B$1),"")</f>
        <v/>
      </c>
      <c r="L131" s="15" t="str">
        <f>IF(SUM('Test Sample Data'!L$3:L$98)&gt;10,IF(AND(ISNUMBER('Test Sample Data'!L130),'Test Sample Data'!L130&lt;$B$1,'Test Sample Data'!L130&gt;0),'Test Sample Data'!L130,$B$1),"")</f>
        <v/>
      </c>
      <c r="M131" s="15" t="str">
        <f>IF(SUM('Test Sample Data'!M$3:M$98)&gt;10,IF(AND(ISNUMBER('Test Sample Data'!M130),'Test Sample Data'!M130&lt;$B$1,'Test Sample Data'!M130&gt;0),'Test Sample Data'!M130,$B$1),"")</f>
        <v/>
      </c>
      <c r="N131" s="15" t="str">
        <f>'Gene Table'!D130</f>
        <v>NM_000780</v>
      </c>
      <c r="O131" s="14" t="s">
        <v>133</v>
      </c>
      <c r="P131" s="15" t="str">
        <f>IF(SUM('Control Sample Data'!D$3:D$98)&gt;10,IF(AND(ISNUMBER('Control Sample Data'!D130),'Control Sample Data'!D130&lt;$B$1,'Control Sample Data'!D130&gt;0),'Control Sample Data'!D130,$B$1),"")</f>
        <v/>
      </c>
      <c r="Q131" s="15" t="str">
        <f>IF(SUM('Control Sample Data'!E$3:E$98)&gt;10,IF(AND(ISNUMBER('Control Sample Data'!E130),'Control Sample Data'!E130&lt;$B$1,'Control Sample Data'!E130&gt;0),'Control Sample Data'!E130,$B$1),"")</f>
        <v/>
      </c>
      <c r="R131" s="15" t="str">
        <f>IF(SUM('Control Sample Data'!F$3:F$98)&gt;10,IF(AND(ISNUMBER('Control Sample Data'!F130),'Control Sample Data'!F130&lt;$B$1,'Control Sample Data'!F130&gt;0),'Control Sample Data'!F130,$B$1),"")</f>
        <v/>
      </c>
      <c r="S131" s="15" t="str">
        <f>IF(SUM('Control Sample Data'!G$3:G$98)&gt;10,IF(AND(ISNUMBER('Control Sample Data'!G130),'Control Sample Data'!G130&lt;$B$1,'Control Sample Data'!G130&gt;0),'Control Sample Data'!G130,$B$1),"")</f>
        <v/>
      </c>
      <c r="T131" s="15" t="str">
        <f>IF(SUM('Control Sample Data'!H$3:H$98)&gt;10,IF(AND(ISNUMBER('Control Sample Data'!H130),'Control Sample Data'!H130&lt;$B$1,'Control Sample Data'!H130&gt;0),'Control Sample Data'!H130,$B$1),"")</f>
        <v/>
      </c>
      <c r="U131" s="15" t="str">
        <f>IF(SUM('Control Sample Data'!I$3:I$98)&gt;10,IF(AND(ISNUMBER('Control Sample Data'!I130),'Control Sample Data'!I130&lt;$B$1,'Control Sample Data'!I130&gt;0),'Control Sample Data'!I130,$B$1),"")</f>
        <v/>
      </c>
      <c r="V131" s="15" t="str">
        <f>IF(SUM('Control Sample Data'!J$3:J$98)&gt;10,IF(AND(ISNUMBER('Control Sample Data'!J130),'Control Sample Data'!J130&lt;$B$1,'Control Sample Data'!J130&gt;0),'Control Sample Data'!J130,$B$1),"")</f>
        <v/>
      </c>
      <c r="W131" s="15" t="str">
        <f>IF(SUM('Control Sample Data'!K$3:K$98)&gt;10,IF(AND(ISNUMBER('Control Sample Data'!K130),'Control Sample Data'!K130&lt;$B$1,'Control Sample Data'!K130&gt;0),'Control Sample Data'!K130,$B$1),"")</f>
        <v/>
      </c>
      <c r="X131" s="15" t="str">
        <f>IF(SUM('Control Sample Data'!L$3:L$98)&gt;10,IF(AND(ISNUMBER('Control Sample Data'!L130),'Control Sample Data'!L130&lt;$B$1,'Control Sample Data'!L130&gt;0),'Control Sample Data'!L130,$B$1),"")</f>
        <v/>
      </c>
      <c r="Y131" s="15" t="str">
        <f>IF(SUM('Control Sample Data'!M$3:M$98)&gt;10,IF(AND(ISNUMBER('Control Sample Data'!M130),'Control Sample Data'!M130&lt;$B$1,'Control Sample Data'!M130&gt;0),'Control Sample Data'!M130,$B$1),"")</f>
        <v/>
      </c>
      <c r="AT131" s="34" t="str">
        <f t="shared" si="106"/>
        <v/>
      </c>
      <c r="AU131" s="34" t="str">
        <f t="shared" si="107"/>
        <v/>
      </c>
      <c r="AV131" s="34" t="str">
        <f t="shared" si="108"/>
        <v/>
      </c>
      <c r="AW131" s="34" t="str">
        <f t="shared" si="109"/>
        <v/>
      </c>
      <c r="AX131" s="34" t="str">
        <f t="shared" si="110"/>
        <v/>
      </c>
      <c r="AY131" s="34" t="str">
        <f t="shared" si="111"/>
        <v/>
      </c>
      <c r="AZ131" s="34" t="str">
        <f t="shared" si="112"/>
        <v/>
      </c>
      <c r="BA131" s="34" t="str">
        <f t="shared" si="113"/>
        <v/>
      </c>
      <c r="BB131" s="34" t="str">
        <f t="shared" si="114"/>
        <v/>
      </c>
      <c r="BC131" s="34" t="str">
        <f t="shared" si="115"/>
        <v/>
      </c>
      <c r="BD131" s="34" t="str">
        <f t="shared" si="117"/>
        <v/>
      </c>
      <c r="BE131" s="34" t="str">
        <f t="shared" si="118"/>
        <v/>
      </c>
      <c r="BF131" s="34" t="str">
        <f t="shared" si="119"/>
        <v/>
      </c>
      <c r="BG131" s="34" t="str">
        <f t="shared" si="120"/>
        <v/>
      </c>
      <c r="BH131" s="34" t="str">
        <f t="shared" si="121"/>
        <v/>
      </c>
      <c r="BI131" s="34" t="str">
        <f t="shared" si="122"/>
        <v/>
      </c>
      <c r="BJ131" s="34" t="str">
        <f t="shared" si="123"/>
        <v/>
      </c>
      <c r="BK131" s="34" t="str">
        <f t="shared" si="124"/>
        <v/>
      </c>
      <c r="BL131" s="34" t="str">
        <f t="shared" si="125"/>
        <v/>
      </c>
      <c r="BM131" s="34" t="str">
        <f t="shared" si="126"/>
        <v/>
      </c>
      <c r="BN131" s="36" t="e">
        <f t="shared" si="127"/>
        <v>#DIV/0!</v>
      </c>
      <c r="BO131" s="36" t="e">
        <f t="shared" si="128"/>
        <v>#DIV/0!</v>
      </c>
      <c r="BP131" s="37" t="str">
        <f t="shared" si="86"/>
        <v/>
      </c>
      <c r="BQ131" s="37" t="str">
        <f t="shared" si="87"/>
        <v/>
      </c>
      <c r="BR131" s="37" t="str">
        <f t="shared" si="88"/>
        <v/>
      </c>
      <c r="BS131" s="37" t="str">
        <f t="shared" si="89"/>
        <v/>
      </c>
      <c r="BT131" s="37" t="str">
        <f t="shared" si="90"/>
        <v/>
      </c>
      <c r="BU131" s="37" t="str">
        <f t="shared" si="91"/>
        <v/>
      </c>
      <c r="BV131" s="37" t="str">
        <f t="shared" si="92"/>
        <v/>
      </c>
      <c r="BW131" s="37" t="str">
        <f t="shared" si="93"/>
        <v/>
      </c>
      <c r="BX131" s="37" t="str">
        <f t="shared" si="94"/>
        <v/>
      </c>
      <c r="BY131" s="37" t="str">
        <f t="shared" si="95"/>
        <v/>
      </c>
      <c r="BZ131" s="37" t="str">
        <f t="shared" si="96"/>
        <v/>
      </c>
      <c r="CA131" s="37" t="str">
        <f t="shared" si="97"/>
        <v/>
      </c>
      <c r="CB131" s="37" t="str">
        <f t="shared" si="98"/>
        <v/>
      </c>
      <c r="CC131" s="37" t="str">
        <f t="shared" si="99"/>
        <v/>
      </c>
      <c r="CD131" s="37" t="str">
        <f t="shared" si="100"/>
        <v/>
      </c>
      <c r="CE131" s="37" t="str">
        <f t="shared" si="101"/>
        <v/>
      </c>
      <c r="CF131" s="37" t="str">
        <f t="shared" si="102"/>
        <v/>
      </c>
      <c r="CG131" s="37" t="str">
        <f t="shared" si="103"/>
        <v/>
      </c>
      <c r="CH131" s="37" t="str">
        <f t="shared" si="104"/>
        <v/>
      </c>
      <c r="CI131" s="37" t="str">
        <f t="shared" si="105"/>
        <v/>
      </c>
    </row>
    <row r="132" spans="1:87">
      <c r="A132" s="16"/>
      <c r="B132" s="14" t="str">
        <f>'Gene Table'!D131</f>
        <v>NM_001123396</v>
      </c>
      <c r="C132" s="14" t="s">
        <v>137</v>
      </c>
      <c r="D132" s="15" t="str">
        <f>IF(SUM('Test Sample Data'!D$3:D$98)&gt;10,IF(AND(ISNUMBER('Test Sample Data'!D131),'Test Sample Data'!D131&lt;$B$1,'Test Sample Data'!D131&gt;0),'Test Sample Data'!D131,$B$1),"")</f>
        <v/>
      </c>
      <c r="E132" s="15" t="str">
        <f>IF(SUM('Test Sample Data'!E$3:E$98)&gt;10,IF(AND(ISNUMBER('Test Sample Data'!E131),'Test Sample Data'!E131&lt;$B$1,'Test Sample Data'!E131&gt;0),'Test Sample Data'!E131,$B$1),"")</f>
        <v/>
      </c>
      <c r="F132" s="15" t="str">
        <f>IF(SUM('Test Sample Data'!F$3:F$98)&gt;10,IF(AND(ISNUMBER('Test Sample Data'!F131),'Test Sample Data'!F131&lt;$B$1,'Test Sample Data'!F131&gt;0),'Test Sample Data'!F131,$B$1),"")</f>
        <v/>
      </c>
      <c r="G132" s="15" t="str">
        <f>IF(SUM('Test Sample Data'!G$3:G$98)&gt;10,IF(AND(ISNUMBER('Test Sample Data'!G131),'Test Sample Data'!G131&lt;$B$1,'Test Sample Data'!G131&gt;0),'Test Sample Data'!G131,$B$1),"")</f>
        <v/>
      </c>
      <c r="H132" s="15" t="str">
        <f>IF(SUM('Test Sample Data'!H$3:H$98)&gt;10,IF(AND(ISNUMBER('Test Sample Data'!H131),'Test Sample Data'!H131&lt;$B$1,'Test Sample Data'!H131&gt;0),'Test Sample Data'!H131,$B$1),"")</f>
        <v/>
      </c>
      <c r="I132" s="15" t="str">
        <f>IF(SUM('Test Sample Data'!I$3:I$98)&gt;10,IF(AND(ISNUMBER('Test Sample Data'!I131),'Test Sample Data'!I131&lt;$B$1,'Test Sample Data'!I131&gt;0),'Test Sample Data'!I131,$B$1),"")</f>
        <v/>
      </c>
      <c r="J132" s="15" t="str">
        <f>IF(SUM('Test Sample Data'!J$3:J$98)&gt;10,IF(AND(ISNUMBER('Test Sample Data'!J131),'Test Sample Data'!J131&lt;$B$1,'Test Sample Data'!J131&gt;0),'Test Sample Data'!J131,$B$1),"")</f>
        <v/>
      </c>
      <c r="K132" s="15" t="str">
        <f>IF(SUM('Test Sample Data'!K$3:K$98)&gt;10,IF(AND(ISNUMBER('Test Sample Data'!K131),'Test Sample Data'!K131&lt;$B$1,'Test Sample Data'!K131&gt;0),'Test Sample Data'!K131,$B$1),"")</f>
        <v/>
      </c>
      <c r="L132" s="15" t="str">
        <f>IF(SUM('Test Sample Data'!L$3:L$98)&gt;10,IF(AND(ISNUMBER('Test Sample Data'!L131),'Test Sample Data'!L131&lt;$B$1,'Test Sample Data'!L131&gt;0),'Test Sample Data'!L131,$B$1),"")</f>
        <v/>
      </c>
      <c r="M132" s="15" t="str">
        <f>IF(SUM('Test Sample Data'!M$3:M$98)&gt;10,IF(AND(ISNUMBER('Test Sample Data'!M131),'Test Sample Data'!M131&lt;$B$1,'Test Sample Data'!M131&gt;0),'Test Sample Data'!M131,$B$1),"")</f>
        <v/>
      </c>
      <c r="N132" s="15" t="str">
        <f>'Gene Table'!D131</f>
        <v>NM_001123396</v>
      </c>
      <c r="O132" s="14" t="s">
        <v>137</v>
      </c>
      <c r="P132" s="15" t="str">
        <f>IF(SUM('Control Sample Data'!D$3:D$98)&gt;10,IF(AND(ISNUMBER('Control Sample Data'!D131),'Control Sample Data'!D131&lt;$B$1,'Control Sample Data'!D131&gt;0),'Control Sample Data'!D131,$B$1),"")</f>
        <v/>
      </c>
      <c r="Q132" s="15" t="str">
        <f>IF(SUM('Control Sample Data'!E$3:E$98)&gt;10,IF(AND(ISNUMBER('Control Sample Data'!E131),'Control Sample Data'!E131&lt;$B$1,'Control Sample Data'!E131&gt;0),'Control Sample Data'!E131,$B$1),"")</f>
        <v/>
      </c>
      <c r="R132" s="15" t="str">
        <f>IF(SUM('Control Sample Data'!F$3:F$98)&gt;10,IF(AND(ISNUMBER('Control Sample Data'!F131),'Control Sample Data'!F131&lt;$B$1,'Control Sample Data'!F131&gt;0),'Control Sample Data'!F131,$B$1),"")</f>
        <v/>
      </c>
      <c r="S132" s="15" t="str">
        <f>IF(SUM('Control Sample Data'!G$3:G$98)&gt;10,IF(AND(ISNUMBER('Control Sample Data'!G131),'Control Sample Data'!G131&lt;$B$1,'Control Sample Data'!G131&gt;0),'Control Sample Data'!G131,$B$1),"")</f>
        <v/>
      </c>
      <c r="T132" s="15" t="str">
        <f>IF(SUM('Control Sample Data'!H$3:H$98)&gt;10,IF(AND(ISNUMBER('Control Sample Data'!H131),'Control Sample Data'!H131&lt;$B$1,'Control Sample Data'!H131&gt;0),'Control Sample Data'!H131,$B$1),"")</f>
        <v/>
      </c>
      <c r="U132" s="15" t="str">
        <f>IF(SUM('Control Sample Data'!I$3:I$98)&gt;10,IF(AND(ISNUMBER('Control Sample Data'!I131),'Control Sample Data'!I131&lt;$B$1,'Control Sample Data'!I131&gt;0),'Control Sample Data'!I131,$B$1),"")</f>
        <v/>
      </c>
      <c r="V132" s="15" t="str">
        <f>IF(SUM('Control Sample Data'!J$3:J$98)&gt;10,IF(AND(ISNUMBER('Control Sample Data'!J131),'Control Sample Data'!J131&lt;$B$1,'Control Sample Data'!J131&gt;0),'Control Sample Data'!J131,$B$1),"")</f>
        <v/>
      </c>
      <c r="W132" s="15" t="str">
        <f>IF(SUM('Control Sample Data'!K$3:K$98)&gt;10,IF(AND(ISNUMBER('Control Sample Data'!K131),'Control Sample Data'!K131&lt;$B$1,'Control Sample Data'!K131&gt;0),'Control Sample Data'!K131,$B$1),"")</f>
        <v/>
      </c>
      <c r="X132" s="15" t="str">
        <f>IF(SUM('Control Sample Data'!L$3:L$98)&gt;10,IF(AND(ISNUMBER('Control Sample Data'!L131),'Control Sample Data'!L131&lt;$B$1,'Control Sample Data'!L131&gt;0),'Control Sample Data'!L131,$B$1),"")</f>
        <v/>
      </c>
      <c r="Y132" s="15" t="str">
        <f>IF(SUM('Control Sample Data'!M$3:M$98)&gt;10,IF(AND(ISNUMBER('Control Sample Data'!M131),'Control Sample Data'!M131&lt;$B$1,'Control Sample Data'!M131&gt;0),'Control Sample Data'!M131,$B$1),"")</f>
        <v/>
      </c>
      <c r="AT132" s="34" t="str">
        <f t="shared" ref="AT132:AT163" si="130">IF(ISERROR(D132-Z$122),"",D132-Z$122)</f>
        <v/>
      </c>
      <c r="AU132" s="34" t="str">
        <f t="shared" ref="AU132:AU163" si="131">IF(ISERROR(E132-AA$122),"",E132-AA$122)</f>
        <v/>
      </c>
      <c r="AV132" s="34" t="str">
        <f t="shared" ref="AV132:AV163" si="132">IF(ISERROR(F132-AB$122),"",F132-AB$122)</f>
        <v/>
      </c>
      <c r="AW132" s="34" t="str">
        <f t="shared" ref="AW132:AW163" si="133">IF(ISERROR(G132-AC$122),"",G132-AC$122)</f>
        <v/>
      </c>
      <c r="AX132" s="34" t="str">
        <f t="shared" ref="AX132:AX163" si="134">IF(ISERROR(H132-AD$122),"",H132-AD$122)</f>
        <v/>
      </c>
      <c r="AY132" s="34" t="str">
        <f t="shared" ref="AY132:AY163" si="135">IF(ISERROR(I132-AE$122),"",I132-AE$122)</f>
        <v/>
      </c>
      <c r="AZ132" s="34" t="str">
        <f t="shared" ref="AZ132:AZ163" si="136">IF(ISERROR(J132-AF$122),"",J132-AF$122)</f>
        <v/>
      </c>
      <c r="BA132" s="34" t="str">
        <f t="shared" ref="BA132:BA163" si="137">IF(ISERROR(K132-AG$122),"",K132-AG$122)</f>
        <v/>
      </c>
      <c r="BB132" s="34" t="str">
        <f t="shared" ref="BB132:BB163" si="138">IF(ISERROR(L132-AH$122),"",L132-AH$122)</f>
        <v/>
      </c>
      <c r="BC132" s="34" t="str">
        <f t="shared" ref="BC132:BC163" si="139">IF(ISERROR(M132-AI$122),"",M132-AI$122)</f>
        <v/>
      </c>
      <c r="BD132" s="34" t="str">
        <f t="shared" si="117"/>
        <v/>
      </c>
      <c r="BE132" s="34" t="str">
        <f t="shared" si="118"/>
        <v/>
      </c>
      <c r="BF132" s="34" t="str">
        <f t="shared" si="119"/>
        <v/>
      </c>
      <c r="BG132" s="34" t="str">
        <f t="shared" si="120"/>
        <v/>
      </c>
      <c r="BH132" s="34" t="str">
        <f t="shared" si="121"/>
        <v/>
      </c>
      <c r="BI132" s="34" t="str">
        <f t="shared" si="122"/>
        <v/>
      </c>
      <c r="BJ132" s="34" t="str">
        <f t="shared" si="123"/>
        <v/>
      </c>
      <c r="BK132" s="34" t="str">
        <f t="shared" si="124"/>
        <v/>
      </c>
      <c r="BL132" s="34" t="str">
        <f t="shared" si="125"/>
        <v/>
      </c>
      <c r="BM132" s="34" t="str">
        <f t="shared" si="126"/>
        <v/>
      </c>
      <c r="BN132" s="36" t="e">
        <f t="shared" si="127"/>
        <v>#DIV/0!</v>
      </c>
      <c r="BO132" s="36" t="e">
        <f t="shared" si="128"/>
        <v>#DIV/0!</v>
      </c>
      <c r="BP132" s="37" t="str">
        <f t="shared" si="86"/>
        <v/>
      </c>
      <c r="BQ132" s="37" t="str">
        <f t="shared" si="87"/>
        <v/>
      </c>
      <c r="BR132" s="37" t="str">
        <f t="shared" si="88"/>
        <v/>
      </c>
      <c r="BS132" s="37" t="str">
        <f t="shared" si="89"/>
        <v/>
      </c>
      <c r="BT132" s="37" t="str">
        <f t="shared" si="90"/>
        <v/>
      </c>
      <c r="BU132" s="37" t="str">
        <f t="shared" si="91"/>
        <v/>
      </c>
      <c r="BV132" s="37" t="str">
        <f t="shared" si="92"/>
        <v/>
      </c>
      <c r="BW132" s="37" t="str">
        <f t="shared" si="93"/>
        <v/>
      </c>
      <c r="BX132" s="37" t="str">
        <f t="shared" si="94"/>
        <v/>
      </c>
      <c r="BY132" s="37" t="str">
        <f t="shared" si="95"/>
        <v/>
      </c>
      <c r="BZ132" s="37" t="str">
        <f t="shared" si="96"/>
        <v/>
      </c>
      <c r="CA132" s="37" t="str">
        <f t="shared" si="97"/>
        <v/>
      </c>
      <c r="CB132" s="37" t="str">
        <f t="shared" si="98"/>
        <v/>
      </c>
      <c r="CC132" s="37" t="str">
        <f t="shared" si="99"/>
        <v/>
      </c>
      <c r="CD132" s="37" t="str">
        <f t="shared" si="100"/>
        <v/>
      </c>
      <c r="CE132" s="37" t="str">
        <f t="shared" si="101"/>
        <v/>
      </c>
      <c r="CF132" s="37" t="str">
        <f t="shared" si="102"/>
        <v/>
      </c>
      <c r="CG132" s="37" t="str">
        <f t="shared" si="103"/>
        <v/>
      </c>
      <c r="CH132" s="37" t="str">
        <f t="shared" si="104"/>
        <v/>
      </c>
      <c r="CI132" s="37" t="str">
        <f t="shared" si="105"/>
        <v/>
      </c>
    </row>
    <row r="133" spans="1:87">
      <c r="A133" s="16"/>
      <c r="B133" s="14" t="str">
        <f>'Gene Table'!D132</f>
        <v>NM_002458</v>
      </c>
      <c r="C133" s="14" t="s">
        <v>141</v>
      </c>
      <c r="D133" s="15" t="str">
        <f>IF(SUM('Test Sample Data'!D$3:D$98)&gt;10,IF(AND(ISNUMBER('Test Sample Data'!D132),'Test Sample Data'!D132&lt;$B$1,'Test Sample Data'!D132&gt;0),'Test Sample Data'!D132,$B$1),"")</f>
        <v/>
      </c>
      <c r="E133" s="15" t="str">
        <f>IF(SUM('Test Sample Data'!E$3:E$98)&gt;10,IF(AND(ISNUMBER('Test Sample Data'!E132),'Test Sample Data'!E132&lt;$B$1,'Test Sample Data'!E132&gt;0),'Test Sample Data'!E132,$B$1),"")</f>
        <v/>
      </c>
      <c r="F133" s="15" t="str">
        <f>IF(SUM('Test Sample Data'!F$3:F$98)&gt;10,IF(AND(ISNUMBER('Test Sample Data'!F132),'Test Sample Data'!F132&lt;$B$1,'Test Sample Data'!F132&gt;0),'Test Sample Data'!F132,$B$1),"")</f>
        <v/>
      </c>
      <c r="G133" s="15" t="str">
        <f>IF(SUM('Test Sample Data'!G$3:G$98)&gt;10,IF(AND(ISNUMBER('Test Sample Data'!G132),'Test Sample Data'!G132&lt;$B$1,'Test Sample Data'!G132&gt;0),'Test Sample Data'!G132,$B$1),"")</f>
        <v/>
      </c>
      <c r="H133" s="15" t="str">
        <f>IF(SUM('Test Sample Data'!H$3:H$98)&gt;10,IF(AND(ISNUMBER('Test Sample Data'!H132),'Test Sample Data'!H132&lt;$B$1,'Test Sample Data'!H132&gt;0),'Test Sample Data'!H132,$B$1),"")</f>
        <v/>
      </c>
      <c r="I133" s="15" t="str">
        <f>IF(SUM('Test Sample Data'!I$3:I$98)&gt;10,IF(AND(ISNUMBER('Test Sample Data'!I132),'Test Sample Data'!I132&lt;$B$1,'Test Sample Data'!I132&gt;0),'Test Sample Data'!I132,$B$1),"")</f>
        <v/>
      </c>
      <c r="J133" s="15" t="str">
        <f>IF(SUM('Test Sample Data'!J$3:J$98)&gt;10,IF(AND(ISNUMBER('Test Sample Data'!J132),'Test Sample Data'!J132&lt;$B$1,'Test Sample Data'!J132&gt;0),'Test Sample Data'!J132,$B$1),"")</f>
        <v/>
      </c>
      <c r="K133" s="15" t="str">
        <f>IF(SUM('Test Sample Data'!K$3:K$98)&gt;10,IF(AND(ISNUMBER('Test Sample Data'!K132),'Test Sample Data'!K132&lt;$B$1,'Test Sample Data'!K132&gt;0),'Test Sample Data'!K132,$B$1),"")</f>
        <v/>
      </c>
      <c r="L133" s="15" t="str">
        <f>IF(SUM('Test Sample Data'!L$3:L$98)&gt;10,IF(AND(ISNUMBER('Test Sample Data'!L132),'Test Sample Data'!L132&lt;$B$1,'Test Sample Data'!L132&gt;0),'Test Sample Data'!L132,$B$1),"")</f>
        <v/>
      </c>
      <c r="M133" s="15" t="str">
        <f>IF(SUM('Test Sample Data'!M$3:M$98)&gt;10,IF(AND(ISNUMBER('Test Sample Data'!M132),'Test Sample Data'!M132&lt;$B$1,'Test Sample Data'!M132&gt;0),'Test Sample Data'!M132,$B$1),"")</f>
        <v/>
      </c>
      <c r="N133" s="15" t="str">
        <f>'Gene Table'!D132</f>
        <v>NM_002458</v>
      </c>
      <c r="O133" s="14" t="s">
        <v>141</v>
      </c>
      <c r="P133" s="15" t="str">
        <f>IF(SUM('Control Sample Data'!D$3:D$98)&gt;10,IF(AND(ISNUMBER('Control Sample Data'!D132),'Control Sample Data'!D132&lt;$B$1,'Control Sample Data'!D132&gt;0),'Control Sample Data'!D132,$B$1),"")</f>
        <v/>
      </c>
      <c r="Q133" s="15" t="str">
        <f>IF(SUM('Control Sample Data'!E$3:E$98)&gt;10,IF(AND(ISNUMBER('Control Sample Data'!E132),'Control Sample Data'!E132&lt;$B$1,'Control Sample Data'!E132&gt;0),'Control Sample Data'!E132,$B$1),"")</f>
        <v/>
      </c>
      <c r="R133" s="15" t="str">
        <f>IF(SUM('Control Sample Data'!F$3:F$98)&gt;10,IF(AND(ISNUMBER('Control Sample Data'!F132),'Control Sample Data'!F132&lt;$B$1,'Control Sample Data'!F132&gt;0),'Control Sample Data'!F132,$B$1),"")</f>
        <v/>
      </c>
      <c r="S133" s="15" t="str">
        <f>IF(SUM('Control Sample Data'!G$3:G$98)&gt;10,IF(AND(ISNUMBER('Control Sample Data'!G132),'Control Sample Data'!G132&lt;$B$1,'Control Sample Data'!G132&gt;0),'Control Sample Data'!G132,$B$1),"")</f>
        <v/>
      </c>
      <c r="T133" s="15" t="str">
        <f>IF(SUM('Control Sample Data'!H$3:H$98)&gt;10,IF(AND(ISNUMBER('Control Sample Data'!H132),'Control Sample Data'!H132&lt;$B$1,'Control Sample Data'!H132&gt;0),'Control Sample Data'!H132,$B$1),"")</f>
        <v/>
      </c>
      <c r="U133" s="15" t="str">
        <f>IF(SUM('Control Sample Data'!I$3:I$98)&gt;10,IF(AND(ISNUMBER('Control Sample Data'!I132),'Control Sample Data'!I132&lt;$B$1,'Control Sample Data'!I132&gt;0),'Control Sample Data'!I132,$B$1),"")</f>
        <v/>
      </c>
      <c r="V133" s="15" t="str">
        <f>IF(SUM('Control Sample Data'!J$3:J$98)&gt;10,IF(AND(ISNUMBER('Control Sample Data'!J132),'Control Sample Data'!J132&lt;$B$1,'Control Sample Data'!J132&gt;0),'Control Sample Data'!J132,$B$1),"")</f>
        <v/>
      </c>
      <c r="W133" s="15" t="str">
        <f>IF(SUM('Control Sample Data'!K$3:K$98)&gt;10,IF(AND(ISNUMBER('Control Sample Data'!K132),'Control Sample Data'!K132&lt;$B$1,'Control Sample Data'!K132&gt;0),'Control Sample Data'!K132,$B$1),"")</f>
        <v/>
      </c>
      <c r="X133" s="15" t="str">
        <f>IF(SUM('Control Sample Data'!L$3:L$98)&gt;10,IF(AND(ISNUMBER('Control Sample Data'!L132),'Control Sample Data'!L132&lt;$B$1,'Control Sample Data'!L132&gt;0),'Control Sample Data'!L132,$B$1),"")</f>
        <v/>
      </c>
      <c r="Y133" s="15" t="str">
        <f>IF(SUM('Control Sample Data'!M$3:M$98)&gt;10,IF(AND(ISNUMBER('Control Sample Data'!M132),'Control Sample Data'!M132&lt;$B$1,'Control Sample Data'!M132&gt;0),'Control Sample Data'!M132,$B$1),"")</f>
        <v/>
      </c>
      <c r="AT133" s="34" t="str">
        <f t="shared" si="130"/>
        <v/>
      </c>
      <c r="AU133" s="34" t="str">
        <f t="shared" si="131"/>
        <v/>
      </c>
      <c r="AV133" s="34" t="str">
        <f t="shared" si="132"/>
        <v/>
      </c>
      <c r="AW133" s="34" t="str">
        <f t="shared" si="133"/>
        <v/>
      </c>
      <c r="AX133" s="34" t="str">
        <f t="shared" si="134"/>
        <v/>
      </c>
      <c r="AY133" s="34" t="str">
        <f t="shared" si="135"/>
        <v/>
      </c>
      <c r="AZ133" s="34" t="str">
        <f t="shared" si="136"/>
        <v/>
      </c>
      <c r="BA133" s="34" t="str">
        <f t="shared" si="137"/>
        <v/>
      </c>
      <c r="BB133" s="34" t="str">
        <f t="shared" si="138"/>
        <v/>
      </c>
      <c r="BC133" s="34" t="str">
        <f t="shared" si="139"/>
        <v/>
      </c>
      <c r="BD133" s="34" t="str">
        <f t="shared" si="117"/>
        <v/>
      </c>
      <c r="BE133" s="34" t="str">
        <f t="shared" si="118"/>
        <v/>
      </c>
      <c r="BF133" s="34" t="str">
        <f t="shared" si="119"/>
        <v/>
      </c>
      <c r="BG133" s="34" t="str">
        <f t="shared" si="120"/>
        <v/>
      </c>
      <c r="BH133" s="34" t="str">
        <f t="shared" si="121"/>
        <v/>
      </c>
      <c r="BI133" s="34" t="str">
        <f t="shared" si="122"/>
        <v/>
      </c>
      <c r="BJ133" s="34" t="str">
        <f t="shared" si="123"/>
        <v/>
      </c>
      <c r="BK133" s="34" t="str">
        <f t="shared" si="124"/>
        <v/>
      </c>
      <c r="BL133" s="34" t="str">
        <f t="shared" si="125"/>
        <v/>
      </c>
      <c r="BM133" s="34" t="str">
        <f t="shared" si="126"/>
        <v/>
      </c>
      <c r="BN133" s="36" t="e">
        <f t="shared" si="127"/>
        <v>#DIV/0!</v>
      </c>
      <c r="BO133" s="36" t="e">
        <f t="shared" si="128"/>
        <v>#DIV/0!</v>
      </c>
      <c r="BP133" s="37" t="str">
        <f t="shared" ref="BP133:BP196" si="140">IF(ISNUMBER(AT133),POWER(2,-AT133),"")</f>
        <v/>
      </c>
      <c r="BQ133" s="37" t="str">
        <f t="shared" ref="BQ133:BQ196" si="141">IF(ISNUMBER(AU133),POWER(2,-AU133),"")</f>
        <v/>
      </c>
      <c r="BR133" s="37" t="str">
        <f t="shared" ref="BR133:BR196" si="142">IF(ISNUMBER(AV133),POWER(2,-AV133),"")</f>
        <v/>
      </c>
      <c r="BS133" s="37" t="str">
        <f t="shared" ref="BS133:BS196" si="143">IF(ISNUMBER(AW133),POWER(2,-AW133),"")</f>
        <v/>
      </c>
      <c r="BT133" s="37" t="str">
        <f t="shared" ref="BT133:BT196" si="144">IF(ISNUMBER(AX133),POWER(2,-AX133),"")</f>
        <v/>
      </c>
      <c r="BU133" s="37" t="str">
        <f t="shared" ref="BU133:BU196" si="145">IF(ISNUMBER(AY133),POWER(2,-AY133),"")</f>
        <v/>
      </c>
      <c r="BV133" s="37" t="str">
        <f t="shared" ref="BV133:BV196" si="146">IF(ISNUMBER(AZ133),POWER(2,-AZ133),"")</f>
        <v/>
      </c>
      <c r="BW133" s="37" t="str">
        <f t="shared" ref="BW133:BW196" si="147">IF(ISNUMBER(BA133),POWER(2,-BA133),"")</f>
        <v/>
      </c>
      <c r="BX133" s="37" t="str">
        <f t="shared" ref="BX133:BX196" si="148">IF(ISNUMBER(BB133),POWER(2,-BB133),"")</f>
        <v/>
      </c>
      <c r="BY133" s="37" t="str">
        <f t="shared" ref="BY133:BY196" si="149">IF(ISNUMBER(BC133),POWER(2,-BC133),"")</f>
        <v/>
      </c>
      <c r="BZ133" s="37" t="str">
        <f t="shared" ref="BZ133:BZ196" si="150">IF(ISNUMBER(BD133),POWER(2,-BD133),"")</f>
        <v/>
      </c>
      <c r="CA133" s="37" t="str">
        <f t="shared" ref="CA133:CA196" si="151">IF(ISNUMBER(BE133),POWER(2,-BE133),"")</f>
        <v/>
      </c>
      <c r="CB133" s="37" t="str">
        <f t="shared" ref="CB133:CB196" si="152">IF(ISNUMBER(BF133),POWER(2,-BF133),"")</f>
        <v/>
      </c>
      <c r="CC133" s="37" t="str">
        <f t="shared" ref="CC133:CC196" si="153">IF(ISNUMBER(BG133),POWER(2,-BG133),"")</f>
        <v/>
      </c>
      <c r="CD133" s="37" t="str">
        <f t="shared" ref="CD133:CD196" si="154">IF(ISNUMBER(BH133),POWER(2,-BH133),"")</f>
        <v/>
      </c>
      <c r="CE133" s="37" t="str">
        <f t="shared" ref="CE133:CE196" si="155">IF(ISNUMBER(BI133),POWER(2,-BI133),"")</f>
        <v/>
      </c>
      <c r="CF133" s="37" t="str">
        <f t="shared" ref="CF133:CF196" si="156">IF(ISNUMBER(BJ133),POWER(2,-BJ133),"")</f>
        <v/>
      </c>
      <c r="CG133" s="37" t="str">
        <f t="shared" ref="CG133:CG196" si="157">IF(ISNUMBER(BK133),POWER(2,-BK133),"")</f>
        <v/>
      </c>
      <c r="CH133" s="37" t="str">
        <f t="shared" ref="CH133:CH196" si="158">IF(ISNUMBER(BL133),POWER(2,-BL133),"")</f>
        <v/>
      </c>
      <c r="CI133" s="37" t="str">
        <f t="shared" ref="CI133:CI196" si="159">IF(ISNUMBER(BM133),POWER(2,-BM133),"")</f>
        <v/>
      </c>
    </row>
    <row r="134" spans="1:87">
      <c r="A134" s="16"/>
      <c r="B134" s="14" t="str">
        <f>'Gene Table'!D133</f>
        <v>BC004257</v>
      </c>
      <c r="C134" s="14" t="s">
        <v>145</v>
      </c>
      <c r="D134" s="15" t="str">
        <f>IF(SUM('Test Sample Data'!D$3:D$98)&gt;10,IF(AND(ISNUMBER('Test Sample Data'!D133),'Test Sample Data'!D133&lt;$B$1,'Test Sample Data'!D133&gt;0),'Test Sample Data'!D133,$B$1),"")</f>
        <v/>
      </c>
      <c r="E134" s="15" t="str">
        <f>IF(SUM('Test Sample Data'!E$3:E$98)&gt;10,IF(AND(ISNUMBER('Test Sample Data'!E133),'Test Sample Data'!E133&lt;$B$1,'Test Sample Data'!E133&gt;0),'Test Sample Data'!E133,$B$1),"")</f>
        <v/>
      </c>
      <c r="F134" s="15" t="str">
        <f>IF(SUM('Test Sample Data'!F$3:F$98)&gt;10,IF(AND(ISNUMBER('Test Sample Data'!F133),'Test Sample Data'!F133&lt;$B$1,'Test Sample Data'!F133&gt;0),'Test Sample Data'!F133,$B$1),"")</f>
        <v/>
      </c>
      <c r="G134" s="15" t="str">
        <f>IF(SUM('Test Sample Data'!G$3:G$98)&gt;10,IF(AND(ISNUMBER('Test Sample Data'!G133),'Test Sample Data'!G133&lt;$B$1,'Test Sample Data'!G133&gt;0),'Test Sample Data'!G133,$B$1),"")</f>
        <v/>
      </c>
      <c r="H134" s="15" t="str">
        <f>IF(SUM('Test Sample Data'!H$3:H$98)&gt;10,IF(AND(ISNUMBER('Test Sample Data'!H133),'Test Sample Data'!H133&lt;$B$1,'Test Sample Data'!H133&gt;0),'Test Sample Data'!H133,$B$1),"")</f>
        <v/>
      </c>
      <c r="I134" s="15" t="str">
        <f>IF(SUM('Test Sample Data'!I$3:I$98)&gt;10,IF(AND(ISNUMBER('Test Sample Data'!I133),'Test Sample Data'!I133&lt;$B$1,'Test Sample Data'!I133&gt;0),'Test Sample Data'!I133,$B$1),"")</f>
        <v/>
      </c>
      <c r="J134" s="15" t="str">
        <f>IF(SUM('Test Sample Data'!J$3:J$98)&gt;10,IF(AND(ISNUMBER('Test Sample Data'!J133),'Test Sample Data'!J133&lt;$B$1,'Test Sample Data'!J133&gt;0),'Test Sample Data'!J133,$B$1),"")</f>
        <v/>
      </c>
      <c r="K134" s="15" t="str">
        <f>IF(SUM('Test Sample Data'!K$3:K$98)&gt;10,IF(AND(ISNUMBER('Test Sample Data'!K133),'Test Sample Data'!K133&lt;$B$1,'Test Sample Data'!K133&gt;0),'Test Sample Data'!K133,$B$1),"")</f>
        <v/>
      </c>
      <c r="L134" s="15" t="str">
        <f>IF(SUM('Test Sample Data'!L$3:L$98)&gt;10,IF(AND(ISNUMBER('Test Sample Data'!L133),'Test Sample Data'!L133&lt;$B$1,'Test Sample Data'!L133&gt;0),'Test Sample Data'!L133,$B$1),"")</f>
        <v/>
      </c>
      <c r="M134" s="15" t="str">
        <f>IF(SUM('Test Sample Data'!M$3:M$98)&gt;10,IF(AND(ISNUMBER('Test Sample Data'!M133),'Test Sample Data'!M133&lt;$B$1,'Test Sample Data'!M133&gt;0),'Test Sample Data'!M133,$B$1),"")</f>
        <v/>
      </c>
      <c r="N134" s="15" t="str">
        <f>'Gene Table'!D133</f>
        <v>BC004257</v>
      </c>
      <c r="O134" s="14" t="s">
        <v>145</v>
      </c>
      <c r="P134" s="15" t="str">
        <f>IF(SUM('Control Sample Data'!D$3:D$98)&gt;10,IF(AND(ISNUMBER('Control Sample Data'!D133),'Control Sample Data'!D133&lt;$B$1,'Control Sample Data'!D133&gt;0),'Control Sample Data'!D133,$B$1),"")</f>
        <v/>
      </c>
      <c r="Q134" s="15" t="str">
        <f>IF(SUM('Control Sample Data'!E$3:E$98)&gt;10,IF(AND(ISNUMBER('Control Sample Data'!E133),'Control Sample Data'!E133&lt;$B$1,'Control Sample Data'!E133&gt;0),'Control Sample Data'!E133,$B$1),"")</f>
        <v/>
      </c>
      <c r="R134" s="15" t="str">
        <f>IF(SUM('Control Sample Data'!F$3:F$98)&gt;10,IF(AND(ISNUMBER('Control Sample Data'!F133),'Control Sample Data'!F133&lt;$B$1,'Control Sample Data'!F133&gt;0),'Control Sample Data'!F133,$B$1),"")</f>
        <v/>
      </c>
      <c r="S134" s="15" t="str">
        <f>IF(SUM('Control Sample Data'!G$3:G$98)&gt;10,IF(AND(ISNUMBER('Control Sample Data'!G133),'Control Sample Data'!G133&lt;$B$1,'Control Sample Data'!G133&gt;0),'Control Sample Data'!G133,$B$1),"")</f>
        <v/>
      </c>
      <c r="T134" s="15" t="str">
        <f>IF(SUM('Control Sample Data'!H$3:H$98)&gt;10,IF(AND(ISNUMBER('Control Sample Data'!H133),'Control Sample Data'!H133&lt;$B$1,'Control Sample Data'!H133&gt;0),'Control Sample Data'!H133,$B$1),"")</f>
        <v/>
      </c>
      <c r="U134" s="15" t="str">
        <f>IF(SUM('Control Sample Data'!I$3:I$98)&gt;10,IF(AND(ISNUMBER('Control Sample Data'!I133),'Control Sample Data'!I133&lt;$B$1,'Control Sample Data'!I133&gt;0),'Control Sample Data'!I133,$B$1),"")</f>
        <v/>
      </c>
      <c r="V134" s="15" t="str">
        <f>IF(SUM('Control Sample Data'!J$3:J$98)&gt;10,IF(AND(ISNUMBER('Control Sample Data'!J133),'Control Sample Data'!J133&lt;$B$1,'Control Sample Data'!J133&gt;0),'Control Sample Data'!J133,$B$1),"")</f>
        <v/>
      </c>
      <c r="W134" s="15" t="str">
        <f>IF(SUM('Control Sample Data'!K$3:K$98)&gt;10,IF(AND(ISNUMBER('Control Sample Data'!K133),'Control Sample Data'!K133&lt;$B$1,'Control Sample Data'!K133&gt;0),'Control Sample Data'!K133,$B$1),"")</f>
        <v/>
      </c>
      <c r="X134" s="15" t="str">
        <f>IF(SUM('Control Sample Data'!L$3:L$98)&gt;10,IF(AND(ISNUMBER('Control Sample Data'!L133),'Control Sample Data'!L133&lt;$B$1,'Control Sample Data'!L133&gt;0),'Control Sample Data'!L133,$B$1),"")</f>
        <v/>
      </c>
      <c r="Y134" s="15" t="str">
        <f>IF(SUM('Control Sample Data'!M$3:M$98)&gt;10,IF(AND(ISNUMBER('Control Sample Data'!M133),'Control Sample Data'!M133&lt;$B$1,'Control Sample Data'!M133&gt;0),'Control Sample Data'!M133,$B$1),"")</f>
        <v/>
      </c>
      <c r="AT134" s="34" t="str">
        <f t="shared" si="130"/>
        <v/>
      </c>
      <c r="AU134" s="34" t="str">
        <f t="shared" si="131"/>
        <v/>
      </c>
      <c r="AV134" s="34" t="str">
        <f t="shared" si="132"/>
        <v/>
      </c>
      <c r="AW134" s="34" t="str">
        <f t="shared" si="133"/>
        <v/>
      </c>
      <c r="AX134" s="34" t="str">
        <f t="shared" si="134"/>
        <v/>
      </c>
      <c r="AY134" s="34" t="str">
        <f t="shared" si="135"/>
        <v/>
      </c>
      <c r="AZ134" s="34" t="str">
        <f t="shared" si="136"/>
        <v/>
      </c>
      <c r="BA134" s="34" t="str">
        <f t="shared" si="137"/>
        <v/>
      </c>
      <c r="BB134" s="34" t="str">
        <f t="shared" si="138"/>
        <v/>
      </c>
      <c r="BC134" s="34" t="str">
        <f t="shared" si="139"/>
        <v/>
      </c>
      <c r="BD134" s="34" t="str">
        <f t="shared" si="117"/>
        <v/>
      </c>
      <c r="BE134" s="34" t="str">
        <f t="shared" si="118"/>
        <v/>
      </c>
      <c r="BF134" s="34" t="str">
        <f t="shared" si="119"/>
        <v/>
      </c>
      <c r="BG134" s="34" t="str">
        <f t="shared" si="120"/>
        <v/>
      </c>
      <c r="BH134" s="34" t="str">
        <f t="shared" si="121"/>
        <v/>
      </c>
      <c r="BI134" s="34" t="str">
        <f t="shared" si="122"/>
        <v/>
      </c>
      <c r="BJ134" s="34" t="str">
        <f t="shared" si="123"/>
        <v/>
      </c>
      <c r="BK134" s="34" t="str">
        <f t="shared" si="124"/>
        <v/>
      </c>
      <c r="BL134" s="34" t="str">
        <f t="shared" si="125"/>
        <v/>
      </c>
      <c r="BM134" s="34" t="str">
        <f t="shared" si="126"/>
        <v/>
      </c>
      <c r="BN134" s="36" t="e">
        <f t="shared" si="127"/>
        <v>#DIV/0!</v>
      </c>
      <c r="BO134" s="36" t="e">
        <f t="shared" si="128"/>
        <v>#DIV/0!</v>
      </c>
      <c r="BP134" s="37" t="str">
        <f t="shared" si="140"/>
        <v/>
      </c>
      <c r="BQ134" s="37" t="str">
        <f t="shared" si="141"/>
        <v/>
      </c>
      <c r="BR134" s="37" t="str">
        <f t="shared" si="142"/>
        <v/>
      </c>
      <c r="BS134" s="37" t="str">
        <f t="shared" si="143"/>
        <v/>
      </c>
      <c r="BT134" s="37" t="str">
        <f t="shared" si="144"/>
        <v/>
      </c>
      <c r="BU134" s="37" t="str">
        <f t="shared" si="145"/>
        <v/>
      </c>
      <c r="BV134" s="37" t="str">
        <f t="shared" si="146"/>
        <v/>
      </c>
      <c r="BW134" s="37" t="str">
        <f t="shared" si="147"/>
        <v/>
      </c>
      <c r="BX134" s="37" t="str">
        <f t="shared" si="148"/>
        <v/>
      </c>
      <c r="BY134" s="37" t="str">
        <f t="shared" si="149"/>
        <v/>
      </c>
      <c r="BZ134" s="37" t="str">
        <f t="shared" si="150"/>
        <v/>
      </c>
      <c r="CA134" s="37" t="str">
        <f t="shared" si="151"/>
        <v/>
      </c>
      <c r="CB134" s="37" t="str">
        <f t="shared" si="152"/>
        <v/>
      </c>
      <c r="CC134" s="37" t="str">
        <f t="shared" si="153"/>
        <v/>
      </c>
      <c r="CD134" s="37" t="str">
        <f t="shared" si="154"/>
        <v/>
      </c>
      <c r="CE134" s="37" t="str">
        <f t="shared" si="155"/>
        <v/>
      </c>
      <c r="CF134" s="37" t="str">
        <f t="shared" si="156"/>
        <v/>
      </c>
      <c r="CG134" s="37" t="str">
        <f t="shared" si="157"/>
        <v/>
      </c>
      <c r="CH134" s="37" t="str">
        <f t="shared" si="158"/>
        <v/>
      </c>
      <c r="CI134" s="37" t="str">
        <f t="shared" si="159"/>
        <v/>
      </c>
    </row>
    <row r="135" spans="1:87">
      <c r="A135" s="16"/>
      <c r="B135" s="14" t="str">
        <f>'Gene Table'!D134</f>
        <v>NM_130398</v>
      </c>
      <c r="C135" s="14" t="s">
        <v>149</v>
      </c>
      <c r="D135" s="15" t="str">
        <f>IF(SUM('Test Sample Data'!D$3:D$98)&gt;10,IF(AND(ISNUMBER('Test Sample Data'!D134),'Test Sample Data'!D134&lt;$B$1,'Test Sample Data'!D134&gt;0),'Test Sample Data'!D134,$B$1),"")</f>
        <v/>
      </c>
      <c r="E135" s="15" t="str">
        <f>IF(SUM('Test Sample Data'!E$3:E$98)&gt;10,IF(AND(ISNUMBER('Test Sample Data'!E134),'Test Sample Data'!E134&lt;$B$1,'Test Sample Data'!E134&gt;0),'Test Sample Data'!E134,$B$1),"")</f>
        <v/>
      </c>
      <c r="F135" s="15" t="str">
        <f>IF(SUM('Test Sample Data'!F$3:F$98)&gt;10,IF(AND(ISNUMBER('Test Sample Data'!F134),'Test Sample Data'!F134&lt;$B$1,'Test Sample Data'!F134&gt;0),'Test Sample Data'!F134,$B$1),"")</f>
        <v/>
      </c>
      <c r="G135" s="15" t="str">
        <f>IF(SUM('Test Sample Data'!G$3:G$98)&gt;10,IF(AND(ISNUMBER('Test Sample Data'!G134),'Test Sample Data'!G134&lt;$B$1,'Test Sample Data'!G134&gt;0),'Test Sample Data'!G134,$B$1),"")</f>
        <v/>
      </c>
      <c r="H135" s="15" t="str">
        <f>IF(SUM('Test Sample Data'!H$3:H$98)&gt;10,IF(AND(ISNUMBER('Test Sample Data'!H134),'Test Sample Data'!H134&lt;$B$1,'Test Sample Data'!H134&gt;0),'Test Sample Data'!H134,$B$1),"")</f>
        <v/>
      </c>
      <c r="I135" s="15" t="str">
        <f>IF(SUM('Test Sample Data'!I$3:I$98)&gt;10,IF(AND(ISNUMBER('Test Sample Data'!I134),'Test Sample Data'!I134&lt;$B$1,'Test Sample Data'!I134&gt;0),'Test Sample Data'!I134,$B$1),"")</f>
        <v/>
      </c>
      <c r="J135" s="15" t="str">
        <f>IF(SUM('Test Sample Data'!J$3:J$98)&gt;10,IF(AND(ISNUMBER('Test Sample Data'!J134),'Test Sample Data'!J134&lt;$B$1,'Test Sample Data'!J134&gt;0),'Test Sample Data'!J134,$B$1),"")</f>
        <v/>
      </c>
      <c r="K135" s="15" t="str">
        <f>IF(SUM('Test Sample Data'!K$3:K$98)&gt;10,IF(AND(ISNUMBER('Test Sample Data'!K134),'Test Sample Data'!K134&lt;$B$1,'Test Sample Data'!K134&gt;0),'Test Sample Data'!K134,$B$1),"")</f>
        <v/>
      </c>
      <c r="L135" s="15" t="str">
        <f>IF(SUM('Test Sample Data'!L$3:L$98)&gt;10,IF(AND(ISNUMBER('Test Sample Data'!L134),'Test Sample Data'!L134&lt;$B$1,'Test Sample Data'!L134&gt;0),'Test Sample Data'!L134,$B$1),"")</f>
        <v/>
      </c>
      <c r="M135" s="15" t="str">
        <f>IF(SUM('Test Sample Data'!M$3:M$98)&gt;10,IF(AND(ISNUMBER('Test Sample Data'!M134),'Test Sample Data'!M134&lt;$B$1,'Test Sample Data'!M134&gt;0),'Test Sample Data'!M134,$B$1),"")</f>
        <v/>
      </c>
      <c r="N135" s="15" t="str">
        <f>'Gene Table'!D134</f>
        <v>NM_130398</v>
      </c>
      <c r="O135" s="14" t="s">
        <v>149</v>
      </c>
      <c r="P135" s="15" t="str">
        <f>IF(SUM('Control Sample Data'!D$3:D$98)&gt;10,IF(AND(ISNUMBER('Control Sample Data'!D134),'Control Sample Data'!D134&lt;$B$1,'Control Sample Data'!D134&gt;0),'Control Sample Data'!D134,$B$1),"")</f>
        <v/>
      </c>
      <c r="Q135" s="15" t="str">
        <f>IF(SUM('Control Sample Data'!E$3:E$98)&gt;10,IF(AND(ISNUMBER('Control Sample Data'!E134),'Control Sample Data'!E134&lt;$B$1,'Control Sample Data'!E134&gt;0),'Control Sample Data'!E134,$B$1),"")</f>
        <v/>
      </c>
      <c r="R135" s="15" t="str">
        <f>IF(SUM('Control Sample Data'!F$3:F$98)&gt;10,IF(AND(ISNUMBER('Control Sample Data'!F134),'Control Sample Data'!F134&lt;$B$1,'Control Sample Data'!F134&gt;0),'Control Sample Data'!F134,$B$1),"")</f>
        <v/>
      </c>
      <c r="S135" s="15" t="str">
        <f>IF(SUM('Control Sample Data'!G$3:G$98)&gt;10,IF(AND(ISNUMBER('Control Sample Data'!G134),'Control Sample Data'!G134&lt;$B$1,'Control Sample Data'!G134&gt;0),'Control Sample Data'!G134,$B$1),"")</f>
        <v/>
      </c>
      <c r="T135" s="15" t="str">
        <f>IF(SUM('Control Sample Data'!H$3:H$98)&gt;10,IF(AND(ISNUMBER('Control Sample Data'!H134),'Control Sample Data'!H134&lt;$B$1,'Control Sample Data'!H134&gt;0),'Control Sample Data'!H134,$B$1),"")</f>
        <v/>
      </c>
      <c r="U135" s="15" t="str">
        <f>IF(SUM('Control Sample Data'!I$3:I$98)&gt;10,IF(AND(ISNUMBER('Control Sample Data'!I134),'Control Sample Data'!I134&lt;$B$1,'Control Sample Data'!I134&gt;0),'Control Sample Data'!I134,$B$1),"")</f>
        <v/>
      </c>
      <c r="V135" s="15" t="str">
        <f>IF(SUM('Control Sample Data'!J$3:J$98)&gt;10,IF(AND(ISNUMBER('Control Sample Data'!J134),'Control Sample Data'!J134&lt;$B$1,'Control Sample Data'!J134&gt;0),'Control Sample Data'!J134,$B$1),"")</f>
        <v/>
      </c>
      <c r="W135" s="15" t="str">
        <f>IF(SUM('Control Sample Data'!K$3:K$98)&gt;10,IF(AND(ISNUMBER('Control Sample Data'!K134),'Control Sample Data'!K134&lt;$B$1,'Control Sample Data'!K134&gt;0),'Control Sample Data'!K134,$B$1),"")</f>
        <v/>
      </c>
      <c r="X135" s="15" t="str">
        <f>IF(SUM('Control Sample Data'!L$3:L$98)&gt;10,IF(AND(ISNUMBER('Control Sample Data'!L134),'Control Sample Data'!L134&lt;$B$1,'Control Sample Data'!L134&gt;0),'Control Sample Data'!L134,$B$1),"")</f>
        <v/>
      </c>
      <c r="Y135" s="15" t="str">
        <f>IF(SUM('Control Sample Data'!M$3:M$98)&gt;10,IF(AND(ISNUMBER('Control Sample Data'!M134),'Control Sample Data'!M134&lt;$B$1,'Control Sample Data'!M134&gt;0),'Control Sample Data'!M134,$B$1),"")</f>
        <v/>
      </c>
      <c r="AT135" s="34" t="str">
        <f t="shared" si="130"/>
        <v/>
      </c>
      <c r="AU135" s="34" t="str">
        <f t="shared" si="131"/>
        <v/>
      </c>
      <c r="AV135" s="34" t="str">
        <f t="shared" si="132"/>
        <v/>
      </c>
      <c r="AW135" s="34" t="str">
        <f t="shared" si="133"/>
        <v/>
      </c>
      <c r="AX135" s="34" t="str">
        <f t="shared" si="134"/>
        <v/>
      </c>
      <c r="AY135" s="34" t="str">
        <f t="shared" si="135"/>
        <v/>
      </c>
      <c r="AZ135" s="34" t="str">
        <f t="shared" si="136"/>
        <v/>
      </c>
      <c r="BA135" s="34" t="str">
        <f t="shared" si="137"/>
        <v/>
      </c>
      <c r="BB135" s="34" t="str">
        <f t="shared" si="138"/>
        <v/>
      </c>
      <c r="BC135" s="34" t="str">
        <f t="shared" si="139"/>
        <v/>
      </c>
      <c r="BD135" s="34" t="str">
        <f t="shared" si="117"/>
        <v/>
      </c>
      <c r="BE135" s="34" t="str">
        <f t="shared" si="118"/>
        <v/>
      </c>
      <c r="BF135" s="34" t="str">
        <f t="shared" si="119"/>
        <v/>
      </c>
      <c r="BG135" s="34" t="str">
        <f t="shared" si="120"/>
        <v/>
      </c>
      <c r="BH135" s="34" t="str">
        <f t="shared" si="121"/>
        <v/>
      </c>
      <c r="BI135" s="34" t="str">
        <f t="shared" si="122"/>
        <v/>
      </c>
      <c r="BJ135" s="34" t="str">
        <f t="shared" si="123"/>
        <v/>
      </c>
      <c r="BK135" s="34" t="str">
        <f t="shared" si="124"/>
        <v/>
      </c>
      <c r="BL135" s="34" t="str">
        <f t="shared" si="125"/>
        <v/>
      </c>
      <c r="BM135" s="34" t="str">
        <f t="shared" si="126"/>
        <v/>
      </c>
      <c r="BN135" s="36" t="e">
        <f t="shared" si="127"/>
        <v>#DIV/0!</v>
      </c>
      <c r="BO135" s="36" t="e">
        <f t="shared" si="128"/>
        <v>#DIV/0!</v>
      </c>
      <c r="BP135" s="37" t="str">
        <f t="shared" si="140"/>
        <v/>
      </c>
      <c r="BQ135" s="37" t="str">
        <f t="shared" si="141"/>
        <v/>
      </c>
      <c r="BR135" s="37" t="str">
        <f t="shared" si="142"/>
        <v/>
      </c>
      <c r="BS135" s="37" t="str">
        <f t="shared" si="143"/>
        <v/>
      </c>
      <c r="BT135" s="37" t="str">
        <f t="shared" si="144"/>
        <v/>
      </c>
      <c r="BU135" s="37" t="str">
        <f t="shared" si="145"/>
        <v/>
      </c>
      <c r="BV135" s="37" t="str">
        <f t="shared" si="146"/>
        <v/>
      </c>
      <c r="BW135" s="37" t="str">
        <f t="shared" si="147"/>
        <v/>
      </c>
      <c r="BX135" s="37" t="str">
        <f t="shared" si="148"/>
        <v/>
      </c>
      <c r="BY135" s="37" t="str">
        <f t="shared" si="149"/>
        <v/>
      </c>
      <c r="BZ135" s="37" t="str">
        <f t="shared" si="150"/>
        <v/>
      </c>
      <c r="CA135" s="37" t="str">
        <f t="shared" si="151"/>
        <v/>
      </c>
      <c r="CB135" s="37" t="str">
        <f t="shared" si="152"/>
        <v/>
      </c>
      <c r="CC135" s="37" t="str">
        <f t="shared" si="153"/>
        <v/>
      </c>
      <c r="CD135" s="37" t="str">
        <f t="shared" si="154"/>
        <v/>
      </c>
      <c r="CE135" s="37" t="str">
        <f t="shared" si="155"/>
        <v/>
      </c>
      <c r="CF135" s="37" t="str">
        <f t="shared" si="156"/>
        <v/>
      </c>
      <c r="CG135" s="37" t="str">
        <f t="shared" si="157"/>
        <v/>
      </c>
      <c r="CH135" s="37" t="str">
        <f t="shared" si="158"/>
        <v/>
      </c>
      <c r="CI135" s="37" t="str">
        <f t="shared" si="159"/>
        <v/>
      </c>
    </row>
    <row r="136" spans="1:87">
      <c r="A136" s="16"/>
      <c r="B136" s="14" t="str">
        <f>'Gene Table'!D135</f>
        <v>NM_001042</v>
      </c>
      <c r="C136" s="14" t="s">
        <v>153</v>
      </c>
      <c r="D136" s="15" t="str">
        <f>IF(SUM('Test Sample Data'!D$3:D$98)&gt;10,IF(AND(ISNUMBER('Test Sample Data'!D135),'Test Sample Data'!D135&lt;$B$1,'Test Sample Data'!D135&gt;0),'Test Sample Data'!D135,$B$1),"")</f>
        <v/>
      </c>
      <c r="E136" s="15" t="str">
        <f>IF(SUM('Test Sample Data'!E$3:E$98)&gt;10,IF(AND(ISNUMBER('Test Sample Data'!E135),'Test Sample Data'!E135&lt;$B$1,'Test Sample Data'!E135&gt;0),'Test Sample Data'!E135,$B$1),"")</f>
        <v/>
      </c>
      <c r="F136" s="15" t="str">
        <f>IF(SUM('Test Sample Data'!F$3:F$98)&gt;10,IF(AND(ISNUMBER('Test Sample Data'!F135),'Test Sample Data'!F135&lt;$B$1,'Test Sample Data'!F135&gt;0),'Test Sample Data'!F135,$B$1),"")</f>
        <v/>
      </c>
      <c r="G136" s="15" t="str">
        <f>IF(SUM('Test Sample Data'!G$3:G$98)&gt;10,IF(AND(ISNUMBER('Test Sample Data'!G135),'Test Sample Data'!G135&lt;$B$1,'Test Sample Data'!G135&gt;0),'Test Sample Data'!G135,$B$1),"")</f>
        <v/>
      </c>
      <c r="H136" s="15" t="str">
        <f>IF(SUM('Test Sample Data'!H$3:H$98)&gt;10,IF(AND(ISNUMBER('Test Sample Data'!H135),'Test Sample Data'!H135&lt;$B$1,'Test Sample Data'!H135&gt;0),'Test Sample Data'!H135,$B$1),"")</f>
        <v/>
      </c>
      <c r="I136" s="15" t="str">
        <f>IF(SUM('Test Sample Data'!I$3:I$98)&gt;10,IF(AND(ISNUMBER('Test Sample Data'!I135),'Test Sample Data'!I135&lt;$B$1,'Test Sample Data'!I135&gt;0),'Test Sample Data'!I135,$B$1),"")</f>
        <v/>
      </c>
      <c r="J136" s="15" t="str">
        <f>IF(SUM('Test Sample Data'!J$3:J$98)&gt;10,IF(AND(ISNUMBER('Test Sample Data'!J135),'Test Sample Data'!J135&lt;$B$1,'Test Sample Data'!J135&gt;0),'Test Sample Data'!J135,$B$1),"")</f>
        <v/>
      </c>
      <c r="K136" s="15" t="str">
        <f>IF(SUM('Test Sample Data'!K$3:K$98)&gt;10,IF(AND(ISNUMBER('Test Sample Data'!K135),'Test Sample Data'!K135&lt;$B$1,'Test Sample Data'!K135&gt;0),'Test Sample Data'!K135,$B$1),"")</f>
        <v/>
      </c>
      <c r="L136" s="15" t="str">
        <f>IF(SUM('Test Sample Data'!L$3:L$98)&gt;10,IF(AND(ISNUMBER('Test Sample Data'!L135),'Test Sample Data'!L135&lt;$B$1,'Test Sample Data'!L135&gt;0),'Test Sample Data'!L135,$B$1),"")</f>
        <v/>
      </c>
      <c r="M136" s="15" t="str">
        <f>IF(SUM('Test Sample Data'!M$3:M$98)&gt;10,IF(AND(ISNUMBER('Test Sample Data'!M135),'Test Sample Data'!M135&lt;$B$1,'Test Sample Data'!M135&gt;0),'Test Sample Data'!M135,$B$1),"")</f>
        <v/>
      </c>
      <c r="N136" s="15" t="str">
        <f>'Gene Table'!D135</f>
        <v>NM_001042</v>
      </c>
      <c r="O136" s="14" t="s">
        <v>153</v>
      </c>
      <c r="P136" s="15" t="str">
        <f>IF(SUM('Control Sample Data'!D$3:D$98)&gt;10,IF(AND(ISNUMBER('Control Sample Data'!D135),'Control Sample Data'!D135&lt;$B$1,'Control Sample Data'!D135&gt;0),'Control Sample Data'!D135,$B$1),"")</f>
        <v/>
      </c>
      <c r="Q136" s="15" t="str">
        <f>IF(SUM('Control Sample Data'!E$3:E$98)&gt;10,IF(AND(ISNUMBER('Control Sample Data'!E135),'Control Sample Data'!E135&lt;$B$1,'Control Sample Data'!E135&gt;0),'Control Sample Data'!E135,$B$1),"")</f>
        <v/>
      </c>
      <c r="R136" s="15" t="str">
        <f>IF(SUM('Control Sample Data'!F$3:F$98)&gt;10,IF(AND(ISNUMBER('Control Sample Data'!F135),'Control Sample Data'!F135&lt;$B$1,'Control Sample Data'!F135&gt;0),'Control Sample Data'!F135,$B$1),"")</f>
        <v/>
      </c>
      <c r="S136" s="15" t="str">
        <f>IF(SUM('Control Sample Data'!G$3:G$98)&gt;10,IF(AND(ISNUMBER('Control Sample Data'!G135),'Control Sample Data'!G135&lt;$B$1,'Control Sample Data'!G135&gt;0),'Control Sample Data'!G135,$B$1),"")</f>
        <v/>
      </c>
      <c r="T136" s="15" t="str">
        <f>IF(SUM('Control Sample Data'!H$3:H$98)&gt;10,IF(AND(ISNUMBER('Control Sample Data'!H135),'Control Sample Data'!H135&lt;$B$1,'Control Sample Data'!H135&gt;0),'Control Sample Data'!H135,$B$1),"")</f>
        <v/>
      </c>
      <c r="U136" s="15" t="str">
        <f>IF(SUM('Control Sample Data'!I$3:I$98)&gt;10,IF(AND(ISNUMBER('Control Sample Data'!I135),'Control Sample Data'!I135&lt;$B$1,'Control Sample Data'!I135&gt;0),'Control Sample Data'!I135,$B$1),"")</f>
        <v/>
      </c>
      <c r="V136" s="15" t="str">
        <f>IF(SUM('Control Sample Data'!J$3:J$98)&gt;10,IF(AND(ISNUMBER('Control Sample Data'!J135),'Control Sample Data'!J135&lt;$B$1,'Control Sample Data'!J135&gt;0),'Control Sample Data'!J135,$B$1),"")</f>
        <v/>
      </c>
      <c r="W136" s="15" t="str">
        <f>IF(SUM('Control Sample Data'!K$3:K$98)&gt;10,IF(AND(ISNUMBER('Control Sample Data'!K135),'Control Sample Data'!K135&lt;$B$1,'Control Sample Data'!K135&gt;0),'Control Sample Data'!K135,$B$1),"")</f>
        <v/>
      </c>
      <c r="X136" s="15" t="str">
        <f>IF(SUM('Control Sample Data'!L$3:L$98)&gt;10,IF(AND(ISNUMBER('Control Sample Data'!L135),'Control Sample Data'!L135&lt;$B$1,'Control Sample Data'!L135&gt;0),'Control Sample Data'!L135,$B$1),"")</f>
        <v/>
      </c>
      <c r="Y136" s="15" t="str">
        <f>IF(SUM('Control Sample Data'!M$3:M$98)&gt;10,IF(AND(ISNUMBER('Control Sample Data'!M135),'Control Sample Data'!M135&lt;$B$1,'Control Sample Data'!M135&gt;0),'Control Sample Data'!M135,$B$1),"")</f>
        <v/>
      </c>
      <c r="AT136" s="34" t="str">
        <f t="shared" si="130"/>
        <v/>
      </c>
      <c r="AU136" s="34" t="str">
        <f t="shared" si="131"/>
        <v/>
      </c>
      <c r="AV136" s="34" t="str">
        <f t="shared" si="132"/>
        <v/>
      </c>
      <c r="AW136" s="34" t="str">
        <f t="shared" si="133"/>
        <v/>
      </c>
      <c r="AX136" s="34" t="str">
        <f t="shared" si="134"/>
        <v/>
      </c>
      <c r="AY136" s="34" t="str">
        <f t="shared" si="135"/>
        <v/>
      </c>
      <c r="AZ136" s="34" t="str">
        <f t="shared" si="136"/>
        <v/>
      </c>
      <c r="BA136" s="34" t="str">
        <f t="shared" si="137"/>
        <v/>
      </c>
      <c r="BB136" s="34" t="str">
        <f t="shared" si="138"/>
        <v/>
      </c>
      <c r="BC136" s="34" t="str">
        <f t="shared" si="139"/>
        <v/>
      </c>
      <c r="BD136" s="34" t="str">
        <f t="shared" si="117"/>
        <v/>
      </c>
      <c r="BE136" s="34" t="str">
        <f t="shared" si="118"/>
        <v/>
      </c>
      <c r="BF136" s="34" t="str">
        <f t="shared" si="119"/>
        <v/>
      </c>
      <c r="BG136" s="34" t="str">
        <f t="shared" si="120"/>
        <v/>
      </c>
      <c r="BH136" s="34" t="str">
        <f t="shared" si="121"/>
        <v/>
      </c>
      <c r="BI136" s="34" t="str">
        <f t="shared" si="122"/>
        <v/>
      </c>
      <c r="BJ136" s="34" t="str">
        <f t="shared" si="123"/>
        <v/>
      </c>
      <c r="BK136" s="34" t="str">
        <f t="shared" si="124"/>
        <v/>
      </c>
      <c r="BL136" s="34" t="str">
        <f t="shared" si="125"/>
        <v/>
      </c>
      <c r="BM136" s="34" t="str">
        <f t="shared" si="126"/>
        <v/>
      </c>
      <c r="BN136" s="36" t="e">
        <f t="shared" si="127"/>
        <v>#DIV/0!</v>
      </c>
      <c r="BO136" s="36" t="e">
        <f t="shared" si="128"/>
        <v>#DIV/0!</v>
      </c>
      <c r="BP136" s="37" t="str">
        <f t="shared" si="140"/>
        <v/>
      </c>
      <c r="BQ136" s="37" t="str">
        <f t="shared" si="141"/>
        <v/>
      </c>
      <c r="BR136" s="37" t="str">
        <f t="shared" si="142"/>
        <v/>
      </c>
      <c r="BS136" s="37" t="str">
        <f t="shared" si="143"/>
        <v/>
      </c>
      <c r="BT136" s="37" t="str">
        <f t="shared" si="144"/>
        <v/>
      </c>
      <c r="BU136" s="37" t="str">
        <f t="shared" si="145"/>
        <v/>
      </c>
      <c r="BV136" s="37" t="str">
        <f t="shared" si="146"/>
        <v/>
      </c>
      <c r="BW136" s="37" t="str">
        <f t="shared" si="147"/>
        <v/>
      </c>
      <c r="BX136" s="37" t="str">
        <f t="shared" si="148"/>
        <v/>
      </c>
      <c r="BY136" s="37" t="str">
        <f t="shared" si="149"/>
        <v/>
      </c>
      <c r="BZ136" s="37" t="str">
        <f t="shared" si="150"/>
        <v/>
      </c>
      <c r="CA136" s="37" t="str">
        <f t="shared" si="151"/>
        <v/>
      </c>
      <c r="CB136" s="37" t="str">
        <f t="shared" si="152"/>
        <v/>
      </c>
      <c r="CC136" s="37" t="str">
        <f t="shared" si="153"/>
        <v/>
      </c>
      <c r="CD136" s="37" t="str">
        <f t="shared" si="154"/>
        <v/>
      </c>
      <c r="CE136" s="37" t="str">
        <f t="shared" si="155"/>
        <v/>
      </c>
      <c r="CF136" s="37" t="str">
        <f t="shared" si="156"/>
        <v/>
      </c>
      <c r="CG136" s="37" t="str">
        <f t="shared" si="157"/>
        <v/>
      </c>
      <c r="CH136" s="37" t="str">
        <f t="shared" si="158"/>
        <v/>
      </c>
      <c r="CI136" s="37" t="str">
        <f t="shared" si="159"/>
        <v/>
      </c>
    </row>
    <row r="137" spans="1:87">
      <c r="A137" s="16"/>
      <c r="B137" s="14" t="str">
        <f>'Gene Table'!D136</f>
        <v>NM_001040</v>
      </c>
      <c r="C137" s="14" t="s">
        <v>157</v>
      </c>
      <c r="D137" s="15" t="str">
        <f>IF(SUM('Test Sample Data'!D$3:D$98)&gt;10,IF(AND(ISNUMBER('Test Sample Data'!D136),'Test Sample Data'!D136&lt;$B$1,'Test Sample Data'!D136&gt;0),'Test Sample Data'!D136,$B$1),"")</f>
        <v/>
      </c>
      <c r="E137" s="15" t="str">
        <f>IF(SUM('Test Sample Data'!E$3:E$98)&gt;10,IF(AND(ISNUMBER('Test Sample Data'!E136),'Test Sample Data'!E136&lt;$B$1,'Test Sample Data'!E136&gt;0),'Test Sample Data'!E136,$B$1),"")</f>
        <v/>
      </c>
      <c r="F137" s="15" t="str">
        <f>IF(SUM('Test Sample Data'!F$3:F$98)&gt;10,IF(AND(ISNUMBER('Test Sample Data'!F136),'Test Sample Data'!F136&lt;$B$1,'Test Sample Data'!F136&gt;0),'Test Sample Data'!F136,$B$1),"")</f>
        <v/>
      </c>
      <c r="G137" s="15" t="str">
        <f>IF(SUM('Test Sample Data'!G$3:G$98)&gt;10,IF(AND(ISNUMBER('Test Sample Data'!G136),'Test Sample Data'!G136&lt;$B$1,'Test Sample Data'!G136&gt;0),'Test Sample Data'!G136,$B$1),"")</f>
        <v/>
      </c>
      <c r="H137" s="15" t="str">
        <f>IF(SUM('Test Sample Data'!H$3:H$98)&gt;10,IF(AND(ISNUMBER('Test Sample Data'!H136),'Test Sample Data'!H136&lt;$B$1,'Test Sample Data'!H136&gt;0),'Test Sample Data'!H136,$B$1),"")</f>
        <v/>
      </c>
      <c r="I137" s="15" t="str">
        <f>IF(SUM('Test Sample Data'!I$3:I$98)&gt;10,IF(AND(ISNUMBER('Test Sample Data'!I136),'Test Sample Data'!I136&lt;$B$1,'Test Sample Data'!I136&gt;0),'Test Sample Data'!I136,$B$1),"")</f>
        <v/>
      </c>
      <c r="J137" s="15" t="str">
        <f>IF(SUM('Test Sample Data'!J$3:J$98)&gt;10,IF(AND(ISNUMBER('Test Sample Data'!J136),'Test Sample Data'!J136&lt;$B$1,'Test Sample Data'!J136&gt;0),'Test Sample Data'!J136,$B$1),"")</f>
        <v/>
      </c>
      <c r="K137" s="15" t="str">
        <f>IF(SUM('Test Sample Data'!K$3:K$98)&gt;10,IF(AND(ISNUMBER('Test Sample Data'!K136),'Test Sample Data'!K136&lt;$B$1,'Test Sample Data'!K136&gt;0),'Test Sample Data'!K136,$B$1),"")</f>
        <v/>
      </c>
      <c r="L137" s="15" t="str">
        <f>IF(SUM('Test Sample Data'!L$3:L$98)&gt;10,IF(AND(ISNUMBER('Test Sample Data'!L136),'Test Sample Data'!L136&lt;$B$1,'Test Sample Data'!L136&gt;0),'Test Sample Data'!L136,$B$1),"")</f>
        <v/>
      </c>
      <c r="M137" s="15" t="str">
        <f>IF(SUM('Test Sample Data'!M$3:M$98)&gt;10,IF(AND(ISNUMBER('Test Sample Data'!M136),'Test Sample Data'!M136&lt;$B$1,'Test Sample Data'!M136&gt;0),'Test Sample Data'!M136,$B$1),"")</f>
        <v/>
      </c>
      <c r="N137" s="15" t="str">
        <f>'Gene Table'!D136</f>
        <v>NM_001040</v>
      </c>
      <c r="O137" s="14" t="s">
        <v>157</v>
      </c>
      <c r="P137" s="15" t="str">
        <f>IF(SUM('Control Sample Data'!D$3:D$98)&gt;10,IF(AND(ISNUMBER('Control Sample Data'!D136),'Control Sample Data'!D136&lt;$B$1,'Control Sample Data'!D136&gt;0),'Control Sample Data'!D136,$B$1),"")</f>
        <v/>
      </c>
      <c r="Q137" s="15" t="str">
        <f>IF(SUM('Control Sample Data'!E$3:E$98)&gt;10,IF(AND(ISNUMBER('Control Sample Data'!E136),'Control Sample Data'!E136&lt;$B$1,'Control Sample Data'!E136&gt;0),'Control Sample Data'!E136,$B$1),"")</f>
        <v/>
      </c>
      <c r="R137" s="15" t="str">
        <f>IF(SUM('Control Sample Data'!F$3:F$98)&gt;10,IF(AND(ISNUMBER('Control Sample Data'!F136),'Control Sample Data'!F136&lt;$B$1,'Control Sample Data'!F136&gt;0),'Control Sample Data'!F136,$B$1),"")</f>
        <v/>
      </c>
      <c r="S137" s="15" t="str">
        <f>IF(SUM('Control Sample Data'!G$3:G$98)&gt;10,IF(AND(ISNUMBER('Control Sample Data'!G136),'Control Sample Data'!G136&lt;$B$1,'Control Sample Data'!G136&gt;0),'Control Sample Data'!G136,$B$1),"")</f>
        <v/>
      </c>
      <c r="T137" s="15" t="str">
        <f>IF(SUM('Control Sample Data'!H$3:H$98)&gt;10,IF(AND(ISNUMBER('Control Sample Data'!H136),'Control Sample Data'!H136&lt;$B$1,'Control Sample Data'!H136&gt;0),'Control Sample Data'!H136,$B$1),"")</f>
        <v/>
      </c>
      <c r="U137" s="15" t="str">
        <f>IF(SUM('Control Sample Data'!I$3:I$98)&gt;10,IF(AND(ISNUMBER('Control Sample Data'!I136),'Control Sample Data'!I136&lt;$B$1,'Control Sample Data'!I136&gt;0),'Control Sample Data'!I136,$B$1),"")</f>
        <v/>
      </c>
      <c r="V137" s="15" t="str">
        <f>IF(SUM('Control Sample Data'!J$3:J$98)&gt;10,IF(AND(ISNUMBER('Control Sample Data'!J136),'Control Sample Data'!J136&lt;$B$1,'Control Sample Data'!J136&gt;0),'Control Sample Data'!J136,$B$1),"")</f>
        <v/>
      </c>
      <c r="W137" s="15" t="str">
        <f>IF(SUM('Control Sample Data'!K$3:K$98)&gt;10,IF(AND(ISNUMBER('Control Sample Data'!K136),'Control Sample Data'!K136&lt;$B$1,'Control Sample Data'!K136&gt;0),'Control Sample Data'!K136,$B$1),"")</f>
        <v/>
      </c>
      <c r="X137" s="15" t="str">
        <f>IF(SUM('Control Sample Data'!L$3:L$98)&gt;10,IF(AND(ISNUMBER('Control Sample Data'!L136),'Control Sample Data'!L136&lt;$B$1,'Control Sample Data'!L136&gt;0),'Control Sample Data'!L136,$B$1),"")</f>
        <v/>
      </c>
      <c r="Y137" s="15" t="str">
        <f>IF(SUM('Control Sample Data'!M$3:M$98)&gt;10,IF(AND(ISNUMBER('Control Sample Data'!M136),'Control Sample Data'!M136&lt;$B$1,'Control Sample Data'!M136&gt;0),'Control Sample Data'!M136,$B$1),"")</f>
        <v/>
      </c>
      <c r="AT137" s="34" t="str">
        <f t="shared" si="130"/>
        <v/>
      </c>
      <c r="AU137" s="34" t="str">
        <f t="shared" si="131"/>
        <v/>
      </c>
      <c r="AV137" s="34" t="str">
        <f t="shared" si="132"/>
        <v/>
      </c>
      <c r="AW137" s="34" t="str">
        <f t="shared" si="133"/>
        <v/>
      </c>
      <c r="AX137" s="34" t="str">
        <f t="shared" si="134"/>
        <v/>
      </c>
      <c r="AY137" s="34" t="str">
        <f t="shared" si="135"/>
        <v/>
      </c>
      <c r="AZ137" s="34" t="str">
        <f t="shared" si="136"/>
        <v/>
      </c>
      <c r="BA137" s="34" t="str">
        <f t="shared" si="137"/>
        <v/>
      </c>
      <c r="BB137" s="34" t="str">
        <f t="shared" si="138"/>
        <v/>
      </c>
      <c r="BC137" s="34" t="str">
        <f t="shared" si="139"/>
        <v/>
      </c>
      <c r="BD137" s="34" t="str">
        <f t="shared" si="117"/>
        <v/>
      </c>
      <c r="BE137" s="34" t="str">
        <f t="shared" si="118"/>
        <v/>
      </c>
      <c r="BF137" s="34" t="str">
        <f t="shared" si="119"/>
        <v/>
      </c>
      <c r="BG137" s="34" t="str">
        <f t="shared" si="120"/>
        <v/>
      </c>
      <c r="BH137" s="34" t="str">
        <f t="shared" si="121"/>
        <v/>
      </c>
      <c r="BI137" s="34" t="str">
        <f t="shared" si="122"/>
        <v/>
      </c>
      <c r="BJ137" s="34" t="str">
        <f t="shared" si="123"/>
        <v/>
      </c>
      <c r="BK137" s="34" t="str">
        <f t="shared" si="124"/>
        <v/>
      </c>
      <c r="BL137" s="34" t="str">
        <f t="shared" si="125"/>
        <v/>
      </c>
      <c r="BM137" s="34" t="str">
        <f t="shared" si="126"/>
        <v/>
      </c>
      <c r="BN137" s="36" t="e">
        <f t="shared" si="127"/>
        <v>#DIV/0!</v>
      </c>
      <c r="BO137" s="36" t="e">
        <f t="shared" si="128"/>
        <v>#DIV/0!</v>
      </c>
      <c r="BP137" s="37" t="str">
        <f t="shared" si="140"/>
        <v/>
      </c>
      <c r="BQ137" s="37" t="str">
        <f t="shared" si="141"/>
        <v/>
      </c>
      <c r="BR137" s="37" t="str">
        <f t="shared" si="142"/>
        <v/>
      </c>
      <c r="BS137" s="37" t="str">
        <f t="shared" si="143"/>
        <v/>
      </c>
      <c r="BT137" s="37" t="str">
        <f t="shared" si="144"/>
        <v/>
      </c>
      <c r="BU137" s="37" t="str">
        <f t="shared" si="145"/>
        <v/>
      </c>
      <c r="BV137" s="37" t="str">
        <f t="shared" si="146"/>
        <v/>
      </c>
      <c r="BW137" s="37" t="str">
        <f t="shared" si="147"/>
        <v/>
      </c>
      <c r="BX137" s="37" t="str">
        <f t="shared" si="148"/>
        <v/>
      </c>
      <c r="BY137" s="37" t="str">
        <f t="shared" si="149"/>
        <v/>
      </c>
      <c r="BZ137" s="37" t="str">
        <f t="shared" si="150"/>
        <v/>
      </c>
      <c r="CA137" s="37" t="str">
        <f t="shared" si="151"/>
        <v/>
      </c>
      <c r="CB137" s="37" t="str">
        <f t="shared" si="152"/>
        <v/>
      </c>
      <c r="CC137" s="37" t="str">
        <f t="shared" si="153"/>
        <v/>
      </c>
      <c r="CD137" s="37" t="str">
        <f t="shared" si="154"/>
        <v/>
      </c>
      <c r="CE137" s="37" t="str">
        <f t="shared" si="155"/>
        <v/>
      </c>
      <c r="CF137" s="37" t="str">
        <f t="shared" si="156"/>
        <v/>
      </c>
      <c r="CG137" s="37" t="str">
        <f t="shared" si="157"/>
        <v/>
      </c>
      <c r="CH137" s="37" t="str">
        <f t="shared" si="158"/>
        <v/>
      </c>
      <c r="CI137" s="37" t="str">
        <f t="shared" si="159"/>
        <v/>
      </c>
    </row>
    <row r="138" spans="1:87">
      <c r="A138" s="16"/>
      <c r="B138" s="14" t="str">
        <f>'Gene Table'!D137</f>
        <v>NM_005123</v>
      </c>
      <c r="C138" s="14" t="s">
        <v>161</v>
      </c>
      <c r="D138" s="15" t="str">
        <f>IF(SUM('Test Sample Data'!D$3:D$98)&gt;10,IF(AND(ISNUMBER('Test Sample Data'!D137),'Test Sample Data'!D137&lt;$B$1,'Test Sample Data'!D137&gt;0),'Test Sample Data'!D137,$B$1),"")</f>
        <v/>
      </c>
      <c r="E138" s="15" t="str">
        <f>IF(SUM('Test Sample Data'!E$3:E$98)&gt;10,IF(AND(ISNUMBER('Test Sample Data'!E137),'Test Sample Data'!E137&lt;$B$1,'Test Sample Data'!E137&gt;0),'Test Sample Data'!E137,$B$1),"")</f>
        <v/>
      </c>
      <c r="F138" s="15" t="str">
        <f>IF(SUM('Test Sample Data'!F$3:F$98)&gt;10,IF(AND(ISNUMBER('Test Sample Data'!F137),'Test Sample Data'!F137&lt;$B$1,'Test Sample Data'!F137&gt;0),'Test Sample Data'!F137,$B$1),"")</f>
        <v/>
      </c>
      <c r="G138" s="15" t="str">
        <f>IF(SUM('Test Sample Data'!G$3:G$98)&gt;10,IF(AND(ISNUMBER('Test Sample Data'!G137),'Test Sample Data'!G137&lt;$B$1,'Test Sample Data'!G137&gt;0),'Test Sample Data'!G137,$B$1),"")</f>
        <v/>
      </c>
      <c r="H138" s="15" t="str">
        <f>IF(SUM('Test Sample Data'!H$3:H$98)&gt;10,IF(AND(ISNUMBER('Test Sample Data'!H137),'Test Sample Data'!H137&lt;$B$1,'Test Sample Data'!H137&gt;0),'Test Sample Data'!H137,$B$1),"")</f>
        <v/>
      </c>
      <c r="I138" s="15" t="str">
        <f>IF(SUM('Test Sample Data'!I$3:I$98)&gt;10,IF(AND(ISNUMBER('Test Sample Data'!I137),'Test Sample Data'!I137&lt;$B$1,'Test Sample Data'!I137&gt;0),'Test Sample Data'!I137,$B$1),"")</f>
        <v/>
      </c>
      <c r="J138" s="15" t="str">
        <f>IF(SUM('Test Sample Data'!J$3:J$98)&gt;10,IF(AND(ISNUMBER('Test Sample Data'!J137),'Test Sample Data'!J137&lt;$B$1,'Test Sample Data'!J137&gt;0),'Test Sample Data'!J137,$B$1),"")</f>
        <v/>
      </c>
      <c r="K138" s="15" t="str">
        <f>IF(SUM('Test Sample Data'!K$3:K$98)&gt;10,IF(AND(ISNUMBER('Test Sample Data'!K137),'Test Sample Data'!K137&lt;$B$1,'Test Sample Data'!K137&gt;0),'Test Sample Data'!K137,$B$1),"")</f>
        <v/>
      </c>
      <c r="L138" s="15" t="str">
        <f>IF(SUM('Test Sample Data'!L$3:L$98)&gt;10,IF(AND(ISNUMBER('Test Sample Data'!L137),'Test Sample Data'!L137&lt;$B$1,'Test Sample Data'!L137&gt;0),'Test Sample Data'!L137,$B$1),"")</f>
        <v/>
      </c>
      <c r="M138" s="15" t="str">
        <f>IF(SUM('Test Sample Data'!M$3:M$98)&gt;10,IF(AND(ISNUMBER('Test Sample Data'!M137),'Test Sample Data'!M137&lt;$B$1,'Test Sample Data'!M137&gt;0),'Test Sample Data'!M137,$B$1),"")</f>
        <v/>
      </c>
      <c r="N138" s="15" t="str">
        <f>'Gene Table'!D137</f>
        <v>NM_005123</v>
      </c>
      <c r="O138" s="14" t="s">
        <v>161</v>
      </c>
      <c r="P138" s="15" t="str">
        <f>IF(SUM('Control Sample Data'!D$3:D$98)&gt;10,IF(AND(ISNUMBER('Control Sample Data'!D137),'Control Sample Data'!D137&lt;$B$1,'Control Sample Data'!D137&gt;0),'Control Sample Data'!D137,$B$1),"")</f>
        <v/>
      </c>
      <c r="Q138" s="15" t="str">
        <f>IF(SUM('Control Sample Data'!E$3:E$98)&gt;10,IF(AND(ISNUMBER('Control Sample Data'!E137),'Control Sample Data'!E137&lt;$B$1,'Control Sample Data'!E137&gt;0),'Control Sample Data'!E137,$B$1),"")</f>
        <v/>
      </c>
      <c r="R138" s="15" t="str">
        <f>IF(SUM('Control Sample Data'!F$3:F$98)&gt;10,IF(AND(ISNUMBER('Control Sample Data'!F137),'Control Sample Data'!F137&lt;$B$1,'Control Sample Data'!F137&gt;0),'Control Sample Data'!F137,$B$1),"")</f>
        <v/>
      </c>
      <c r="S138" s="15" t="str">
        <f>IF(SUM('Control Sample Data'!G$3:G$98)&gt;10,IF(AND(ISNUMBER('Control Sample Data'!G137),'Control Sample Data'!G137&lt;$B$1,'Control Sample Data'!G137&gt;0),'Control Sample Data'!G137,$B$1),"")</f>
        <v/>
      </c>
      <c r="T138" s="15" t="str">
        <f>IF(SUM('Control Sample Data'!H$3:H$98)&gt;10,IF(AND(ISNUMBER('Control Sample Data'!H137),'Control Sample Data'!H137&lt;$B$1,'Control Sample Data'!H137&gt;0),'Control Sample Data'!H137,$B$1),"")</f>
        <v/>
      </c>
      <c r="U138" s="15" t="str">
        <f>IF(SUM('Control Sample Data'!I$3:I$98)&gt;10,IF(AND(ISNUMBER('Control Sample Data'!I137),'Control Sample Data'!I137&lt;$B$1,'Control Sample Data'!I137&gt;0),'Control Sample Data'!I137,$B$1),"")</f>
        <v/>
      </c>
      <c r="V138" s="15" t="str">
        <f>IF(SUM('Control Sample Data'!J$3:J$98)&gt;10,IF(AND(ISNUMBER('Control Sample Data'!J137),'Control Sample Data'!J137&lt;$B$1,'Control Sample Data'!J137&gt;0),'Control Sample Data'!J137,$B$1),"")</f>
        <v/>
      </c>
      <c r="W138" s="15" t="str">
        <f>IF(SUM('Control Sample Data'!K$3:K$98)&gt;10,IF(AND(ISNUMBER('Control Sample Data'!K137),'Control Sample Data'!K137&lt;$B$1,'Control Sample Data'!K137&gt;0),'Control Sample Data'!K137,$B$1),"")</f>
        <v/>
      </c>
      <c r="X138" s="15" t="str">
        <f>IF(SUM('Control Sample Data'!L$3:L$98)&gt;10,IF(AND(ISNUMBER('Control Sample Data'!L137),'Control Sample Data'!L137&lt;$B$1,'Control Sample Data'!L137&gt;0),'Control Sample Data'!L137,$B$1),"")</f>
        <v/>
      </c>
      <c r="Y138" s="15" t="str">
        <f>IF(SUM('Control Sample Data'!M$3:M$98)&gt;10,IF(AND(ISNUMBER('Control Sample Data'!M137),'Control Sample Data'!M137&lt;$B$1,'Control Sample Data'!M137&gt;0),'Control Sample Data'!M137,$B$1),"")</f>
        <v/>
      </c>
      <c r="AT138" s="34" t="str">
        <f t="shared" si="130"/>
        <v/>
      </c>
      <c r="AU138" s="34" t="str">
        <f t="shared" si="131"/>
        <v/>
      </c>
      <c r="AV138" s="34" t="str">
        <f t="shared" si="132"/>
        <v/>
      </c>
      <c r="AW138" s="34" t="str">
        <f t="shared" si="133"/>
        <v/>
      </c>
      <c r="AX138" s="34" t="str">
        <f t="shared" si="134"/>
        <v/>
      </c>
      <c r="AY138" s="34" t="str">
        <f t="shared" si="135"/>
        <v/>
      </c>
      <c r="AZ138" s="34" t="str">
        <f t="shared" si="136"/>
        <v/>
      </c>
      <c r="BA138" s="34" t="str">
        <f t="shared" si="137"/>
        <v/>
      </c>
      <c r="BB138" s="34" t="str">
        <f t="shared" si="138"/>
        <v/>
      </c>
      <c r="BC138" s="34" t="str">
        <f t="shared" si="139"/>
        <v/>
      </c>
      <c r="BD138" s="34" t="str">
        <f t="shared" si="117"/>
        <v/>
      </c>
      <c r="BE138" s="34" t="str">
        <f t="shared" si="118"/>
        <v/>
      </c>
      <c r="BF138" s="34" t="str">
        <f t="shared" si="119"/>
        <v/>
      </c>
      <c r="BG138" s="34" t="str">
        <f t="shared" si="120"/>
        <v/>
      </c>
      <c r="BH138" s="34" t="str">
        <f t="shared" si="121"/>
        <v/>
      </c>
      <c r="BI138" s="34" t="str">
        <f t="shared" si="122"/>
        <v/>
      </c>
      <c r="BJ138" s="34" t="str">
        <f t="shared" si="123"/>
        <v/>
      </c>
      <c r="BK138" s="34" t="str">
        <f t="shared" si="124"/>
        <v/>
      </c>
      <c r="BL138" s="34" t="str">
        <f t="shared" si="125"/>
        <v/>
      </c>
      <c r="BM138" s="34" t="str">
        <f t="shared" si="126"/>
        <v/>
      </c>
      <c r="BN138" s="36" t="e">
        <f t="shared" si="127"/>
        <v>#DIV/0!</v>
      </c>
      <c r="BO138" s="36" t="e">
        <f t="shared" si="128"/>
        <v>#DIV/0!</v>
      </c>
      <c r="BP138" s="37" t="str">
        <f t="shared" si="140"/>
        <v/>
      </c>
      <c r="BQ138" s="37" t="str">
        <f t="shared" si="141"/>
        <v/>
      </c>
      <c r="BR138" s="37" t="str">
        <f t="shared" si="142"/>
        <v/>
      </c>
      <c r="BS138" s="37" t="str">
        <f t="shared" si="143"/>
        <v/>
      </c>
      <c r="BT138" s="37" t="str">
        <f t="shared" si="144"/>
        <v/>
      </c>
      <c r="BU138" s="37" t="str">
        <f t="shared" si="145"/>
        <v/>
      </c>
      <c r="BV138" s="37" t="str">
        <f t="shared" si="146"/>
        <v/>
      </c>
      <c r="BW138" s="37" t="str">
        <f t="shared" si="147"/>
        <v/>
      </c>
      <c r="BX138" s="37" t="str">
        <f t="shared" si="148"/>
        <v/>
      </c>
      <c r="BY138" s="37" t="str">
        <f t="shared" si="149"/>
        <v/>
      </c>
      <c r="BZ138" s="37" t="str">
        <f t="shared" si="150"/>
        <v/>
      </c>
      <c r="CA138" s="37" t="str">
        <f t="shared" si="151"/>
        <v/>
      </c>
      <c r="CB138" s="37" t="str">
        <f t="shared" si="152"/>
        <v/>
      </c>
      <c r="CC138" s="37" t="str">
        <f t="shared" si="153"/>
        <v/>
      </c>
      <c r="CD138" s="37" t="str">
        <f t="shared" si="154"/>
        <v/>
      </c>
      <c r="CE138" s="37" t="str">
        <f t="shared" si="155"/>
        <v/>
      </c>
      <c r="CF138" s="37" t="str">
        <f t="shared" si="156"/>
        <v/>
      </c>
      <c r="CG138" s="37" t="str">
        <f t="shared" si="157"/>
        <v/>
      </c>
      <c r="CH138" s="37" t="str">
        <f t="shared" si="158"/>
        <v/>
      </c>
      <c r="CI138" s="37" t="str">
        <f t="shared" si="159"/>
        <v/>
      </c>
    </row>
    <row r="139" spans="1:87">
      <c r="A139" s="16"/>
      <c r="B139" s="14" t="str">
        <f>'Gene Table'!D138</f>
        <v>NM_005847</v>
      </c>
      <c r="C139" s="14" t="s">
        <v>165</v>
      </c>
      <c r="D139" s="15" t="str">
        <f>IF(SUM('Test Sample Data'!D$3:D$98)&gt;10,IF(AND(ISNUMBER('Test Sample Data'!D138),'Test Sample Data'!D138&lt;$B$1,'Test Sample Data'!D138&gt;0),'Test Sample Data'!D138,$B$1),"")</f>
        <v/>
      </c>
      <c r="E139" s="15" t="str">
        <f>IF(SUM('Test Sample Data'!E$3:E$98)&gt;10,IF(AND(ISNUMBER('Test Sample Data'!E138),'Test Sample Data'!E138&lt;$B$1,'Test Sample Data'!E138&gt;0),'Test Sample Data'!E138,$B$1),"")</f>
        <v/>
      </c>
      <c r="F139" s="15" t="str">
        <f>IF(SUM('Test Sample Data'!F$3:F$98)&gt;10,IF(AND(ISNUMBER('Test Sample Data'!F138),'Test Sample Data'!F138&lt;$B$1,'Test Sample Data'!F138&gt;0),'Test Sample Data'!F138,$B$1),"")</f>
        <v/>
      </c>
      <c r="G139" s="15" t="str">
        <f>IF(SUM('Test Sample Data'!G$3:G$98)&gt;10,IF(AND(ISNUMBER('Test Sample Data'!G138),'Test Sample Data'!G138&lt;$B$1,'Test Sample Data'!G138&gt;0),'Test Sample Data'!G138,$B$1),"")</f>
        <v/>
      </c>
      <c r="H139" s="15" t="str">
        <f>IF(SUM('Test Sample Data'!H$3:H$98)&gt;10,IF(AND(ISNUMBER('Test Sample Data'!H138),'Test Sample Data'!H138&lt;$B$1,'Test Sample Data'!H138&gt;0),'Test Sample Data'!H138,$B$1),"")</f>
        <v/>
      </c>
      <c r="I139" s="15" t="str">
        <f>IF(SUM('Test Sample Data'!I$3:I$98)&gt;10,IF(AND(ISNUMBER('Test Sample Data'!I138),'Test Sample Data'!I138&lt;$B$1,'Test Sample Data'!I138&gt;0),'Test Sample Data'!I138,$B$1),"")</f>
        <v/>
      </c>
      <c r="J139" s="15" t="str">
        <f>IF(SUM('Test Sample Data'!J$3:J$98)&gt;10,IF(AND(ISNUMBER('Test Sample Data'!J138),'Test Sample Data'!J138&lt;$B$1,'Test Sample Data'!J138&gt;0),'Test Sample Data'!J138,$B$1),"")</f>
        <v/>
      </c>
      <c r="K139" s="15" t="str">
        <f>IF(SUM('Test Sample Data'!K$3:K$98)&gt;10,IF(AND(ISNUMBER('Test Sample Data'!K138),'Test Sample Data'!K138&lt;$B$1,'Test Sample Data'!K138&gt;0),'Test Sample Data'!K138,$B$1),"")</f>
        <v/>
      </c>
      <c r="L139" s="15" t="str">
        <f>IF(SUM('Test Sample Data'!L$3:L$98)&gt;10,IF(AND(ISNUMBER('Test Sample Data'!L138),'Test Sample Data'!L138&lt;$B$1,'Test Sample Data'!L138&gt;0),'Test Sample Data'!L138,$B$1),"")</f>
        <v/>
      </c>
      <c r="M139" s="15" t="str">
        <f>IF(SUM('Test Sample Data'!M$3:M$98)&gt;10,IF(AND(ISNUMBER('Test Sample Data'!M138),'Test Sample Data'!M138&lt;$B$1,'Test Sample Data'!M138&gt;0),'Test Sample Data'!M138,$B$1),"")</f>
        <v/>
      </c>
      <c r="N139" s="15" t="str">
        <f>'Gene Table'!D138</f>
        <v>NM_005847</v>
      </c>
      <c r="O139" s="14" t="s">
        <v>165</v>
      </c>
      <c r="P139" s="15" t="str">
        <f>IF(SUM('Control Sample Data'!D$3:D$98)&gt;10,IF(AND(ISNUMBER('Control Sample Data'!D138),'Control Sample Data'!D138&lt;$B$1,'Control Sample Data'!D138&gt;0),'Control Sample Data'!D138,$B$1),"")</f>
        <v/>
      </c>
      <c r="Q139" s="15" t="str">
        <f>IF(SUM('Control Sample Data'!E$3:E$98)&gt;10,IF(AND(ISNUMBER('Control Sample Data'!E138),'Control Sample Data'!E138&lt;$B$1,'Control Sample Data'!E138&gt;0),'Control Sample Data'!E138,$B$1),"")</f>
        <v/>
      </c>
      <c r="R139" s="15" t="str">
        <f>IF(SUM('Control Sample Data'!F$3:F$98)&gt;10,IF(AND(ISNUMBER('Control Sample Data'!F138),'Control Sample Data'!F138&lt;$B$1,'Control Sample Data'!F138&gt;0),'Control Sample Data'!F138,$B$1),"")</f>
        <v/>
      </c>
      <c r="S139" s="15" t="str">
        <f>IF(SUM('Control Sample Data'!G$3:G$98)&gt;10,IF(AND(ISNUMBER('Control Sample Data'!G138),'Control Sample Data'!G138&lt;$B$1,'Control Sample Data'!G138&gt;0),'Control Sample Data'!G138,$B$1),"")</f>
        <v/>
      </c>
      <c r="T139" s="15" t="str">
        <f>IF(SUM('Control Sample Data'!H$3:H$98)&gt;10,IF(AND(ISNUMBER('Control Sample Data'!H138),'Control Sample Data'!H138&lt;$B$1,'Control Sample Data'!H138&gt;0),'Control Sample Data'!H138,$B$1),"")</f>
        <v/>
      </c>
      <c r="U139" s="15" t="str">
        <f>IF(SUM('Control Sample Data'!I$3:I$98)&gt;10,IF(AND(ISNUMBER('Control Sample Data'!I138),'Control Sample Data'!I138&lt;$B$1,'Control Sample Data'!I138&gt;0),'Control Sample Data'!I138,$B$1),"")</f>
        <v/>
      </c>
      <c r="V139" s="15" t="str">
        <f>IF(SUM('Control Sample Data'!J$3:J$98)&gt;10,IF(AND(ISNUMBER('Control Sample Data'!J138),'Control Sample Data'!J138&lt;$B$1,'Control Sample Data'!J138&gt;0),'Control Sample Data'!J138,$B$1),"")</f>
        <v/>
      </c>
      <c r="W139" s="15" t="str">
        <f>IF(SUM('Control Sample Data'!K$3:K$98)&gt;10,IF(AND(ISNUMBER('Control Sample Data'!K138),'Control Sample Data'!K138&lt;$B$1,'Control Sample Data'!K138&gt;0),'Control Sample Data'!K138,$B$1),"")</f>
        <v/>
      </c>
      <c r="X139" s="15" t="str">
        <f>IF(SUM('Control Sample Data'!L$3:L$98)&gt;10,IF(AND(ISNUMBER('Control Sample Data'!L138),'Control Sample Data'!L138&lt;$B$1,'Control Sample Data'!L138&gt;0),'Control Sample Data'!L138,$B$1),"")</f>
        <v/>
      </c>
      <c r="Y139" s="15" t="str">
        <f>IF(SUM('Control Sample Data'!M$3:M$98)&gt;10,IF(AND(ISNUMBER('Control Sample Data'!M138),'Control Sample Data'!M138&lt;$B$1,'Control Sample Data'!M138&gt;0),'Control Sample Data'!M138,$B$1),"")</f>
        <v/>
      </c>
      <c r="AT139" s="34" t="str">
        <f t="shared" si="130"/>
        <v/>
      </c>
      <c r="AU139" s="34" t="str">
        <f t="shared" si="131"/>
        <v/>
      </c>
      <c r="AV139" s="34" t="str">
        <f t="shared" si="132"/>
        <v/>
      </c>
      <c r="AW139" s="34" t="str">
        <f t="shared" si="133"/>
        <v/>
      </c>
      <c r="AX139" s="34" t="str">
        <f t="shared" si="134"/>
        <v/>
      </c>
      <c r="AY139" s="34" t="str">
        <f t="shared" si="135"/>
        <v/>
      </c>
      <c r="AZ139" s="34" t="str">
        <f t="shared" si="136"/>
        <v/>
      </c>
      <c r="BA139" s="34" t="str">
        <f t="shared" si="137"/>
        <v/>
      </c>
      <c r="BB139" s="34" t="str">
        <f t="shared" si="138"/>
        <v/>
      </c>
      <c r="BC139" s="34" t="str">
        <f t="shared" si="139"/>
        <v/>
      </c>
      <c r="BD139" s="34" t="str">
        <f t="shared" si="117"/>
        <v/>
      </c>
      <c r="BE139" s="34" t="str">
        <f t="shared" si="118"/>
        <v/>
      </c>
      <c r="BF139" s="34" t="str">
        <f t="shared" si="119"/>
        <v/>
      </c>
      <c r="BG139" s="34" t="str">
        <f t="shared" si="120"/>
        <v/>
      </c>
      <c r="BH139" s="34" t="str">
        <f t="shared" si="121"/>
        <v/>
      </c>
      <c r="BI139" s="34" t="str">
        <f t="shared" si="122"/>
        <v/>
      </c>
      <c r="BJ139" s="34" t="str">
        <f t="shared" si="123"/>
        <v/>
      </c>
      <c r="BK139" s="34" t="str">
        <f t="shared" si="124"/>
        <v/>
      </c>
      <c r="BL139" s="34" t="str">
        <f t="shared" si="125"/>
        <v/>
      </c>
      <c r="BM139" s="34" t="str">
        <f t="shared" si="126"/>
        <v/>
      </c>
      <c r="BN139" s="36" t="e">
        <f t="shared" si="127"/>
        <v>#DIV/0!</v>
      </c>
      <c r="BO139" s="36" t="e">
        <f t="shared" si="128"/>
        <v>#DIV/0!</v>
      </c>
      <c r="BP139" s="37" t="str">
        <f t="shared" si="140"/>
        <v/>
      </c>
      <c r="BQ139" s="37" t="str">
        <f t="shared" si="141"/>
        <v/>
      </c>
      <c r="BR139" s="37" t="str">
        <f t="shared" si="142"/>
        <v/>
      </c>
      <c r="BS139" s="37" t="str">
        <f t="shared" si="143"/>
        <v/>
      </c>
      <c r="BT139" s="37" t="str">
        <f t="shared" si="144"/>
        <v/>
      </c>
      <c r="BU139" s="37" t="str">
        <f t="shared" si="145"/>
        <v/>
      </c>
      <c r="BV139" s="37" t="str">
        <f t="shared" si="146"/>
        <v/>
      </c>
      <c r="BW139" s="37" t="str">
        <f t="shared" si="147"/>
        <v/>
      </c>
      <c r="BX139" s="37" t="str">
        <f t="shared" si="148"/>
        <v/>
      </c>
      <c r="BY139" s="37" t="str">
        <f t="shared" si="149"/>
        <v/>
      </c>
      <c r="BZ139" s="37" t="str">
        <f t="shared" si="150"/>
        <v/>
      </c>
      <c r="CA139" s="37" t="str">
        <f t="shared" si="151"/>
        <v/>
      </c>
      <c r="CB139" s="37" t="str">
        <f t="shared" si="152"/>
        <v/>
      </c>
      <c r="CC139" s="37" t="str">
        <f t="shared" si="153"/>
        <v/>
      </c>
      <c r="CD139" s="37" t="str">
        <f t="shared" si="154"/>
        <v/>
      </c>
      <c r="CE139" s="37" t="str">
        <f t="shared" si="155"/>
        <v/>
      </c>
      <c r="CF139" s="37" t="str">
        <f t="shared" si="156"/>
        <v/>
      </c>
      <c r="CG139" s="37" t="str">
        <f t="shared" si="157"/>
        <v/>
      </c>
      <c r="CH139" s="37" t="str">
        <f t="shared" si="158"/>
        <v/>
      </c>
      <c r="CI139" s="37" t="str">
        <f t="shared" si="159"/>
        <v/>
      </c>
    </row>
    <row r="140" spans="1:87">
      <c r="A140" s="16"/>
      <c r="B140" s="14" t="str">
        <f>'Gene Table'!D139</f>
        <v>NM_001790</v>
      </c>
      <c r="C140" s="14" t="s">
        <v>169</v>
      </c>
      <c r="D140" s="15" t="str">
        <f>IF(SUM('Test Sample Data'!D$3:D$98)&gt;10,IF(AND(ISNUMBER('Test Sample Data'!D139),'Test Sample Data'!D139&lt;$B$1,'Test Sample Data'!D139&gt;0),'Test Sample Data'!D139,$B$1),"")</f>
        <v/>
      </c>
      <c r="E140" s="15" t="str">
        <f>IF(SUM('Test Sample Data'!E$3:E$98)&gt;10,IF(AND(ISNUMBER('Test Sample Data'!E139),'Test Sample Data'!E139&lt;$B$1,'Test Sample Data'!E139&gt;0),'Test Sample Data'!E139,$B$1),"")</f>
        <v/>
      </c>
      <c r="F140" s="15" t="str">
        <f>IF(SUM('Test Sample Data'!F$3:F$98)&gt;10,IF(AND(ISNUMBER('Test Sample Data'!F139),'Test Sample Data'!F139&lt;$B$1,'Test Sample Data'!F139&gt;0),'Test Sample Data'!F139,$B$1),"")</f>
        <v/>
      </c>
      <c r="G140" s="15" t="str">
        <f>IF(SUM('Test Sample Data'!G$3:G$98)&gt;10,IF(AND(ISNUMBER('Test Sample Data'!G139),'Test Sample Data'!G139&lt;$B$1,'Test Sample Data'!G139&gt;0),'Test Sample Data'!G139,$B$1),"")</f>
        <v/>
      </c>
      <c r="H140" s="15" t="str">
        <f>IF(SUM('Test Sample Data'!H$3:H$98)&gt;10,IF(AND(ISNUMBER('Test Sample Data'!H139),'Test Sample Data'!H139&lt;$B$1,'Test Sample Data'!H139&gt;0),'Test Sample Data'!H139,$B$1),"")</f>
        <v/>
      </c>
      <c r="I140" s="15" t="str">
        <f>IF(SUM('Test Sample Data'!I$3:I$98)&gt;10,IF(AND(ISNUMBER('Test Sample Data'!I139),'Test Sample Data'!I139&lt;$B$1,'Test Sample Data'!I139&gt;0),'Test Sample Data'!I139,$B$1),"")</f>
        <v/>
      </c>
      <c r="J140" s="15" t="str">
        <f>IF(SUM('Test Sample Data'!J$3:J$98)&gt;10,IF(AND(ISNUMBER('Test Sample Data'!J139),'Test Sample Data'!J139&lt;$B$1,'Test Sample Data'!J139&gt;0),'Test Sample Data'!J139,$B$1),"")</f>
        <v/>
      </c>
      <c r="K140" s="15" t="str">
        <f>IF(SUM('Test Sample Data'!K$3:K$98)&gt;10,IF(AND(ISNUMBER('Test Sample Data'!K139),'Test Sample Data'!K139&lt;$B$1,'Test Sample Data'!K139&gt;0),'Test Sample Data'!K139,$B$1),"")</f>
        <v/>
      </c>
      <c r="L140" s="15" t="str">
        <f>IF(SUM('Test Sample Data'!L$3:L$98)&gt;10,IF(AND(ISNUMBER('Test Sample Data'!L139),'Test Sample Data'!L139&lt;$B$1,'Test Sample Data'!L139&gt;0),'Test Sample Data'!L139,$B$1),"")</f>
        <v/>
      </c>
      <c r="M140" s="15" t="str">
        <f>IF(SUM('Test Sample Data'!M$3:M$98)&gt;10,IF(AND(ISNUMBER('Test Sample Data'!M139),'Test Sample Data'!M139&lt;$B$1,'Test Sample Data'!M139&gt;0),'Test Sample Data'!M139,$B$1),"")</f>
        <v/>
      </c>
      <c r="N140" s="15" t="str">
        <f>'Gene Table'!D139</f>
        <v>NM_001790</v>
      </c>
      <c r="O140" s="14" t="s">
        <v>169</v>
      </c>
      <c r="P140" s="15" t="str">
        <f>IF(SUM('Control Sample Data'!D$3:D$98)&gt;10,IF(AND(ISNUMBER('Control Sample Data'!D139),'Control Sample Data'!D139&lt;$B$1,'Control Sample Data'!D139&gt;0),'Control Sample Data'!D139,$B$1),"")</f>
        <v/>
      </c>
      <c r="Q140" s="15" t="str">
        <f>IF(SUM('Control Sample Data'!E$3:E$98)&gt;10,IF(AND(ISNUMBER('Control Sample Data'!E139),'Control Sample Data'!E139&lt;$B$1,'Control Sample Data'!E139&gt;0),'Control Sample Data'!E139,$B$1),"")</f>
        <v/>
      </c>
      <c r="R140" s="15" t="str">
        <f>IF(SUM('Control Sample Data'!F$3:F$98)&gt;10,IF(AND(ISNUMBER('Control Sample Data'!F139),'Control Sample Data'!F139&lt;$B$1,'Control Sample Data'!F139&gt;0),'Control Sample Data'!F139,$B$1),"")</f>
        <v/>
      </c>
      <c r="S140" s="15" t="str">
        <f>IF(SUM('Control Sample Data'!G$3:G$98)&gt;10,IF(AND(ISNUMBER('Control Sample Data'!G139),'Control Sample Data'!G139&lt;$B$1,'Control Sample Data'!G139&gt;0),'Control Sample Data'!G139,$B$1),"")</f>
        <v/>
      </c>
      <c r="T140" s="15" t="str">
        <f>IF(SUM('Control Sample Data'!H$3:H$98)&gt;10,IF(AND(ISNUMBER('Control Sample Data'!H139),'Control Sample Data'!H139&lt;$B$1,'Control Sample Data'!H139&gt;0),'Control Sample Data'!H139,$B$1),"")</f>
        <v/>
      </c>
      <c r="U140" s="15" t="str">
        <f>IF(SUM('Control Sample Data'!I$3:I$98)&gt;10,IF(AND(ISNUMBER('Control Sample Data'!I139),'Control Sample Data'!I139&lt;$B$1,'Control Sample Data'!I139&gt;0),'Control Sample Data'!I139,$B$1),"")</f>
        <v/>
      </c>
      <c r="V140" s="15" t="str">
        <f>IF(SUM('Control Sample Data'!J$3:J$98)&gt;10,IF(AND(ISNUMBER('Control Sample Data'!J139),'Control Sample Data'!J139&lt;$B$1,'Control Sample Data'!J139&gt;0),'Control Sample Data'!J139,$B$1),"")</f>
        <v/>
      </c>
      <c r="W140" s="15" t="str">
        <f>IF(SUM('Control Sample Data'!K$3:K$98)&gt;10,IF(AND(ISNUMBER('Control Sample Data'!K139),'Control Sample Data'!K139&lt;$B$1,'Control Sample Data'!K139&gt;0),'Control Sample Data'!K139,$B$1),"")</f>
        <v/>
      </c>
      <c r="X140" s="15" t="str">
        <f>IF(SUM('Control Sample Data'!L$3:L$98)&gt;10,IF(AND(ISNUMBER('Control Sample Data'!L139),'Control Sample Data'!L139&lt;$B$1,'Control Sample Data'!L139&gt;0),'Control Sample Data'!L139,$B$1),"")</f>
        <v/>
      </c>
      <c r="Y140" s="15" t="str">
        <f>IF(SUM('Control Sample Data'!M$3:M$98)&gt;10,IF(AND(ISNUMBER('Control Sample Data'!M139),'Control Sample Data'!M139&lt;$B$1,'Control Sample Data'!M139&gt;0),'Control Sample Data'!M139,$B$1),"")</f>
        <v/>
      </c>
      <c r="AT140" s="34" t="str">
        <f t="shared" si="130"/>
        <v/>
      </c>
      <c r="AU140" s="34" t="str">
        <f t="shared" si="131"/>
        <v/>
      </c>
      <c r="AV140" s="34" t="str">
        <f t="shared" si="132"/>
        <v/>
      </c>
      <c r="AW140" s="34" t="str">
        <f t="shared" si="133"/>
        <v/>
      </c>
      <c r="AX140" s="34" t="str">
        <f t="shared" si="134"/>
        <v/>
      </c>
      <c r="AY140" s="34" t="str">
        <f t="shared" si="135"/>
        <v/>
      </c>
      <c r="AZ140" s="34" t="str">
        <f t="shared" si="136"/>
        <v/>
      </c>
      <c r="BA140" s="34" t="str">
        <f t="shared" si="137"/>
        <v/>
      </c>
      <c r="BB140" s="34" t="str">
        <f t="shared" si="138"/>
        <v/>
      </c>
      <c r="BC140" s="34" t="str">
        <f t="shared" si="139"/>
        <v/>
      </c>
      <c r="BD140" s="34" t="str">
        <f t="shared" si="117"/>
        <v/>
      </c>
      <c r="BE140" s="34" t="str">
        <f t="shared" si="118"/>
        <v/>
      </c>
      <c r="BF140" s="34" t="str">
        <f t="shared" si="119"/>
        <v/>
      </c>
      <c r="BG140" s="34" t="str">
        <f t="shared" si="120"/>
        <v/>
      </c>
      <c r="BH140" s="34" t="str">
        <f t="shared" si="121"/>
        <v/>
      </c>
      <c r="BI140" s="34" t="str">
        <f t="shared" si="122"/>
        <v/>
      </c>
      <c r="BJ140" s="34" t="str">
        <f t="shared" si="123"/>
        <v/>
      </c>
      <c r="BK140" s="34" t="str">
        <f t="shared" si="124"/>
        <v/>
      </c>
      <c r="BL140" s="34" t="str">
        <f t="shared" si="125"/>
        <v/>
      </c>
      <c r="BM140" s="34" t="str">
        <f t="shared" si="126"/>
        <v/>
      </c>
      <c r="BN140" s="36" t="e">
        <f t="shared" si="127"/>
        <v>#DIV/0!</v>
      </c>
      <c r="BO140" s="36" t="e">
        <f t="shared" si="128"/>
        <v>#DIV/0!</v>
      </c>
      <c r="BP140" s="37" t="str">
        <f t="shared" si="140"/>
        <v/>
      </c>
      <c r="BQ140" s="37" t="str">
        <f t="shared" si="141"/>
        <v/>
      </c>
      <c r="BR140" s="37" t="str">
        <f t="shared" si="142"/>
        <v/>
      </c>
      <c r="BS140" s="37" t="str">
        <f t="shared" si="143"/>
        <v/>
      </c>
      <c r="BT140" s="37" t="str">
        <f t="shared" si="144"/>
        <v/>
      </c>
      <c r="BU140" s="37" t="str">
        <f t="shared" si="145"/>
        <v/>
      </c>
      <c r="BV140" s="37" t="str">
        <f t="shared" si="146"/>
        <v/>
      </c>
      <c r="BW140" s="37" t="str">
        <f t="shared" si="147"/>
        <v/>
      </c>
      <c r="BX140" s="37" t="str">
        <f t="shared" si="148"/>
        <v/>
      </c>
      <c r="BY140" s="37" t="str">
        <f t="shared" si="149"/>
        <v/>
      </c>
      <c r="BZ140" s="37" t="str">
        <f t="shared" si="150"/>
        <v/>
      </c>
      <c r="CA140" s="37" t="str">
        <f t="shared" si="151"/>
        <v/>
      </c>
      <c r="CB140" s="37" t="str">
        <f t="shared" si="152"/>
        <v/>
      </c>
      <c r="CC140" s="37" t="str">
        <f t="shared" si="153"/>
        <v/>
      </c>
      <c r="CD140" s="37" t="str">
        <f t="shared" si="154"/>
        <v/>
      </c>
      <c r="CE140" s="37" t="str">
        <f t="shared" si="155"/>
        <v/>
      </c>
      <c r="CF140" s="37" t="str">
        <f t="shared" si="156"/>
        <v/>
      </c>
      <c r="CG140" s="37" t="str">
        <f t="shared" si="157"/>
        <v/>
      </c>
      <c r="CH140" s="37" t="str">
        <f t="shared" si="158"/>
        <v/>
      </c>
      <c r="CI140" s="37" t="str">
        <f t="shared" si="159"/>
        <v/>
      </c>
    </row>
    <row r="141" spans="1:87">
      <c r="A141" s="16"/>
      <c r="B141" s="14" t="str">
        <f>'Gene Table'!D140</f>
        <v>NM_004358</v>
      </c>
      <c r="C141" s="14" t="s">
        <v>173</v>
      </c>
      <c r="D141" s="15" t="str">
        <f>IF(SUM('Test Sample Data'!D$3:D$98)&gt;10,IF(AND(ISNUMBER('Test Sample Data'!D140),'Test Sample Data'!D140&lt;$B$1,'Test Sample Data'!D140&gt;0),'Test Sample Data'!D140,$B$1),"")</f>
        <v/>
      </c>
      <c r="E141" s="15" t="str">
        <f>IF(SUM('Test Sample Data'!E$3:E$98)&gt;10,IF(AND(ISNUMBER('Test Sample Data'!E140),'Test Sample Data'!E140&lt;$B$1,'Test Sample Data'!E140&gt;0),'Test Sample Data'!E140,$B$1),"")</f>
        <v/>
      </c>
      <c r="F141" s="15" t="str">
        <f>IF(SUM('Test Sample Data'!F$3:F$98)&gt;10,IF(AND(ISNUMBER('Test Sample Data'!F140),'Test Sample Data'!F140&lt;$B$1,'Test Sample Data'!F140&gt;0),'Test Sample Data'!F140,$B$1),"")</f>
        <v/>
      </c>
      <c r="G141" s="15" t="str">
        <f>IF(SUM('Test Sample Data'!G$3:G$98)&gt;10,IF(AND(ISNUMBER('Test Sample Data'!G140),'Test Sample Data'!G140&lt;$B$1,'Test Sample Data'!G140&gt;0),'Test Sample Data'!G140,$B$1),"")</f>
        <v/>
      </c>
      <c r="H141" s="15" t="str">
        <f>IF(SUM('Test Sample Data'!H$3:H$98)&gt;10,IF(AND(ISNUMBER('Test Sample Data'!H140),'Test Sample Data'!H140&lt;$B$1,'Test Sample Data'!H140&gt;0),'Test Sample Data'!H140,$B$1),"")</f>
        <v/>
      </c>
      <c r="I141" s="15" t="str">
        <f>IF(SUM('Test Sample Data'!I$3:I$98)&gt;10,IF(AND(ISNUMBER('Test Sample Data'!I140),'Test Sample Data'!I140&lt;$B$1,'Test Sample Data'!I140&gt;0),'Test Sample Data'!I140,$B$1),"")</f>
        <v/>
      </c>
      <c r="J141" s="15" t="str">
        <f>IF(SUM('Test Sample Data'!J$3:J$98)&gt;10,IF(AND(ISNUMBER('Test Sample Data'!J140),'Test Sample Data'!J140&lt;$B$1,'Test Sample Data'!J140&gt;0),'Test Sample Data'!J140,$B$1),"")</f>
        <v/>
      </c>
      <c r="K141" s="15" t="str">
        <f>IF(SUM('Test Sample Data'!K$3:K$98)&gt;10,IF(AND(ISNUMBER('Test Sample Data'!K140),'Test Sample Data'!K140&lt;$B$1,'Test Sample Data'!K140&gt;0),'Test Sample Data'!K140,$B$1),"")</f>
        <v/>
      </c>
      <c r="L141" s="15" t="str">
        <f>IF(SUM('Test Sample Data'!L$3:L$98)&gt;10,IF(AND(ISNUMBER('Test Sample Data'!L140),'Test Sample Data'!L140&lt;$B$1,'Test Sample Data'!L140&gt;0),'Test Sample Data'!L140,$B$1),"")</f>
        <v/>
      </c>
      <c r="M141" s="15" t="str">
        <f>IF(SUM('Test Sample Data'!M$3:M$98)&gt;10,IF(AND(ISNUMBER('Test Sample Data'!M140),'Test Sample Data'!M140&lt;$B$1,'Test Sample Data'!M140&gt;0),'Test Sample Data'!M140,$B$1),"")</f>
        <v/>
      </c>
      <c r="N141" s="15" t="str">
        <f>'Gene Table'!D140</f>
        <v>NM_004358</v>
      </c>
      <c r="O141" s="14" t="s">
        <v>173</v>
      </c>
      <c r="P141" s="15" t="str">
        <f>IF(SUM('Control Sample Data'!D$3:D$98)&gt;10,IF(AND(ISNUMBER('Control Sample Data'!D140),'Control Sample Data'!D140&lt;$B$1,'Control Sample Data'!D140&gt;0),'Control Sample Data'!D140,$B$1),"")</f>
        <v/>
      </c>
      <c r="Q141" s="15" t="str">
        <f>IF(SUM('Control Sample Data'!E$3:E$98)&gt;10,IF(AND(ISNUMBER('Control Sample Data'!E140),'Control Sample Data'!E140&lt;$B$1,'Control Sample Data'!E140&gt;0),'Control Sample Data'!E140,$B$1),"")</f>
        <v/>
      </c>
      <c r="R141" s="15" t="str">
        <f>IF(SUM('Control Sample Data'!F$3:F$98)&gt;10,IF(AND(ISNUMBER('Control Sample Data'!F140),'Control Sample Data'!F140&lt;$B$1,'Control Sample Data'!F140&gt;0),'Control Sample Data'!F140,$B$1),"")</f>
        <v/>
      </c>
      <c r="S141" s="15" t="str">
        <f>IF(SUM('Control Sample Data'!G$3:G$98)&gt;10,IF(AND(ISNUMBER('Control Sample Data'!G140),'Control Sample Data'!G140&lt;$B$1,'Control Sample Data'!G140&gt;0),'Control Sample Data'!G140,$B$1),"")</f>
        <v/>
      </c>
      <c r="T141" s="15" t="str">
        <f>IF(SUM('Control Sample Data'!H$3:H$98)&gt;10,IF(AND(ISNUMBER('Control Sample Data'!H140),'Control Sample Data'!H140&lt;$B$1,'Control Sample Data'!H140&gt;0),'Control Sample Data'!H140,$B$1),"")</f>
        <v/>
      </c>
      <c r="U141" s="15" t="str">
        <f>IF(SUM('Control Sample Data'!I$3:I$98)&gt;10,IF(AND(ISNUMBER('Control Sample Data'!I140),'Control Sample Data'!I140&lt;$B$1,'Control Sample Data'!I140&gt;0),'Control Sample Data'!I140,$B$1),"")</f>
        <v/>
      </c>
      <c r="V141" s="15" t="str">
        <f>IF(SUM('Control Sample Data'!J$3:J$98)&gt;10,IF(AND(ISNUMBER('Control Sample Data'!J140),'Control Sample Data'!J140&lt;$B$1,'Control Sample Data'!J140&gt;0),'Control Sample Data'!J140,$B$1),"")</f>
        <v/>
      </c>
      <c r="W141" s="15" t="str">
        <f>IF(SUM('Control Sample Data'!K$3:K$98)&gt;10,IF(AND(ISNUMBER('Control Sample Data'!K140),'Control Sample Data'!K140&lt;$B$1,'Control Sample Data'!K140&gt;0),'Control Sample Data'!K140,$B$1),"")</f>
        <v/>
      </c>
      <c r="X141" s="15" t="str">
        <f>IF(SUM('Control Sample Data'!L$3:L$98)&gt;10,IF(AND(ISNUMBER('Control Sample Data'!L140),'Control Sample Data'!L140&lt;$B$1,'Control Sample Data'!L140&gt;0),'Control Sample Data'!L140,$B$1),"")</f>
        <v/>
      </c>
      <c r="Y141" s="15" t="str">
        <f>IF(SUM('Control Sample Data'!M$3:M$98)&gt;10,IF(AND(ISNUMBER('Control Sample Data'!M140),'Control Sample Data'!M140&lt;$B$1,'Control Sample Data'!M140&gt;0),'Control Sample Data'!M140,$B$1),"")</f>
        <v/>
      </c>
      <c r="AT141" s="34" t="str">
        <f t="shared" si="130"/>
        <v/>
      </c>
      <c r="AU141" s="34" t="str">
        <f t="shared" si="131"/>
        <v/>
      </c>
      <c r="AV141" s="34" t="str">
        <f t="shared" si="132"/>
        <v/>
      </c>
      <c r="AW141" s="34" t="str">
        <f t="shared" si="133"/>
        <v/>
      </c>
      <c r="AX141" s="34" t="str">
        <f t="shared" si="134"/>
        <v/>
      </c>
      <c r="AY141" s="34" t="str">
        <f t="shared" si="135"/>
        <v/>
      </c>
      <c r="AZ141" s="34" t="str">
        <f t="shared" si="136"/>
        <v/>
      </c>
      <c r="BA141" s="34" t="str">
        <f t="shared" si="137"/>
        <v/>
      </c>
      <c r="BB141" s="34" t="str">
        <f t="shared" si="138"/>
        <v/>
      </c>
      <c r="BC141" s="34" t="str">
        <f t="shared" si="139"/>
        <v/>
      </c>
      <c r="BD141" s="34" t="str">
        <f t="shared" si="117"/>
        <v/>
      </c>
      <c r="BE141" s="34" t="str">
        <f t="shared" si="118"/>
        <v/>
      </c>
      <c r="BF141" s="34" t="str">
        <f t="shared" si="119"/>
        <v/>
      </c>
      <c r="BG141" s="34" t="str">
        <f t="shared" si="120"/>
        <v/>
      </c>
      <c r="BH141" s="34" t="str">
        <f t="shared" si="121"/>
        <v/>
      </c>
      <c r="BI141" s="34" t="str">
        <f t="shared" si="122"/>
        <v/>
      </c>
      <c r="BJ141" s="34" t="str">
        <f t="shared" si="123"/>
        <v/>
      </c>
      <c r="BK141" s="34" t="str">
        <f t="shared" si="124"/>
        <v/>
      </c>
      <c r="BL141" s="34" t="str">
        <f t="shared" si="125"/>
        <v/>
      </c>
      <c r="BM141" s="34" t="str">
        <f t="shared" si="126"/>
        <v/>
      </c>
      <c r="BN141" s="36" t="e">
        <f t="shared" si="127"/>
        <v>#DIV/0!</v>
      </c>
      <c r="BO141" s="36" t="e">
        <f t="shared" si="128"/>
        <v>#DIV/0!</v>
      </c>
      <c r="BP141" s="37" t="str">
        <f t="shared" si="140"/>
        <v/>
      </c>
      <c r="BQ141" s="37" t="str">
        <f t="shared" si="141"/>
        <v/>
      </c>
      <c r="BR141" s="37" t="str">
        <f t="shared" si="142"/>
        <v/>
      </c>
      <c r="BS141" s="37" t="str">
        <f t="shared" si="143"/>
        <v/>
      </c>
      <c r="BT141" s="37" t="str">
        <f t="shared" si="144"/>
        <v/>
      </c>
      <c r="BU141" s="37" t="str">
        <f t="shared" si="145"/>
        <v/>
      </c>
      <c r="BV141" s="37" t="str">
        <f t="shared" si="146"/>
        <v/>
      </c>
      <c r="BW141" s="37" t="str">
        <f t="shared" si="147"/>
        <v/>
      </c>
      <c r="BX141" s="37" t="str">
        <f t="shared" si="148"/>
        <v/>
      </c>
      <c r="BY141" s="37" t="str">
        <f t="shared" si="149"/>
        <v/>
      </c>
      <c r="BZ141" s="37" t="str">
        <f t="shared" si="150"/>
        <v/>
      </c>
      <c r="CA141" s="37" t="str">
        <f t="shared" si="151"/>
        <v/>
      </c>
      <c r="CB141" s="37" t="str">
        <f t="shared" si="152"/>
        <v/>
      </c>
      <c r="CC141" s="37" t="str">
        <f t="shared" si="153"/>
        <v/>
      </c>
      <c r="CD141" s="37" t="str">
        <f t="shared" si="154"/>
        <v/>
      </c>
      <c r="CE141" s="37" t="str">
        <f t="shared" si="155"/>
        <v/>
      </c>
      <c r="CF141" s="37" t="str">
        <f t="shared" si="156"/>
        <v/>
      </c>
      <c r="CG141" s="37" t="str">
        <f t="shared" si="157"/>
        <v/>
      </c>
      <c r="CH141" s="37" t="str">
        <f t="shared" si="158"/>
        <v/>
      </c>
      <c r="CI141" s="37" t="str">
        <f t="shared" si="159"/>
        <v/>
      </c>
    </row>
    <row r="142" spans="1:87">
      <c r="A142" s="16"/>
      <c r="B142" s="14" t="str">
        <f>'Gene Table'!D141</f>
        <v>NM_001789</v>
      </c>
      <c r="C142" s="14" t="s">
        <v>177</v>
      </c>
      <c r="D142" s="15" t="str">
        <f>IF(SUM('Test Sample Data'!D$3:D$98)&gt;10,IF(AND(ISNUMBER('Test Sample Data'!D141),'Test Sample Data'!D141&lt;$B$1,'Test Sample Data'!D141&gt;0),'Test Sample Data'!D141,$B$1),"")</f>
        <v/>
      </c>
      <c r="E142" s="15" t="str">
        <f>IF(SUM('Test Sample Data'!E$3:E$98)&gt;10,IF(AND(ISNUMBER('Test Sample Data'!E141),'Test Sample Data'!E141&lt;$B$1,'Test Sample Data'!E141&gt;0),'Test Sample Data'!E141,$B$1),"")</f>
        <v/>
      </c>
      <c r="F142" s="15" t="str">
        <f>IF(SUM('Test Sample Data'!F$3:F$98)&gt;10,IF(AND(ISNUMBER('Test Sample Data'!F141),'Test Sample Data'!F141&lt;$B$1,'Test Sample Data'!F141&gt;0),'Test Sample Data'!F141,$B$1),"")</f>
        <v/>
      </c>
      <c r="G142" s="15" t="str">
        <f>IF(SUM('Test Sample Data'!G$3:G$98)&gt;10,IF(AND(ISNUMBER('Test Sample Data'!G141),'Test Sample Data'!G141&lt;$B$1,'Test Sample Data'!G141&gt;0),'Test Sample Data'!G141,$B$1),"")</f>
        <v/>
      </c>
      <c r="H142" s="15" t="str">
        <f>IF(SUM('Test Sample Data'!H$3:H$98)&gt;10,IF(AND(ISNUMBER('Test Sample Data'!H141),'Test Sample Data'!H141&lt;$B$1,'Test Sample Data'!H141&gt;0),'Test Sample Data'!H141,$B$1),"")</f>
        <v/>
      </c>
      <c r="I142" s="15" t="str">
        <f>IF(SUM('Test Sample Data'!I$3:I$98)&gt;10,IF(AND(ISNUMBER('Test Sample Data'!I141),'Test Sample Data'!I141&lt;$B$1,'Test Sample Data'!I141&gt;0),'Test Sample Data'!I141,$B$1),"")</f>
        <v/>
      </c>
      <c r="J142" s="15" t="str">
        <f>IF(SUM('Test Sample Data'!J$3:J$98)&gt;10,IF(AND(ISNUMBER('Test Sample Data'!J141),'Test Sample Data'!J141&lt;$B$1,'Test Sample Data'!J141&gt;0),'Test Sample Data'!J141,$B$1),"")</f>
        <v/>
      </c>
      <c r="K142" s="15" t="str">
        <f>IF(SUM('Test Sample Data'!K$3:K$98)&gt;10,IF(AND(ISNUMBER('Test Sample Data'!K141),'Test Sample Data'!K141&lt;$B$1,'Test Sample Data'!K141&gt;0),'Test Sample Data'!K141,$B$1),"")</f>
        <v/>
      </c>
      <c r="L142" s="15" t="str">
        <f>IF(SUM('Test Sample Data'!L$3:L$98)&gt;10,IF(AND(ISNUMBER('Test Sample Data'!L141),'Test Sample Data'!L141&lt;$B$1,'Test Sample Data'!L141&gt;0),'Test Sample Data'!L141,$B$1),"")</f>
        <v/>
      </c>
      <c r="M142" s="15" t="str">
        <f>IF(SUM('Test Sample Data'!M$3:M$98)&gt;10,IF(AND(ISNUMBER('Test Sample Data'!M141),'Test Sample Data'!M141&lt;$B$1,'Test Sample Data'!M141&gt;0),'Test Sample Data'!M141,$B$1),"")</f>
        <v/>
      </c>
      <c r="N142" s="15" t="str">
        <f>'Gene Table'!D141</f>
        <v>NM_001789</v>
      </c>
      <c r="O142" s="14" t="s">
        <v>177</v>
      </c>
      <c r="P142" s="15" t="str">
        <f>IF(SUM('Control Sample Data'!D$3:D$98)&gt;10,IF(AND(ISNUMBER('Control Sample Data'!D141),'Control Sample Data'!D141&lt;$B$1,'Control Sample Data'!D141&gt;0),'Control Sample Data'!D141,$B$1),"")</f>
        <v/>
      </c>
      <c r="Q142" s="15" t="str">
        <f>IF(SUM('Control Sample Data'!E$3:E$98)&gt;10,IF(AND(ISNUMBER('Control Sample Data'!E141),'Control Sample Data'!E141&lt;$B$1,'Control Sample Data'!E141&gt;0),'Control Sample Data'!E141,$B$1),"")</f>
        <v/>
      </c>
      <c r="R142" s="15" t="str">
        <f>IF(SUM('Control Sample Data'!F$3:F$98)&gt;10,IF(AND(ISNUMBER('Control Sample Data'!F141),'Control Sample Data'!F141&lt;$B$1,'Control Sample Data'!F141&gt;0),'Control Sample Data'!F141,$B$1),"")</f>
        <v/>
      </c>
      <c r="S142" s="15" t="str">
        <f>IF(SUM('Control Sample Data'!G$3:G$98)&gt;10,IF(AND(ISNUMBER('Control Sample Data'!G141),'Control Sample Data'!G141&lt;$B$1,'Control Sample Data'!G141&gt;0),'Control Sample Data'!G141,$B$1),"")</f>
        <v/>
      </c>
      <c r="T142" s="15" t="str">
        <f>IF(SUM('Control Sample Data'!H$3:H$98)&gt;10,IF(AND(ISNUMBER('Control Sample Data'!H141),'Control Sample Data'!H141&lt;$B$1,'Control Sample Data'!H141&gt;0),'Control Sample Data'!H141,$B$1),"")</f>
        <v/>
      </c>
      <c r="U142" s="15" t="str">
        <f>IF(SUM('Control Sample Data'!I$3:I$98)&gt;10,IF(AND(ISNUMBER('Control Sample Data'!I141),'Control Sample Data'!I141&lt;$B$1,'Control Sample Data'!I141&gt;0),'Control Sample Data'!I141,$B$1),"")</f>
        <v/>
      </c>
      <c r="V142" s="15" t="str">
        <f>IF(SUM('Control Sample Data'!J$3:J$98)&gt;10,IF(AND(ISNUMBER('Control Sample Data'!J141),'Control Sample Data'!J141&lt;$B$1,'Control Sample Data'!J141&gt;0),'Control Sample Data'!J141,$B$1),"")</f>
        <v/>
      </c>
      <c r="W142" s="15" t="str">
        <f>IF(SUM('Control Sample Data'!K$3:K$98)&gt;10,IF(AND(ISNUMBER('Control Sample Data'!K141),'Control Sample Data'!K141&lt;$B$1,'Control Sample Data'!K141&gt;0),'Control Sample Data'!K141,$B$1),"")</f>
        <v/>
      </c>
      <c r="X142" s="15" t="str">
        <f>IF(SUM('Control Sample Data'!L$3:L$98)&gt;10,IF(AND(ISNUMBER('Control Sample Data'!L141),'Control Sample Data'!L141&lt;$B$1,'Control Sample Data'!L141&gt;0),'Control Sample Data'!L141,$B$1),"")</f>
        <v/>
      </c>
      <c r="Y142" s="15" t="str">
        <f>IF(SUM('Control Sample Data'!M$3:M$98)&gt;10,IF(AND(ISNUMBER('Control Sample Data'!M141),'Control Sample Data'!M141&lt;$B$1,'Control Sample Data'!M141&gt;0),'Control Sample Data'!M141,$B$1),"")</f>
        <v/>
      </c>
      <c r="AT142" s="34" t="str">
        <f t="shared" si="130"/>
        <v/>
      </c>
      <c r="AU142" s="34" t="str">
        <f t="shared" si="131"/>
        <v/>
      </c>
      <c r="AV142" s="34" t="str">
        <f t="shared" si="132"/>
        <v/>
      </c>
      <c r="AW142" s="34" t="str">
        <f t="shared" si="133"/>
        <v/>
      </c>
      <c r="AX142" s="34" t="str">
        <f t="shared" si="134"/>
        <v/>
      </c>
      <c r="AY142" s="34" t="str">
        <f t="shared" si="135"/>
        <v/>
      </c>
      <c r="AZ142" s="34" t="str">
        <f t="shared" si="136"/>
        <v/>
      </c>
      <c r="BA142" s="34" t="str">
        <f t="shared" si="137"/>
        <v/>
      </c>
      <c r="BB142" s="34" t="str">
        <f t="shared" si="138"/>
        <v/>
      </c>
      <c r="BC142" s="34" t="str">
        <f t="shared" si="139"/>
        <v/>
      </c>
      <c r="BD142" s="34" t="str">
        <f t="shared" si="117"/>
        <v/>
      </c>
      <c r="BE142" s="34" t="str">
        <f t="shared" si="118"/>
        <v/>
      </c>
      <c r="BF142" s="34" t="str">
        <f t="shared" si="119"/>
        <v/>
      </c>
      <c r="BG142" s="34" t="str">
        <f t="shared" si="120"/>
        <v/>
      </c>
      <c r="BH142" s="34" t="str">
        <f t="shared" si="121"/>
        <v/>
      </c>
      <c r="BI142" s="34" t="str">
        <f t="shared" si="122"/>
        <v/>
      </c>
      <c r="BJ142" s="34" t="str">
        <f t="shared" si="123"/>
        <v/>
      </c>
      <c r="BK142" s="34" t="str">
        <f t="shared" si="124"/>
        <v/>
      </c>
      <c r="BL142" s="34" t="str">
        <f t="shared" si="125"/>
        <v/>
      </c>
      <c r="BM142" s="34" t="str">
        <f t="shared" si="126"/>
        <v/>
      </c>
      <c r="BN142" s="36" t="e">
        <f t="shared" si="127"/>
        <v>#DIV/0!</v>
      </c>
      <c r="BO142" s="36" t="e">
        <f t="shared" si="128"/>
        <v>#DIV/0!</v>
      </c>
      <c r="BP142" s="37" t="str">
        <f t="shared" si="140"/>
        <v/>
      </c>
      <c r="BQ142" s="37" t="str">
        <f t="shared" si="141"/>
        <v/>
      </c>
      <c r="BR142" s="37" t="str">
        <f t="shared" si="142"/>
        <v/>
      </c>
      <c r="BS142" s="37" t="str">
        <f t="shared" si="143"/>
        <v/>
      </c>
      <c r="BT142" s="37" t="str">
        <f t="shared" si="144"/>
        <v/>
      </c>
      <c r="BU142" s="37" t="str">
        <f t="shared" si="145"/>
        <v/>
      </c>
      <c r="BV142" s="37" t="str">
        <f t="shared" si="146"/>
        <v/>
      </c>
      <c r="BW142" s="37" t="str">
        <f t="shared" si="147"/>
        <v/>
      </c>
      <c r="BX142" s="37" t="str">
        <f t="shared" si="148"/>
        <v/>
      </c>
      <c r="BY142" s="37" t="str">
        <f t="shared" si="149"/>
        <v/>
      </c>
      <c r="BZ142" s="37" t="str">
        <f t="shared" si="150"/>
        <v/>
      </c>
      <c r="CA142" s="37" t="str">
        <f t="shared" si="151"/>
        <v/>
      </c>
      <c r="CB142" s="37" t="str">
        <f t="shared" si="152"/>
        <v/>
      </c>
      <c r="CC142" s="37" t="str">
        <f t="shared" si="153"/>
        <v/>
      </c>
      <c r="CD142" s="37" t="str">
        <f t="shared" si="154"/>
        <v/>
      </c>
      <c r="CE142" s="37" t="str">
        <f t="shared" si="155"/>
        <v/>
      </c>
      <c r="CF142" s="37" t="str">
        <f t="shared" si="156"/>
        <v/>
      </c>
      <c r="CG142" s="37" t="str">
        <f t="shared" si="157"/>
        <v/>
      </c>
      <c r="CH142" s="37" t="str">
        <f t="shared" si="158"/>
        <v/>
      </c>
      <c r="CI142" s="37" t="str">
        <f t="shared" si="159"/>
        <v/>
      </c>
    </row>
    <row r="143" spans="1:87">
      <c r="A143" s="16"/>
      <c r="B143" s="14" t="str">
        <f>'Gene Table'!D142</f>
        <v>NM_014781</v>
      </c>
      <c r="C143" s="14" t="s">
        <v>181</v>
      </c>
      <c r="D143" s="15" t="str">
        <f>IF(SUM('Test Sample Data'!D$3:D$98)&gt;10,IF(AND(ISNUMBER('Test Sample Data'!D142),'Test Sample Data'!D142&lt;$B$1,'Test Sample Data'!D142&gt;0),'Test Sample Data'!D142,$B$1),"")</f>
        <v/>
      </c>
      <c r="E143" s="15" t="str">
        <f>IF(SUM('Test Sample Data'!E$3:E$98)&gt;10,IF(AND(ISNUMBER('Test Sample Data'!E142),'Test Sample Data'!E142&lt;$B$1,'Test Sample Data'!E142&gt;0),'Test Sample Data'!E142,$B$1),"")</f>
        <v/>
      </c>
      <c r="F143" s="15" t="str">
        <f>IF(SUM('Test Sample Data'!F$3:F$98)&gt;10,IF(AND(ISNUMBER('Test Sample Data'!F142),'Test Sample Data'!F142&lt;$B$1,'Test Sample Data'!F142&gt;0),'Test Sample Data'!F142,$B$1),"")</f>
        <v/>
      </c>
      <c r="G143" s="15" t="str">
        <f>IF(SUM('Test Sample Data'!G$3:G$98)&gt;10,IF(AND(ISNUMBER('Test Sample Data'!G142),'Test Sample Data'!G142&lt;$B$1,'Test Sample Data'!G142&gt;0),'Test Sample Data'!G142,$B$1),"")</f>
        <v/>
      </c>
      <c r="H143" s="15" t="str">
        <f>IF(SUM('Test Sample Data'!H$3:H$98)&gt;10,IF(AND(ISNUMBER('Test Sample Data'!H142),'Test Sample Data'!H142&lt;$B$1,'Test Sample Data'!H142&gt;0),'Test Sample Data'!H142,$B$1),"")</f>
        <v/>
      </c>
      <c r="I143" s="15" t="str">
        <f>IF(SUM('Test Sample Data'!I$3:I$98)&gt;10,IF(AND(ISNUMBER('Test Sample Data'!I142),'Test Sample Data'!I142&lt;$B$1,'Test Sample Data'!I142&gt;0),'Test Sample Data'!I142,$B$1),"")</f>
        <v/>
      </c>
      <c r="J143" s="15" t="str">
        <f>IF(SUM('Test Sample Data'!J$3:J$98)&gt;10,IF(AND(ISNUMBER('Test Sample Data'!J142),'Test Sample Data'!J142&lt;$B$1,'Test Sample Data'!J142&gt;0),'Test Sample Data'!J142,$B$1),"")</f>
        <v/>
      </c>
      <c r="K143" s="15" t="str">
        <f>IF(SUM('Test Sample Data'!K$3:K$98)&gt;10,IF(AND(ISNUMBER('Test Sample Data'!K142),'Test Sample Data'!K142&lt;$B$1,'Test Sample Data'!K142&gt;0),'Test Sample Data'!K142,$B$1),"")</f>
        <v/>
      </c>
      <c r="L143" s="15" t="str">
        <f>IF(SUM('Test Sample Data'!L$3:L$98)&gt;10,IF(AND(ISNUMBER('Test Sample Data'!L142),'Test Sample Data'!L142&lt;$B$1,'Test Sample Data'!L142&gt;0),'Test Sample Data'!L142,$B$1),"")</f>
        <v/>
      </c>
      <c r="M143" s="15" t="str">
        <f>IF(SUM('Test Sample Data'!M$3:M$98)&gt;10,IF(AND(ISNUMBER('Test Sample Data'!M142),'Test Sample Data'!M142&lt;$B$1,'Test Sample Data'!M142&gt;0),'Test Sample Data'!M142,$B$1),"")</f>
        <v/>
      </c>
      <c r="N143" s="15" t="str">
        <f>'Gene Table'!D142</f>
        <v>NM_014781</v>
      </c>
      <c r="O143" s="14" t="s">
        <v>181</v>
      </c>
      <c r="P143" s="15" t="str">
        <f>IF(SUM('Control Sample Data'!D$3:D$98)&gt;10,IF(AND(ISNUMBER('Control Sample Data'!D142),'Control Sample Data'!D142&lt;$B$1,'Control Sample Data'!D142&gt;0),'Control Sample Data'!D142,$B$1),"")</f>
        <v/>
      </c>
      <c r="Q143" s="15" t="str">
        <f>IF(SUM('Control Sample Data'!E$3:E$98)&gt;10,IF(AND(ISNUMBER('Control Sample Data'!E142),'Control Sample Data'!E142&lt;$B$1,'Control Sample Data'!E142&gt;0),'Control Sample Data'!E142,$B$1),"")</f>
        <v/>
      </c>
      <c r="R143" s="15" t="str">
        <f>IF(SUM('Control Sample Data'!F$3:F$98)&gt;10,IF(AND(ISNUMBER('Control Sample Data'!F142),'Control Sample Data'!F142&lt;$B$1,'Control Sample Data'!F142&gt;0),'Control Sample Data'!F142,$B$1),"")</f>
        <v/>
      </c>
      <c r="S143" s="15" t="str">
        <f>IF(SUM('Control Sample Data'!G$3:G$98)&gt;10,IF(AND(ISNUMBER('Control Sample Data'!G142),'Control Sample Data'!G142&lt;$B$1,'Control Sample Data'!G142&gt;0),'Control Sample Data'!G142,$B$1),"")</f>
        <v/>
      </c>
      <c r="T143" s="15" t="str">
        <f>IF(SUM('Control Sample Data'!H$3:H$98)&gt;10,IF(AND(ISNUMBER('Control Sample Data'!H142),'Control Sample Data'!H142&lt;$B$1,'Control Sample Data'!H142&gt;0),'Control Sample Data'!H142,$B$1),"")</f>
        <v/>
      </c>
      <c r="U143" s="15" t="str">
        <f>IF(SUM('Control Sample Data'!I$3:I$98)&gt;10,IF(AND(ISNUMBER('Control Sample Data'!I142),'Control Sample Data'!I142&lt;$B$1,'Control Sample Data'!I142&gt;0),'Control Sample Data'!I142,$B$1),"")</f>
        <v/>
      </c>
      <c r="V143" s="15" t="str">
        <f>IF(SUM('Control Sample Data'!J$3:J$98)&gt;10,IF(AND(ISNUMBER('Control Sample Data'!J142),'Control Sample Data'!J142&lt;$B$1,'Control Sample Data'!J142&gt;0),'Control Sample Data'!J142,$B$1),"")</f>
        <v/>
      </c>
      <c r="W143" s="15" t="str">
        <f>IF(SUM('Control Sample Data'!K$3:K$98)&gt;10,IF(AND(ISNUMBER('Control Sample Data'!K142),'Control Sample Data'!K142&lt;$B$1,'Control Sample Data'!K142&gt;0),'Control Sample Data'!K142,$B$1),"")</f>
        <v/>
      </c>
      <c r="X143" s="15" t="str">
        <f>IF(SUM('Control Sample Data'!L$3:L$98)&gt;10,IF(AND(ISNUMBER('Control Sample Data'!L142),'Control Sample Data'!L142&lt;$B$1,'Control Sample Data'!L142&gt;0),'Control Sample Data'!L142,$B$1),"")</f>
        <v/>
      </c>
      <c r="Y143" s="15" t="str">
        <f>IF(SUM('Control Sample Data'!M$3:M$98)&gt;10,IF(AND(ISNUMBER('Control Sample Data'!M142),'Control Sample Data'!M142&lt;$B$1,'Control Sample Data'!M142&gt;0),'Control Sample Data'!M142,$B$1),"")</f>
        <v/>
      </c>
      <c r="AT143" s="34" t="str">
        <f t="shared" si="130"/>
        <v/>
      </c>
      <c r="AU143" s="34" t="str">
        <f t="shared" si="131"/>
        <v/>
      </c>
      <c r="AV143" s="34" t="str">
        <f t="shared" si="132"/>
        <v/>
      </c>
      <c r="AW143" s="34" t="str">
        <f t="shared" si="133"/>
        <v/>
      </c>
      <c r="AX143" s="34" t="str">
        <f t="shared" si="134"/>
        <v/>
      </c>
      <c r="AY143" s="34" t="str">
        <f t="shared" si="135"/>
        <v/>
      </c>
      <c r="AZ143" s="34" t="str">
        <f t="shared" si="136"/>
        <v/>
      </c>
      <c r="BA143" s="34" t="str">
        <f t="shared" si="137"/>
        <v/>
      </c>
      <c r="BB143" s="34" t="str">
        <f t="shared" si="138"/>
        <v/>
      </c>
      <c r="BC143" s="34" t="str">
        <f t="shared" si="139"/>
        <v/>
      </c>
      <c r="BD143" s="34" t="str">
        <f t="shared" si="117"/>
        <v/>
      </c>
      <c r="BE143" s="34" t="str">
        <f t="shared" si="118"/>
        <v/>
      </c>
      <c r="BF143" s="34" t="str">
        <f t="shared" si="119"/>
        <v/>
      </c>
      <c r="BG143" s="34" t="str">
        <f t="shared" si="120"/>
        <v/>
      </c>
      <c r="BH143" s="34" t="str">
        <f t="shared" si="121"/>
        <v/>
      </c>
      <c r="BI143" s="34" t="str">
        <f t="shared" si="122"/>
        <v/>
      </c>
      <c r="BJ143" s="34" t="str">
        <f t="shared" si="123"/>
        <v/>
      </c>
      <c r="BK143" s="34" t="str">
        <f t="shared" si="124"/>
        <v/>
      </c>
      <c r="BL143" s="34" t="str">
        <f t="shared" si="125"/>
        <v/>
      </c>
      <c r="BM143" s="34" t="str">
        <f t="shared" si="126"/>
        <v/>
      </c>
      <c r="BN143" s="36" t="e">
        <f t="shared" si="127"/>
        <v>#DIV/0!</v>
      </c>
      <c r="BO143" s="36" t="e">
        <f t="shared" si="128"/>
        <v>#DIV/0!</v>
      </c>
      <c r="BP143" s="37" t="str">
        <f t="shared" si="140"/>
        <v/>
      </c>
      <c r="BQ143" s="37" t="str">
        <f t="shared" si="141"/>
        <v/>
      </c>
      <c r="BR143" s="37" t="str">
        <f t="shared" si="142"/>
        <v/>
      </c>
      <c r="BS143" s="37" t="str">
        <f t="shared" si="143"/>
        <v/>
      </c>
      <c r="BT143" s="37" t="str">
        <f t="shared" si="144"/>
        <v/>
      </c>
      <c r="BU143" s="37" t="str">
        <f t="shared" si="145"/>
        <v/>
      </c>
      <c r="BV143" s="37" t="str">
        <f t="shared" si="146"/>
        <v/>
      </c>
      <c r="BW143" s="37" t="str">
        <f t="shared" si="147"/>
        <v/>
      </c>
      <c r="BX143" s="37" t="str">
        <f t="shared" si="148"/>
        <v/>
      </c>
      <c r="BY143" s="37" t="str">
        <f t="shared" si="149"/>
        <v/>
      </c>
      <c r="BZ143" s="37" t="str">
        <f t="shared" si="150"/>
        <v/>
      </c>
      <c r="CA143" s="37" t="str">
        <f t="shared" si="151"/>
        <v/>
      </c>
      <c r="CB143" s="37" t="str">
        <f t="shared" si="152"/>
        <v/>
      </c>
      <c r="CC143" s="37" t="str">
        <f t="shared" si="153"/>
        <v/>
      </c>
      <c r="CD143" s="37" t="str">
        <f t="shared" si="154"/>
        <v/>
      </c>
      <c r="CE143" s="37" t="str">
        <f t="shared" si="155"/>
        <v/>
      </c>
      <c r="CF143" s="37" t="str">
        <f t="shared" si="156"/>
        <v/>
      </c>
      <c r="CG143" s="37" t="str">
        <f t="shared" si="157"/>
        <v/>
      </c>
      <c r="CH143" s="37" t="str">
        <f t="shared" si="158"/>
        <v/>
      </c>
      <c r="CI143" s="37" t="str">
        <f t="shared" si="159"/>
        <v/>
      </c>
    </row>
    <row r="144" spans="1:87">
      <c r="A144" s="16"/>
      <c r="B144" s="14" t="str">
        <f>'Gene Table'!D143</f>
        <v>NM_018834</v>
      </c>
      <c r="C144" s="14" t="s">
        <v>185</v>
      </c>
      <c r="D144" s="15" t="str">
        <f>IF(SUM('Test Sample Data'!D$3:D$98)&gt;10,IF(AND(ISNUMBER('Test Sample Data'!D143),'Test Sample Data'!D143&lt;$B$1,'Test Sample Data'!D143&gt;0),'Test Sample Data'!D143,$B$1),"")</f>
        <v/>
      </c>
      <c r="E144" s="15" t="str">
        <f>IF(SUM('Test Sample Data'!E$3:E$98)&gt;10,IF(AND(ISNUMBER('Test Sample Data'!E143),'Test Sample Data'!E143&lt;$B$1,'Test Sample Data'!E143&gt;0),'Test Sample Data'!E143,$B$1),"")</f>
        <v/>
      </c>
      <c r="F144" s="15" t="str">
        <f>IF(SUM('Test Sample Data'!F$3:F$98)&gt;10,IF(AND(ISNUMBER('Test Sample Data'!F143),'Test Sample Data'!F143&lt;$B$1,'Test Sample Data'!F143&gt;0),'Test Sample Data'!F143,$B$1),"")</f>
        <v/>
      </c>
      <c r="G144" s="15" t="str">
        <f>IF(SUM('Test Sample Data'!G$3:G$98)&gt;10,IF(AND(ISNUMBER('Test Sample Data'!G143),'Test Sample Data'!G143&lt;$B$1,'Test Sample Data'!G143&gt;0),'Test Sample Data'!G143,$B$1),"")</f>
        <v/>
      </c>
      <c r="H144" s="15" t="str">
        <f>IF(SUM('Test Sample Data'!H$3:H$98)&gt;10,IF(AND(ISNUMBER('Test Sample Data'!H143),'Test Sample Data'!H143&lt;$B$1,'Test Sample Data'!H143&gt;0),'Test Sample Data'!H143,$B$1),"")</f>
        <v/>
      </c>
      <c r="I144" s="15" t="str">
        <f>IF(SUM('Test Sample Data'!I$3:I$98)&gt;10,IF(AND(ISNUMBER('Test Sample Data'!I143),'Test Sample Data'!I143&lt;$B$1,'Test Sample Data'!I143&gt;0),'Test Sample Data'!I143,$B$1),"")</f>
        <v/>
      </c>
      <c r="J144" s="15" t="str">
        <f>IF(SUM('Test Sample Data'!J$3:J$98)&gt;10,IF(AND(ISNUMBER('Test Sample Data'!J143),'Test Sample Data'!J143&lt;$B$1,'Test Sample Data'!J143&gt;0),'Test Sample Data'!J143,$B$1),"")</f>
        <v/>
      </c>
      <c r="K144" s="15" t="str">
        <f>IF(SUM('Test Sample Data'!K$3:K$98)&gt;10,IF(AND(ISNUMBER('Test Sample Data'!K143),'Test Sample Data'!K143&lt;$B$1,'Test Sample Data'!K143&gt;0),'Test Sample Data'!K143,$B$1),"")</f>
        <v/>
      </c>
      <c r="L144" s="15" t="str">
        <f>IF(SUM('Test Sample Data'!L$3:L$98)&gt;10,IF(AND(ISNUMBER('Test Sample Data'!L143),'Test Sample Data'!L143&lt;$B$1,'Test Sample Data'!L143&gt;0),'Test Sample Data'!L143,$B$1),"")</f>
        <v/>
      </c>
      <c r="M144" s="15" t="str">
        <f>IF(SUM('Test Sample Data'!M$3:M$98)&gt;10,IF(AND(ISNUMBER('Test Sample Data'!M143),'Test Sample Data'!M143&lt;$B$1,'Test Sample Data'!M143&gt;0),'Test Sample Data'!M143,$B$1),"")</f>
        <v/>
      </c>
      <c r="N144" s="15" t="str">
        <f>'Gene Table'!D143</f>
        <v>NM_018834</v>
      </c>
      <c r="O144" s="14" t="s">
        <v>185</v>
      </c>
      <c r="P144" s="15" t="str">
        <f>IF(SUM('Control Sample Data'!D$3:D$98)&gt;10,IF(AND(ISNUMBER('Control Sample Data'!D143),'Control Sample Data'!D143&lt;$B$1,'Control Sample Data'!D143&gt;0),'Control Sample Data'!D143,$B$1),"")</f>
        <v/>
      </c>
      <c r="Q144" s="15" t="str">
        <f>IF(SUM('Control Sample Data'!E$3:E$98)&gt;10,IF(AND(ISNUMBER('Control Sample Data'!E143),'Control Sample Data'!E143&lt;$B$1,'Control Sample Data'!E143&gt;0),'Control Sample Data'!E143,$B$1),"")</f>
        <v/>
      </c>
      <c r="R144" s="15" t="str">
        <f>IF(SUM('Control Sample Data'!F$3:F$98)&gt;10,IF(AND(ISNUMBER('Control Sample Data'!F143),'Control Sample Data'!F143&lt;$B$1,'Control Sample Data'!F143&gt;0),'Control Sample Data'!F143,$B$1),"")</f>
        <v/>
      </c>
      <c r="S144" s="15" t="str">
        <f>IF(SUM('Control Sample Data'!G$3:G$98)&gt;10,IF(AND(ISNUMBER('Control Sample Data'!G143),'Control Sample Data'!G143&lt;$B$1,'Control Sample Data'!G143&gt;0),'Control Sample Data'!G143,$B$1),"")</f>
        <v/>
      </c>
      <c r="T144" s="15" t="str">
        <f>IF(SUM('Control Sample Data'!H$3:H$98)&gt;10,IF(AND(ISNUMBER('Control Sample Data'!H143),'Control Sample Data'!H143&lt;$B$1,'Control Sample Data'!H143&gt;0),'Control Sample Data'!H143,$B$1),"")</f>
        <v/>
      </c>
      <c r="U144" s="15" t="str">
        <f>IF(SUM('Control Sample Data'!I$3:I$98)&gt;10,IF(AND(ISNUMBER('Control Sample Data'!I143),'Control Sample Data'!I143&lt;$B$1,'Control Sample Data'!I143&gt;0),'Control Sample Data'!I143,$B$1),"")</f>
        <v/>
      </c>
      <c r="V144" s="15" t="str">
        <f>IF(SUM('Control Sample Data'!J$3:J$98)&gt;10,IF(AND(ISNUMBER('Control Sample Data'!J143),'Control Sample Data'!J143&lt;$B$1,'Control Sample Data'!J143&gt;0),'Control Sample Data'!J143,$B$1),"")</f>
        <v/>
      </c>
      <c r="W144" s="15" t="str">
        <f>IF(SUM('Control Sample Data'!K$3:K$98)&gt;10,IF(AND(ISNUMBER('Control Sample Data'!K143),'Control Sample Data'!K143&lt;$B$1,'Control Sample Data'!K143&gt;0),'Control Sample Data'!K143,$B$1),"")</f>
        <v/>
      </c>
      <c r="X144" s="15" t="str">
        <f>IF(SUM('Control Sample Data'!L$3:L$98)&gt;10,IF(AND(ISNUMBER('Control Sample Data'!L143),'Control Sample Data'!L143&lt;$B$1,'Control Sample Data'!L143&gt;0),'Control Sample Data'!L143,$B$1),"")</f>
        <v/>
      </c>
      <c r="Y144" s="15" t="str">
        <f>IF(SUM('Control Sample Data'!M$3:M$98)&gt;10,IF(AND(ISNUMBER('Control Sample Data'!M143),'Control Sample Data'!M143&lt;$B$1,'Control Sample Data'!M143&gt;0),'Control Sample Data'!M143,$B$1),"")</f>
        <v/>
      </c>
      <c r="AT144" s="34" t="str">
        <f t="shared" si="130"/>
        <v/>
      </c>
      <c r="AU144" s="34" t="str">
        <f t="shared" si="131"/>
        <v/>
      </c>
      <c r="AV144" s="34" t="str">
        <f t="shared" si="132"/>
        <v/>
      </c>
      <c r="AW144" s="34" t="str">
        <f t="shared" si="133"/>
        <v/>
      </c>
      <c r="AX144" s="34" t="str">
        <f t="shared" si="134"/>
        <v/>
      </c>
      <c r="AY144" s="34" t="str">
        <f t="shared" si="135"/>
        <v/>
      </c>
      <c r="AZ144" s="34" t="str">
        <f t="shared" si="136"/>
        <v/>
      </c>
      <c r="BA144" s="34" t="str">
        <f t="shared" si="137"/>
        <v/>
      </c>
      <c r="BB144" s="34" t="str">
        <f t="shared" si="138"/>
        <v/>
      </c>
      <c r="BC144" s="34" t="str">
        <f t="shared" si="139"/>
        <v/>
      </c>
      <c r="BD144" s="34" t="str">
        <f t="shared" si="117"/>
        <v/>
      </c>
      <c r="BE144" s="34" t="str">
        <f t="shared" si="118"/>
        <v/>
      </c>
      <c r="BF144" s="34" t="str">
        <f t="shared" si="119"/>
        <v/>
      </c>
      <c r="BG144" s="34" t="str">
        <f t="shared" si="120"/>
        <v/>
      </c>
      <c r="BH144" s="34" t="str">
        <f t="shared" si="121"/>
        <v/>
      </c>
      <c r="BI144" s="34" t="str">
        <f t="shared" si="122"/>
        <v/>
      </c>
      <c r="BJ144" s="34" t="str">
        <f t="shared" si="123"/>
        <v/>
      </c>
      <c r="BK144" s="34" t="str">
        <f t="shared" si="124"/>
        <v/>
      </c>
      <c r="BL144" s="34" t="str">
        <f t="shared" si="125"/>
        <v/>
      </c>
      <c r="BM144" s="34" t="str">
        <f t="shared" si="126"/>
        <v/>
      </c>
      <c r="BN144" s="36" t="e">
        <f t="shared" si="127"/>
        <v>#DIV/0!</v>
      </c>
      <c r="BO144" s="36" t="e">
        <f t="shared" si="128"/>
        <v>#DIV/0!</v>
      </c>
      <c r="BP144" s="37" t="str">
        <f t="shared" si="140"/>
        <v/>
      </c>
      <c r="BQ144" s="37" t="str">
        <f t="shared" si="141"/>
        <v/>
      </c>
      <c r="BR144" s="37" t="str">
        <f t="shared" si="142"/>
        <v/>
      </c>
      <c r="BS144" s="37" t="str">
        <f t="shared" si="143"/>
        <v/>
      </c>
      <c r="BT144" s="37" t="str">
        <f t="shared" si="144"/>
        <v/>
      </c>
      <c r="BU144" s="37" t="str">
        <f t="shared" si="145"/>
        <v/>
      </c>
      <c r="BV144" s="37" t="str">
        <f t="shared" si="146"/>
        <v/>
      </c>
      <c r="BW144" s="37" t="str">
        <f t="shared" si="147"/>
        <v/>
      </c>
      <c r="BX144" s="37" t="str">
        <f t="shared" si="148"/>
        <v/>
      </c>
      <c r="BY144" s="37" t="str">
        <f t="shared" si="149"/>
        <v/>
      </c>
      <c r="BZ144" s="37" t="str">
        <f t="shared" si="150"/>
        <v/>
      </c>
      <c r="CA144" s="37" t="str">
        <f t="shared" si="151"/>
        <v/>
      </c>
      <c r="CB144" s="37" t="str">
        <f t="shared" si="152"/>
        <v/>
      </c>
      <c r="CC144" s="37" t="str">
        <f t="shared" si="153"/>
        <v/>
      </c>
      <c r="CD144" s="37" t="str">
        <f t="shared" si="154"/>
        <v/>
      </c>
      <c r="CE144" s="37" t="str">
        <f t="shared" si="155"/>
        <v/>
      </c>
      <c r="CF144" s="37" t="str">
        <f t="shared" si="156"/>
        <v/>
      </c>
      <c r="CG144" s="37" t="str">
        <f t="shared" si="157"/>
        <v/>
      </c>
      <c r="CH144" s="37" t="str">
        <f t="shared" si="158"/>
        <v/>
      </c>
      <c r="CI144" s="37" t="str">
        <f t="shared" si="159"/>
        <v/>
      </c>
    </row>
    <row r="145" spans="1:87">
      <c r="A145" s="16"/>
      <c r="B145" s="14" t="str">
        <f>'Gene Table'!D144</f>
        <v>NM_004356</v>
      </c>
      <c r="C145" s="14" t="s">
        <v>189</v>
      </c>
      <c r="D145" s="15" t="str">
        <f>IF(SUM('Test Sample Data'!D$3:D$98)&gt;10,IF(AND(ISNUMBER('Test Sample Data'!D144),'Test Sample Data'!D144&lt;$B$1,'Test Sample Data'!D144&gt;0),'Test Sample Data'!D144,$B$1),"")</f>
        <v/>
      </c>
      <c r="E145" s="15" t="str">
        <f>IF(SUM('Test Sample Data'!E$3:E$98)&gt;10,IF(AND(ISNUMBER('Test Sample Data'!E144),'Test Sample Data'!E144&lt;$B$1,'Test Sample Data'!E144&gt;0),'Test Sample Data'!E144,$B$1),"")</f>
        <v/>
      </c>
      <c r="F145" s="15" t="str">
        <f>IF(SUM('Test Sample Data'!F$3:F$98)&gt;10,IF(AND(ISNUMBER('Test Sample Data'!F144),'Test Sample Data'!F144&lt;$B$1,'Test Sample Data'!F144&gt;0),'Test Sample Data'!F144,$B$1),"")</f>
        <v/>
      </c>
      <c r="G145" s="15" t="str">
        <f>IF(SUM('Test Sample Data'!G$3:G$98)&gt;10,IF(AND(ISNUMBER('Test Sample Data'!G144),'Test Sample Data'!G144&lt;$B$1,'Test Sample Data'!G144&gt;0),'Test Sample Data'!G144,$B$1),"")</f>
        <v/>
      </c>
      <c r="H145" s="15" t="str">
        <f>IF(SUM('Test Sample Data'!H$3:H$98)&gt;10,IF(AND(ISNUMBER('Test Sample Data'!H144),'Test Sample Data'!H144&lt;$B$1,'Test Sample Data'!H144&gt;0),'Test Sample Data'!H144,$B$1),"")</f>
        <v/>
      </c>
      <c r="I145" s="15" t="str">
        <f>IF(SUM('Test Sample Data'!I$3:I$98)&gt;10,IF(AND(ISNUMBER('Test Sample Data'!I144),'Test Sample Data'!I144&lt;$B$1,'Test Sample Data'!I144&gt;0),'Test Sample Data'!I144,$B$1),"")</f>
        <v/>
      </c>
      <c r="J145" s="15" t="str">
        <f>IF(SUM('Test Sample Data'!J$3:J$98)&gt;10,IF(AND(ISNUMBER('Test Sample Data'!J144),'Test Sample Data'!J144&lt;$B$1,'Test Sample Data'!J144&gt;0),'Test Sample Data'!J144,$B$1),"")</f>
        <v/>
      </c>
      <c r="K145" s="15" t="str">
        <f>IF(SUM('Test Sample Data'!K$3:K$98)&gt;10,IF(AND(ISNUMBER('Test Sample Data'!K144),'Test Sample Data'!K144&lt;$B$1,'Test Sample Data'!K144&gt;0),'Test Sample Data'!K144,$B$1),"")</f>
        <v/>
      </c>
      <c r="L145" s="15" t="str">
        <f>IF(SUM('Test Sample Data'!L$3:L$98)&gt;10,IF(AND(ISNUMBER('Test Sample Data'!L144),'Test Sample Data'!L144&lt;$B$1,'Test Sample Data'!L144&gt;0),'Test Sample Data'!L144,$B$1),"")</f>
        <v/>
      </c>
      <c r="M145" s="15" t="str">
        <f>IF(SUM('Test Sample Data'!M$3:M$98)&gt;10,IF(AND(ISNUMBER('Test Sample Data'!M144),'Test Sample Data'!M144&lt;$B$1,'Test Sample Data'!M144&gt;0),'Test Sample Data'!M144,$B$1),"")</f>
        <v/>
      </c>
      <c r="N145" s="15" t="str">
        <f>'Gene Table'!D144</f>
        <v>NM_004356</v>
      </c>
      <c r="O145" s="14" t="s">
        <v>189</v>
      </c>
      <c r="P145" s="15" t="str">
        <f>IF(SUM('Control Sample Data'!D$3:D$98)&gt;10,IF(AND(ISNUMBER('Control Sample Data'!D144),'Control Sample Data'!D144&lt;$B$1,'Control Sample Data'!D144&gt;0),'Control Sample Data'!D144,$B$1),"")</f>
        <v/>
      </c>
      <c r="Q145" s="15" t="str">
        <f>IF(SUM('Control Sample Data'!E$3:E$98)&gt;10,IF(AND(ISNUMBER('Control Sample Data'!E144),'Control Sample Data'!E144&lt;$B$1,'Control Sample Data'!E144&gt;0),'Control Sample Data'!E144,$B$1),"")</f>
        <v/>
      </c>
      <c r="R145" s="15" t="str">
        <f>IF(SUM('Control Sample Data'!F$3:F$98)&gt;10,IF(AND(ISNUMBER('Control Sample Data'!F144),'Control Sample Data'!F144&lt;$B$1,'Control Sample Data'!F144&gt;0),'Control Sample Data'!F144,$B$1),"")</f>
        <v/>
      </c>
      <c r="S145" s="15" t="str">
        <f>IF(SUM('Control Sample Data'!G$3:G$98)&gt;10,IF(AND(ISNUMBER('Control Sample Data'!G144),'Control Sample Data'!G144&lt;$B$1,'Control Sample Data'!G144&gt;0),'Control Sample Data'!G144,$B$1),"")</f>
        <v/>
      </c>
      <c r="T145" s="15" t="str">
        <f>IF(SUM('Control Sample Data'!H$3:H$98)&gt;10,IF(AND(ISNUMBER('Control Sample Data'!H144),'Control Sample Data'!H144&lt;$B$1,'Control Sample Data'!H144&gt;0),'Control Sample Data'!H144,$B$1),"")</f>
        <v/>
      </c>
      <c r="U145" s="15" t="str">
        <f>IF(SUM('Control Sample Data'!I$3:I$98)&gt;10,IF(AND(ISNUMBER('Control Sample Data'!I144),'Control Sample Data'!I144&lt;$B$1,'Control Sample Data'!I144&gt;0),'Control Sample Data'!I144,$B$1),"")</f>
        <v/>
      </c>
      <c r="V145" s="15" t="str">
        <f>IF(SUM('Control Sample Data'!J$3:J$98)&gt;10,IF(AND(ISNUMBER('Control Sample Data'!J144),'Control Sample Data'!J144&lt;$B$1,'Control Sample Data'!J144&gt;0),'Control Sample Data'!J144,$B$1),"")</f>
        <v/>
      </c>
      <c r="W145" s="15" t="str">
        <f>IF(SUM('Control Sample Data'!K$3:K$98)&gt;10,IF(AND(ISNUMBER('Control Sample Data'!K144),'Control Sample Data'!K144&lt;$B$1,'Control Sample Data'!K144&gt;0),'Control Sample Data'!K144,$B$1),"")</f>
        <v/>
      </c>
      <c r="X145" s="15" t="str">
        <f>IF(SUM('Control Sample Data'!L$3:L$98)&gt;10,IF(AND(ISNUMBER('Control Sample Data'!L144),'Control Sample Data'!L144&lt;$B$1,'Control Sample Data'!L144&gt;0),'Control Sample Data'!L144,$B$1),"")</f>
        <v/>
      </c>
      <c r="Y145" s="15" t="str">
        <f>IF(SUM('Control Sample Data'!M$3:M$98)&gt;10,IF(AND(ISNUMBER('Control Sample Data'!M144),'Control Sample Data'!M144&lt;$B$1,'Control Sample Data'!M144&gt;0),'Control Sample Data'!M144,$B$1),"")</f>
        <v/>
      </c>
      <c r="AT145" s="34" t="str">
        <f t="shared" si="130"/>
        <v/>
      </c>
      <c r="AU145" s="34" t="str">
        <f t="shared" si="131"/>
        <v/>
      </c>
      <c r="AV145" s="34" t="str">
        <f t="shared" si="132"/>
        <v/>
      </c>
      <c r="AW145" s="34" t="str">
        <f t="shared" si="133"/>
        <v/>
      </c>
      <c r="AX145" s="34" t="str">
        <f t="shared" si="134"/>
        <v/>
      </c>
      <c r="AY145" s="34" t="str">
        <f t="shared" si="135"/>
        <v/>
      </c>
      <c r="AZ145" s="34" t="str">
        <f t="shared" si="136"/>
        <v/>
      </c>
      <c r="BA145" s="34" t="str">
        <f t="shared" si="137"/>
        <v/>
      </c>
      <c r="BB145" s="34" t="str">
        <f t="shared" si="138"/>
        <v/>
      </c>
      <c r="BC145" s="34" t="str">
        <f t="shared" si="139"/>
        <v/>
      </c>
      <c r="BD145" s="34" t="str">
        <f t="shared" si="117"/>
        <v/>
      </c>
      <c r="BE145" s="34" t="str">
        <f t="shared" si="118"/>
        <v/>
      </c>
      <c r="BF145" s="34" t="str">
        <f t="shared" si="119"/>
        <v/>
      </c>
      <c r="BG145" s="34" t="str">
        <f t="shared" si="120"/>
        <v/>
      </c>
      <c r="BH145" s="34" t="str">
        <f t="shared" si="121"/>
        <v/>
      </c>
      <c r="BI145" s="34" t="str">
        <f t="shared" si="122"/>
        <v/>
      </c>
      <c r="BJ145" s="34" t="str">
        <f t="shared" si="123"/>
        <v/>
      </c>
      <c r="BK145" s="34" t="str">
        <f t="shared" si="124"/>
        <v/>
      </c>
      <c r="BL145" s="34" t="str">
        <f t="shared" si="125"/>
        <v/>
      </c>
      <c r="BM145" s="34" t="str">
        <f t="shared" si="126"/>
        <v/>
      </c>
      <c r="BN145" s="36" t="e">
        <f t="shared" si="127"/>
        <v>#DIV/0!</v>
      </c>
      <c r="BO145" s="36" t="e">
        <f t="shared" si="128"/>
        <v>#DIV/0!</v>
      </c>
      <c r="BP145" s="37" t="str">
        <f t="shared" si="140"/>
        <v/>
      </c>
      <c r="BQ145" s="37" t="str">
        <f t="shared" si="141"/>
        <v/>
      </c>
      <c r="BR145" s="37" t="str">
        <f t="shared" si="142"/>
        <v/>
      </c>
      <c r="BS145" s="37" t="str">
        <f t="shared" si="143"/>
        <v/>
      </c>
      <c r="BT145" s="37" t="str">
        <f t="shared" si="144"/>
        <v/>
      </c>
      <c r="BU145" s="37" t="str">
        <f t="shared" si="145"/>
        <v/>
      </c>
      <c r="BV145" s="37" t="str">
        <f t="shared" si="146"/>
        <v/>
      </c>
      <c r="BW145" s="37" t="str">
        <f t="shared" si="147"/>
        <v/>
      </c>
      <c r="BX145" s="37" t="str">
        <f t="shared" si="148"/>
        <v/>
      </c>
      <c r="BY145" s="37" t="str">
        <f t="shared" si="149"/>
        <v/>
      </c>
      <c r="BZ145" s="37" t="str">
        <f t="shared" si="150"/>
        <v/>
      </c>
      <c r="CA145" s="37" t="str">
        <f t="shared" si="151"/>
        <v/>
      </c>
      <c r="CB145" s="37" t="str">
        <f t="shared" si="152"/>
        <v/>
      </c>
      <c r="CC145" s="37" t="str">
        <f t="shared" si="153"/>
        <v/>
      </c>
      <c r="CD145" s="37" t="str">
        <f t="shared" si="154"/>
        <v/>
      </c>
      <c r="CE145" s="37" t="str">
        <f t="shared" si="155"/>
        <v/>
      </c>
      <c r="CF145" s="37" t="str">
        <f t="shared" si="156"/>
        <v/>
      </c>
      <c r="CG145" s="37" t="str">
        <f t="shared" si="157"/>
        <v/>
      </c>
      <c r="CH145" s="37" t="str">
        <f t="shared" si="158"/>
        <v/>
      </c>
      <c r="CI145" s="37" t="str">
        <f t="shared" si="159"/>
        <v/>
      </c>
    </row>
    <row r="146" spans="1:87">
      <c r="A146" s="16"/>
      <c r="B146" s="14" t="str">
        <f>'Gene Table'!D145</f>
        <v>NM_001250</v>
      </c>
      <c r="C146" s="14" t="s">
        <v>193</v>
      </c>
      <c r="D146" s="15" t="str">
        <f>IF(SUM('Test Sample Data'!D$3:D$98)&gt;10,IF(AND(ISNUMBER('Test Sample Data'!D145),'Test Sample Data'!D145&lt;$B$1,'Test Sample Data'!D145&gt;0),'Test Sample Data'!D145,$B$1),"")</f>
        <v/>
      </c>
      <c r="E146" s="15" t="str">
        <f>IF(SUM('Test Sample Data'!E$3:E$98)&gt;10,IF(AND(ISNUMBER('Test Sample Data'!E145),'Test Sample Data'!E145&lt;$B$1,'Test Sample Data'!E145&gt;0),'Test Sample Data'!E145,$B$1),"")</f>
        <v/>
      </c>
      <c r="F146" s="15" t="str">
        <f>IF(SUM('Test Sample Data'!F$3:F$98)&gt;10,IF(AND(ISNUMBER('Test Sample Data'!F145),'Test Sample Data'!F145&lt;$B$1,'Test Sample Data'!F145&gt;0),'Test Sample Data'!F145,$B$1),"")</f>
        <v/>
      </c>
      <c r="G146" s="15" t="str">
        <f>IF(SUM('Test Sample Data'!G$3:G$98)&gt;10,IF(AND(ISNUMBER('Test Sample Data'!G145),'Test Sample Data'!G145&lt;$B$1,'Test Sample Data'!G145&gt;0),'Test Sample Data'!G145,$B$1),"")</f>
        <v/>
      </c>
      <c r="H146" s="15" t="str">
        <f>IF(SUM('Test Sample Data'!H$3:H$98)&gt;10,IF(AND(ISNUMBER('Test Sample Data'!H145),'Test Sample Data'!H145&lt;$B$1,'Test Sample Data'!H145&gt;0),'Test Sample Data'!H145,$B$1),"")</f>
        <v/>
      </c>
      <c r="I146" s="15" t="str">
        <f>IF(SUM('Test Sample Data'!I$3:I$98)&gt;10,IF(AND(ISNUMBER('Test Sample Data'!I145),'Test Sample Data'!I145&lt;$B$1,'Test Sample Data'!I145&gt;0),'Test Sample Data'!I145,$B$1),"")</f>
        <v/>
      </c>
      <c r="J146" s="15" t="str">
        <f>IF(SUM('Test Sample Data'!J$3:J$98)&gt;10,IF(AND(ISNUMBER('Test Sample Data'!J145),'Test Sample Data'!J145&lt;$B$1,'Test Sample Data'!J145&gt;0),'Test Sample Data'!J145,$B$1),"")</f>
        <v/>
      </c>
      <c r="K146" s="15" t="str">
        <f>IF(SUM('Test Sample Data'!K$3:K$98)&gt;10,IF(AND(ISNUMBER('Test Sample Data'!K145),'Test Sample Data'!K145&lt;$B$1,'Test Sample Data'!K145&gt;0),'Test Sample Data'!K145,$B$1),"")</f>
        <v/>
      </c>
      <c r="L146" s="15" t="str">
        <f>IF(SUM('Test Sample Data'!L$3:L$98)&gt;10,IF(AND(ISNUMBER('Test Sample Data'!L145),'Test Sample Data'!L145&lt;$B$1,'Test Sample Data'!L145&gt;0),'Test Sample Data'!L145,$B$1),"")</f>
        <v/>
      </c>
      <c r="M146" s="15" t="str">
        <f>IF(SUM('Test Sample Data'!M$3:M$98)&gt;10,IF(AND(ISNUMBER('Test Sample Data'!M145),'Test Sample Data'!M145&lt;$B$1,'Test Sample Data'!M145&gt;0),'Test Sample Data'!M145,$B$1),"")</f>
        <v/>
      </c>
      <c r="N146" s="15" t="str">
        <f>'Gene Table'!D145</f>
        <v>NM_001250</v>
      </c>
      <c r="O146" s="14" t="s">
        <v>193</v>
      </c>
      <c r="P146" s="15" t="str">
        <f>IF(SUM('Control Sample Data'!D$3:D$98)&gt;10,IF(AND(ISNUMBER('Control Sample Data'!D145),'Control Sample Data'!D145&lt;$B$1,'Control Sample Data'!D145&gt;0),'Control Sample Data'!D145,$B$1),"")</f>
        <v/>
      </c>
      <c r="Q146" s="15" t="str">
        <f>IF(SUM('Control Sample Data'!E$3:E$98)&gt;10,IF(AND(ISNUMBER('Control Sample Data'!E145),'Control Sample Data'!E145&lt;$B$1,'Control Sample Data'!E145&gt;0),'Control Sample Data'!E145,$B$1),"")</f>
        <v/>
      </c>
      <c r="R146" s="15" t="str">
        <f>IF(SUM('Control Sample Data'!F$3:F$98)&gt;10,IF(AND(ISNUMBER('Control Sample Data'!F145),'Control Sample Data'!F145&lt;$B$1,'Control Sample Data'!F145&gt;0),'Control Sample Data'!F145,$B$1),"")</f>
        <v/>
      </c>
      <c r="S146" s="15" t="str">
        <f>IF(SUM('Control Sample Data'!G$3:G$98)&gt;10,IF(AND(ISNUMBER('Control Sample Data'!G145),'Control Sample Data'!G145&lt;$B$1,'Control Sample Data'!G145&gt;0),'Control Sample Data'!G145,$B$1),"")</f>
        <v/>
      </c>
      <c r="T146" s="15" t="str">
        <f>IF(SUM('Control Sample Data'!H$3:H$98)&gt;10,IF(AND(ISNUMBER('Control Sample Data'!H145),'Control Sample Data'!H145&lt;$B$1,'Control Sample Data'!H145&gt;0),'Control Sample Data'!H145,$B$1),"")</f>
        <v/>
      </c>
      <c r="U146" s="15" t="str">
        <f>IF(SUM('Control Sample Data'!I$3:I$98)&gt;10,IF(AND(ISNUMBER('Control Sample Data'!I145),'Control Sample Data'!I145&lt;$B$1,'Control Sample Data'!I145&gt;0),'Control Sample Data'!I145,$B$1),"")</f>
        <v/>
      </c>
      <c r="V146" s="15" t="str">
        <f>IF(SUM('Control Sample Data'!J$3:J$98)&gt;10,IF(AND(ISNUMBER('Control Sample Data'!J145),'Control Sample Data'!J145&lt;$B$1,'Control Sample Data'!J145&gt;0),'Control Sample Data'!J145,$B$1),"")</f>
        <v/>
      </c>
      <c r="W146" s="15" t="str">
        <f>IF(SUM('Control Sample Data'!K$3:K$98)&gt;10,IF(AND(ISNUMBER('Control Sample Data'!K145),'Control Sample Data'!K145&lt;$B$1,'Control Sample Data'!K145&gt;0),'Control Sample Data'!K145,$B$1),"")</f>
        <v/>
      </c>
      <c r="X146" s="15" t="str">
        <f>IF(SUM('Control Sample Data'!L$3:L$98)&gt;10,IF(AND(ISNUMBER('Control Sample Data'!L145),'Control Sample Data'!L145&lt;$B$1,'Control Sample Data'!L145&gt;0),'Control Sample Data'!L145,$B$1),"")</f>
        <v/>
      </c>
      <c r="Y146" s="15" t="str">
        <f>IF(SUM('Control Sample Data'!M$3:M$98)&gt;10,IF(AND(ISNUMBER('Control Sample Data'!M145),'Control Sample Data'!M145&lt;$B$1,'Control Sample Data'!M145&gt;0),'Control Sample Data'!M145,$B$1),"")</f>
        <v/>
      </c>
      <c r="AT146" s="34" t="str">
        <f t="shared" si="130"/>
        <v/>
      </c>
      <c r="AU146" s="34" t="str">
        <f t="shared" si="131"/>
        <v/>
      </c>
      <c r="AV146" s="34" t="str">
        <f t="shared" si="132"/>
        <v/>
      </c>
      <c r="AW146" s="34" t="str">
        <f t="shared" si="133"/>
        <v/>
      </c>
      <c r="AX146" s="34" t="str">
        <f t="shared" si="134"/>
        <v/>
      </c>
      <c r="AY146" s="34" t="str">
        <f t="shared" si="135"/>
        <v/>
      </c>
      <c r="AZ146" s="34" t="str">
        <f t="shared" si="136"/>
        <v/>
      </c>
      <c r="BA146" s="34" t="str">
        <f t="shared" si="137"/>
        <v/>
      </c>
      <c r="BB146" s="34" t="str">
        <f t="shared" si="138"/>
        <v/>
      </c>
      <c r="BC146" s="34" t="str">
        <f t="shared" si="139"/>
        <v/>
      </c>
      <c r="BD146" s="34" t="str">
        <f t="shared" si="117"/>
        <v/>
      </c>
      <c r="BE146" s="34" t="str">
        <f t="shared" si="118"/>
        <v/>
      </c>
      <c r="BF146" s="34" t="str">
        <f t="shared" si="119"/>
        <v/>
      </c>
      <c r="BG146" s="34" t="str">
        <f t="shared" si="120"/>
        <v/>
      </c>
      <c r="BH146" s="34" t="str">
        <f t="shared" si="121"/>
        <v/>
      </c>
      <c r="BI146" s="34" t="str">
        <f t="shared" si="122"/>
        <v/>
      </c>
      <c r="BJ146" s="34" t="str">
        <f t="shared" si="123"/>
        <v/>
      </c>
      <c r="BK146" s="34" t="str">
        <f t="shared" si="124"/>
        <v/>
      </c>
      <c r="BL146" s="34" t="str">
        <f t="shared" si="125"/>
        <v/>
      </c>
      <c r="BM146" s="34" t="str">
        <f t="shared" si="126"/>
        <v/>
      </c>
      <c r="BN146" s="36" t="e">
        <f t="shared" si="127"/>
        <v>#DIV/0!</v>
      </c>
      <c r="BO146" s="36" t="e">
        <f t="shared" si="128"/>
        <v>#DIV/0!</v>
      </c>
      <c r="BP146" s="37" t="str">
        <f t="shared" si="140"/>
        <v/>
      </c>
      <c r="BQ146" s="37" t="str">
        <f t="shared" si="141"/>
        <v/>
      </c>
      <c r="BR146" s="37" t="str">
        <f t="shared" si="142"/>
        <v/>
      </c>
      <c r="BS146" s="37" t="str">
        <f t="shared" si="143"/>
        <v/>
      </c>
      <c r="BT146" s="37" t="str">
        <f t="shared" si="144"/>
        <v/>
      </c>
      <c r="BU146" s="37" t="str">
        <f t="shared" si="145"/>
        <v/>
      </c>
      <c r="BV146" s="37" t="str">
        <f t="shared" si="146"/>
        <v/>
      </c>
      <c r="BW146" s="37" t="str">
        <f t="shared" si="147"/>
        <v/>
      </c>
      <c r="BX146" s="37" t="str">
        <f t="shared" si="148"/>
        <v/>
      </c>
      <c r="BY146" s="37" t="str">
        <f t="shared" si="149"/>
        <v/>
      </c>
      <c r="BZ146" s="37" t="str">
        <f t="shared" si="150"/>
        <v/>
      </c>
      <c r="CA146" s="37" t="str">
        <f t="shared" si="151"/>
        <v/>
      </c>
      <c r="CB146" s="37" t="str">
        <f t="shared" si="152"/>
        <v/>
      </c>
      <c r="CC146" s="37" t="str">
        <f t="shared" si="153"/>
        <v/>
      </c>
      <c r="CD146" s="37" t="str">
        <f t="shared" si="154"/>
        <v/>
      </c>
      <c r="CE146" s="37" t="str">
        <f t="shared" si="155"/>
        <v/>
      </c>
      <c r="CF146" s="37" t="str">
        <f t="shared" si="156"/>
        <v/>
      </c>
      <c r="CG146" s="37" t="str">
        <f t="shared" si="157"/>
        <v/>
      </c>
      <c r="CH146" s="37" t="str">
        <f t="shared" si="158"/>
        <v/>
      </c>
      <c r="CI146" s="37" t="str">
        <f t="shared" si="159"/>
        <v/>
      </c>
    </row>
    <row r="147" spans="1:87">
      <c r="A147" s="16"/>
      <c r="B147" s="14" t="str">
        <f>'Gene Table'!D146</f>
        <v>NM_001035260</v>
      </c>
      <c r="C147" s="14" t="s">
        <v>197</v>
      </c>
      <c r="D147" s="15" t="str">
        <f>IF(SUM('Test Sample Data'!D$3:D$98)&gt;10,IF(AND(ISNUMBER('Test Sample Data'!D146),'Test Sample Data'!D146&lt;$B$1,'Test Sample Data'!D146&gt;0),'Test Sample Data'!D146,$B$1),"")</f>
        <v/>
      </c>
      <c r="E147" s="15" t="str">
        <f>IF(SUM('Test Sample Data'!E$3:E$98)&gt;10,IF(AND(ISNUMBER('Test Sample Data'!E146),'Test Sample Data'!E146&lt;$B$1,'Test Sample Data'!E146&gt;0),'Test Sample Data'!E146,$B$1),"")</f>
        <v/>
      </c>
      <c r="F147" s="15" t="str">
        <f>IF(SUM('Test Sample Data'!F$3:F$98)&gt;10,IF(AND(ISNUMBER('Test Sample Data'!F146),'Test Sample Data'!F146&lt;$B$1,'Test Sample Data'!F146&gt;0),'Test Sample Data'!F146,$B$1),"")</f>
        <v/>
      </c>
      <c r="G147" s="15" t="str">
        <f>IF(SUM('Test Sample Data'!G$3:G$98)&gt;10,IF(AND(ISNUMBER('Test Sample Data'!G146),'Test Sample Data'!G146&lt;$B$1,'Test Sample Data'!G146&gt;0),'Test Sample Data'!G146,$B$1),"")</f>
        <v/>
      </c>
      <c r="H147" s="15" t="str">
        <f>IF(SUM('Test Sample Data'!H$3:H$98)&gt;10,IF(AND(ISNUMBER('Test Sample Data'!H146),'Test Sample Data'!H146&lt;$B$1,'Test Sample Data'!H146&gt;0),'Test Sample Data'!H146,$B$1),"")</f>
        <v/>
      </c>
      <c r="I147" s="15" t="str">
        <f>IF(SUM('Test Sample Data'!I$3:I$98)&gt;10,IF(AND(ISNUMBER('Test Sample Data'!I146),'Test Sample Data'!I146&lt;$B$1,'Test Sample Data'!I146&gt;0),'Test Sample Data'!I146,$B$1),"")</f>
        <v/>
      </c>
      <c r="J147" s="15" t="str">
        <f>IF(SUM('Test Sample Data'!J$3:J$98)&gt;10,IF(AND(ISNUMBER('Test Sample Data'!J146),'Test Sample Data'!J146&lt;$B$1,'Test Sample Data'!J146&gt;0),'Test Sample Data'!J146,$B$1),"")</f>
        <v/>
      </c>
      <c r="K147" s="15" t="str">
        <f>IF(SUM('Test Sample Data'!K$3:K$98)&gt;10,IF(AND(ISNUMBER('Test Sample Data'!K146),'Test Sample Data'!K146&lt;$B$1,'Test Sample Data'!K146&gt;0),'Test Sample Data'!K146,$B$1),"")</f>
        <v/>
      </c>
      <c r="L147" s="15" t="str">
        <f>IF(SUM('Test Sample Data'!L$3:L$98)&gt;10,IF(AND(ISNUMBER('Test Sample Data'!L146),'Test Sample Data'!L146&lt;$B$1,'Test Sample Data'!L146&gt;0),'Test Sample Data'!L146,$B$1),"")</f>
        <v/>
      </c>
      <c r="M147" s="15" t="str">
        <f>IF(SUM('Test Sample Data'!M$3:M$98)&gt;10,IF(AND(ISNUMBER('Test Sample Data'!M146),'Test Sample Data'!M146&lt;$B$1,'Test Sample Data'!M146&gt;0),'Test Sample Data'!M146,$B$1),"")</f>
        <v/>
      </c>
      <c r="N147" s="15" t="str">
        <f>'Gene Table'!D146</f>
        <v>NM_001035260</v>
      </c>
      <c r="O147" s="14" t="s">
        <v>197</v>
      </c>
      <c r="P147" s="15" t="str">
        <f>IF(SUM('Control Sample Data'!D$3:D$98)&gt;10,IF(AND(ISNUMBER('Control Sample Data'!D146),'Control Sample Data'!D146&lt;$B$1,'Control Sample Data'!D146&gt;0),'Control Sample Data'!D146,$B$1),"")</f>
        <v/>
      </c>
      <c r="Q147" s="15" t="str">
        <f>IF(SUM('Control Sample Data'!E$3:E$98)&gt;10,IF(AND(ISNUMBER('Control Sample Data'!E146),'Control Sample Data'!E146&lt;$B$1,'Control Sample Data'!E146&gt;0),'Control Sample Data'!E146,$B$1),"")</f>
        <v/>
      </c>
      <c r="R147" s="15" t="str">
        <f>IF(SUM('Control Sample Data'!F$3:F$98)&gt;10,IF(AND(ISNUMBER('Control Sample Data'!F146),'Control Sample Data'!F146&lt;$B$1,'Control Sample Data'!F146&gt;0),'Control Sample Data'!F146,$B$1),"")</f>
        <v/>
      </c>
      <c r="S147" s="15" t="str">
        <f>IF(SUM('Control Sample Data'!G$3:G$98)&gt;10,IF(AND(ISNUMBER('Control Sample Data'!G146),'Control Sample Data'!G146&lt;$B$1,'Control Sample Data'!G146&gt;0),'Control Sample Data'!G146,$B$1),"")</f>
        <v/>
      </c>
      <c r="T147" s="15" t="str">
        <f>IF(SUM('Control Sample Data'!H$3:H$98)&gt;10,IF(AND(ISNUMBER('Control Sample Data'!H146),'Control Sample Data'!H146&lt;$B$1,'Control Sample Data'!H146&gt;0),'Control Sample Data'!H146,$B$1),"")</f>
        <v/>
      </c>
      <c r="U147" s="15" t="str">
        <f>IF(SUM('Control Sample Data'!I$3:I$98)&gt;10,IF(AND(ISNUMBER('Control Sample Data'!I146),'Control Sample Data'!I146&lt;$B$1,'Control Sample Data'!I146&gt;0),'Control Sample Data'!I146,$B$1),"")</f>
        <v/>
      </c>
      <c r="V147" s="15" t="str">
        <f>IF(SUM('Control Sample Data'!J$3:J$98)&gt;10,IF(AND(ISNUMBER('Control Sample Data'!J146),'Control Sample Data'!J146&lt;$B$1,'Control Sample Data'!J146&gt;0),'Control Sample Data'!J146,$B$1),"")</f>
        <v/>
      </c>
      <c r="W147" s="15" t="str">
        <f>IF(SUM('Control Sample Data'!K$3:K$98)&gt;10,IF(AND(ISNUMBER('Control Sample Data'!K146),'Control Sample Data'!K146&lt;$B$1,'Control Sample Data'!K146&gt;0),'Control Sample Data'!K146,$B$1),"")</f>
        <v/>
      </c>
      <c r="X147" s="15" t="str">
        <f>IF(SUM('Control Sample Data'!L$3:L$98)&gt;10,IF(AND(ISNUMBER('Control Sample Data'!L146),'Control Sample Data'!L146&lt;$B$1,'Control Sample Data'!L146&gt;0),'Control Sample Data'!L146,$B$1),"")</f>
        <v/>
      </c>
      <c r="Y147" s="15" t="str">
        <f>IF(SUM('Control Sample Data'!M$3:M$98)&gt;10,IF(AND(ISNUMBER('Control Sample Data'!M146),'Control Sample Data'!M146&lt;$B$1,'Control Sample Data'!M146&gt;0),'Control Sample Data'!M146,$B$1),"")</f>
        <v/>
      </c>
      <c r="AT147" s="34" t="str">
        <f t="shared" si="130"/>
        <v/>
      </c>
      <c r="AU147" s="34" t="str">
        <f t="shared" si="131"/>
        <v/>
      </c>
      <c r="AV147" s="34" t="str">
        <f t="shared" si="132"/>
        <v/>
      </c>
      <c r="AW147" s="34" t="str">
        <f t="shared" si="133"/>
        <v/>
      </c>
      <c r="AX147" s="34" t="str">
        <f t="shared" si="134"/>
        <v/>
      </c>
      <c r="AY147" s="34" t="str">
        <f t="shared" si="135"/>
        <v/>
      </c>
      <c r="AZ147" s="34" t="str">
        <f t="shared" si="136"/>
        <v/>
      </c>
      <c r="BA147" s="34" t="str">
        <f t="shared" si="137"/>
        <v/>
      </c>
      <c r="BB147" s="34" t="str">
        <f t="shared" si="138"/>
        <v/>
      </c>
      <c r="BC147" s="34" t="str">
        <f t="shared" si="139"/>
        <v/>
      </c>
      <c r="BD147" s="34" t="str">
        <f t="shared" si="117"/>
        <v/>
      </c>
      <c r="BE147" s="34" t="str">
        <f t="shared" si="118"/>
        <v/>
      </c>
      <c r="BF147" s="34" t="str">
        <f t="shared" si="119"/>
        <v/>
      </c>
      <c r="BG147" s="34" t="str">
        <f t="shared" si="120"/>
        <v/>
      </c>
      <c r="BH147" s="34" t="str">
        <f t="shared" si="121"/>
        <v/>
      </c>
      <c r="BI147" s="34" t="str">
        <f t="shared" si="122"/>
        <v/>
      </c>
      <c r="BJ147" s="34" t="str">
        <f t="shared" si="123"/>
        <v/>
      </c>
      <c r="BK147" s="34" t="str">
        <f t="shared" si="124"/>
        <v/>
      </c>
      <c r="BL147" s="34" t="str">
        <f t="shared" si="125"/>
        <v/>
      </c>
      <c r="BM147" s="34" t="str">
        <f t="shared" si="126"/>
        <v/>
      </c>
      <c r="BN147" s="36" t="e">
        <f t="shared" si="127"/>
        <v>#DIV/0!</v>
      </c>
      <c r="BO147" s="36" t="e">
        <f t="shared" si="128"/>
        <v>#DIV/0!</v>
      </c>
      <c r="BP147" s="37" t="str">
        <f t="shared" si="140"/>
        <v/>
      </c>
      <c r="BQ147" s="37" t="str">
        <f t="shared" si="141"/>
        <v/>
      </c>
      <c r="BR147" s="37" t="str">
        <f t="shared" si="142"/>
        <v/>
      </c>
      <c r="BS147" s="37" t="str">
        <f t="shared" si="143"/>
        <v/>
      </c>
      <c r="BT147" s="37" t="str">
        <f t="shared" si="144"/>
        <v/>
      </c>
      <c r="BU147" s="37" t="str">
        <f t="shared" si="145"/>
        <v/>
      </c>
      <c r="BV147" s="37" t="str">
        <f t="shared" si="146"/>
        <v/>
      </c>
      <c r="BW147" s="37" t="str">
        <f t="shared" si="147"/>
        <v/>
      </c>
      <c r="BX147" s="37" t="str">
        <f t="shared" si="148"/>
        <v/>
      </c>
      <c r="BY147" s="37" t="str">
        <f t="shared" si="149"/>
        <v/>
      </c>
      <c r="BZ147" s="37" t="str">
        <f t="shared" si="150"/>
        <v/>
      </c>
      <c r="CA147" s="37" t="str">
        <f t="shared" si="151"/>
        <v/>
      </c>
      <c r="CB147" s="37" t="str">
        <f t="shared" si="152"/>
        <v/>
      </c>
      <c r="CC147" s="37" t="str">
        <f t="shared" si="153"/>
        <v/>
      </c>
      <c r="CD147" s="37" t="str">
        <f t="shared" si="154"/>
        <v/>
      </c>
      <c r="CE147" s="37" t="str">
        <f t="shared" si="155"/>
        <v/>
      </c>
      <c r="CF147" s="37" t="str">
        <f t="shared" si="156"/>
        <v/>
      </c>
      <c r="CG147" s="37" t="str">
        <f t="shared" si="157"/>
        <v/>
      </c>
      <c r="CH147" s="37" t="str">
        <f t="shared" si="158"/>
        <v/>
      </c>
      <c r="CI147" s="37" t="str">
        <f t="shared" si="159"/>
        <v/>
      </c>
    </row>
    <row r="148" spans="1:87">
      <c r="A148" s="16"/>
      <c r="B148" s="14" t="str">
        <f>'Gene Table'!D147</f>
        <v>NM_004881</v>
      </c>
      <c r="C148" s="14" t="s">
        <v>201</v>
      </c>
      <c r="D148" s="15" t="str">
        <f>IF(SUM('Test Sample Data'!D$3:D$98)&gt;10,IF(AND(ISNUMBER('Test Sample Data'!D147),'Test Sample Data'!D147&lt;$B$1,'Test Sample Data'!D147&gt;0),'Test Sample Data'!D147,$B$1),"")</f>
        <v/>
      </c>
      <c r="E148" s="15" t="str">
        <f>IF(SUM('Test Sample Data'!E$3:E$98)&gt;10,IF(AND(ISNUMBER('Test Sample Data'!E147),'Test Sample Data'!E147&lt;$B$1,'Test Sample Data'!E147&gt;0),'Test Sample Data'!E147,$B$1),"")</f>
        <v/>
      </c>
      <c r="F148" s="15" t="str">
        <f>IF(SUM('Test Sample Data'!F$3:F$98)&gt;10,IF(AND(ISNUMBER('Test Sample Data'!F147),'Test Sample Data'!F147&lt;$B$1,'Test Sample Data'!F147&gt;0),'Test Sample Data'!F147,$B$1),"")</f>
        <v/>
      </c>
      <c r="G148" s="15" t="str">
        <f>IF(SUM('Test Sample Data'!G$3:G$98)&gt;10,IF(AND(ISNUMBER('Test Sample Data'!G147),'Test Sample Data'!G147&lt;$B$1,'Test Sample Data'!G147&gt;0),'Test Sample Data'!G147,$B$1),"")</f>
        <v/>
      </c>
      <c r="H148" s="15" t="str">
        <f>IF(SUM('Test Sample Data'!H$3:H$98)&gt;10,IF(AND(ISNUMBER('Test Sample Data'!H147),'Test Sample Data'!H147&lt;$B$1,'Test Sample Data'!H147&gt;0),'Test Sample Data'!H147,$B$1),"")</f>
        <v/>
      </c>
      <c r="I148" s="15" t="str">
        <f>IF(SUM('Test Sample Data'!I$3:I$98)&gt;10,IF(AND(ISNUMBER('Test Sample Data'!I147),'Test Sample Data'!I147&lt;$B$1,'Test Sample Data'!I147&gt;0),'Test Sample Data'!I147,$B$1),"")</f>
        <v/>
      </c>
      <c r="J148" s="15" t="str">
        <f>IF(SUM('Test Sample Data'!J$3:J$98)&gt;10,IF(AND(ISNUMBER('Test Sample Data'!J147),'Test Sample Data'!J147&lt;$B$1,'Test Sample Data'!J147&gt;0),'Test Sample Data'!J147,$B$1),"")</f>
        <v/>
      </c>
      <c r="K148" s="15" t="str">
        <f>IF(SUM('Test Sample Data'!K$3:K$98)&gt;10,IF(AND(ISNUMBER('Test Sample Data'!K147),'Test Sample Data'!K147&lt;$B$1,'Test Sample Data'!K147&gt;0),'Test Sample Data'!K147,$B$1),"")</f>
        <v/>
      </c>
      <c r="L148" s="15" t="str">
        <f>IF(SUM('Test Sample Data'!L$3:L$98)&gt;10,IF(AND(ISNUMBER('Test Sample Data'!L147),'Test Sample Data'!L147&lt;$B$1,'Test Sample Data'!L147&gt;0),'Test Sample Data'!L147,$B$1),"")</f>
        <v/>
      </c>
      <c r="M148" s="15" t="str">
        <f>IF(SUM('Test Sample Data'!M$3:M$98)&gt;10,IF(AND(ISNUMBER('Test Sample Data'!M147),'Test Sample Data'!M147&lt;$B$1,'Test Sample Data'!M147&gt;0),'Test Sample Data'!M147,$B$1),"")</f>
        <v/>
      </c>
      <c r="N148" s="15" t="str">
        <f>'Gene Table'!D147</f>
        <v>NM_004881</v>
      </c>
      <c r="O148" s="14" t="s">
        <v>201</v>
      </c>
      <c r="P148" s="15" t="str">
        <f>IF(SUM('Control Sample Data'!D$3:D$98)&gt;10,IF(AND(ISNUMBER('Control Sample Data'!D147),'Control Sample Data'!D147&lt;$B$1,'Control Sample Data'!D147&gt;0),'Control Sample Data'!D147,$B$1),"")</f>
        <v/>
      </c>
      <c r="Q148" s="15" t="str">
        <f>IF(SUM('Control Sample Data'!E$3:E$98)&gt;10,IF(AND(ISNUMBER('Control Sample Data'!E147),'Control Sample Data'!E147&lt;$B$1,'Control Sample Data'!E147&gt;0),'Control Sample Data'!E147,$B$1),"")</f>
        <v/>
      </c>
      <c r="R148" s="15" t="str">
        <f>IF(SUM('Control Sample Data'!F$3:F$98)&gt;10,IF(AND(ISNUMBER('Control Sample Data'!F147),'Control Sample Data'!F147&lt;$B$1,'Control Sample Data'!F147&gt;0),'Control Sample Data'!F147,$B$1),"")</f>
        <v/>
      </c>
      <c r="S148" s="15" t="str">
        <f>IF(SUM('Control Sample Data'!G$3:G$98)&gt;10,IF(AND(ISNUMBER('Control Sample Data'!G147),'Control Sample Data'!G147&lt;$B$1,'Control Sample Data'!G147&gt;0),'Control Sample Data'!G147,$B$1),"")</f>
        <v/>
      </c>
      <c r="T148" s="15" t="str">
        <f>IF(SUM('Control Sample Data'!H$3:H$98)&gt;10,IF(AND(ISNUMBER('Control Sample Data'!H147),'Control Sample Data'!H147&lt;$B$1,'Control Sample Data'!H147&gt;0),'Control Sample Data'!H147,$B$1),"")</f>
        <v/>
      </c>
      <c r="U148" s="15" t="str">
        <f>IF(SUM('Control Sample Data'!I$3:I$98)&gt;10,IF(AND(ISNUMBER('Control Sample Data'!I147),'Control Sample Data'!I147&lt;$B$1,'Control Sample Data'!I147&gt;0),'Control Sample Data'!I147,$B$1),"")</f>
        <v/>
      </c>
      <c r="V148" s="15" t="str">
        <f>IF(SUM('Control Sample Data'!J$3:J$98)&gt;10,IF(AND(ISNUMBER('Control Sample Data'!J147),'Control Sample Data'!J147&lt;$B$1,'Control Sample Data'!J147&gt;0),'Control Sample Data'!J147,$B$1),"")</f>
        <v/>
      </c>
      <c r="W148" s="15" t="str">
        <f>IF(SUM('Control Sample Data'!K$3:K$98)&gt;10,IF(AND(ISNUMBER('Control Sample Data'!K147),'Control Sample Data'!K147&lt;$B$1,'Control Sample Data'!K147&gt;0),'Control Sample Data'!K147,$B$1),"")</f>
        <v/>
      </c>
      <c r="X148" s="15" t="str">
        <f>IF(SUM('Control Sample Data'!L$3:L$98)&gt;10,IF(AND(ISNUMBER('Control Sample Data'!L147),'Control Sample Data'!L147&lt;$B$1,'Control Sample Data'!L147&gt;0),'Control Sample Data'!L147,$B$1),"")</f>
        <v/>
      </c>
      <c r="Y148" s="15" t="str">
        <f>IF(SUM('Control Sample Data'!M$3:M$98)&gt;10,IF(AND(ISNUMBER('Control Sample Data'!M147),'Control Sample Data'!M147&lt;$B$1,'Control Sample Data'!M147&gt;0),'Control Sample Data'!M147,$B$1),"")</f>
        <v/>
      </c>
      <c r="AT148" s="34" t="str">
        <f t="shared" si="130"/>
        <v/>
      </c>
      <c r="AU148" s="34" t="str">
        <f t="shared" si="131"/>
        <v/>
      </c>
      <c r="AV148" s="34" t="str">
        <f t="shared" si="132"/>
        <v/>
      </c>
      <c r="AW148" s="34" t="str">
        <f t="shared" si="133"/>
        <v/>
      </c>
      <c r="AX148" s="34" t="str">
        <f t="shared" si="134"/>
        <v/>
      </c>
      <c r="AY148" s="34" t="str">
        <f t="shared" si="135"/>
        <v/>
      </c>
      <c r="AZ148" s="34" t="str">
        <f t="shared" si="136"/>
        <v/>
      </c>
      <c r="BA148" s="34" t="str">
        <f t="shared" si="137"/>
        <v/>
      </c>
      <c r="BB148" s="34" t="str">
        <f t="shared" si="138"/>
        <v/>
      </c>
      <c r="BC148" s="34" t="str">
        <f t="shared" si="139"/>
        <v/>
      </c>
      <c r="BD148" s="34" t="str">
        <f t="shared" si="117"/>
        <v/>
      </c>
      <c r="BE148" s="34" t="str">
        <f t="shared" si="118"/>
        <v/>
      </c>
      <c r="BF148" s="34" t="str">
        <f t="shared" si="119"/>
        <v/>
      </c>
      <c r="BG148" s="34" t="str">
        <f t="shared" si="120"/>
        <v/>
      </c>
      <c r="BH148" s="34" t="str">
        <f t="shared" si="121"/>
        <v/>
      </c>
      <c r="BI148" s="34" t="str">
        <f t="shared" si="122"/>
        <v/>
      </c>
      <c r="BJ148" s="34" t="str">
        <f t="shared" si="123"/>
        <v/>
      </c>
      <c r="BK148" s="34" t="str">
        <f t="shared" si="124"/>
        <v/>
      </c>
      <c r="BL148" s="34" t="str">
        <f t="shared" si="125"/>
        <v/>
      </c>
      <c r="BM148" s="34" t="str">
        <f t="shared" si="126"/>
        <v/>
      </c>
      <c r="BN148" s="36" t="e">
        <f t="shared" si="127"/>
        <v>#DIV/0!</v>
      </c>
      <c r="BO148" s="36" t="e">
        <f t="shared" si="128"/>
        <v>#DIV/0!</v>
      </c>
      <c r="BP148" s="37" t="str">
        <f t="shared" si="140"/>
        <v/>
      </c>
      <c r="BQ148" s="37" t="str">
        <f t="shared" si="141"/>
        <v/>
      </c>
      <c r="BR148" s="37" t="str">
        <f t="shared" si="142"/>
        <v/>
      </c>
      <c r="BS148" s="37" t="str">
        <f t="shared" si="143"/>
        <v/>
      </c>
      <c r="BT148" s="37" t="str">
        <f t="shared" si="144"/>
        <v/>
      </c>
      <c r="BU148" s="37" t="str">
        <f t="shared" si="145"/>
        <v/>
      </c>
      <c r="BV148" s="37" t="str">
        <f t="shared" si="146"/>
        <v/>
      </c>
      <c r="BW148" s="37" t="str">
        <f t="shared" si="147"/>
        <v/>
      </c>
      <c r="BX148" s="37" t="str">
        <f t="shared" si="148"/>
        <v/>
      </c>
      <c r="BY148" s="37" t="str">
        <f t="shared" si="149"/>
        <v/>
      </c>
      <c r="BZ148" s="37" t="str">
        <f t="shared" si="150"/>
        <v/>
      </c>
      <c r="CA148" s="37" t="str">
        <f t="shared" si="151"/>
        <v/>
      </c>
      <c r="CB148" s="37" t="str">
        <f t="shared" si="152"/>
        <v/>
      </c>
      <c r="CC148" s="37" t="str">
        <f t="shared" si="153"/>
        <v/>
      </c>
      <c r="CD148" s="37" t="str">
        <f t="shared" si="154"/>
        <v/>
      </c>
      <c r="CE148" s="37" t="str">
        <f t="shared" si="155"/>
        <v/>
      </c>
      <c r="CF148" s="37" t="str">
        <f t="shared" si="156"/>
        <v/>
      </c>
      <c r="CG148" s="37" t="str">
        <f t="shared" si="157"/>
        <v/>
      </c>
      <c r="CH148" s="37" t="str">
        <f t="shared" si="158"/>
        <v/>
      </c>
      <c r="CI148" s="37" t="str">
        <f t="shared" si="159"/>
        <v/>
      </c>
    </row>
    <row r="149" spans="1:87">
      <c r="A149" s="16"/>
      <c r="B149" s="14" t="str">
        <f>'Gene Table'!D148</f>
        <v>NM_004870</v>
      </c>
      <c r="C149" s="14" t="s">
        <v>205</v>
      </c>
      <c r="D149" s="15" t="str">
        <f>IF(SUM('Test Sample Data'!D$3:D$98)&gt;10,IF(AND(ISNUMBER('Test Sample Data'!D148),'Test Sample Data'!D148&lt;$B$1,'Test Sample Data'!D148&gt;0),'Test Sample Data'!D148,$B$1),"")</f>
        <v/>
      </c>
      <c r="E149" s="15" t="str">
        <f>IF(SUM('Test Sample Data'!E$3:E$98)&gt;10,IF(AND(ISNUMBER('Test Sample Data'!E148),'Test Sample Data'!E148&lt;$B$1,'Test Sample Data'!E148&gt;0),'Test Sample Data'!E148,$B$1),"")</f>
        <v/>
      </c>
      <c r="F149" s="15" t="str">
        <f>IF(SUM('Test Sample Data'!F$3:F$98)&gt;10,IF(AND(ISNUMBER('Test Sample Data'!F148),'Test Sample Data'!F148&lt;$B$1,'Test Sample Data'!F148&gt;0),'Test Sample Data'!F148,$B$1),"")</f>
        <v/>
      </c>
      <c r="G149" s="15" t="str">
        <f>IF(SUM('Test Sample Data'!G$3:G$98)&gt;10,IF(AND(ISNUMBER('Test Sample Data'!G148),'Test Sample Data'!G148&lt;$B$1,'Test Sample Data'!G148&gt;0),'Test Sample Data'!G148,$B$1),"")</f>
        <v/>
      </c>
      <c r="H149" s="15" t="str">
        <f>IF(SUM('Test Sample Data'!H$3:H$98)&gt;10,IF(AND(ISNUMBER('Test Sample Data'!H148),'Test Sample Data'!H148&lt;$B$1,'Test Sample Data'!H148&gt;0),'Test Sample Data'!H148,$B$1),"")</f>
        <v/>
      </c>
      <c r="I149" s="15" t="str">
        <f>IF(SUM('Test Sample Data'!I$3:I$98)&gt;10,IF(AND(ISNUMBER('Test Sample Data'!I148),'Test Sample Data'!I148&lt;$B$1,'Test Sample Data'!I148&gt;0),'Test Sample Data'!I148,$B$1),"")</f>
        <v/>
      </c>
      <c r="J149" s="15" t="str">
        <f>IF(SUM('Test Sample Data'!J$3:J$98)&gt;10,IF(AND(ISNUMBER('Test Sample Data'!J148),'Test Sample Data'!J148&lt;$B$1,'Test Sample Data'!J148&gt;0),'Test Sample Data'!J148,$B$1),"")</f>
        <v/>
      </c>
      <c r="K149" s="15" t="str">
        <f>IF(SUM('Test Sample Data'!K$3:K$98)&gt;10,IF(AND(ISNUMBER('Test Sample Data'!K148),'Test Sample Data'!K148&lt;$B$1,'Test Sample Data'!K148&gt;0),'Test Sample Data'!K148,$B$1),"")</f>
        <v/>
      </c>
      <c r="L149" s="15" t="str">
        <f>IF(SUM('Test Sample Data'!L$3:L$98)&gt;10,IF(AND(ISNUMBER('Test Sample Data'!L148),'Test Sample Data'!L148&lt;$B$1,'Test Sample Data'!L148&gt;0),'Test Sample Data'!L148,$B$1),"")</f>
        <v/>
      </c>
      <c r="M149" s="15" t="str">
        <f>IF(SUM('Test Sample Data'!M$3:M$98)&gt;10,IF(AND(ISNUMBER('Test Sample Data'!M148),'Test Sample Data'!M148&lt;$B$1,'Test Sample Data'!M148&gt;0),'Test Sample Data'!M148,$B$1),"")</f>
        <v/>
      </c>
      <c r="N149" s="15" t="str">
        <f>'Gene Table'!D148</f>
        <v>NM_004870</v>
      </c>
      <c r="O149" s="14" t="s">
        <v>205</v>
      </c>
      <c r="P149" s="15" t="str">
        <f>IF(SUM('Control Sample Data'!D$3:D$98)&gt;10,IF(AND(ISNUMBER('Control Sample Data'!D148),'Control Sample Data'!D148&lt;$B$1,'Control Sample Data'!D148&gt;0),'Control Sample Data'!D148,$B$1),"")</f>
        <v/>
      </c>
      <c r="Q149" s="15" t="str">
        <f>IF(SUM('Control Sample Data'!E$3:E$98)&gt;10,IF(AND(ISNUMBER('Control Sample Data'!E148),'Control Sample Data'!E148&lt;$B$1,'Control Sample Data'!E148&gt;0),'Control Sample Data'!E148,$B$1),"")</f>
        <v/>
      </c>
      <c r="R149" s="15" t="str">
        <f>IF(SUM('Control Sample Data'!F$3:F$98)&gt;10,IF(AND(ISNUMBER('Control Sample Data'!F148),'Control Sample Data'!F148&lt;$B$1,'Control Sample Data'!F148&gt;0),'Control Sample Data'!F148,$B$1),"")</f>
        <v/>
      </c>
      <c r="S149" s="15" t="str">
        <f>IF(SUM('Control Sample Data'!G$3:G$98)&gt;10,IF(AND(ISNUMBER('Control Sample Data'!G148),'Control Sample Data'!G148&lt;$B$1,'Control Sample Data'!G148&gt;0),'Control Sample Data'!G148,$B$1),"")</f>
        <v/>
      </c>
      <c r="T149" s="15" t="str">
        <f>IF(SUM('Control Sample Data'!H$3:H$98)&gt;10,IF(AND(ISNUMBER('Control Sample Data'!H148),'Control Sample Data'!H148&lt;$B$1,'Control Sample Data'!H148&gt;0),'Control Sample Data'!H148,$B$1),"")</f>
        <v/>
      </c>
      <c r="U149" s="15" t="str">
        <f>IF(SUM('Control Sample Data'!I$3:I$98)&gt;10,IF(AND(ISNUMBER('Control Sample Data'!I148),'Control Sample Data'!I148&lt;$B$1,'Control Sample Data'!I148&gt;0),'Control Sample Data'!I148,$B$1),"")</f>
        <v/>
      </c>
      <c r="V149" s="15" t="str">
        <f>IF(SUM('Control Sample Data'!J$3:J$98)&gt;10,IF(AND(ISNUMBER('Control Sample Data'!J148),'Control Sample Data'!J148&lt;$B$1,'Control Sample Data'!J148&gt;0),'Control Sample Data'!J148,$B$1),"")</f>
        <v/>
      </c>
      <c r="W149" s="15" t="str">
        <f>IF(SUM('Control Sample Data'!K$3:K$98)&gt;10,IF(AND(ISNUMBER('Control Sample Data'!K148),'Control Sample Data'!K148&lt;$B$1,'Control Sample Data'!K148&gt;0),'Control Sample Data'!K148,$B$1),"")</f>
        <v/>
      </c>
      <c r="X149" s="15" t="str">
        <f>IF(SUM('Control Sample Data'!L$3:L$98)&gt;10,IF(AND(ISNUMBER('Control Sample Data'!L148),'Control Sample Data'!L148&lt;$B$1,'Control Sample Data'!L148&gt;0),'Control Sample Data'!L148,$B$1),"")</f>
        <v/>
      </c>
      <c r="Y149" s="15" t="str">
        <f>IF(SUM('Control Sample Data'!M$3:M$98)&gt;10,IF(AND(ISNUMBER('Control Sample Data'!M148),'Control Sample Data'!M148&lt;$B$1,'Control Sample Data'!M148&gt;0),'Control Sample Data'!M148,$B$1),"")</f>
        <v/>
      </c>
      <c r="AT149" s="34" t="str">
        <f t="shared" si="130"/>
        <v/>
      </c>
      <c r="AU149" s="34" t="str">
        <f t="shared" si="131"/>
        <v/>
      </c>
      <c r="AV149" s="34" t="str">
        <f t="shared" si="132"/>
        <v/>
      </c>
      <c r="AW149" s="34" t="str">
        <f t="shared" si="133"/>
        <v/>
      </c>
      <c r="AX149" s="34" t="str">
        <f t="shared" si="134"/>
        <v/>
      </c>
      <c r="AY149" s="34" t="str">
        <f t="shared" si="135"/>
        <v/>
      </c>
      <c r="AZ149" s="34" t="str">
        <f t="shared" si="136"/>
        <v/>
      </c>
      <c r="BA149" s="34" t="str">
        <f t="shared" si="137"/>
        <v/>
      </c>
      <c r="BB149" s="34" t="str">
        <f t="shared" si="138"/>
        <v/>
      </c>
      <c r="BC149" s="34" t="str">
        <f t="shared" si="139"/>
        <v/>
      </c>
      <c r="BD149" s="34" t="str">
        <f t="shared" si="117"/>
        <v/>
      </c>
      <c r="BE149" s="34" t="str">
        <f t="shared" si="118"/>
        <v/>
      </c>
      <c r="BF149" s="34" t="str">
        <f t="shared" si="119"/>
        <v/>
      </c>
      <c r="BG149" s="34" t="str">
        <f t="shared" si="120"/>
        <v/>
      </c>
      <c r="BH149" s="34" t="str">
        <f t="shared" si="121"/>
        <v/>
      </c>
      <c r="BI149" s="34" t="str">
        <f t="shared" si="122"/>
        <v/>
      </c>
      <c r="BJ149" s="34" t="str">
        <f t="shared" si="123"/>
        <v/>
      </c>
      <c r="BK149" s="34" t="str">
        <f t="shared" si="124"/>
        <v/>
      </c>
      <c r="BL149" s="34" t="str">
        <f t="shared" si="125"/>
        <v/>
      </c>
      <c r="BM149" s="34" t="str">
        <f t="shared" si="126"/>
        <v/>
      </c>
      <c r="BN149" s="36" t="e">
        <f t="shared" si="127"/>
        <v>#DIV/0!</v>
      </c>
      <c r="BO149" s="36" t="e">
        <f t="shared" si="128"/>
        <v>#DIV/0!</v>
      </c>
      <c r="BP149" s="37" t="str">
        <f t="shared" si="140"/>
        <v/>
      </c>
      <c r="BQ149" s="37" t="str">
        <f t="shared" si="141"/>
        <v/>
      </c>
      <c r="BR149" s="37" t="str">
        <f t="shared" si="142"/>
        <v/>
      </c>
      <c r="BS149" s="37" t="str">
        <f t="shared" si="143"/>
        <v/>
      </c>
      <c r="BT149" s="37" t="str">
        <f t="shared" si="144"/>
        <v/>
      </c>
      <c r="BU149" s="37" t="str">
        <f t="shared" si="145"/>
        <v/>
      </c>
      <c r="BV149" s="37" t="str">
        <f t="shared" si="146"/>
        <v/>
      </c>
      <c r="BW149" s="37" t="str">
        <f t="shared" si="147"/>
        <v/>
      </c>
      <c r="BX149" s="37" t="str">
        <f t="shared" si="148"/>
        <v/>
      </c>
      <c r="BY149" s="37" t="str">
        <f t="shared" si="149"/>
        <v/>
      </c>
      <c r="BZ149" s="37" t="str">
        <f t="shared" si="150"/>
        <v/>
      </c>
      <c r="CA149" s="37" t="str">
        <f t="shared" si="151"/>
        <v/>
      </c>
      <c r="CB149" s="37" t="str">
        <f t="shared" si="152"/>
        <v/>
      </c>
      <c r="CC149" s="37" t="str">
        <f t="shared" si="153"/>
        <v/>
      </c>
      <c r="CD149" s="37" t="str">
        <f t="shared" si="154"/>
        <v/>
      </c>
      <c r="CE149" s="37" t="str">
        <f t="shared" si="155"/>
        <v/>
      </c>
      <c r="CF149" s="37" t="str">
        <f t="shared" si="156"/>
        <v/>
      </c>
      <c r="CG149" s="37" t="str">
        <f t="shared" si="157"/>
        <v/>
      </c>
      <c r="CH149" s="37" t="str">
        <f t="shared" si="158"/>
        <v/>
      </c>
      <c r="CI149" s="37" t="str">
        <f t="shared" si="159"/>
        <v/>
      </c>
    </row>
    <row r="150" spans="1:87">
      <c r="A150" s="16"/>
      <c r="B150" s="14" t="str">
        <f>'Gene Table'!D149</f>
        <v>NM_004864</v>
      </c>
      <c r="C150" s="14" t="s">
        <v>209</v>
      </c>
      <c r="D150" s="15" t="str">
        <f>IF(SUM('Test Sample Data'!D$3:D$98)&gt;10,IF(AND(ISNUMBER('Test Sample Data'!D149),'Test Sample Data'!D149&lt;$B$1,'Test Sample Data'!D149&gt;0),'Test Sample Data'!D149,$B$1),"")</f>
        <v/>
      </c>
      <c r="E150" s="15" t="str">
        <f>IF(SUM('Test Sample Data'!E$3:E$98)&gt;10,IF(AND(ISNUMBER('Test Sample Data'!E149),'Test Sample Data'!E149&lt;$B$1,'Test Sample Data'!E149&gt;0),'Test Sample Data'!E149,$B$1),"")</f>
        <v/>
      </c>
      <c r="F150" s="15" t="str">
        <f>IF(SUM('Test Sample Data'!F$3:F$98)&gt;10,IF(AND(ISNUMBER('Test Sample Data'!F149),'Test Sample Data'!F149&lt;$B$1,'Test Sample Data'!F149&gt;0),'Test Sample Data'!F149,$B$1),"")</f>
        <v/>
      </c>
      <c r="G150" s="15" t="str">
        <f>IF(SUM('Test Sample Data'!G$3:G$98)&gt;10,IF(AND(ISNUMBER('Test Sample Data'!G149),'Test Sample Data'!G149&lt;$B$1,'Test Sample Data'!G149&gt;0),'Test Sample Data'!G149,$B$1),"")</f>
        <v/>
      </c>
      <c r="H150" s="15" t="str">
        <f>IF(SUM('Test Sample Data'!H$3:H$98)&gt;10,IF(AND(ISNUMBER('Test Sample Data'!H149),'Test Sample Data'!H149&lt;$B$1,'Test Sample Data'!H149&gt;0),'Test Sample Data'!H149,$B$1),"")</f>
        <v/>
      </c>
      <c r="I150" s="15" t="str">
        <f>IF(SUM('Test Sample Data'!I$3:I$98)&gt;10,IF(AND(ISNUMBER('Test Sample Data'!I149),'Test Sample Data'!I149&lt;$B$1,'Test Sample Data'!I149&gt;0),'Test Sample Data'!I149,$B$1),"")</f>
        <v/>
      </c>
      <c r="J150" s="15" t="str">
        <f>IF(SUM('Test Sample Data'!J$3:J$98)&gt;10,IF(AND(ISNUMBER('Test Sample Data'!J149),'Test Sample Data'!J149&lt;$B$1,'Test Sample Data'!J149&gt;0),'Test Sample Data'!J149,$B$1),"")</f>
        <v/>
      </c>
      <c r="K150" s="15" t="str">
        <f>IF(SUM('Test Sample Data'!K$3:K$98)&gt;10,IF(AND(ISNUMBER('Test Sample Data'!K149),'Test Sample Data'!K149&lt;$B$1,'Test Sample Data'!K149&gt;0),'Test Sample Data'!K149,$B$1),"")</f>
        <v/>
      </c>
      <c r="L150" s="15" t="str">
        <f>IF(SUM('Test Sample Data'!L$3:L$98)&gt;10,IF(AND(ISNUMBER('Test Sample Data'!L149),'Test Sample Data'!L149&lt;$B$1,'Test Sample Data'!L149&gt;0),'Test Sample Data'!L149,$B$1),"")</f>
        <v/>
      </c>
      <c r="M150" s="15" t="str">
        <f>IF(SUM('Test Sample Data'!M$3:M$98)&gt;10,IF(AND(ISNUMBER('Test Sample Data'!M149),'Test Sample Data'!M149&lt;$B$1,'Test Sample Data'!M149&gt;0),'Test Sample Data'!M149,$B$1),"")</f>
        <v/>
      </c>
      <c r="N150" s="15" t="str">
        <f>'Gene Table'!D149</f>
        <v>NM_004864</v>
      </c>
      <c r="O150" s="14" t="s">
        <v>209</v>
      </c>
      <c r="P150" s="15" t="str">
        <f>IF(SUM('Control Sample Data'!D$3:D$98)&gt;10,IF(AND(ISNUMBER('Control Sample Data'!D149),'Control Sample Data'!D149&lt;$B$1,'Control Sample Data'!D149&gt;0),'Control Sample Data'!D149,$B$1),"")</f>
        <v/>
      </c>
      <c r="Q150" s="15" t="str">
        <f>IF(SUM('Control Sample Data'!E$3:E$98)&gt;10,IF(AND(ISNUMBER('Control Sample Data'!E149),'Control Sample Data'!E149&lt;$B$1,'Control Sample Data'!E149&gt;0),'Control Sample Data'!E149,$B$1),"")</f>
        <v/>
      </c>
      <c r="R150" s="15" t="str">
        <f>IF(SUM('Control Sample Data'!F$3:F$98)&gt;10,IF(AND(ISNUMBER('Control Sample Data'!F149),'Control Sample Data'!F149&lt;$B$1,'Control Sample Data'!F149&gt;0),'Control Sample Data'!F149,$B$1),"")</f>
        <v/>
      </c>
      <c r="S150" s="15" t="str">
        <f>IF(SUM('Control Sample Data'!G$3:G$98)&gt;10,IF(AND(ISNUMBER('Control Sample Data'!G149),'Control Sample Data'!G149&lt;$B$1,'Control Sample Data'!G149&gt;0),'Control Sample Data'!G149,$B$1),"")</f>
        <v/>
      </c>
      <c r="T150" s="15" t="str">
        <f>IF(SUM('Control Sample Data'!H$3:H$98)&gt;10,IF(AND(ISNUMBER('Control Sample Data'!H149),'Control Sample Data'!H149&lt;$B$1,'Control Sample Data'!H149&gt;0),'Control Sample Data'!H149,$B$1),"")</f>
        <v/>
      </c>
      <c r="U150" s="15" t="str">
        <f>IF(SUM('Control Sample Data'!I$3:I$98)&gt;10,IF(AND(ISNUMBER('Control Sample Data'!I149),'Control Sample Data'!I149&lt;$B$1,'Control Sample Data'!I149&gt;0),'Control Sample Data'!I149,$B$1),"")</f>
        <v/>
      </c>
      <c r="V150" s="15" t="str">
        <f>IF(SUM('Control Sample Data'!J$3:J$98)&gt;10,IF(AND(ISNUMBER('Control Sample Data'!J149),'Control Sample Data'!J149&lt;$B$1,'Control Sample Data'!J149&gt;0),'Control Sample Data'!J149,$B$1),"")</f>
        <v/>
      </c>
      <c r="W150" s="15" t="str">
        <f>IF(SUM('Control Sample Data'!K$3:K$98)&gt;10,IF(AND(ISNUMBER('Control Sample Data'!K149),'Control Sample Data'!K149&lt;$B$1,'Control Sample Data'!K149&gt;0),'Control Sample Data'!K149,$B$1),"")</f>
        <v/>
      </c>
      <c r="X150" s="15" t="str">
        <f>IF(SUM('Control Sample Data'!L$3:L$98)&gt;10,IF(AND(ISNUMBER('Control Sample Data'!L149),'Control Sample Data'!L149&lt;$B$1,'Control Sample Data'!L149&gt;0),'Control Sample Data'!L149,$B$1),"")</f>
        <v/>
      </c>
      <c r="Y150" s="15" t="str">
        <f>IF(SUM('Control Sample Data'!M$3:M$98)&gt;10,IF(AND(ISNUMBER('Control Sample Data'!M149),'Control Sample Data'!M149&lt;$B$1,'Control Sample Data'!M149&gt;0),'Control Sample Data'!M149,$B$1),"")</f>
        <v/>
      </c>
      <c r="AT150" s="34" t="str">
        <f t="shared" si="130"/>
        <v/>
      </c>
      <c r="AU150" s="34" t="str">
        <f t="shared" si="131"/>
        <v/>
      </c>
      <c r="AV150" s="34" t="str">
        <f t="shared" si="132"/>
        <v/>
      </c>
      <c r="AW150" s="34" t="str">
        <f t="shared" si="133"/>
        <v/>
      </c>
      <c r="AX150" s="34" t="str">
        <f t="shared" si="134"/>
        <v/>
      </c>
      <c r="AY150" s="34" t="str">
        <f t="shared" si="135"/>
        <v/>
      </c>
      <c r="AZ150" s="34" t="str">
        <f t="shared" si="136"/>
        <v/>
      </c>
      <c r="BA150" s="34" t="str">
        <f t="shared" si="137"/>
        <v/>
      </c>
      <c r="BB150" s="34" t="str">
        <f t="shared" si="138"/>
        <v/>
      </c>
      <c r="BC150" s="34" t="str">
        <f t="shared" si="139"/>
        <v/>
      </c>
      <c r="BD150" s="34" t="str">
        <f t="shared" si="117"/>
        <v/>
      </c>
      <c r="BE150" s="34" t="str">
        <f t="shared" si="118"/>
        <v/>
      </c>
      <c r="BF150" s="34" t="str">
        <f t="shared" si="119"/>
        <v/>
      </c>
      <c r="BG150" s="34" t="str">
        <f t="shared" si="120"/>
        <v/>
      </c>
      <c r="BH150" s="34" t="str">
        <f t="shared" si="121"/>
        <v/>
      </c>
      <c r="BI150" s="34" t="str">
        <f t="shared" si="122"/>
        <v/>
      </c>
      <c r="BJ150" s="34" t="str">
        <f t="shared" si="123"/>
        <v/>
      </c>
      <c r="BK150" s="34" t="str">
        <f t="shared" si="124"/>
        <v/>
      </c>
      <c r="BL150" s="34" t="str">
        <f t="shared" si="125"/>
        <v/>
      </c>
      <c r="BM150" s="34" t="str">
        <f t="shared" si="126"/>
        <v/>
      </c>
      <c r="BN150" s="36" t="e">
        <f t="shared" si="127"/>
        <v>#DIV/0!</v>
      </c>
      <c r="BO150" s="36" t="e">
        <f t="shared" si="128"/>
        <v>#DIV/0!</v>
      </c>
      <c r="BP150" s="37" t="str">
        <f t="shared" si="140"/>
        <v/>
      </c>
      <c r="BQ150" s="37" t="str">
        <f t="shared" si="141"/>
        <v/>
      </c>
      <c r="BR150" s="37" t="str">
        <f t="shared" si="142"/>
        <v/>
      </c>
      <c r="BS150" s="37" t="str">
        <f t="shared" si="143"/>
        <v/>
      </c>
      <c r="BT150" s="37" t="str">
        <f t="shared" si="144"/>
        <v/>
      </c>
      <c r="BU150" s="37" t="str">
        <f t="shared" si="145"/>
        <v/>
      </c>
      <c r="BV150" s="37" t="str">
        <f t="shared" si="146"/>
        <v/>
      </c>
      <c r="BW150" s="37" t="str">
        <f t="shared" si="147"/>
        <v/>
      </c>
      <c r="BX150" s="37" t="str">
        <f t="shared" si="148"/>
        <v/>
      </c>
      <c r="BY150" s="37" t="str">
        <f t="shared" si="149"/>
        <v/>
      </c>
      <c r="BZ150" s="37" t="str">
        <f t="shared" si="150"/>
        <v/>
      </c>
      <c r="CA150" s="37" t="str">
        <f t="shared" si="151"/>
        <v/>
      </c>
      <c r="CB150" s="37" t="str">
        <f t="shared" si="152"/>
        <v/>
      </c>
      <c r="CC150" s="37" t="str">
        <f t="shared" si="153"/>
        <v/>
      </c>
      <c r="CD150" s="37" t="str">
        <f t="shared" si="154"/>
        <v/>
      </c>
      <c r="CE150" s="37" t="str">
        <f t="shared" si="155"/>
        <v/>
      </c>
      <c r="CF150" s="37" t="str">
        <f t="shared" si="156"/>
        <v/>
      </c>
      <c r="CG150" s="37" t="str">
        <f t="shared" si="157"/>
        <v/>
      </c>
      <c r="CH150" s="37" t="str">
        <f t="shared" si="158"/>
        <v/>
      </c>
      <c r="CI150" s="37" t="str">
        <f t="shared" si="159"/>
        <v/>
      </c>
    </row>
    <row r="151" spans="1:87">
      <c r="A151" s="16"/>
      <c r="B151" s="14" t="str">
        <f>'Gene Table'!D150</f>
        <v>NM_004862</v>
      </c>
      <c r="C151" s="14" t="s">
        <v>213</v>
      </c>
      <c r="D151" s="15" t="str">
        <f>IF(SUM('Test Sample Data'!D$3:D$98)&gt;10,IF(AND(ISNUMBER('Test Sample Data'!D150),'Test Sample Data'!D150&lt;$B$1,'Test Sample Data'!D150&gt;0),'Test Sample Data'!D150,$B$1),"")</f>
        <v/>
      </c>
      <c r="E151" s="15" t="str">
        <f>IF(SUM('Test Sample Data'!E$3:E$98)&gt;10,IF(AND(ISNUMBER('Test Sample Data'!E150),'Test Sample Data'!E150&lt;$B$1,'Test Sample Data'!E150&gt;0),'Test Sample Data'!E150,$B$1),"")</f>
        <v/>
      </c>
      <c r="F151" s="15" t="str">
        <f>IF(SUM('Test Sample Data'!F$3:F$98)&gt;10,IF(AND(ISNUMBER('Test Sample Data'!F150),'Test Sample Data'!F150&lt;$B$1,'Test Sample Data'!F150&gt;0),'Test Sample Data'!F150,$B$1),"")</f>
        <v/>
      </c>
      <c r="G151" s="15" t="str">
        <f>IF(SUM('Test Sample Data'!G$3:G$98)&gt;10,IF(AND(ISNUMBER('Test Sample Data'!G150),'Test Sample Data'!G150&lt;$B$1,'Test Sample Data'!G150&gt;0),'Test Sample Data'!G150,$B$1),"")</f>
        <v/>
      </c>
      <c r="H151" s="15" t="str">
        <f>IF(SUM('Test Sample Data'!H$3:H$98)&gt;10,IF(AND(ISNUMBER('Test Sample Data'!H150),'Test Sample Data'!H150&lt;$B$1,'Test Sample Data'!H150&gt;0),'Test Sample Data'!H150,$B$1),"")</f>
        <v/>
      </c>
      <c r="I151" s="15" t="str">
        <f>IF(SUM('Test Sample Data'!I$3:I$98)&gt;10,IF(AND(ISNUMBER('Test Sample Data'!I150),'Test Sample Data'!I150&lt;$B$1,'Test Sample Data'!I150&gt;0),'Test Sample Data'!I150,$B$1),"")</f>
        <v/>
      </c>
      <c r="J151" s="15" t="str">
        <f>IF(SUM('Test Sample Data'!J$3:J$98)&gt;10,IF(AND(ISNUMBER('Test Sample Data'!J150),'Test Sample Data'!J150&lt;$B$1,'Test Sample Data'!J150&gt;0),'Test Sample Data'!J150,$B$1),"")</f>
        <v/>
      </c>
      <c r="K151" s="15" t="str">
        <f>IF(SUM('Test Sample Data'!K$3:K$98)&gt;10,IF(AND(ISNUMBER('Test Sample Data'!K150),'Test Sample Data'!K150&lt;$B$1,'Test Sample Data'!K150&gt;0),'Test Sample Data'!K150,$B$1),"")</f>
        <v/>
      </c>
      <c r="L151" s="15" t="str">
        <f>IF(SUM('Test Sample Data'!L$3:L$98)&gt;10,IF(AND(ISNUMBER('Test Sample Data'!L150),'Test Sample Data'!L150&lt;$B$1,'Test Sample Data'!L150&gt;0),'Test Sample Data'!L150,$B$1),"")</f>
        <v/>
      </c>
      <c r="M151" s="15" t="str">
        <f>IF(SUM('Test Sample Data'!M$3:M$98)&gt;10,IF(AND(ISNUMBER('Test Sample Data'!M150),'Test Sample Data'!M150&lt;$B$1,'Test Sample Data'!M150&gt;0),'Test Sample Data'!M150,$B$1),"")</f>
        <v/>
      </c>
      <c r="N151" s="15" t="str">
        <f>'Gene Table'!D150</f>
        <v>NM_004862</v>
      </c>
      <c r="O151" s="14" t="s">
        <v>213</v>
      </c>
      <c r="P151" s="15" t="str">
        <f>IF(SUM('Control Sample Data'!D$3:D$98)&gt;10,IF(AND(ISNUMBER('Control Sample Data'!D150),'Control Sample Data'!D150&lt;$B$1,'Control Sample Data'!D150&gt;0),'Control Sample Data'!D150,$B$1),"")</f>
        <v/>
      </c>
      <c r="Q151" s="15" t="str">
        <f>IF(SUM('Control Sample Data'!E$3:E$98)&gt;10,IF(AND(ISNUMBER('Control Sample Data'!E150),'Control Sample Data'!E150&lt;$B$1,'Control Sample Data'!E150&gt;0),'Control Sample Data'!E150,$B$1),"")</f>
        <v/>
      </c>
      <c r="R151" s="15" t="str">
        <f>IF(SUM('Control Sample Data'!F$3:F$98)&gt;10,IF(AND(ISNUMBER('Control Sample Data'!F150),'Control Sample Data'!F150&lt;$B$1,'Control Sample Data'!F150&gt;0),'Control Sample Data'!F150,$B$1),"")</f>
        <v/>
      </c>
      <c r="S151" s="15" t="str">
        <f>IF(SUM('Control Sample Data'!G$3:G$98)&gt;10,IF(AND(ISNUMBER('Control Sample Data'!G150),'Control Sample Data'!G150&lt;$B$1,'Control Sample Data'!G150&gt;0),'Control Sample Data'!G150,$B$1),"")</f>
        <v/>
      </c>
      <c r="T151" s="15" t="str">
        <f>IF(SUM('Control Sample Data'!H$3:H$98)&gt;10,IF(AND(ISNUMBER('Control Sample Data'!H150),'Control Sample Data'!H150&lt;$B$1,'Control Sample Data'!H150&gt;0),'Control Sample Data'!H150,$B$1),"")</f>
        <v/>
      </c>
      <c r="U151" s="15" t="str">
        <f>IF(SUM('Control Sample Data'!I$3:I$98)&gt;10,IF(AND(ISNUMBER('Control Sample Data'!I150),'Control Sample Data'!I150&lt;$B$1,'Control Sample Data'!I150&gt;0),'Control Sample Data'!I150,$B$1),"")</f>
        <v/>
      </c>
      <c r="V151" s="15" t="str">
        <f>IF(SUM('Control Sample Data'!J$3:J$98)&gt;10,IF(AND(ISNUMBER('Control Sample Data'!J150),'Control Sample Data'!J150&lt;$B$1,'Control Sample Data'!J150&gt;0),'Control Sample Data'!J150,$B$1),"")</f>
        <v/>
      </c>
      <c r="W151" s="15" t="str">
        <f>IF(SUM('Control Sample Data'!K$3:K$98)&gt;10,IF(AND(ISNUMBER('Control Sample Data'!K150),'Control Sample Data'!K150&lt;$B$1,'Control Sample Data'!K150&gt;0),'Control Sample Data'!K150,$B$1),"")</f>
        <v/>
      </c>
      <c r="X151" s="15" t="str">
        <f>IF(SUM('Control Sample Data'!L$3:L$98)&gt;10,IF(AND(ISNUMBER('Control Sample Data'!L150),'Control Sample Data'!L150&lt;$B$1,'Control Sample Data'!L150&gt;0),'Control Sample Data'!L150,$B$1),"")</f>
        <v/>
      </c>
      <c r="Y151" s="15" t="str">
        <f>IF(SUM('Control Sample Data'!M$3:M$98)&gt;10,IF(AND(ISNUMBER('Control Sample Data'!M150),'Control Sample Data'!M150&lt;$B$1,'Control Sample Data'!M150&gt;0),'Control Sample Data'!M150,$B$1),"")</f>
        <v/>
      </c>
      <c r="AT151" s="34" t="str">
        <f t="shared" si="130"/>
        <v/>
      </c>
      <c r="AU151" s="34" t="str">
        <f t="shared" si="131"/>
        <v/>
      </c>
      <c r="AV151" s="34" t="str">
        <f t="shared" si="132"/>
        <v/>
      </c>
      <c r="AW151" s="34" t="str">
        <f t="shared" si="133"/>
        <v/>
      </c>
      <c r="AX151" s="34" t="str">
        <f t="shared" si="134"/>
        <v/>
      </c>
      <c r="AY151" s="34" t="str">
        <f t="shared" si="135"/>
        <v/>
      </c>
      <c r="AZ151" s="34" t="str">
        <f t="shared" si="136"/>
        <v/>
      </c>
      <c r="BA151" s="34" t="str">
        <f t="shared" si="137"/>
        <v/>
      </c>
      <c r="BB151" s="34" t="str">
        <f t="shared" si="138"/>
        <v/>
      </c>
      <c r="BC151" s="34" t="str">
        <f t="shared" si="139"/>
        <v/>
      </c>
      <c r="BD151" s="34" t="str">
        <f t="shared" si="117"/>
        <v/>
      </c>
      <c r="BE151" s="34" t="str">
        <f t="shared" si="118"/>
        <v/>
      </c>
      <c r="BF151" s="34" t="str">
        <f t="shared" si="119"/>
        <v/>
      </c>
      <c r="BG151" s="34" t="str">
        <f t="shared" si="120"/>
        <v/>
      </c>
      <c r="BH151" s="34" t="str">
        <f t="shared" si="121"/>
        <v/>
      </c>
      <c r="BI151" s="34" t="str">
        <f t="shared" si="122"/>
        <v/>
      </c>
      <c r="BJ151" s="34" t="str">
        <f t="shared" si="123"/>
        <v/>
      </c>
      <c r="BK151" s="34" t="str">
        <f t="shared" si="124"/>
        <v/>
      </c>
      <c r="BL151" s="34" t="str">
        <f t="shared" si="125"/>
        <v/>
      </c>
      <c r="BM151" s="34" t="str">
        <f t="shared" si="126"/>
        <v/>
      </c>
      <c r="BN151" s="36" t="e">
        <f t="shared" si="127"/>
        <v>#DIV/0!</v>
      </c>
      <c r="BO151" s="36" t="e">
        <f t="shared" si="128"/>
        <v>#DIV/0!</v>
      </c>
      <c r="BP151" s="37" t="str">
        <f t="shared" si="140"/>
        <v/>
      </c>
      <c r="BQ151" s="37" t="str">
        <f t="shared" si="141"/>
        <v/>
      </c>
      <c r="BR151" s="37" t="str">
        <f t="shared" si="142"/>
        <v/>
      </c>
      <c r="BS151" s="37" t="str">
        <f t="shared" si="143"/>
        <v/>
      </c>
      <c r="BT151" s="37" t="str">
        <f t="shared" si="144"/>
        <v/>
      </c>
      <c r="BU151" s="37" t="str">
        <f t="shared" si="145"/>
        <v/>
      </c>
      <c r="BV151" s="37" t="str">
        <f t="shared" si="146"/>
        <v/>
      </c>
      <c r="BW151" s="37" t="str">
        <f t="shared" si="147"/>
        <v/>
      </c>
      <c r="BX151" s="37" t="str">
        <f t="shared" si="148"/>
        <v/>
      </c>
      <c r="BY151" s="37" t="str">
        <f t="shared" si="149"/>
        <v/>
      </c>
      <c r="BZ151" s="37" t="str">
        <f t="shared" si="150"/>
        <v/>
      </c>
      <c r="CA151" s="37" t="str">
        <f t="shared" si="151"/>
        <v/>
      </c>
      <c r="CB151" s="37" t="str">
        <f t="shared" si="152"/>
        <v/>
      </c>
      <c r="CC151" s="37" t="str">
        <f t="shared" si="153"/>
        <v/>
      </c>
      <c r="CD151" s="37" t="str">
        <f t="shared" si="154"/>
        <v/>
      </c>
      <c r="CE151" s="37" t="str">
        <f t="shared" si="155"/>
        <v/>
      </c>
      <c r="CF151" s="37" t="str">
        <f t="shared" si="156"/>
        <v/>
      </c>
      <c r="CG151" s="37" t="str">
        <f t="shared" si="157"/>
        <v/>
      </c>
      <c r="CH151" s="37" t="str">
        <f t="shared" si="158"/>
        <v/>
      </c>
      <c r="CI151" s="37" t="str">
        <f t="shared" si="159"/>
        <v/>
      </c>
    </row>
    <row r="152" spans="1:87">
      <c r="A152" s="16"/>
      <c r="B152" s="14" t="str">
        <f>'Gene Table'!D151</f>
        <v>NM_005505</v>
      </c>
      <c r="C152" s="14" t="s">
        <v>217</v>
      </c>
      <c r="D152" s="15" t="str">
        <f>IF(SUM('Test Sample Data'!D$3:D$98)&gt;10,IF(AND(ISNUMBER('Test Sample Data'!D151),'Test Sample Data'!D151&lt;$B$1,'Test Sample Data'!D151&gt;0),'Test Sample Data'!D151,$B$1),"")</f>
        <v/>
      </c>
      <c r="E152" s="15" t="str">
        <f>IF(SUM('Test Sample Data'!E$3:E$98)&gt;10,IF(AND(ISNUMBER('Test Sample Data'!E151),'Test Sample Data'!E151&lt;$B$1,'Test Sample Data'!E151&gt;0),'Test Sample Data'!E151,$B$1),"")</f>
        <v/>
      </c>
      <c r="F152" s="15" t="str">
        <f>IF(SUM('Test Sample Data'!F$3:F$98)&gt;10,IF(AND(ISNUMBER('Test Sample Data'!F151),'Test Sample Data'!F151&lt;$B$1,'Test Sample Data'!F151&gt;0),'Test Sample Data'!F151,$B$1),"")</f>
        <v/>
      </c>
      <c r="G152" s="15" t="str">
        <f>IF(SUM('Test Sample Data'!G$3:G$98)&gt;10,IF(AND(ISNUMBER('Test Sample Data'!G151),'Test Sample Data'!G151&lt;$B$1,'Test Sample Data'!G151&gt;0),'Test Sample Data'!G151,$B$1),"")</f>
        <v/>
      </c>
      <c r="H152" s="15" t="str">
        <f>IF(SUM('Test Sample Data'!H$3:H$98)&gt;10,IF(AND(ISNUMBER('Test Sample Data'!H151),'Test Sample Data'!H151&lt;$B$1,'Test Sample Data'!H151&gt;0),'Test Sample Data'!H151,$B$1),"")</f>
        <v/>
      </c>
      <c r="I152" s="15" t="str">
        <f>IF(SUM('Test Sample Data'!I$3:I$98)&gt;10,IF(AND(ISNUMBER('Test Sample Data'!I151),'Test Sample Data'!I151&lt;$B$1,'Test Sample Data'!I151&gt;0),'Test Sample Data'!I151,$B$1),"")</f>
        <v/>
      </c>
      <c r="J152" s="15" t="str">
        <f>IF(SUM('Test Sample Data'!J$3:J$98)&gt;10,IF(AND(ISNUMBER('Test Sample Data'!J151),'Test Sample Data'!J151&lt;$B$1,'Test Sample Data'!J151&gt;0),'Test Sample Data'!J151,$B$1),"")</f>
        <v/>
      </c>
      <c r="K152" s="15" t="str">
        <f>IF(SUM('Test Sample Data'!K$3:K$98)&gt;10,IF(AND(ISNUMBER('Test Sample Data'!K151),'Test Sample Data'!K151&lt;$B$1,'Test Sample Data'!K151&gt;0),'Test Sample Data'!K151,$B$1),"")</f>
        <v/>
      </c>
      <c r="L152" s="15" t="str">
        <f>IF(SUM('Test Sample Data'!L$3:L$98)&gt;10,IF(AND(ISNUMBER('Test Sample Data'!L151),'Test Sample Data'!L151&lt;$B$1,'Test Sample Data'!L151&gt;0),'Test Sample Data'!L151,$B$1),"")</f>
        <v/>
      </c>
      <c r="M152" s="15" t="str">
        <f>IF(SUM('Test Sample Data'!M$3:M$98)&gt;10,IF(AND(ISNUMBER('Test Sample Data'!M151),'Test Sample Data'!M151&lt;$B$1,'Test Sample Data'!M151&gt;0),'Test Sample Data'!M151,$B$1),"")</f>
        <v/>
      </c>
      <c r="N152" s="15" t="str">
        <f>'Gene Table'!D151</f>
        <v>NM_005505</v>
      </c>
      <c r="O152" s="14" t="s">
        <v>217</v>
      </c>
      <c r="P152" s="15" t="str">
        <f>IF(SUM('Control Sample Data'!D$3:D$98)&gt;10,IF(AND(ISNUMBER('Control Sample Data'!D151),'Control Sample Data'!D151&lt;$B$1,'Control Sample Data'!D151&gt;0),'Control Sample Data'!D151,$B$1),"")</f>
        <v/>
      </c>
      <c r="Q152" s="15" t="str">
        <f>IF(SUM('Control Sample Data'!E$3:E$98)&gt;10,IF(AND(ISNUMBER('Control Sample Data'!E151),'Control Sample Data'!E151&lt;$B$1,'Control Sample Data'!E151&gt;0),'Control Sample Data'!E151,$B$1),"")</f>
        <v/>
      </c>
      <c r="R152" s="15" t="str">
        <f>IF(SUM('Control Sample Data'!F$3:F$98)&gt;10,IF(AND(ISNUMBER('Control Sample Data'!F151),'Control Sample Data'!F151&lt;$B$1,'Control Sample Data'!F151&gt;0),'Control Sample Data'!F151,$B$1),"")</f>
        <v/>
      </c>
      <c r="S152" s="15" t="str">
        <f>IF(SUM('Control Sample Data'!G$3:G$98)&gt;10,IF(AND(ISNUMBER('Control Sample Data'!G151),'Control Sample Data'!G151&lt;$B$1,'Control Sample Data'!G151&gt;0),'Control Sample Data'!G151,$B$1),"")</f>
        <v/>
      </c>
      <c r="T152" s="15" t="str">
        <f>IF(SUM('Control Sample Data'!H$3:H$98)&gt;10,IF(AND(ISNUMBER('Control Sample Data'!H151),'Control Sample Data'!H151&lt;$B$1,'Control Sample Data'!H151&gt;0),'Control Sample Data'!H151,$B$1),"")</f>
        <v/>
      </c>
      <c r="U152" s="15" t="str">
        <f>IF(SUM('Control Sample Data'!I$3:I$98)&gt;10,IF(AND(ISNUMBER('Control Sample Data'!I151),'Control Sample Data'!I151&lt;$B$1,'Control Sample Data'!I151&gt;0),'Control Sample Data'!I151,$B$1),"")</f>
        <v/>
      </c>
      <c r="V152" s="15" t="str">
        <f>IF(SUM('Control Sample Data'!J$3:J$98)&gt;10,IF(AND(ISNUMBER('Control Sample Data'!J151),'Control Sample Data'!J151&lt;$B$1,'Control Sample Data'!J151&gt;0),'Control Sample Data'!J151,$B$1),"")</f>
        <v/>
      </c>
      <c r="W152" s="15" t="str">
        <f>IF(SUM('Control Sample Data'!K$3:K$98)&gt;10,IF(AND(ISNUMBER('Control Sample Data'!K151),'Control Sample Data'!K151&lt;$B$1,'Control Sample Data'!K151&gt;0),'Control Sample Data'!K151,$B$1),"")</f>
        <v/>
      </c>
      <c r="X152" s="15" t="str">
        <f>IF(SUM('Control Sample Data'!L$3:L$98)&gt;10,IF(AND(ISNUMBER('Control Sample Data'!L151),'Control Sample Data'!L151&lt;$B$1,'Control Sample Data'!L151&gt;0),'Control Sample Data'!L151,$B$1),"")</f>
        <v/>
      </c>
      <c r="Y152" s="15" t="str">
        <f>IF(SUM('Control Sample Data'!M$3:M$98)&gt;10,IF(AND(ISNUMBER('Control Sample Data'!M151),'Control Sample Data'!M151&lt;$B$1,'Control Sample Data'!M151&gt;0),'Control Sample Data'!M151,$B$1),"")</f>
        <v/>
      </c>
      <c r="AT152" s="34" t="str">
        <f t="shared" si="130"/>
        <v/>
      </c>
      <c r="AU152" s="34" t="str">
        <f t="shared" si="131"/>
        <v/>
      </c>
      <c r="AV152" s="34" t="str">
        <f t="shared" si="132"/>
        <v/>
      </c>
      <c r="AW152" s="34" t="str">
        <f t="shared" si="133"/>
        <v/>
      </c>
      <c r="AX152" s="34" t="str">
        <f t="shared" si="134"/>
        <v/>
      </c>
      <c r="AY152" s="34" t="str">
        <f t="shared" si="135"/>
        <v/>
      </c>
      <c r="AZ152" s="34" t="str">
        <f t="shared" si="136"/>
        <v/>
      </c>
      <c r="BA152" s="34" t="str">
        <f t="shared" si="137"/>
        <v/>
      </c>
      <c r="BB152" s="34" t="str">
        <f t="shared" si="138"/>
        <v/>
      </c>
      <c r="BC152" s="34" t="str">
        <f t="shared" si="139"/>
        <v/>
      </c>
      <c r="BD152" s="34" t="str">
        <f t="shared" si="117"/>
        <v/>
      </c>
      <c r="BE152" s="34" t="str">
        <f t="shared" si="118"/>
        <v/>
      </c>
      <c r="BF152" s="34" t="str">
        <f t="shared" si="119"/>
        <v/>
      </c>
      <c r="BG152" s="34" t="str">
        <f t="shared" si="120"/>
        <v/>
      </c>
      <c r="BH152" s="34" t="str">
        <f t="shared" si="121"/>
        <v/>
      </c>
      <c r="BI152" s="34" t="str">
        <f t="shared" si="122"/>
        <v/>
      </c>
      <c r="BJ152" s="34" t="str">
        <f t="shared" si="123"/>
        <v/>
      </c>
      <c r="BK152" s="34" t="str">
        <f t="shared" si="124"/>
        <v/>
      </c>
      <c r="BL152" s="34" t="str">
        <f t="shared" si="125"/>
        <v/>
      </c>
      <c r="BM152" s="34" t="str">
        <f t="shared" si="126"/>
        <v/>
      </c>
      <c r="BN152" s="36" t="e">
        <f t="shared" si="127"/>
        <v>#DIV/0!</v>
      </c>
      <c r="BO152" s="36" t="e">
        <f t="shared" si="128"/>
        <v>#DIV/0!</v>
      </c>
      <c r="BP152" s="37" t="str">
        <f t="shared" si="140"/>
        <v/>
      </c>
      <c r="BQ152" s="37" t="str">
        <f t="shared" si="141"/>
        <v/>
      </c>
      <c r="BR152" s="37" t="str">
        <f t="shared" si="142"/>
        <v/>
      </c>
      <c r="BS152" s="37" t="str">
        <f t="shared" si="143"/>
        <v/>
      </c>
      <c r="BT152" s="37" t="str">
        <f t="shared" si="144"/>
        <v/>
      </c>
      <c r="BU152" s="37" t="str">
        <f t="shared" si="145"/>
        <v/>
      </c>
      <c r="BV152" s="37" t="str">
        <f t="shared" si="146"/>
        <v/>
      </c>
      <c r="BW152" s="37" t="str">
        <f t="shared" si="147"/>
        <v/>
      </c>
      <c r="BX152" s="37" t="str">
        <f t="shared" si="148"/>
        <v/>
      </c>
      <c r="BY152" s="37" t="str">
        <f t="shared" si="149"/>
        <v/>
      </c>
      <c r="BZ152" s="37" t="str">
        <f t="shared" si="150"/>
        <v/>
      </c>
      <c r="CA152" s="37" t="str">
        <f t="shared" si="151"/>
        <v/>
      </c>
      <c r="CB152" s="37" t="str">
        <f t="shared" si="152"/>
        <v/>
      </c>
      <c r="CC152" s="37" t="str">
        <f t="shared" si="153"/>
        <v/>
      </c>
      <c r="CD152" s="37" t="str">
        <f t="shared" si="154"/>
        <v/>
      </c>
      <c r="CE152" s="37" t="str">
        <f t="shared" si="155"/>
        <v/>
      </c>
      <c r="CF152" s="37" t="str">
        <f t="shared" si="156"/>
        <v/>
      </c>
      <c r="CG152" s="37" t="str">
        <f t="shared" si="157"/>
        <v/>
      </c>
      <c r="CH152" s="37" t="str">
        <f t="shared" si="158"/>
        <v/>
      </c>
      <c r="CI152" s="37" t="str">
        <f t="shared" si="159"/>
        <v/>
      </c>
    </row>
    <row r="153" spans="1:87">
      <c r="A153" s="16"/>
      <c r="B153" s="14" t="str">
        <f>'Gene Table'!D152</f>
        <v>NM_004832</v>
      </c>
      <c r="C153" s="14" t="s">
        <v>221</v>
      </c>
      <c r="D153" s="15" t="str">
        <f>IF(SUM('Test Sample Data'!D$3:D$98)&gt;10,IF(AND(ISNUMBER('Test Sample Data'!D152),'Test Sample Data'!D152&lt;$B$1,'Test Sample Data'!D152&gt;0),'Test Sample Data'!D152,$B$1),"")</f>
        <v/>
      </c>
      <c r="E153" s="15" t="str">
        <f>IF(SUM('Test Sample Data'!E$3:E$98)&gt;10,IF(AND(ISNUMBER('Test Sample Data'!E152),'Test Sample Data'!E152&lt;$B$1,'Test Sample Data'!E152&gt;0),'Test Sample Data'!E152,$B$1),"")</f>
        <v/>
      </c>
      <c r="F153" s="15" t="str">
        <f>IF(SUM('Test Sample Data'!F$3:F$98)&gt;10,IF(AND(ISNUMBER('Test Sample Data'!F152),'Test Sample Data'!F152&lt;$B$1,'Test Sample Data'!F152&gt;0),'Test Sample Data'!F152,$B$1),"")</f>
        <v/>
      </c>
      <c r="G153" s="15" t="str">
        <f>IF(SUM('Test Sample Data'!G$3:G$98)&gt;10,IF(AND(ISNUMBER('Test Sample Data'!G152),'Test Sample Data'!G152&lt;$B$1,'Test Sample Data'!G152&gt;0),'Test Sample Data'!G152,$B$1),"")</f>
        <v/>
      </c>
      <c r="H153" s="15" t="str">
        <f>IF(SUM('Test Sample Data'!H$3:H$98)&gt;10,IF(AND(ISNUMBER('Test Sample Data'!H152),'Test Sample Data'!H152&lt;$B$1,'Test Sample Data'!H152&gt;0),'Test Sample Data'!H152,$B$1),"")</f>
        <v/>
      </c>
      <c r="I153" s="15" t="str">
        <f>IF(SUM('Test Sample Data'!I$3:I$98)&gt;10,IF(AND(ISNUMBER('Test Sample Data'!I152),'Test Sample Data'!I152&lt;$B$1,'Test Sample Data'!I152&gt;0),'Test Sample Data'!I152,$B$1),"")</f>
        <v/>
      </c>
      <c r="J153" s="15" t="str">
        <f>IF(SUM('Test Sample Data'!J$3:J$98)&gt;10,IF(AND(ISNUMBER('Test Sample Data'!J152),'Test Sample Data'!J152&lt;$B$1,'Test Sample Data'!J152&gt;0),'Test Sample Data'!J152,$B$1),"")</f>
        <v/>
      </c>
      <c r="K153" s="15" t="str">
        <f>IF(SUM('Test Sample Data'!K$3:K$98)&gt;10,IF(AND(ISNUMBER('Test Sample Data'!K152),'Test Sample Data'!K152&lt;$B$1,'Test Sample Data'!K152&gt;0),'Test Sample Data'!K152,$B$1),"")</f>
        <v/>
      </c>
      <c r="L153" s="15" t="str">
        <f>IF(SUM('Test Sample Data'!L$3:L$98)&gt;10,IF(AND(ISNUMBER('Test Sample Data'!L152),'Test Sample Data'!L152&lt;$B$1,'Test Sample Data'!L152&gt;0),'Test Sample Data'!L152,$B$1),"")</f>
        <v/>
      </c>
      <c r="M153" s="15" t="str">
        <f>IF(SUM('Test Sample Data'!M$3:M$98)&gt;10,IF(AND(ISNUMBER('Test Sample Data'!M152),'Test Sample Data'!M152&lt;$B$1,'Test Sample Data'!M152&gt;0),'Test Sample Data'!M152,$B$1),"")</f>
        <v/>
      </c>
      <c r="N153" s="15" t="str">
        <f>'Gene Table'!D152</f>
        <v>NM_004832</v>
      </c>
      <c r="O153" s="14" t="s">
        <v>221</v>
      </c>
      <c r="P153" s="15" t="str">
        <f>IF(SUM('Control Sample Data'!D$3:D$98)&gt;10,IF(AND(ISNUMBER('Control Sample Data'!D152),'Control Sample Data'!D152&lt;$B$1,'Control Sample Data'!D152&gt;0),'Control Sample Data'!D152,$B$1),"")</f>
        <v/>
      </c>
      <c r="Q153" s="15" t="str">
        <f>IF(SUM('Control Sample Data'!E$3:E$98)&gt;10,IF(AND(ISNUMBER('Control Sample Data'!E152),'Control Sample Data'!E152&lt;$B$1,'Control Sample Data'!E152&gt;0),'Control Sample Data'!E152,$B$1),"")</f>
        <v/>
      </c>
      <c r="R153" s="15" t="str">
        <f>IF(SUM('Control Sample Data'!F$3:F$98)&gt;10,IF(AND(ISNUMBER('Control Sample Data'!F152),'Control Sample Data'!F152&lt;$B$1,'Control Sample Data'!F152&gt;0),'Control Sample Data'!F152,$B$1),"")</f>
        <v/>
      </c>
      <c r="S153" s="15" t="str">
        <f>IF(SUM('Control Sample Data'!G$3:G$98)&gt;10,IF(AND(ISNUMBER('Control Sample Data'!G152),'Control Sample Data'!G152&lt;$B$1,'Control Sample Data'!G152&gt;0),'Control Sample Data'!G152,$B$1),"")</f>
        <v/>
      </c>
      <c r="T153" s="15" t="str">
        <f>IF(SUM('Control Sample Data'!H$3:H$98)&gt;10,IF(AND(ISNUMBER('Control Sample Data'!H152),'Control Sample Data'!H152&lt;$B$1,'Control Sample Data'!H152&gt;0),'Control Sample Data'!H152,$B$1),"")</f>
        <v/>
      </c>
      <c r="U153" s="15" t="str">
        <f>IF(SUM('Control Sample Data'!I$3:I$98)&gt;10,IF(AND(ISNUMBER('Control Sample Data'!I152),'Control Sample Data'!I152&lt;$B$1,'Control Sample Data'!I152&gt;0),'Control Sample Data'!I152,$B$1),"")</f>
        <v/>
      </c>
      <c r="V153" s="15" t="str">
        <f>IF(SUM('Control Sample Data'!J$3:J$98)&gt;10,IF(AND(ISNUMBER('Control Sample Data'!J152),'Control Sample Data'!J152&lt;$B$1,'Control Sample Data'!J152&gt;0),'Control Sample Data'!J152,$B$1),"")</f>
        <v/>
      </c>
      <c r="W153" s="15" t="str">
        <f>IF(SUM('Control Sample Data'!K$3:K$98)&gt;10,IF(AND(ISNUMBER('Control Sample Data'!K152),'Control Sample Data'!K152&lt;$B$1,'Control Sample Data'!K152&gt;0),'Control Sample Data'!K152,$B$1),"")</f>
        <v/>
      </c>
      <c r="X153" s="15" t="str">
        <f>IF(SUM('Control Sample Data'!L$3:L$98)&gt;10,IF(AND(ISNUMBER('Control Sample Data'!L152),'Control Sample Data'!L152&lt;$B$1,'Control Sample Data'!L152&gt;0),'Control Sample Data'!L152,$B$1),"")</f>
        <v/>
      </c>
      <c r="Y153" s="15" t="str">
        <f>IF(SUM('Control Sample Data'!M$3:M$98)&gt;10,IF(AND(ISNUMBER('Control Sample Data'!M152),'Control Sample Data'!M152&lt;$B$1,'Control Sample Data'!M152&gt;0),'Control Sample Data'!M152,$B$1),"")</f>
        <v/>
      </c>
      <c r="AT153" s="34" t="str">
        <f t="shared" si="130"/>
        <v/>
      </c>
      <c r="AU153" s="34" t="str">
        <f t="shared" si="131"/>
        <v/>
      </c>
      <c r="AV153" s="34" t="str">
        <f t="shared" si="132"/>
        <v/>
      </c>
      <c r="AW153" s="34" t="str">
        <f t="shared" si="133"/>
        <v/>
      </c>
      <c r="AX153" s="34" t="str">
        <f t="shared" si="134"/>
        <v/>
      </c>
      <c r="AY153" s="34" t="str">
        <f t="shared" si="135"/>
        <v/>
      </c>
      <c r="AZ153" s="34" t="str">
        <f t="shared" si="136"/>
        <v/>
      </c>
      <c r="BA153" s="34" t="str">
        <f t="shared" si="137"/>
        <v/>
      </c>
      <c r="BB153" s="34" t="str">
        <f t="shared" si="138"/>
        <v/>
      </c>
      <c r="BC153" s="34" t="str">
        <f t="shared" si="139"/>
        <v/>
      </c>
      <c r="BD153" s="34" t="str">
        <f t="shared" si="117"/>
        <v/>
      </c>
      <c r="BE153" s="34" t="str">
        <f t="shared" si="118"/>
        <v/>
      </c>
      <c r="BF153" s="34" t="str">
        <f t="shared" si="119"/>
        <v/>
      </c>
      <c r="BG153" s="34" t="str">
        <f t="shared" si="120"/>
        <v/>
      </c>
      <c r="BH153" s="34" t="str">
        <f t="shared" si="121"/>
        <v/>
      </c>
      <c r="BI153" s="34" t="str">
        <f t="shared" si="122"/>
        <v/>
      </c>
      <c r="BJ153" s="34" t="str">
        <f t="shared" si="123"/>
        <v/>
      </c>
      <c r="BK153" s="34" t="str">
        <f t="shared" si="124"/>
        <v/>
      </c>
      <c r="BL153" s="34" t="str">
        <f t="shared" si="125"/>
        <v/>
      </c>
      <c r="BM153" s="34" t="str">
        <f t="shared" si="126"/>
        <v/>
      </c>
      <c r="BN153" s="36" t="e">
        <f t="shared" si="127"/>
        <v>#DIV/0!</v>
      </c>
      <c r="BO153" s="36" t="e">
        <f t="shared" si="128"/>
        <v>#DIV/0!</v>
      </c>
      <c r="BP153" s="37" t="str">
        <f t="shared" si="140"/>
        <v/>
      </c>
      <c r="BQ153" s="37" t="str">
        <f t="shared" si="141"/>
        <v/>
      </c>
      <c r="BR153" s="37" t="str">
        <f t="shared" si="142"/>
        <v/>
      </c>
      <c r="BS153" s="37" t="str">
        <f t="shared" si="143"/>
        <v/>
      </c>
      <c r="BT153" s="37" t="str">
        <f t="shared" si="144"/>
        <v/>
      </c>
      <c r="BU153" s="37" t="str">
        <f t="shared" si="145"/>
        <v/>
      </c>
      <c r="BV153" s="37" t="str">
        <f t="shared" si="146"/>
        <v/>
      </c>
      <c r="BW153" s="37" t="str">
        <f t="shared" si="147"/>
        <v/>
      </c>
      <c r="BX153" s="37" t="str">
        <f t="shared" si="148"/>
        <v/>
      </c>
      <c r="BY153" s="37" t="str">
        <f t="shared" si="149"/>
        <v/>
      </c>
      <c r="BZ153" s="37" t="str">
        <f t="shared" si="150"/>
        <v/>
      </c>
      <c r="CA153" s="37" t="str">
        <f t="shared" si="151"/>
        <v/>
      </c>
      <c r="CB153" s="37" t="str">
        <f t="shared" si="152"/>
        <v/>
      </c>
      <c r="CC153" s="37" t="str">
        <f t="shared" si="153"/>
        <v/>
      </c>
      <c r="CD153" s="37" t="str">
        <f t="shared" si="154"/>
        <v/>
      </c>
      <c r="CE153" s="37" t="str">
        <f t="shared" si="155"/>
        <v/>
      </c>
      <c r="CF153" s="37" t="str">
        <f t="shared" si="156"/>
        <v/>
      </c>
      <c r="CG153" s="37" t="str">
        <f t="shared" si="157"/>
        <v/>
      </c>
      <c r="CH153" s="37" t="str">
        <f t="shared" si="158"/>
        <v/>
      </c>
      <c r="CI153" s="37" t="str">
        <f t="shared" si="159"/>
        <v/>
      </c>
    </row>
    <row r="154" spans="1:87">
      <c r="A154" s="16"/>
      <c r="B154" s="14" t="str">
        <f>'Gene Table'!D153</f>
        <v>NM_175862</v>
      </c>
      <c r="C154" s="14" t="s">
        <v>225</v>
      </c>
      <c r="D154" s="15" t="str">
        <f>IF(SUM('Test Sample Data'!D$3:D$98)&gt;10,IF(AND(ISNUMBER('Test Sample Data'!D153),'Test Sample Data'!D153&lt;$B$1,'Test Sample Data'!D153&gt;0),'Test Sample Data'!D153,$B$1),"")</f>
        <v/>
      </c>
      <c r="E154" s="15" t="str">
        <f>IF(SUM('Test Sample Data'!E$3:E$98)&gt;10,IF(AND(ISNUMBER('Test Sample Data'!E153),'Test Sample Data'!E153&lt;$B$1,'Test Sample Data'!E153&gt;0),'Test Sample Data'!E153,$B$1),"")</f>
        <v/>
      </c>
      <c r="F154" s="15" t="str">
        <f>IF(SUM('Test Sample Data'!F$3:F$98)&gt;10,IF(AND(ISNUMBER('Test Sample Data'!F153),'Test Sample Data'!F153&lt;$B$1,'Test Sample Data'!F153&gt;0),'Test Sample Data'!F153,$B$1),"")</f>
        <v/>
      </c>
      <c r="G154" s="15" t="str">
        <f>IF(SUM('Test Sample Data'!G$3:G$98)&gt;10,IF(AND(ISNUMBER('Test Sample Data'!G153),'Test Sample Data'!G153&lt;$B$1,'Test Sample Data'!G153&gt;0),'Test Sample Data'!G153,$B$1),"")</f>
        <v/>
      </c>
      <c r="H154" s="15" t="str">
        <f>IF(SUM('Test Sample Data'!H$3:H$98)&gt;10,IF(AND(ISNUMBER('Test Sample Data'!H153),'Test Sample Data'!H153&lt;$B$1,'Test Sample Data'!H153&gt;0),'Test Sample Data'!H153,$B$1),"")</f>
        <v/>
      </c>
      <c r="I154" s="15" t="str">
        <f>IF(SUM('Test Sample Data'!I$3:I$98)&gt;10,IF(AND(ISNUMBER('Test Sample Data'!I153),'Test Sample Data'!I153&lt;$B$1,'Test Sample Data'!I153&gt;0),'Test Sample Data'!I153,$B$1),"")</f>
        <v/>
      </c>
      <c r="J154" s="15" t="str">
        <f>IF(SUM('Test Sample Data'!J$3:J$98)&gt;10,IF(AND(ISNUMBER('Test Sample Data'!J153),'Test Sample Data'!J153&lt;$B$1,'Test Sample Data'!J153&gt;0),'Test Sample Data'!J153,$B$1),"")</f>
        <v/>
      </c>
      <c r="K154" s="15" t="str">
        <f>IF(SUM('Test Sample Data'!K$3:K$98)&gt;10,IF(AND(ISNUMBER('Test Sample Data'!K153),'Test Sample Data'!K153&lt;$B$1,'Test Sample Data'!K153&gt;0),'Test Sample Data'!K153,$B$1),"")</f>
        <v/>
      </c>
      <c r="L154" s="15" t="str">
        <f>IF(SUM('Test Sample Data'!L$3:L$98)&gt;10,IF(AND(ISNUMBER('Test Sample Data'!L153),'Test Sample Data'!L153&lt;$B$1,'Test Sample Data'!L153&gt;0),'Test Sample Data'!L153,$B$1),"")</f>
        <v/>
      </c>
      <c r="M154" s="15" t="str">
        <f>IF(SUM('Test Sample Data'!M$3:M$98)&gt;10,IF(AND(ISNUMBER('Test Sample Data'!M153),'Test Sample Data'!M153&lt;$B$1,'Test Sample Data'!M153&gt;0),'Test Sample Data'!M153,$B$1),"")</f>
        <v/>
      </c>
      <c r="N154" s="15" t="str">
        <f>'Gene Table'!D153</f>
        <v>NM_175862</v>
      </c>
      <c r="O154" s="14" t="s">
        <v>225</v>
      </c>
      <c r="P154" s="15" t="str">
        <f>IF(SUM('Control Sample Data'!D$3:D$98)&gt;10,IF(AND(ISNUMBER('Control Sample Data'!D153),'Control Sample Data'!D153&lt;$B$1,'Control Sample Data'!D153&gt;0),'Control Sample Data'!D153,$B$1),"")</f>
        <v/>
      </c>
      <c r="Q154" s="15" t="str">
        <f>IF(SUM('Control Sample Data'!E$3:E$98)&gt;10,IF(AND(ISNUMBER('Control Sample Data'!E153),'Control Sample Data'!E153&lt;$B$1,'Control Sample Data'!E153&gt;0),'Control Sample Data'!E153,$B$1),"")</f>
        <v/>
      </c>
      <c r="R154" s="15" t="str">
        <f>IF(SUM('Control Sample Data'!F$3:F$98)&gt;10,IF(AND(ISNUMBER('Control Sample Data'!F153),'Control Sample Data'!F153&lt;$B$1,'Control Sample Data'!F153&gt;0),'Control Sample Data'!F153,$B$1),"")</f>
        <v/>
      </c>
      <c r="S154" s="15" t="str">
        <f>IF(SUM('Control Sample Data'!G$3:G$98)&gt;10,IF(AND(ISNUMBER('Control Sample Data'!G153),'Control Sample Data'!G153&lt;$B$1,'Control Sample Data'!G153&gt;0),'Control Sample Data'!G153,$B$1),"")</f>
        <v/>
      </c>
      <c r="T154" s="15" t="str">
        <f>IF(SUM('Control Sample Data'!H$3:H$98)&gt;10,IF(AND(ISNUMBER('Control Sample Data'!H153),'Control Sample Data'!H153&lt;$B$1,'Control Sample Data'!H153&gt;0),'Control Sample Data'!H153,$B$1),"")</f>
        <v/>
      </c>
      <c r="U154" s="15" t="str">
        <f>IF(SUM('Control Sample Data'!I$3:I$98)&gt;10,IF(AND(ISNUMBER('Control Sample Data'!I153),'Control Sample Data'!I153&lt;$B$1,'Control Sample Data'!I153&gt;0),'Control Sample Data'!I153,$B$1),"")</f>
        <v/>
      </c>
      <c r="V154" s="15" t="str">
        <f>IF(SUM('Control Sample Data'!J$3:J$98)&gt;10,IF(AND(ISNUMBER('Control Sample Data'!J153),'Control Sample Data'!J153&lt;$B$1,'Control Sample Data'!J153&gt;0),'Control Sample Data'!J153,$B$1),"")</f>
        <v/>
      </c>
      <c r="W154" s="15" t="str">
        <f>IF(SUM('Control Sample Data'!K$3:K$98)&gt;10,IF(AND(ISNUMBER('Control Sample Data'!K153),'Control Sample Data'!K153&lt;$B$1,'Control Sample Data'!K153&gt;0),'Control Sample Data'!K153,$B$1),"")</f>
        <v/>
      </c>
      <c r="X154" s="15" t="str">
        <f>IF(SUM('Control Sample Data'!L$3:L$98)&gt;10,IF(AND(ISNUMBER('Control Sample Data'!L153),'Control Sample Data'!L153&lt;$B$1,'Control Sample Data'!L153&gt;0),'Control Sample Data'!L153,$B$1),"")</f>
        <v/>
      </c>
      <c r="Y154" s="15" t="str">
        <f>IF(SUM('Control Sample Data'!M$3:M$98)&gt;10,IF(AND(ISNUMBER('Control Sample Data'!M153),'Control Sample Data'!M153&lt;$B$1,'Control Sample Data'!M153&gt;0),'Control Sample Data'!M153,$B$1),"")</f>
        <v/>
      </c>
      <c r="AT154" s="34" t="str">
        <f t="shared" si="130"/>
        <v/>
      </c>
      <c r="AU154" s="34" t="str">
        <f t="shared" si="131"/>
        <v/>
      </c>
      <c r="AV154" s="34" t="str">
        <f t="shared" si="132"/>
        <v/>
      </c>
      <c r="AW154" s="34" t="str">
        <f t="shared" si="133"/>
        <v/>
      </c>
      <c r="AX154" s="34" t="str">
        <f t="shared" si="134"/>
        <v/>
      </c>
      <c r="AY154" s="34" t="str">
        <f t="shared" si="135"/>
        <v/>
      </c>
      <c r="AZ154" s="34" t="str">
        <f t="shared" si="136"/>
        <v/>
      </c>
      <c r="BA154" s="34" t="str">
        <f t="shared" si="137"/>
        <v/>
      </c>
      <c r="BB154" s="34" t="str">
        <f t="shared" si="138"/>
        <v/>
      </c>
      <c r="BC154" s="34" t="str">
        <f t="shared" si="139"/>
        <v/>
      </c>
      <c r="BD154" s="34" t="str">
        <f t="shared" si="117"/>
        <v/>
      </c>
      <c r="BE154" s="34" t="str">
        <f t="shared" si="118"/>
        <v/>
      </c>
      <c r="BF154" s="34" t="str">
        <f t="shared" si="119"/>
        <v/>
      </c>
      <c r="BG154" s="34" t="str">
        <f t="shared" si="120"/>
        <v/>
      </c>
      <c r="BH154" s="34" t="str">
        <f t="shared" si="121"/>
        <v/>
      </c>
      <c r="BI154" s="34" t="str">
        <f t="shared" si="122"/>
        <v/>
      </c>
      <c r="BJ154" s="34" t="str">
        <f t="shared" si="123"/>
        <v/>
      </c>
      <c r="BK154" s="34" t="str">
        <f t="shared" si="124"/>
        <v/>
      </c>
      <c r="BL154" s="34" t="str">
        <f t="shared" si="125"/>
        <v/>
      </c>
      <c r="BM154" s="34" t="str">
        <f t="shared" si="126"/>
        <v/>
      </c>
      <c r="BN154" s="36" t="e">
        <f t="shared" si="127"/>
        <v>#DIV/0!</v>
      </c>
      <c r="BO154" s="36" t="e">
        <f t="shared" si="128"/>
        <v>#DIV/0!</v>
      </c>
      <c r="BP154" s="37" t="str">
        <f t="shared" si="140"/>
        <v/>
      </c>
      <c r="BQ154" s="37" t="str">
        <f t="shared" si="141"/>
        <v/>
      </c>
      <c r="BR154" s="37" t="str">
        <f t="shared" si="142"/>
        <v/>
      </c>
      <c r="BS154" s="37" t="str">
        <f t="shared" si="143"/>
        <v/>
      </c>
      <c r="BT154" s="37" t="str">
        <f t="shared" si="144"/>
        <v/>
      </c>
      <c r="BU154" s="37" t="str">
        <f t="shared" si="145"/>
        <v/>
      </c>
      <c r="BV154" s="37" t="str">
        <f t="shared" si="146"/>
        <v/>
      </c>
      <c r="BW154" s="37" t="str">
        <f t="shared" si="147"/>
        <v/>
      </c>
      <c r="BX154" s="37" t="str">
        <f t="shared" si="148"/>
        <v/>
      </c>
      <c r="BY154" s="37" t="str">
        <f t="shared" si="149"/>
        <v/>
      </c>
      <c r="BZ154" s="37" t="str">
        <f t="shared" si="150"/>
        <v/>
      </c>
      <c r="CA154" s="37" t="str">
        <f t="shared" si="151"/>
        <v/>
      </c>
      <c r="CB154" s="37" t="str">
        <f t="shared" si="152"/>
        <v/>
      </c>
      <c r="CC154" s="37" t="str">
        <f t="shared" si="153"/>
        <v/>
      </c>
      <c r="CD154" s="37" t="str">
        <f t="shared" si="154"/>
        <v/>
      </c>
      <c r="CE154" s="37" t="str">
        <f t="shared" si="155"/>
        <v/>
      </c>
      <c r="CF154" s="37" t="str">
        <f t="shared" si="156"/>
        <v/>
      </c>
      <c r="CG154" s="37" t="str">
        <f t="shared" si="157"/>
        <v/>
      </c>
      <c r="CH154" s="37" t="str">
        <f t="shared" si="158"/>
        <v/>
      </c>
      <c r="CI154" s="37" t="str">
        <f t="shared" si="159"/>
        <v/>
      </c>
    </row>
    <row r="155" spans="1:87">
      <c r="A155" s="16"/>
      <c r="B155" s="14" t="str">
        <f>'Gene Table'!D154</f>
        <v>NM_004820</v>
      </c>
      <c r="C155" s="14" t="s">
        <v>229</v>
      </c>
      <c r="D155" s="15" t="str">
        <f>IF(SUM('Test Sample Data'!D$3:D$98)&gt;10,IF(AND(ISNUMBER('Test Sample Data'!D154),'Test Sample Data'!D154&lt;$B$1,'Test Sample Data'!D154&gt;0),'Test Sample Data'!D154,$B$1),"")</f>
        <v/>
      </c>
      <c r="E155" s="15" t="str">
        <f>IF(SUM('Test Sample Data'!E$3:E$98)&gt;10,IF(AND(ISNUMBER('Test Sample Data'!E154),'Test Sample Data'!E154&lt;$B$1,'Test Sample Data'!E154&gt;0),'Test Sample Data'!E154,$B$1),"")</f>
        <v/>
      </c>
      <c r="F155" s="15" t="str">
        <f>IF(SUM('Test Sample Data'!F$3:F$98)&gt;10,IF(AND(ISNUMBER('Test Sample Data'!F154),'Test Sample Data'!F154&lt;$B$1,'Test Sample Data'!F154&gt;0),'Test Sample Data'!F154,$B$1),"")</f>
        <v/>
      </c>
      <c r="G155" s="15" t="str">
        <f>IF(SUM('Test Sample Data'!G$3:G$98)&gt;10,IF(AND(ISNUMBER('Test Sample Data'!G154),'Test Sample Data'!G154&lt;$B$1,'Test Sample Data'!G154&gt;0),'Test Sample Data'!G154,$B$1),"")</f>
        <v/>
      </c>
      <c r="H155" s="15" t="str">
        <f>IF(SUM('Test Sample Data'!H$3:H$98)&gt;10,IF(AND(ISNUMBER('Test Sample Data'!H154),'Test Sample Data'!H154&lt;$B$1,'Test Sample Data'!H154&gt;0),'Test Sample Data'!H154,$B$1),"")</f>
        <v/>
      </c>
      <c r="I155" s="15" t="str">
        <f>IF(SUM('Test Sample Data'!I$3:I$98)&gt;10,IF(AND(ISNUMBER('Test Sample Data'!I154),'Test Sample Data'!I154&lt;$B$1,'Test Sample Data'!I154&gt;0),'Test Sample Data'!I154,$B$1),"")</f>
        <v/>
      </c>
      <c r="J155" s="15" t="str">
        <f>IF(SUM('Test Sample Data'!J$3:J$98)&gt;10,IF(AND(ISNUMBER('Test Sample Data'!J154),'Test Sample Data'!J154&lt;$B$1,'Test Sample Data'!J154&gt;0),'Test Sample Data'!J154,$B$1),"")</f>
        <v/>
      </c>
      <c r="K155" s="15" t="str">
        <f>IF(SUM('Test Sample Data'!K$3:K$98)&gt;10,IF(AND(ISNUMBER('Test Sample Data'!K154),'Test Sample Data'!K154&lt;$B$1,'Test Sample Data'!K154&gt;0),'Test Sample Data'!K154,$B$1),"")</f>
        <v/>
      </c>
      <c r="L155" s="15" t="str">
        <f>IF(SUM('Test Sample Data'!L$3:L$98)&gt;10,IF(AND(ISNUMBER('Test Sample Data'!L154),'Test Sample Data'!L154&lt;$B$1,'Test Sample Data'!L154&gt;0),'Test Sample Data'!L154,$B$1),"")</f>
        <v/>
      </c>
      <c r="M155" s="15" t="str">
        <f>IF(SUM('Test Sample Data'!M$3:M$98)&gt;10,IF(AND(ISNUMBER('Test Sample Data'!M154),'Test Sample Data'!M154&lt;$B$1,'Test Sample Data'!M154&gt;0),'Test Sample Data'!M154,$B$1),"")</f>
        <v/>
      </c>
      <c r="N155" s="15" t="str">
        <f>'Gene Table'!D154</f>
        <v>NM_004820</v>
      </c>
      <c r="O155" s="14" t="s">
        <v>229</v>
      </c>
      <c r="P155" s="15" t="str">
        <f>IF(SUM('Control Sample Data'!D$3:D$98)&gt;10,IF(AND(ISNUMBER('Control Sample Data'!D154),'Control Sample Data'!D154&lt;$B$1,'Control Sample Data'!D154&gt;0),'Control Sample Data'!D154,$B$1),"")</f>
        <v/>
      </c>
      <c r="Q155" s="15" t="str">
        <f>IF(SUM('Control Sample Data'!E$3:E$98)&gt;10,IF(AND(ISNUMBER('Control Sample Data'!E154),'Control Sample Data'!E154&lt;$B$1,'Control Sample Data'!E154&gt;0),'Control Sample Data'!E154,$B$1),"")</f>
        <v/>
      </c>
      <c r="R155" s="15" t="str">
        <f>IF(SUM('Control Sample Data'!F$3:F$98)&gt;10,IF(AND(ISNUMBER('Control Sample Data'!F154),'Control Sample Data'!F154&lt;$B$1,'Control Sample Data'!F154&gt;0),'Control Sample Data'!F154,$B$1),"")</f>
        <v/>
      </c>
      <c r="S155" s="15" t="str">
        <f>IF(SUM('Control Sample Data'!G$3:G$98)&gt;10,IF(AND(ISNUMBER('Control Sample Data'!G154),'Control Sample Data'!G154&lt;$B$1,'Control Sample Data'!G154&gt;0),'Control Sample Data'!G154,$B$1),"")</f>
        <v/>
      </c>
      <c r="T155" s="15" t="str">
        <f>IF(SUM('Control Sample Data'!H$3:H$98)&gt;10,IF(AND(ISNUMBER('Control Sample Data'!H154),'Control Sample Data'!H154&lt;$B$1,'Control Sample Data'!H154&gt;0),'Control Sample Data'!H154,$B$1),"")</f>
        <v/>
      </c>
      <c r="U155" s="15" t="str">
        <f>IF(SUM('Control Sample Data'!I$3:I$98)&gt;10,IF(AND(ISNUMBER('Control Sample Data'!I154),'Control Sample Data'!I154&lt;$B$1,'Control Sample Data'!I154&gt;0),'Control Sample Data'!I154,$B$1),"")</f>
        <v/>
      </c>
      <c r="V155" s="15" t="str">
        <f>IF(SUM('Control Sample Data'!J$3:J$98)&gt;10,IF(AND(ISNUMBER('Control Sample Data'!J154),'Control Sample Data'!J154&lt;$B$1,'Control Sample Data'!J154&gt;0),'Control Sample Data'!J154,$B$1),"")</f>
        <v/>
      </c>
      <c r="W155" s="15" t="str">
        <f>IF(SUM('Control Sample Data'!K$3:K$98)&gt;10,IF(AND(ISNUMBER('Control Sample Data'!K154),'Control Sample Data'!K154&lt;$B$1,'Control Sample Data'!K154&gt;0),'Control Sample Data'!K154,$B$1),"")</f>
        <v/>
      </c>
      <c r="X155" s="15" t="str">
        <f>IF(SUM('Control Sample Data'!L$3:L$98)&gt;10,IF(AND(ISNUMBER('Control Sample Data'!L154),'Control Sample Data'!L154&lt;$B$1,'Control Sample Data'!L154&gt;0),'Control Sample Data'!L154,$B$1),"")</f>
        <v/>
      </c>
      <c r="Y155" s="15" t="str">
        <f>IF(SUM('Control Sample Data'!M$3:M$98)&gt;10,IF(AND(ISNUMBER('Control Sample Data'!M154),'Control Sample Data'!M154&lt;$B$1,'Control Sample Data'!M154&gt;0),'Control Sample Data'!M154,$B$1),"")</f>
        <v/>
      </c>
      <c r="AT155" s="34" t="str">
        <f t="shared" si="130"/>
        <v/>
      </c>
      <c r="AU155" s="34" t="str">
        <f t="shared" si="131"/>
        <v/>
      </c>
      <c r="AV155" s="34" t="str">
        <f t="shared" si="132"/>
        <v/>
      </c>
      <c r="AW155" s="34" t="str">
        <f t="shared" si="133"/>
        <v/>
      </c>
      <c r="AX155" s="34" t="str">
        <f t="shared" si="134"/>
        <v/>
      </c>
      <c r="AY155" s="34" t="str">
        <f t="shared" si="135"/>
        <v/>
      </c>
      <c r="AZ155" s="34" t="str">
        <f t="shared" si="136"/>
        <v/>
      </c>
      <c r="BA155" s="34" t="str">
        <f t="shared" si="137"/>
        <v/>
      </c>
      <c r="BB155" s="34" t="str">
        <f t="shared" si="138"/>
        <v/>
      </c>
      <c r="BC155" s="34" t="str">
        <f t="shared" si="139"/>
        <v/>
      </c>
      <c r="BD155" s="34" t="str">
        <f t="shared" si="117"/>
        <v/>
      </c>
      <c r="BE155" s="34" t="str">
        <f t="shared" si="118"/>
        <v/>
      </c>
      <c r="BF155" s="34" t="str">
        <f t="shared" si="119"/>
        <v/>
      </c>
      <c r="BG155" s="34" t="str">
        <f t="shared" si="120"/>
        <v/>
      </c>
      <c r="BH155" s="34" t="str">
        <f t="shared" si="121"/>
        <v/>
      </c>
      <c r="BI155" s="34" t="str">
        <f t="shared" si="122"/>
        <v/>
      </c>
      <c r="BJ155" s="34" t="str">
        <f t="shared" si="123"/>
        <v/>
      </c>
      <c r="BK155" s="34" t="str">
        <f t="shared" si="124"/>
        <v/>
      </c>
      <c r="BL155" s="34" t="str">
        <f t="shared" si="125"/>
        <v/>
      </c>
      <c r="BM155" s="34" t="str">
        <f t="shared" si="126"/>
        <v/>
      </c>
      <c r="BN155" s="36" t="e">
        <f t="shared" si="127"/>
        <v>#DIV/0!</v>
      </c>
      <c r="BO155" s="36" t="e">
        <f t="shared" si="128"/>
        <v>#DIV/0!</v>
      </c>
      <c r="BP155" s="37" t="str">
        <f t="shared" si="140"/>
        <v/>
      </c>
      <c r="BQ155" s="37" t="str">
        <f t="shared" si="141"/>
        <v/>
      </c>
      <c r="BR155" s="37" t="str">
        <f t="shared" si="142"/>
        <v/>
      </c>
      <c r="BS155" s="37" t="str">
        <f t="shared" si="143"/>
        <v/>
      </c>
      <c r="BT155" s="37" t="str">
        <f t="shared" si="144"/>
        <v/>
      </c>
      <c r="BU155" s="37" t="str">
        <f t="shared" si="145"/>
        <v/>
      </c>
      <c r="BV155" s="37" t="str">
        <f t="shared" si="146"/>
        <v/>
      </c>
      <c r="BW155" s="37" t="str">
        <f t="shared" si="147"/>
        <v/>
      </c>
      <c r="BX155" s="37" t="str">
        <f t="shared" si="148"/>
        <v/>
      </c>
      <c r="BY155" s="37" t="str">
        <f t="shared" si="149"/>
        <v/>
      </c>
      <c r="BZ155" s="37" t="str">
        <f t="shared" si="150"/>
        <v/>
      </c>
      <c r="CA155" s="37" t="str">
        <f t="shared" si="151"/>
        <v/>
      </c>
      <c r="CB155" s="37" t="str">
        <f t="shared" si="152"/>
        <v/>
      </c>
      <c r="CC155" s="37" t="str">
        <f t="shared" si="153"/>
        <v/>
      </c>
      <c r="CD155" s="37" t="str">
        <f t="shared" si="154"/>
        <v/>
      </c>
      <c r="CE155" s="37" t="str">
        <f t="shared" si="155"/>
        <v/>
      </c>
      <c r="CF155" s="37" t="str">
        <f t="shared" si="156"/>
        <v/>
      </c>
      <c r="CG155" s="37" t="str">
        <f t="shared" si="157"/>
        <v/>
      </c>
      <c r="CH155" s="37" t="str">
        <f t="shared" si="158"/>
        <v/>
      </c>
      <c r="CI155" s="37" t="str">
        <f t="shared" si="159"/>
        <v/>
      </c>
    </row>
    <row r="156" spans="1:87">
      <c r="A156" s="16"/>
      <c r="B156" s="14" t="str">
        <f>'Gene Table'!D155</f>
        <v>NM_005191</v>
      </c>
      <c r="C156" s="14" t="s">
        <v>233</v>
      </c>
      <c r="D156" s="15" t="str">
        <f>IF(SUM('Test Sample Data'!D$3:D$98)&gt;10,IF(AND(ISNUMBER('Test Sample Data'!D155),'Test Sample Data'!D155&lt;$B$1,'Test Sample Data'!D155&gt;0),'Test Sample Data'!D155,$B$1),"")</f>
        <v/>
      </c>
      <c r="E156" s="15" t="str">
        <f>IF(SUM('Test Sample Data'!E$3:E$98)&gt;10,IF(AND(ISNUMBER('Test Sample Data'!E155),'Test Sample Data'!E155&lt;$B$1,'Test Sample Data'!E155&gt;0),'Test Sample Data'!E155,$B$1),"")</f>
        <v/>
      </c>
      <c r="F156" s="15" t="str">
        <f>IF(SUM('Test Sample Data'!F$3:F$98)&gt;10,IF(AND(ISNUMBER('Test Sample Data'!F155),'Test Sample Data'!F155&lt;$B$1,'Test Sample Data'!F155&gt;0),'Test Sample Data'!F155,$B$1),"")</f>
        <v/>
      </c>
      <c r="G156" s="15" t="str">
        <f>IF(SUM('Test Sample Data'!G$3:G$98)&gt;10,IF(AND(ISNUMBER('Test Sample Data'!G155),'Test Sample Data'!G155&lt;$B$1,'Test Sample Data'!G155&gt;0),'Test Sample Data'!G155,$B$1),"")</f>
        <v/>
      </c>
      <c r="H156" s="15" t="str">
        <f>IF(SUM('Test Sample Data'!H$3:H$98)&gt;10,IF(AND(ISNUMBER('Test Sample Data'!H155),'Test Sample Data'!H155&lt;$B$1,'Test Sample Data'!H155&gt;0),'Test Sample Data'!H155,$B$1),"")</f>
        <v/>
      </c>
      <c r="I156" s="15" t="str">
        <f>IF(SUM('Test Sample Data'!I$3:I$98)&gt;10,IF(AND(ISNUMBER('Test Sample Data'!I155),'Test Sample Data'!I155&lt;$B$1,'Test Sample Data'!I155&gt;0),'Test Sample Data'!I155,$B$1),"")</f>
        <v/>
      </c>
      <c r="J156" s="15" t="str">
        <f>IF(SUM('Test Sample Data'!J$3:J$98)&gt;10,IF(AND(ISNUMBER('Test Sample Data'!J155),'Test Sample Data'!J155&lt;$B$1,'Test Sample Data'!J155&gt;0),'Test Sample Data'!J155,$B$1),"")</f>
        <v/>
      </c>
      <c r="K156" s="15" t="str">
        <f>IF(SUM('Test Sample Data'!K$3:K$98)&gt;10,IF(AND(ISNUMBER('Test Sample Data'!K155),'Test Sample Data'!K155&lt;$B$1,'Test Sample Data'!K155&gt;0),'Test Sample Data'!K155,$B$1),"")</f>
        <v/>
      </c>
      <c r="L156" s="15" t="str">
        <f>IF(SUM('Test Sample Data'!L$3:L$98)&gt;10,IF(AND(ISNUMBER('Test Sample Data'!L155),'Test Sample Data'!L155&lt;$B$1,'Test Sample Data'!L155&gt;0),'Test Sample Data'!L155,$B$1),"")</f>
        <v/>
      </c>
      <c r="M156" s="15" t="str">
        <f>IF(SUM('Test Sample Data'!M$3:M$98)&gt;10,IF(AND(ISNUMBER('Test Sample Data'!M155),'Test Sample Data'!M155&lt;$B$1,'Test Sample Data'!M155&gt;0),'Test Sample Data'!M155,$B$1),"")</f>
        <v/>
      </c>
      <c r="N156" s="15" t="str">
        <f>'Gene Table'!D155</f>
        <v>NM_005191</v>
      </c>
      <c r="O156" s="14" t="s">
        <v>233</v>
      </c>
      <c r="P156" s="15" t="str">
        <f>IF(SUM('Control Sample Data'!D$3:D$98)&gt;10,IF(AND(ISNUMBER('Control Sample Data'!D155),'Control Sample Data'!D155&lt;$B$1,'Control Sample Data'!D155&gt;0),'Control Sample Data'!D155,$B$1),"")</f>
        <v/>
      </c>
      <c r="Q156" s="15" t="str">
        <f>IF(SUM('Control Sample Data'!E$3:E$98)&gt;10,IF(AND(ISNUMBER('Control Sample Data'!E155),'Control Sample Data'!E155&lt;$B$1,'Control Sample Data'!E155&gt;0),'Control Sample Data'!E155,$B$1),"")</f>
        <v/>
      </c>
      <c r="R156" s="15" t="str">
        <f>IF(SUM('Control Sample Data'!F$3:F$98)&gt;10,IF(AND(ISNUMBER('Control Sample Data'!F155),'Control Sample Data'!F155&lt;$B$1,'Control Sample Data'!F155&gt;0),'Control Sample Data'!F155,$B$1),"")</f>
        <v/>
      </c>
      <c r="S156" s="15" t="str">
        <f>IF(SUM('Control Sample Data'!G$3:G$98)&gt;10,IF(AND(ISNUMBER('Control Sample Data'!G155),'Control Sample Data'!G155&lt;$B$1,'Control Sample Data'!G155&gt;0),'Control Sample Data'!G155,$B$1),"")</f>
        <v/>
      </c>
      <c r="T156" s="15" t="str">
        <f>IF(SUM('Control Sample Data'!H$3:H$98)&gt;10,IF(AND(ISNUMBER('Control Sample Data'!H155),'Control Sample Data'!H155&lt;$B$1,'Control Sample Data'!H155&gt;0),'Control Sample Data'!H155,$B$1),"")</f>
        <v/>
      </c>
      <c r="U156" s="15" t="str">
        <f>IF(SUM('Control Sample Data'!I$3:I$98)&gt;10,IF(AND(ISNUMBER('Control Sample Data'!I155),'Control Sample Data'!I155&lt;$B$1,'Control Sample Data'!I155&gt;0),'Control Sample Data'!I155,$B$1),"")</f>
        <v/>
      </c>
      <c r="V156" s="15" t="str">
        <f>IF(SUM('Control Sample Data'!J$3:J$98)&gt;10,IF(AND(ISNUMBER('Control Sample Data'!J155),'Control Sample Data'!J155&lt;$B$1,'Control Sample Data'!J155&gt;0),'Control Sample Data'!J155,$B$1),"")</f>
        <v/>
      </c>
      <c r="W156" s="15" t="str">
        <f>IF(SUM('Control Sample Data'!K$3:K$98)&gt;10,IF(AND(ISNUMBER('Control Sample Data'!K155),'Control Sample Data'!K155&lt;$B$1,'Control Sample Data'!K155&gt;0),'Control Sample Data'!K155,$B$1),"")</f>
        <v/>
      </c>
      <c r="X156" s="15" t="str">
        <f>IF(SUM('Control Sample Data'!L$3:L$98)&gt;10,IF(AND(ISNUMBER('Control Sample Data'!L155),'Control Sample Data'!L155&lt;$B$1,'Control Sample Data'!L155&gt;0),'Control Sample Data'!L155,$B$1),"")</f>
        <v/>
      </c>
      <c r="Y156" s="15" t="str">
        <f>IF(SUM('Control Sample Data'!M$3:M$98)&gt;10,IF(AND(ISNUMBER('Control Sample Data'!M155),'Control Sample Data'!M155&lt;$B$1,'Control Sample Data'!M155&gt;0),'Control Sample Data'!M155,$B$1),"")</f>
        <v/>
      </c>
      <c r="AT156" s="34" t="str">
        <f t="shared" si="130"/>
        <v/>
      </c>
      <c r="AU156" s="34" t="str">
        <f t="shared" si="131"/>
        <v/>
      </c>
      <c r="AV156" s="34" t="str">
        <f t="shared" si="132"/>
        <v/>
      </c>
      <c r="AW156" s="34" t="str">
        <f t="shared" si="133"/>
        <v/>
      </c>
      <c r="AX156" s="34" t="str">
        <f t="shared" si="134"/>
        <v/>
      </c>
      <c r="AY156" s="34" t="str">
        <f t="shared" si="135"/>
        <v/>
      </c>
      <c r="AZ156" s="34" t="str">
        <f t="shared" si="136"/>
        <v/>
      </c>
      <c r="BA156" s="34" t="str">
        <f t="shared" si="137"/>
        <v/>
      </c>
      <c r="BB156" s="34" t="str">
        <f t="shared" si="138"/>
        <v/>
      </c>
      <c r="BC156" s="34" t="str">
        <f t="shared" si="139"/>
        <v/>
      </c>
      <c r="BD156" s="34" t="str">
        <f t="shared" si="117"/>
        <v/>
      </c>
      <c r="BE156" s="34" t="str">
        <f t="shared" si="118"/>
        <v/>
      </c>
      <c r="BF156" s="34" t="str">
        <f t="shared" si="119"/>
        <v/>
      </c>
      <c r="BG156" s="34" t="str">
        <f t="shared" si="120"/>
        <v/>
      </c>
      <c r="BH156" s="34" t="str">
        <f t="shared" si="121"/>
        <v/>
      </c>
      <c r="BI156" s="34" t="str">
        <f t="shared" si="122"/>
        <v/>
      </c>
      <c r="BJ156" s="34" t="str">
        <f t="shared" si="123"/>
        <v/>
      </c>
      <c r="BK156" s="34" t="str">
        <f t="shared" si="124"/>
        <v/>
      </c>
      <c r="BL156" s="34" t="str">
        <f t="shared" si="125"/>
        <v/>
      </c>
      <c r="BM156" s="34" t="str">
        <f t="shared" si="126"/>
        <v/>
      </c>
      <c r="BN156" s="36" t="e">
        <f t="shared" si="127"/>
        <v>#DIV/0!</v>
      </c>
      <c r="BO156" s="36" t="e">
        <f t="shared" si="128"/>
        <v>#DIV/0!</v>
      </c>
      <c r="BP156" s="37" t="str">
        <f t="shared" si="140"/>
        <v/>
      </c>
      <c r="BQ156" s="37" t="str">
        <f t="shared" si="141"/>
        <v/>
      </c>
      <c r="BR156" s="37" t="str">
        <f t="shared" si="142"/>
        <v/>
      </c>
      <c r="BS156" s="37" t="str">
        <f t="shared" si="143"/>
        <v/>
      </c>
      <c r="BT156" s="37" t="str">
        <f t="shared" si="144"/>
        <v/>
      </c>
      <c r="BU156" s="37" t="str">
        <f t="shared" si="145"/>
        <v/>
      </c>
      <c r="BV156" s="37" t="str">
        <f t="shared" si="146"/>
        <v/>
      </c>
      <c r="BW156" s="37" t="str">
        <f t="shared" si="147"/>
        <v/>
      </c>
      <c r="BX156" s="37" t="str">
        <f t="shared" si="148"/>
        <v/>
      </c>
      <c r="BY156" s="37" t="str">
        <f t="shared" si="149"/>
        <v/>
      </c>
      <c r="BZ156" s="37" t="str">
        <f t="shared" si="150"/>
        <v/>
      </c>
      <c r="CA156" s="37" t="str">
        <f t="shared" si="151"/>
        <v/>
      </c>
      <c r="CB156" s="37" t="str">
        <f t="shared" si="152"/>
        <v/>
      </c>
      <c r="CC156" s="37" t="str">
        <f t="shared" si="153"/>
        <v/>
      </c>
      <c r="CD156" s="37" t="str">
        <f t="shared" si="154"/>
        <v/>
      </c>
      <c r="CE156" s="37" t="str">
        <f t="shared" si="155"/>
        <v/>
      </c>
      <c r="CF156" s="37" t="str">
        <f t="shared" si="156"/>
        <v/>
      </c>
      <c r="CG156" s="37" t="str">
        <f t="shared" si="157"/>
        <v/>
      </c>
      <c r="CH156" s="37" t="str">
        <f t="shared" si="158"/>
        <v/>
      </c>
      <c r="CI156" s="37" t="str">
        <f t="shared" si="159"/>
        <v/>
      </c>
    </row>
    <row r="157" spans="1:87">
      <c r="A157" s="16"/>
      <c r="B157" s="14" t="str">
        <f>'Gene Table'!D156</f>
        <v>NM_004261</v>
      </c>
      <c r="C157" s="14" t="s">
        <v>237</v>
      </c>
      <c r="D157" s="15" t="str">
        <f>IF(SUM('Test Sample Data'!D$3:D$98)&gt;10,IF(AND(ISNUMBER('Test Sample Data'!D156),'Test Sample Data'!D156&lt;$B$1,'Test Sample Data'!D156&gt;0),'Test Sample Data'!D156,$B$1),"")</f>
        <v/>
      </c>
      <c r="E157" s="15" t="str">
        <f>IF(SUM('Test Sample Data'!E$3:E$98)&gt;10,IF(AND(ISNUMBER('Test Sample Data'!E156),'Test Sample Data'!E156&lt;$B$1,'Test Sample Data'!E156&gt;0),'Test Sample Data'!E156,$B$1),"")</f>
        <v/>
      </c>
      <c r="F157" s="15" t="str">
        <f>IF(SUM('Test Sample Data'!F$3:F$98)&gt;10,IF(AND(ISNUMBER('Test Sample Data'!F156),'Test Sample Data'!F156&lt;$B$1,'Test Sample Data'!F156&gt;0),'Test Sample Data'!F156,$B$1),"")</f>
        <v/>
      </c>
      <c r="G157" s="15" t="str">
        <f>IF(SUM('Test Sample Data'!G$3:G$98)&gt;10,IF(AND(ISNUMBER('Test Sample Data'!G156),'Test Sample Data'!G156&lt;$B$1,'Test Sample Data'!G156&gt;0),'Test Sample Data'!G156,$B$1),"")</f>
        <v/>
      </c>
      <c r="H157" s="15" t="str">
        <f>IF(SUM('Test Sample Data'!H$3:H$98)&gt;10,IF(AND(ISNUMBER('Test Sample Data'!H156),'Test Sample Data'!H156&lt;$B$1,'Test Sample Data'!H156&gt;0),'Test Sample Data'!H156,$B$1),"")</f>
        <v/>
      </c>
      <c r="I157" s="15" t="str">
        <f>IF(SUM('Test Sample Data'!I$3:I$98)&gt;10,IF(AND(ISNUMBER('Test Sample Data'!I156),'Test Sample Data'!I156&lt;$B$1,'Test Sample Data'!I156&gt;0),'Test Sample Data'!I156,$B$1),"")</f>
        <v/>
      </c>
      <c r="J157" s="15" t="str">
        <f>IF(SUM('Test Sample Data'!J$3:J$98)&gt;10,IF(AND(ISNUMBER('Test Sample Data'!J156),'Test Sample Data'!J156&lt;$B$1,'Test Sample Data'!J156&gt;0),'Test Sample Data'!J156,$B$1),"")</f>
        <v/>
      </c>
      <c r="K157" s="15" t="str">
        <f>IF(SUM('Test Sample Data'!K$3:K$98)&gt;10,IF(AND(ISNUMBER('Test Sample Data'!K156),'Test Sample Data'!K156&lt;$B$1,'Test Sample Data'!K156&gt;0),'Test Sample Data'!K156,$B$1),"")</f>
        <v/>
      </c>
      <c r="L157" s="15" t="str">
        <f>IF(SUM('Test Sample Data'!L$3:L$98)&gt;10,IF(AND(ISNUMBER('Test Sample Data'!L156),'Test Sample Data'!L156&lt;$B$1,'Test Sample Data'!L156&gt;0),'Test Sample Data'!L156,$B$1),"")</f>
        <v/>
      </c>
      <c r="M157" s="15" t="str">
        <f>IF(SUM('Test Sample Data'!M$3:M$98)&gt;10,IF(AND(ISNUMBER('Test Sample Data'!M156),'Test Sample Data'!M156&lt;$B$1,'Test Sample Data'!M156&gt;0),'Test Sample Data'!M156,$B$1),"")</f>
        <v/>
      </c>
      <c r="N157" s="15" t="str">
        <f>'Gene Table'!D156</f>
        <v>NM_004261</v>
      </c>
      <c r="O157" s="14" t="s">
        <v>237</v>
      </c>
      <c r="P157" s="15" t="str">
        <f>IF(SUM('Control Sample Data'!D$3:D$98)&gt;10,IF(AND(ISNUMBER('Control Sample Data'!D156),'Control Sample Data'!D156&lt;$B$1,'Control Sample Data'!D156&gt;0),'Control Sample Data'!D156,$B$1),"")</f>
        <v/>
      </c>
      <c r="Q157" s="15" t="str">
        <f>IF(SUM('Control Sample Data'!E$3:E$98)&gt;10,IF(AND(ISNUMBER('Control Sample Data'!E156),'Control Sample Data'!E156&lt;$B$1,'Control Sample Data'!E156&gt;0),'Control Sample Data'!E156,$B$1),"")</f>
        <v/>
      </c>
      <c r="R157" s="15" t="str">
        <f>IF(SUM('Control Sample Data'!F$3:F$98)&gt;10,IF(AND(ISNUMBER('Control Sample Data'!F156),'Control Sample Data'!F156&lt;$B$1,'Control Sample Data'!F156&gt;0),'Control Sample Data'!F156,$B$1),"")</f>
        <v/>
      </c>
      <c r="S157" s="15" t="str">
        <f>IF(SUM('Control Sample Data'!G$3:G$98)&gt;10,IF(AND(ISNUMBER('Control Sample Data'!G156),'Control Sample Data'!G156&lt;$B$1,'Control Sample Data'!G156&gt;0),'Control Sample Data'!G156,$B$1),"")</f>
        <v/>
      </c>
      <c r="T157" s="15" t="str">
        <f>IF(SUM('Control Sample Data'!H$3:H$98)&gt;10,IF(AND(ISNUMBER('Control Sample Data'!H156),'Control Sample Data'!H156&lt;$B$1,'Control Sample Data'!H156&gt;0),'Control Sample Data'!H156,$B$1),"")</f>
        <v/>
      </c>
      <c r="U157" s="15" t="str">
        <f>IF(SUM('Control Sample Data'!I$3:I$98)&gt;10,IF(AND(ISNUMBER('Control Sample Data'!I156),'Control Sample Data'!I156&lt;$B$1,'Control Sample Data'!I156&gt;0),'Control Sample Data'!I156,$B$1),"")</f>
        <v/>
      </c>
      <c r="V157" s="15" t="str">
        <f>IF(SUM('Control Sample Data'!J$3:J$98)&gt;10,IF(AND(ISNUMBER('Control Sample Data'!J156),'Control Sample Data'!J156&lt;$B$1,'Control Sample Data'!J156&gt;0),'Control Sample Data'!J156,$B$1),"")</f>
        <v/>
      </c>
      <c r="W157" s="15" t="str">
        <f>IF(SUM('Control Sample Data'!K$3:K$98)&gt;10,IF(AND(ISNUMBER('Control Sample Data'!K156),'Control Sample Data'!K156&lt;$B$1,'Control Sample Data'!K156&gt;0),'Control Sample Data'!K156,$B$1),"")</f>
        <v/>
      </c>
      <c r="X157" s="15" t="str">
        <f>IF(SUM('Control Sample Data'!L$3:L$98)&gt;10,IF(AND(ISNUMBER('Control Sample Data'!L156),'Control Sample Data'!L156&lt;$B$1,'Control Sample Data'!L156&gt;0),'Control Sample Data'!L156,$B$1),"")</f>
        <v/>
      </c>
      <c r="Y157" s="15" t="str">
        <f>IF(SUM('Control Sample Data'!M$3:M$98)&gt;10,IF(AND(ISNUMBER('Control Sample Data'!M156),'Control Sample Data'!M156&lt;$B$1,'Control Sample Data'!M156&gt;0),'Control Sample Data'!M156,$B$1),"")</f>
        <v/>
      </c>
      <c r="AT157" s="34" t="str">
        <f t="shared" si="130"/>
        <v/>
      </c>
      <c r="AU157" s="34" t="str">
        <f t="shared" si="131"/>
        <v/>
      </c>
      <c r="AV157" s="34" t="str">
        <f t="shared" si="132"/>
        <v/>
      </c>
      <c r="AW157" s="34" t="str">
        <f t="shared" si="133"/>
        <v/>
      </c>
      <c r="AX157" s="34" t="str">
        <f t="shared" si="134"/>
        <v/>
      </c>
      <c r="AY157" s="34" t="str">
        <f t="shared" si="135"/>
        <v/>
      </c>
      <c r="AZ157" s="34" t="str">
        <f t="shared" si="136"/>
        <v/>
      </c>
      <c r="BA157" s="34" t="str">
        <f t="shared" si="137"/>
        <v/>
      </c>
      <c r="BB157" s="34" t="str">
        <f t="shared" si="138"/>
        <v/>
      </c>
      <c r="BC157" s="34" t="str">
        <f t="shared" si="139"/>
        <v/>
      </c>
      <c r="BD157" s="34" t="str">
        <f t="shared" si="117"/>
        <v/>
      </c>
      <c r="BE157" s="34" t="str">
        <f t="shared" si="118"/>
        <v/>
      </c>
      <c r="BF157" s="34" t="str">
        <f t="shared" si="119"/>
        <v/>
      </c>
      <c r="BG157" s="34" t="str">
        <f t="shared" si="120"/>
        <v/>
      </c>
      <c r="BH157" s="34" t="str">
        <f t="shared" si="121"/>
        <v/>
      </c>
      <c r="BI157" s="34" t="str">
        <f t="shared" si="122"/>
        <v/>
      </c>
      <c r="BJ157" s="34" t="str">
        <f t="shared" si="123"/>
        <v/>
      </c>
      <c r="BK157" s="34" t="str">
        <f t="shared" si="124"/>
        <v/>
      </c>
      <c r="BL157" s="34" t="str">
        <f t="shared" si="125"/>
        <v/>
      </c>
      <c r="BM157" s="34" t="str">
        <f t="shared" si="126"/>
        <v/>
      </c>
      <c r="BN157" s="36" t="e">
        <f t="shared" si="127"/>
        <v>#DIV/0!</v>
      </c>
      <c r="BO157" s="36" t="e">
        <f t="shared" si="128"/>
        <v>#DIV/0!</v>
      </c>
      <c r="BP157" s="37" t="str">
        <f t="shared" si="140"/>
        <v/>
      </c>
      <c r="BQ157" s="37" t="str">
        <f t="shared" si="141"/>
        <v/>
      </c>
      <c r="BR157" s="37" t="str">
        <f t="shared" si="142"/>
        <v/>
      </c>
      <c r="BS157" s="37" t="str">
        <f t="shared" si="143"/>
        <v/>
      </c>
      <c r="BT157" s="37" t="str">
        <f t="shared" si="144"/>
        <v/>
      </c>
      <c r="BU157" s="37" t="str">
        <f t="shared" si="145"/>
        <v/>
      </c>
      <c r="BV157" s="37" t="str">
        <f t="shared" si="146"/>
        <v/>
      </c>
      <c r="BW157" s="37" t="str">
        <f t="shared" si="147"/>
        <v/>
      </c>
      <c r="BX157" s="37" t="str">
        <f t="shared" si="148"/>
        <v/>
      </c>
      <c r="BY157" s="37" t="str">
        <f t="shared" si="149"/>
        <v/>
      </c>
      <c r="BZ157" s="37" t="str">
        <f t="shared" si="150"/>
        <v/>
      </c>
      <c r="CA157" s="37" t="str">
        <f t="shared" si="151"/>
        <v/>
      </c>
      <c r="CB157" s="37" t="str">
        <f t="shared" si="152"/>
        <v/>
      </c>
      <c r="CC157" s="37" t="str">
        <f t="shared" si="153"/>
        <v/>
      </c>
      <c r="CD157" s="37" t="str">
        <f t="shared" si="154"/>
        <v/>
      </c>
      <c r="CE157" s="37" t="str">
        <f t="shared" si="155"/>
        <v/>
      </c>
      <c r="CF157" s="37" t="str">
        <f t="shared" si="156"/>
        <v/>
      </c>
      <c r="CG157" s="37" t="str">
        <f t="shared" si="157"/>
        <v/>
      </c>
      <c r="CH157" s="37" t="str">
        <f t="shared" si="158"/>
        <v/>
      </c>
      <c r="CI157" s="37" t="str">
        <f t="shared" si="159"/>
        <v/>
      </c>
    </row>
    <row r="158" spans="1:87">
      <c r="A158" s="16"/>
      <c r="B158" s="14" t="str">
        <f>'Gene Table'!D157</f>
        <v>NM_004260</v>
      </c>
      <c r="C158" s="14" t="s">
        <v>241</v>
      </c>
      <c r="D158" s="15" t="str">
        <f>IF(SUM('Test Sample Data'!D$3:D$98)&gt;10,IF(AND(ISNUMBER('Test Sample Data'!D157),'Test Sample Data'!D157&lt;$B$1,'Test Sample Data'!D157&gt;0),'Test Sample Data'!D157,$B$1),"")</f>
        <v/>
      </c>
      <c r="E158" s="15" t="str">
        <f>IF(SUM('Test Sample Data'!E$3:E$98)&gt;10,IF(AND(ISNUMBER('Test Sample Data'!E157),'Test Sample Data'!E157&lt;$B$1,'Test Sample Data'!E157&gt;0),'Test Sample Data'!E157,$B$1),"")</f>
        <v/>
      </c>
      <c r="F158" s="15" t="str">
        <f>IF(SUM('Test Sample Data'!F$3:F$98)&gt;10,IF(AND(ISNUMBER('Test Sample Data'!F157),'Test Sample Data'!F157&lt;$B$1,'Test Sample Data'!F157&gt;0),'Test Sample Data'!F157,$B$1),"")</f>
        <v/>
      </c>
      <c r="G158" s="15" t="str">
        <f>IF(SUM('Test Sample Data'!G$3:G$98)&gt;10,IF(AND(ISNUMBER('Test Sample Data'!G157),'Test Sample Data'!G157&lt;$B$1,'Test Sample Data'!G157&gt;0),'Test Sample Data'!G157,$B$1),"")</f>
        <v/>
      </c>
      <c r="H158" s="15" t="str">
        <f>IF(SUM('Test Sample Data'!H$3:H$98)&gt;10,IF(AND(ISNUMBER('Test Sample Data'!H157),'Test Sample Data'!H157&lt;$B$1,'Test Sample Data'!H157&gt;0),'Test Sample Data'!H157,$B$1),"")</f>
        <v/>
      </c>
      <c r="I158" s="15" t="str">
        <f>IF(SUM('Test Sample Data'!I$3:I$98)&gt;10,IF(AND(ISNUMBER('Test Sample Data'!I157),'Test Sample Data'!I157&lt;$B$1,'Test Sample Data'!I157&gt;0),'Test Sample Data'!I157,$B$1),"")</f>
        <v/>
      </c>
      <c r="J158" s="15" t="str">
        <f>IF(SUM('Test Sample Data'!J$3:J$98)&gt;10,IF(AND(ISNUMBER('Test Sample Data'!J157),'Test Sample Data'!J157&lt;$B$1,'Test Sample Data'!J157&gt;0),'Test Sample Data'!J157,$B$1),"")</f>
        <v/>
      </c>
      <c r="K158" s="15" t="str">
        <f>IF(SUM('Test Sample Data'!K$3:K$98)&gt;10,IF(AND(ISNUMBER('Test Sample Data'!K157),'Test Sample Data'!K157&lt;$B$1,'Test Sample Data'!K157&gt;0),'Test Sample Data'!K157,$B$1),"")</f>
        <v/>
      </c>
      <c r="L158" s="15" t="str">
        <f>IF(SUM('Test Sample Data'!L$3:L$98)&gt;10,IF(AND(ISNUMBER('Test Sample Data'!L157),'Test Sample Data'!L157&lt;$B$1,'Test Sample Data'!L157&gt;0),'Test Sample Data'!L157,$B$1),"")</f>
        <v/>
      </c>
      <c r="M158" s="15" t="str">
        <f>IF(SUM('Test Sample Data'!M$3:M$98)&gt;10,IF(AND(ISNUMBER('Test Sample Data'!M157),'Test Sample Data'!M157&lt;$B$1,'Test Sample Data'!M157&gt;0),'Test Sample Data'!M157,$B$1),"")</f>
        <v/>
      </c>
      <c r="N158" s="15" t="str">
        <f>'Gene Table'!D157</f>
        <v>NM_004260</v>
      </c>
      <c r="O158" s="14" t="s">
        <v>241</v>
      </c>
      <c r="P158" s="15" t="str">
        <f>IF(SUM('Control Sample Data'!D$3:D$98)&gt;10,IF(AND(ISNUMBER('Control Sample Data'!D157),'Control Sample Data'!D157&lt;$B$1,'Control Sample Data'!D157&gt;0),'Control Sample Data'!D157,$B$1),"")</f>
        <v/>
      </c>
      <c r="Q158" s="15" t="str">
        <f>IF(SUM('Control Sample Data'!E$3:E$98)&gt;10,IF(AND(ISNUMBER('Control Sample Data'!E157),'Control Sample Data'!E157&lt;$B$1,'Control Sample Data'!E157&gt;0),'Control Sample Data'!E157,$B$1),"")</f>
        <v/>
      </c>
      <c r="R158" s="15" t="str">
        <f>IF(SUM('Control Sample Data'!F$3:F$98)&gt;10,IF(AND(ISNUMBER('Control Sample Data'!F157),'Control Sample Data'!F157&lt;$B$1,'Control Sample Data'!F157&gt;0),'Control Sample Data'!F157,$B$1),"")</f>
        <v/>
      </c>
      <c r="S158" s="15" t="str">
        <f>IF(SUM('Control Sample Data'!G$3:G$98)&gt;10,IF(AND(ISNUMBER('Control Sample Data'!G157),'Control Sample Data'!G157&lt;$B$1,'Control Sample Data'!G157&gt;0),'Control Sample Data'!G157,$B$1),"")</f>
        <v/>
      </c>
      <c r="T158" s="15" t="str">
        <f>IF(SUM('Control Sample Data'!H$3:H$98)&gt;10,IF(AND(ISNUMBER('Control Sample Data'!H157),'Control Sample Data'!H157&lt;$B$1,'Control Sample Data'!H157&gt;0),'Control Sample Data'!H157,$B$1),"")</f>
        <v/>
      </c>
      <c r="U158" s="15" t="str">
        <f>IF(SUM('Control Sample Data'!I$3:I$98)&gt;10,IF(AND(ISNUMBER('Control Sample Data'!I157),'Control Sample Data'!I157&lt;$B$1,'Control Sample Data'!I157&gt;0),'Control Sample Data'!I157,$B$1),"")</f>
        <v/>
      </c>
      <c r="V158" s="15" t="str">
        <f>IF(SUM('Control Sample Data'!J$3:J$98)&gt;10,IF(AND(ISNUMBER('Control Sample Data'!J157),'Control Sample Data'!J157&lt;$B$1,'Control Sample Data'!J157&gt;0),'Control Sample Data'!J157,$B$1),"")</f>
        <v/>
      </c>
      <c r="W158" s="15" t="str">
        <f>IF(SUM('Control Sample Data'!K$3:K$98)&gt;10,IF(AND(ISNUMBER('Control Sample Data'!K157),'Control Sample Data'!K157&lt;$B$1,'Control Sample Data'!K157&gt;0),'Control Sample Data'!K157,$B$1),"")</f>
        <v/>
      </c>
      <c r="X158" s="15" t="str">
        <f>IF(SUM('Control Sample Data'!L$3:L$98)&gt;10,IF(AND(ISNUMBER('Control Sample Data'!L157),'Control Sample Data'!L157&lt;$B$1,'Control Sample Data'!L157&gt;0),'Control Sample Data'!L157,$B$1),"")</f>
        <v/>
      </c>
      <c r="Y158" s="15" t="str">
        <f>IF(SUM('Control Sample Data'!M$3:M$98)&gt;10,IF(AND(ISNUMBER('Control Sample Data'!M157),'Control Sample Data'!M157&lt;$B$1,'Control Sample Data'!M157&gt;0),'Control Sample Data'!M157,$B$1),"")</f>
        <v/>
      </c>
      <c r="AT158" s="34" t="str">
        <f t="shared" si="130"/>
        <v/>
      </c>
      <c r="AU158" s="34" t="str">
        <f t="shared" si="131"/>
        <v/>
      </c>
      <c r="AV158" s="34" t="str">
        <f t="shared" si="132"/>
        <v/>
      </c>
      <c r="AW158" s="34" t="str">
        <f t="shared" si="133"/>
        <v/>
      </c>
      <c r="AX158" s="34" t="str">
        <f t="shared" si="134"/>
        <v/>
      </c>
      <c r="AY158" s="34" t="str">
        <f t="shared" si="135"/>
        <v/>
      </c>
      <c r="AZ158" s="34" t="str">
        <f t="shared" si="136"/>
        <v/>
      </c>
      <c r="BA158" s="34" t="str">
        <f t="shared" si="137"/>
        <v/>
      </c>
      <c r="BB158" s="34" t="str">
        <f t="shared" si="138"/>
        <v/>
      </c>
      <c r="BC158" s="34" t="str">
        <f t="shared" si="139"/>
        <v/>
      </c>
      <c r="BD158" s="34" t="str">
        <f t="shared" si="117"/>
        <v/>
      </c>
      <c r="BE158" s="34" t="str">
        <f t="shared" si="118"/>
        <v/>
      </c>
      <c r="BF158" s="34" t="str">
        <f t="shared" si="119"/>
        <v/>
      </c>
      <c r="BG158" s="34" t="str">
        <f t="shared" si="120"/>
        <v/>
      </c>
      <c r="BH158" s="34" t="str">
        <f t="shared" si="121"/>
        <v/>
      </c>
      <c r="BI158" s="34" t="str">
        <f t="shared" si="122"/>
        <v/>
      </c>
      <c r="BJ158" s="34" t="str">
        <f t="shared" si="123"/>
        <v/>
      </c>
      <c r="BK158" s="34" t="str">
        <f t="shared" si="124"/>
        <v/>
      </c>
      <c r="BL158" s="34" t="str">
        <f t="shared" si="125"/>
        <v/>
      </c>
      <c r="BM158" s="34" t="str">
        <f t="shared" si="126"/>
        <v/>
      </c>
      <c r="BN158" s="36" t="e">
        <f t="shared" si="127"/>
        <v>#DIV/0!</v>
      </c>
      <c r="BO158" s="36" t="e">
        <f t="shared" si="128"/>
        <v>#DIV/0!</v>
      </c>
      <c r="BP158" s="37" t="str">
        <f t="shared" si="140"/>
        <v/>
      </c>
      <c r="BQ158" s="37" t="str">
        <f t="shared" si="141"/>
        <v/>
      </c>
      <c r="BR158" s="37" t="str">
        <f t="shared" si="142"/>
        <v/>
      </c>
      <c r="BS158" s="37" t="str">
        <f t="shared" si="143"/>
        <v/>
      </c>
      <c r="BT158" s="37" t="str">
        <f t="shared" si="144"/>
        <v/>
      </c>
      <c r="BU158" s="37" t="str">
        <f t="shared" si="145"/>
        <v/>
      </c>
      <c r="BV158" s="37" t="str">
        <f t="shared" si="146"/>
        <v/>
      </c>
      <c r="BW158" s="37" t="str">
        <f t="shared" si="147"/>
        <v/>
      </c>
      <c r="BX158" s="37" t="str">
        <f t="shared" si="148"/>
        <v/>
      </c>
      <c r="BY158" s="37" t="str">
        <f t="shared" si="149"/>
        <v/>
      </c>
      <c r="BZ158" s="37" t="str">
        <f t="shared" si="150"/>
        <v/>
      </c>
      <c r="CA158" s="37" t="str">
        <f t="shared" si="151"/>
        <v/>
      </c>
      <c r="CB158" s="37" t="str">
        <f t="shared" si="152"/>
        <v/>
      </c>
      <c r="CC158" s="37" t="str">
        <f t="shared" si="153"/>
        <v/>
      </c>
      <c r="CD158" s="37" t="str">
        <f t="shared" si="154"/>
        <v/>
      </c>
      <c r="CE158" s="37" t="str">
        <f t="shared" si="155"/>
        <v/>
      </c>
      <c r="CF158" s="37" t="str">
        <f t="shared" si="156"/>
        <v/>
      </c>
      <c r="CG158" s="37" t="str">
        <f t="shared" si="157"/>
        <v/>
      </c>
      <c r="CH158" s="37" t="str">
        <f t="shared" si="158"/>
        <v/>
      </c>
      <c r="CI158" s="37" t="str">
        <f t="shared" si="159"/>
        <v/>
      </c>
    </row>
    <row r="159" spans="1:87">
      <c r="A159" s="16"/>
      <c r="B159" s="14" t="str">
        <f>'Gene Table'!D158</f>
        <v>NM_000591</v>
      </c>
      <c r="C159" s="14" t="s">
        <v>245</v>
      </c>
      <c r="D159" s="15" t="str">
        <f>IF(SUM('Test Sample Data'!D$3:D$98)&gt;10,IF(AND(ISNUMBER('Test Sample Data'!D158),'Test Sample Data'!D158&lt;$B$1,'Test Sample Data'!D158&gt;0),'Test Sample Data'!D158,$B$1),"")</f>
        <v/>
      </c>
      <c r="E159" s="15" t="str">
        <f>IF(SUM('Test Sample Data'!E$3:E$98)&gt;10,IF(AND(ISNUMBER('Test Sample Data'!E158),'Test Sample Data'!E158&lt;$B$1,'Test Sample Data'!E158&gt;0),'Test Sample Data'!E158,$B$1),"")</f>
        <v/>
      </c>
      <c r="F159" s="15" t="str">
        <f>IF(SUM('Test Sample Data'!F$3:F$98)&gt;10,IF(AND(ISNUMBER('Test Sample Data'!F158),'Test Sample Data'!F158&lt;$B$1,'Test Sample Data'!F158&gt;0),'Test Sample Data'!F158,$B$1),"")</f>
        <v/>
      </c>
      <c r="G159" s="15" t="str">
        <f>IF(SUM('Test Sample Data'!G$3:G$98)&gt;10,IF(AND(ISNUMBER('Test Sample Data'!G158),'Test Sample Data'!G158&lt;$B$1,'Test Sample Data'!G158&gt;0),'Test Sample Data'!G158,$B$1),"")</f>
        <v/>
      </c>
      <c r="H159" s="15" t="str">
        <f>IF(SUM('Test Sample Data'!H$3:H$98)&gt;10,IF(AND(ISNUMBER('Test Sample Data'!H158),'Test Sample Data'!H158&lt;$B$1,'Test Sample Data'!H158&gt;0),'Test Sample Data'!H158,$B$1),"")</f>
        <v/>
      </c>
      <c r="I159" s="15" t="str">
        <f>IF(SUM('Test Sample Data'!I$3:I$98)&gt;10,IF(AND(ISNUMBER('Test Sample Data'!I158),'Test Sample Data'!I158&lt;$B$1,'Test Sample Data'!I158&gt;0),'Test Sample Data'!I158,$B$1),"")</f>
        <v/>
      </c>
      <c r="J159" s="15" t="str">
        <f>IF(SUM('Test Sample Data'!J$3:J$98)&gt;10,IF(AND(ISNUMBER('Test Sample Data'!J158),'Test Sample Data'!J158&lt;$B$1,'Test Sample Data'!J158&gt;0),'Test Sample Data'!J158,$B$1),"")</f>
        <v/>
      </c>
      <c r="K159" s="15" t="str">
        <f>IF(SUM('Test Sample Data'!K$3:K$98)&gt;10,IF(AND(ISNUMBER('Test Sample Data'!K158),'Test Sample Data'!K158&lt;$B$1,'Test Sample Data'!K158&gt;0),'Test Sample Data'!K158,$B$1),"")</f>
        <v/>
      </c>
      <c r="L159" s="15" t="str">
        <f>IF(SUM('Test Sample Data'!L$3:L$98)&gt;10,IF(AND(ISNUMBER('Test Sample Data'!L158),'Test Sample Data'!L158&lt;$B$1,'Test Sample Data'!L158&gt;0),'Test Sample Data'!L158,$B$1),"")</f>
        <v/>
      </c>
      <c r="M159" s="15" t="str">
        <f>IF(SUM('Test Sample Data'!M$3:M$98)&gt;10,IF(AND(ISNUMBER('Test Sample Data'!M158),'Test Sample Data'!M158&lt;$B$1,'Test Sample Data'!M158&gt;0),'Test Sample Data'!M158,$B$1),"")</f>
        <v/>
      </c>
      <c r="N159" s="15" t="str">
        <f>'Gene Table'!D158</f>
        <v>NM_000591</v>
      </c>
      <c r="O159" s="14" t="s">
        <v>245</v>
      </c>
      <c r="P159" s="15" t="str">
        <f>IF(SUM('Control Sample Data'!D$3:D$98)&gt;10,IF(AND(ISNUMBER('Control Sample Data'!D158),'Control Sample Data'!D158&lt;$B$1,'Control Sample Data'!D158&gt;0),'Control Sample Data'!D158,$B$1),"")</f>
        <v/>
      </c>
      <c r="Q159" s="15" t="str">
        <f>IF(SUM('Control Sample Data'!E$3:E$98)&gt;10,IF(AND(ISNUMBER('Control Sample Data'!E158),'Control Sample Data'!E158&lt;$B$1,'Control Sample Data'!E158&gt;0),'Control Sample Data'!E158,$B$1),"")</f>
        <v/>
      </c>
      <c r="R159" s="15" t="str">
        <f>IF(SUM('Control Sample Data'!F$3:F$98)&gt;10,IF(AND(ISNUMBER('Control Sample Data'!F158),'Control Sample Data'!F158&lt;$B$1,'Control Sample Data'!F158&gt;0),'Control Sample Data'!F158,$B$1),"")</f>
        <v/>
      </c>
      <c r="S159" s="15" t="str">
        <f>IF(SUM('Control Sample Data'!G$3:G$98)&gt;10,IF(AND(ISNUMBER('Control Sample Data'!G158),'Control Sample Data'!G158&lt;$B$1,'Control Sample Data'!G158&gt;0),'Control Sample Data'!G158,$B$1),"")</f>
        <v/>
      </c>
      <c r="T159" s="15" t="str">
        <f>IF(SUM('Control Sample Data'!H$3:H$98)&gt;10,IF(AND(ISNUMBER('Control Sample Data'!H158),'Control Sample Data'!H158&lt;$B$1,'Control Sample Data'!H158&gt;0),'Control Sample Data'!H158,$B$1),"")</f>
        <v/>
      </c>
      <c r="U159" s="15" t="str">
        <f>IF(SUM('Control Sample Data'!I$3:I$98)&gt;10,IF(AND(ISNUMBER('Control Sample Data'!I158),'Control Sample Data'!I158&lt;$B$1,'Control Sample Data'!I158&gt;0),'Control Sample Data'!I158,$B$1),"")</f>
        <v/>
      </c>
      <c r="V159" s="15" t="str">
        <f>IF(SUM('Control Sample Data'!J$3:J$98)&gt;10,IF(AND(ISNUMBER('Control Sample Data'!J158),'Control Sample Data'!J158&lt;$B$1,'Control Sample Data'!J158&gt;0),'Control Sample Data'!J158,$B$1),"")</f>
        <v/>
      </c>
      <c r="W159" s="15" t="str">
        <f>IF(SUM('Control Sample Data'!K$3:K$98)&gt;10,IF(AND(ISNUMBER('Control Sample Data'!K158),'Control Sample Data'!K158&lt;$B$1,'Control Sample Data'!K158&gt;0),'Control Sample Data'!K158,$B$1),"")</f>
        <v/>
      </c>
      <c r="X159" s="15" t="str">
        <f>IF(SUM('Control Sample Data'!L$3:L$98)&gt;10,IF(AND(ISNUMBER('Control Sample Data'!L158),'Control Sample Data'!L158&lt;$B$1,'Control Sample Data'!L158&gt;0),'Control Sample Data'!L158,$B$1),"")</f>
        <v/>
      </c>
      <c r="Y159" s="15" t="str">
        <f>IF(SUM('Control Sample Data'!M$3:M$98)&gt;10,IF(AND(ISNUMBER('Control Sample Data'!M158),'Control Sample Data'!M158&lt;$B$1,'Control Sample Data'!M158&gt;0),'Control Sample Data'!M158,$B$1),"")</f>
        <v/>
      </c>
      <c r="AT159" s="34" t="str">
        <f t="shared" si="130"/>
        <v/>
      </c>
      <c r="AU159" s="34" t="str">
        <f t="shared" si="131"/>
        <v/>
      </c>
      <c r="AV159" s="34" t="str">
        <f t="shared" si="132"/>
        <v/>
      </c>
      <c r="AW159" s="34" t="str">
        <f t="shared" si="133"/>
        <v/>
      </c>
      <c r="AX159" s="34" t="str">
        <f t="shared" si="134"/>
        <v/>
      </c>
      <c r="AY159" s="34" t="str">
        <f t="shared" si="135"/>
        <v/>
      </c>
      <c r="AZ159" s="34" t="str">
        <f t="shared" si="136"/>
        <v/>
      </c>
      <c r="BA159" s="34" t="str">
        <f t="shared" si="137"/>
        <v/>
      </c>
      <c r="BB159" s="34" t="str">
        <f t="shared" si="138"/>
        <v/>
      </c>
      <c r="BC159" s="34" t="str">
        <f t="shared" si="139"/>
        <v/>
      </c>
      <c r="BD159" s="34" t="str">
        <f t="shared" si="117"/>
        <v/>
      </c>
      <c r="BE159" s="34" t="str">
        <f t="shared" si="118"/>
        <v/>
      </c>
      <c r="BF159" s="34" t="str">
        <f t="shared" si="119"/>
        <v/>
      </c>
      <c r="BG159" s="34" t="str">
        <f t="shared" si="120"/>
        <v/>
      </c>
      <c r="BH159" s="34" t="str">
        <f t="shared" si="121"/>
        <v/>
      </c>
      <c r="BI159" s="34" t="str">
        <f t="shared" si="122"/>
        <v/>
      </c>
      <c r="BJ159" s="34" t="str">
        <f t="shared" si="123"/>
        <v/>
      </c>
      <c r="BK159" s="34" t="str">
        <f t="shared" si="124"/>
        <v/>
      </c>
      <c r="BL159" s="34" t="str">
        <f t="shared" si="125"/>
        <v/>
      </c>
      <c r="BM159" s="34" t="str">
        <f t="shared" si="126"/>
        <v/>
      </c>
      <c r="BN159" s="36" t="e">
        <f t="shared" si="127"/>
        <v>#DIV/0!</v>
      </c>
      <c r="BO159" s="36" t="e">
        <f t="shared" si="128"/>
        <v>#DIV/0!</v>
      </c>
      <c r="BP159" s="37" t="str">
        <f t="shared" si="140"/>
        <v/>
      </c>
      <c r="BQ159" s="37" t="str">
        <f t="shared" si="141"/>
        <v/>
      </c>
      <c r="BR159" s="37" t="str">
        <f t="shared" si="142"/>
        <v/>
      </c>
      <c r="BS159" s="37" t="str">
        <f t="shared" si="143"/>
        <v/>
      </c>
      <c r="BT159" s="37" t="str">
        <f t="shared" si="144"/>
        <v/>
      </c>
      <c r="BU159" s="37" t="str">
        <f t="shared" si="145"/>
        <v/>
      </c>
      <c r="BV159" s="37" t="str">
        <f t="shared" si="146"/>
        <v/>
      </c>
      <c r="BW159" s="37" t="str">
        <f t="shared" si="147"/>
        <v/>
      </c>
      <c r="BX159" s="37" t="str">
        <f t="shared" si="148"/>
        <v/>
      </c>
      <c r="BY159" s="37" t="str">
        <f t="shared" si="149"/>
        <v/>
      </c>
      <c r="BZ159" s="37" t="str">
        <f t="shared" si="150"/>
        <v/>
      </c>
      <c r="CA159" s="37" t="str">
        <f t="shared" si="151"/>
        <v/>
      </c>
      <c r="CB159" s="37" t="str">
        <f t="shared" si="152"/>
        <v/>
      </c>
      <c r="CC159" s="37" t="str">
        <f t="shared" si="153"/>
        <v/>
      </c>
      <c r="CD159" s="37" t="str">
        <f t="shared" si="154"/>
        <v/>
      </c>
      <c r="CE159" s="37" t="str">
        <f t="shared" si="155"/>
        <v/>
      </c>
      <c r="CF159" s="37" t="str">
        <f t="shared" si="156"/>
        <v/>
      </c>
      <c r="CG159" s="37" t="str">
        <f t="shared" si="157"/>
        <v/>
      </c>
      <c r="CH159" s="37" t="str">
        <f t="shared" si="158"/>
        <v/>
      </c>
      <c r="CI159" s="37" t="str">
        <f t="shared" si="159"/>
        <v/>
      </c>
    </row>
    <row r="160" spans="1:87">
      <c r="A160" s="16"/>
      <c r="B160" s="14" t="str">
        <f>'Gene Table'!D159</f>
        <v>NM_000616</v>
      </c>
      <c r="C160" s="14" t="s">
        <v>249</v>
      </c>
      <c r="D160" s="15" t="str">
        <f>IF(SUM('Test Sample Data'!D$3:D$98)&gt;10,IF(AND(ISNUMBER('Test Sample Data'!D159),'Test Sample Data'!D159&lt;$B$1,'Test Sample Data'!D159&gt;0),'Test Sample Data'!D159,$B$1),"")</f>
        <v/>
      </c>
      <c r="E160" s="15" t="str">
        <f>IF(SUM('Test Sample Data'!E$3:E$98)&gt;10,IF(AND(ISNUMBER('Test Sample Data'!E159),'Test Sample Data'!E159&lt;$B$1,'Test Sample Data'!E159&gt;0),'Test Sample Data'!E159,$B$1),"")</f>
        <v/>
      </c>
      <c r="F160" s="15" t="str">
        <f>IF(SUM('Test Sample Data'!F$3:F$98)&gt;10,IF(AND(ISNUMBER('Test Sample Data'!F159),'Test Sample Data'!F159&lt;$B$1,'Test Sample Data'!F159&gt;0),'Test Sample Data'!F159,$B$1),"")</f>
        <v/>
      </c>
      <c r="G160" s="15" t="str">
        <f>IF(SUM('Test Sample Data'!G$3:G$98)&gt;10,IF(AND(ISNUMBER('Test Sample Data'!G159),'Test Sample Data'!G159&lt;$B$1,'Test Sample Data'!G159&gt;0),'Test Sample Data'!G159,$B$1),"")</f>
        <v/>
      </c>
      <c r="H160" s="15" t="str">
        <f>IF(SUM('Test Sample Data'!H$3:H$98)&gt;10,IF(AND(ISNUMBER('Test Sample Data'!H159),'Test Sample Data'!H159&lt;$B$1,'Test Sample Data'!H159&gt;0),'Test Sample Data'!H159,$B$1),"")</f>
        <v/>
      </c>
      <c r="I160" s="15" t="str">
        <f>IF(SUM('Test Sample Data'!I$3:I$98)&gt;10,IF(AND(ISNUMBER('Test Sample Data'!I159),'Test Sample Data'!I159&lt;$B$1,'Test Sample Data'!I159&gt;0),'Test Sample Data'!I159,$B$1),"")</f>
        <v/>
      </c>
      <c r="J160" s="15" t="str">
        <f>IF(SUM('Test Sample Data'!J$3:J$98)&gt;10,IF(AND(ISNUMBER('Test Sample Data'!J159),'Test Sample Data'!J159&lt;$B$1,'Test Sample Data'!J159&gt;0),'Test Sample Data'!J159,$B$1),"")</f>
        <v/>
      </c>
      <c r="K160" s="15" t="str">
        <f>IF(SUM('Test Sample Data'!K$3:K$98)&gt;10,IF(AND(ISNUMBER('Test Sample Data'!K159),'Test Sample Data'!K159&lt;$B$1,'Test Sample Data'!K159&gt;0),'Test Sample Data'!K159,$B$1),"")</f>
        <v/>
      </c>
      <c r="L160" s="15" t="str">
        <f>IF(SUM('Test Sample Data'!L$3:L$98)&gt;10,IF(AND(ISNUMBER('Test Sample Data'!L159),'Test Sample Data'!L159&lt;$B$1,'Test Sample Data'!L159&gt;0),'Test Sample Data'!L159,$B$1),"")</f>
        <v/>
      </c>
      <c r="M160" s="15" t="str">
        <f>IF(SUM('Test Sample Data'!M$3:M$98)&gt;10,IF(AND(ISNUMBER('Test Sample Data'!M159),'Test Sample Data'!M159&lt;$B$1,'Test Sample Data'!M159&gt;0),'Test Sample Data'!M159,$B$1),"")</f>
        <v/>
      </c>
      <c r="N160" s="15" t="str">
        <f>'Gene Table'!D159</f>
        <v>NM_000616</v>
      </c>
      <c r="O160" s="14" t="s">
        <v>249</v>
      </c>
      <c r="P160" s="15" t="str">
        <f>IF(SUM('Control Sample Data'!D$3:D$98)&gt;10,IF(AND(ISNUMBER('Control Sample Data'!D159),'Control Sample Data'!D159&lt;$B$1,'Control Sample Data'!D159&gt;0),'Control Sample Data'!D159,$B$1),"")</f>
        <v/>
      </c>
      <c r="Q160" s="15" t="str">
        <f>IF(SUM('Control Sample Data'!E$3:E$98)&gt;10,IF(AND(ISNUMBER('Control Sample Data'!E159),'Control Sample Data'!E159&lt;$B$1,'Control Sample Data'!E159&gt;0),'Control Sample Data'!E159,$B$1),"")</f>
        <v/>
      </c>
      <c r="R160" s="15" t="str">
        <f>IF(SUM('Control Sample Data'!F$3:F$98)&gt;10,IF(AND(ISNUMBER('Control Sample Data'!F159),'Control Sample Data'!F159&lt;$B$1,'Control Sample Data'!F159&gt;0),'Control Sample Data'!F159,$B$1),"")</f>
        <v/>
      </c>
      <c r="S160" s="15" t="str">
        <f>IF(SUM('Control Sample Data'!G$3:G$98)&gt;10,IF(AND(ISNUMBER('Control Sample Data'!G159),'Control Sample Data'!G159&lt;$B$1,'Control Sample Data'!G159&gt;0),'Control Sample Data'!G159,$B$1),"")</f>
        <v/>
      </c>
      <c r="T160" s="15" t="str">
        <f>IF(SUM('Control Sample Data'!H$3:H$98)&gt;10,IF(AND(ISNUMBER('Control Sample Data'!H159),'Control Sample Data'!H159&lt;$B$1,'Control Sample Data'!H159&gt;0),'Control Sample Data'!H159,$B$1),"")</f>
        <v/>
      </c>
      <c r="U160" s="15" t="str">
        <f>IF(SUM('Control Sample Data'!I$3:I$98)&gt;10,IF(AND(ISNUMBER('Control Sample Data'!I159),'Control Sample Data'!I159&lt;$B$1,'Control Sample Data'!I159&gt;0),'Control Sample Data'!I159,$B$1),"")</f>
        <v/>
      </c>
      <c r="V160" s="15" t="str">
        <f>IF(SUM('Control Sample Data'!J$3:J$98)&gt;10,IF(AND(ISNUMBER('Control Sample Data'!J159),'Control Sample Data'!J159&lt;$B$1,'Control Sample Data'!J159&gt;0),'Control Sample Data'!J159,$B$1),"")</f>
        <v/>
      </c>
      <c r="W160" s="15" t="str">
        <f>IF(SUM('Control Sample Data'!K$3:K$98)&gt;10,IF(AND(ISNUMBER('Control Sample Data'!K159),'Control Sample Data'!K159&lt;$B$1,'Control Sample Data'!K159&gt;0),'Control Sample Data'!K159,$B$1),"")</f>
        <v/>
      </c>
      <c r="X160" s="15" t="str">
        <f>IF(SUM('Control Sample Data'!L$3:L$98)&gt;10,IF(AND(ISNUMBER('Control Sample Data'!L159),'Control Sample Data'!L159&lt;$B$1,'Control Sample Data'!L159&gt;0),'Control Sample Data'!L159,$B$1),"")</f>
        <v/>
      </c>
      <c r="Y160" s="15" t="str">
        <f>IF(SUM('Control Sample Data'!M$3:M$98)&gt;10,IF(AND(ISNUMBER('Control Sample Data'!M159),'Control Sample Data'!M159&lt;$B$1,'Control Sample Data'!M159&gt;0),'Control Sample Data'!M159,$B$1),"")</f>
        <v/>
      </c>
      <c r="AT160" s="34" t="str">
        <f t="shared" si="130"/>
        <v/>
      </c>
      <c r="AU160" s="34" t="str">
        <f t="shared" si="131"/>
        <v/>
      </c>
      <c r="AV160" s="34" t="str">
        <f t="shared" si="132"/>
        <v/>
      </c>
      <c r="AW160" s="34" t="str">
        <f t="shared" si="133"/>
        <v/>
      </c>
      <c r="AX160" s="34" t="str">
        <f t="shared" si="134"/>
        <v/>
      </c>
      <c r="AY160" s="34" t="str">
        <f t="shared" si="135"/>
        <v/>
      </c>
      <c r="AZ160" s="34" t="str">
        <f t="shared" si="136"/>
        <v/>
      </c>
      <c r="BA160" s="34" t="str">
        <f t="shared" si="137"/>
        <v/>
      </c>
      <c r="BB160" s="34" t="str">
        <f t="shared" si="138"/>
        <v/>
      </c>
      <c r="BC160" s="34" t="str">
        <f t="shared" si="139"/>
        <v/>
      </c>
      <c r="BD160" s="34" t="str">
        <f t="shared" si="117"/>
        <v/>
      </c>
      <c r="BE160" s="34" t="str">
        <f t="shared" si="118"/>
        <v/>
      </c>
      <c r="BF160" s="34" t="str">
        <f t="shared" si="119"/>
        <v/>
      </c>
      <c r="BG160" s="34" t="str">
        <f t="shared" si="120"/>
        <v/>
      </c>
      <c r="BH160" s="34" t="str">
        <f t="shared" si="121"/>
        <v/>
      </c>
      <c r="BI160" s="34" t="str">
        <f t="shared" si="122"/>
        <v/>
      </c>
      <c r="BJ160" s="34" t="str">
        <f t="shared" si="123"/>
        <v/>
      </c>
      <c r="BK160" s="34" t="str">
        <f t="shared" si="124"/>
        <v/>
      </c>
      <c r="BL160" s="34" t="str">
        <f t="shared" si="125"/>
        <v/>
      </c>
      <c r="BM160" s="34" t="str">
        <f t="shared" si="126"/>
        <v/>
      </c>
      <c r="BN160" s="36" t="e">
        <f t="shared" si="127"/>
        <v>#DIV/0!</v>
      </c>
      <c r="BO160" s="36" t="e">
        <f t="shared" si="128"/>
        <v>#DIV/0!</v>
      </c>
      <c r="BP160" s="37" t="str">
        <f t="shared" si="140"/>
        <v/>
      </c>
      <c r="BQ160" s="37" t="str">
        <f t="shared" si="141"/>
        <v/>
      </c>
      <c r="BR160" s="37" t="str">
        <f t="shared" si="142"/>
        <v/>
      </c>
      <c r="BS160" s="37" t="str">
        <f t="shared" si="143"/>
        <v/>
      </c>
      <c r="BT160" s="37" t="str">
        <f t="shared" si="144"/>
        <v/>
      </c>
      <c r="BU160" s="37" t="str">
        <f t="shared" si="145"/>
        <v/>
      </c>
      <c r="BV160" s="37" t="str">
        <f t="shared" si="146"/>
        <v/>
      </c>
      <c r="BW160" s="37" t="str">
        <f t="shared" si="147"/>
        <v/>
      </c>
      <c r="BX160" s="37" t="str">
        <f t="shared" si="148"/>
        <v/>
      </c>
      <c r="BY160" s="37" t="str">
        <f t="shared" si="149"/>
        <v/>
      </c>
      <c r="BZ160" s="37" t="str">
        <f t="shared" si="150"/>
        <v/>
      </c>
      <c r="CA160" s="37" t="str">
        <f t="shared" si="151"/>
        <v/>
      </c>
      <c r="CB160" s="37" t="str">
        <f t="shared" si="152"/>
        <v/>
      </c>
      <c r="CC160" s="37" t="str">
        <f t="shared" si="153"/>
        <v/>
      </c>
      <c r="CD160" s="37" t="str">
        <f t="shared" si="154"/>
        <v/>
      </c>
      <c r="CE160" s="37" t="str">
        <f t="shared" si="155"/>
        <v/>
      </c>
      <c r="CF160" s="37" t="str">
        <f t="shared" si="156"/>
        <v/>
      </c>
      <c r="CG160" s="37" t="str">
        <f t="shared" si="157"/>
        <v/>
      </c>
      <c r="CH160" s="37" t="str">
        <f t="shared" si="158"/>
        <v/>
      </c>
      <c r="CI160" s="37" t="str">
        <f t="shared" si="159"/>
        <v/>
      </c>
    </row>
    <row r="161" spans="1:87">
      <c r="A161" s="16"/>
      <c r="B161" s="14" t="str">
        <f>'Gene Table'!D160</f>
        <v>NM_001079691</v>
      </c>
      <c r="C161" s="14" t="s">
        <v>253</v>
      </c>
      <c r="D161" s="15" t="str">
        <f>IF(SUM('Test Sample Data'!D$3:D$98)&gt;10,IF(AND(ISNUMBER('Test Sample Data'!D160),'Test Sample Data'!D160&lt;$B$1,'Test Sample Data'!D160&gt;0),'Test Sample Data'!D160,$B$1),"")</f>
        <v/>
      </c>
      <c r="E161" s="15" t="str">
        <f>IF(SUM('Test Sample Data'!E$3:E$98)&gt;10,IF(AND(ISNUMBER('Test Sample Data'!E160),'Test Sample Data'!E160&lt;$B$1,'Test Sample Data'!E160&gt;0),'Test Sample Data'!E160,$B$1),"")</f>
        <v/>
      </c>
      <c r="F161" s="15" t="str">
        <f>IF(SUM('Test Sample Data'!F$3:F$98)&gt;10,IF(AND(ISNUMBER('Test Sample Data'!F160),'Test Sample Data'!F160&lt;$B$1,'Test Sample Data'!F160&gt;0),'Test Sample Data'!F160,$B$1),"")</f>
        <v/>
      </c>
      <c r="G161" s="15" t="str">
        <f>IF(SUM('Test Sample Data'!G$3:G$98)&gt;10,IF(AND(ISNUMBER('Test Sample Data'!G160),'Test Sample Data'!G160&lt;$B$1,'Test Sample Data'!G160&gt;0),'Test Sample Data'!G160,$B$1),"")</f>
        <v/>
      </c>
      <c r="H161" s="15" t="str">
        <f>IF(SUM('Test Sample Data'!H$3:H$98)&gt;10,IF(AND(ISNUMBER('Test Sample Data'!H160),'Test Sample Data'!H160&lt;$B$1,'Test Sample Data'!H160&gt;0),'Test Sample Data'!H160,$B$1),"")</f>
        <v/>
      </c>
      <c r="I161" s="15" t="str">
        <f>IF(SUM('Test Sample Data'!I$3:I$98)&gt;10,IF(AND(ISNUMBER('Test Sample Data'!I160),'Test Sample Data'!I160&lt;$B$1,'Test Sample Data'!I160&gt;0),'Test Sample Data'!I160,$B$1),"")</f>
        <v/>
      </c>
      <c r="J161" s="15" t="str">
        <f>IF(SUM('Test Sample Data'!J$3:J$98)&gt;10,IF(AND(ISNUMBER('Test Sample Data'!J160),'Test Sample Data'!J160&lt;$B$1,'Test Sample Data'!J160&gt;0),'Test Sample Data'!J160,$B$1),"")</f>
        <v/>
      </c>
      <c r="K161" s="15" t="str">
        <f>IF(SUM('Test Sample Data'!K$3:K$98)&gt;10,IF(AND(ISNUMBER('Test Sample Data'!K160),'Test Sample Data'!K160&lt;$B$1,'Test Sample Data'!K160&gt;0),'Test Sample Data'!K160,$B$1),"")</f>
        <v/>
      </c>
      <c r="L161" s="15" t="str">
        <f>IF(SUM('Test Sample Data'!L$3:L$98)&gt;10,IF(AND(ISNUMBER('Test Sample Data'!L160),'Test Sample Data'!L160&lt;$B$1,'Test Sample Data'!L160&gt;0),'Test Sample Data'!L160,$B$1),"")</f>
        <v/>
      </c>
      <c r="M161" s="15" t="str">
        <f>IF(SUM('Test Sample Data'!M$3:M$98)&gt;10,IF(AND(ISNUMBER('Test Sample Data'!M160),'Test Sample Data'!M160&lt;$B$1,'Test Sample Data'!M160&gt;0),'Test Sample Data'!M160,$B$1),"")</f>
        <v/>
      </c>
      <c r="N161" s="15" t="str">
        <f>'Gene Table'!D160</f>
        <v>NM_001079691</v>
      </c>
      <c r="O161" s="14" t="s">
        <v>253</v>
      </c>
      <c r="P161" s="15" t="str">
        <f>IF(SUM('Control Sample Data'!D$3:D$98)&gt;10,IF(AND(ISNUMBER('Control Sample Data'!D160),'Control Sample Data'!D160&lt;$B$1,'Control Sample Data'!D160&gt;0),'Control Sample Data'!D160,$B$1),"")</f>
        <v/>
      </c>
      <c r="Q161" s="15" t="str">
        <f>IF(SUM('Control Sample Data'!E$3:E$98)&gt;10,IF(AND(ISNUMBER('Control Sample Data'!E160),'Control Sample Data'!E160&lt;$B$1,'Control Sample Data'!E160&gt;0),'Control Sample Data'!E160,$B$1),"")</f>
        <v/>
      </c>
      <c r="R161" s="15" t="str">
        <f>IF(SUM('Control Sample Data'!F$3:F$98)&gt;10,IF(AND(ISNUMBER('Control Sample Data'!F160),'Control Sample Data'!F160&lt;$B$1,'Control Sample Data'!F160&gt;0),'Control Sample Data'!F160,$B$1),"")</f>
        <v/>
      </c>
      <c r="S161" s="15" t="str">
        <f>IF(SUM('Control Sample Data'!G$3:G$98)&gt;10,IF(AND(ISNUMBER('Control Sample Data'!G160),'Control Sample Data'!G160&lt;$B$1,'Control Sample Data'!G160&gt;0),'Control Sample Data'!G160,$B$1),"")</f>
        <v/>
      </c>
      <c r="T161" s="15" t="str">
        <f>IF(SUM('Control Sample Data'!H$3:H$98)&gt;10,IF(AND(ISNUMBER('Control Sample Data'!H160),'Control Sample Data'!H160&lt;$B$1,'Control Sample Data'!H160&gt;0),'Control Sample Data'!H160,$B$1),"")</f>
        <v/>
      </c>
      <c r="U161" s="15" t="str">
        <f>IF(SUM('Control Sample Data'!I$3:I$98)&gt;10,IF(AND(ISNUMBER('Control Sample Data'!I160),'Control Sample Data'!I160&lt;$B$1,'Control Sample Data'!I160&gt;0),'Control Sample Data'!I160,$B$1),"")</f>
        <v/>
      </c>
      <c r="V161" s="15" t="str">
        <f>IF(SUM('Control Sample Data'!J$3:J$98)&gt;10,IF(AND(ISNUMBER('Control Sample Data'!J160),'Control Sample Data'!J160&lt;$B$1,'Control Sample Data'!J160&gt;0),'Control Sample Data'!J160,$B$1),"")</f>
        <v/>
      </c>
      <c r="W161" s="15" t="str">
        <f>IF(SUM('Control Sample Data'!K$3:K$98)&gt;10,IF(AND(ISNUMBER('Control Sample Data'!K160),'Control Sample Data'!K160&lt;$B$1,'Control Sample Data'!K160&gt;0),'Control Sample Data'!K160,$B$1),"")</f>
        <v/>
      </c>
      <c r="X161" s="15" t="str">
        <f>IF(SUM('Control Sample Data'!L$3:L$98)&gt;10,IF(AND(ISNUMBER('Control Sample Data'!L160),'Control Sample Data'!L160&lt;$B$1,'Control Sample Data'!L160&gt;0),'Control Sample Data'!L160,$B$1),"")</f>
        <v/>
      </c>
      <c r="Y161" s="15" t="str">
        <f>IF(SUM('Control Sample Data'!M$3:M$98)&gt;10,IF(AND(ISNUMBER('Control Sample Data'!M160),'Control Sample Data'!M160&lt;$B$1,'Control Sample Data'!M160&gt;0),'Control Sample Data'!M160,$B$1),"")</f>
        <v/>
      </c>
      <c r="AT161" s="34" t="str">
        <f t="shared" si="130"/>
        <v/>
      </c>
      <c r="AU161" s="34" t="str">
        <f t="shared" si="131"/>
        <v/>
      </c>
      <c r="AV161" s="34" t="str">
        <f t="shared" si="132"/>
        <v/>
      </c>
      <c r="AW161" s="34" t="str">
        <f t="shared" si="133"/>
        <v/>
      </c>
      <c r="AX161" s="34" t="str">
        <f t="shared" si="134"/>
        <v/>
      </c>
      <c r="AY161" s="34" t="str">
        <f t="shared" si="135"/>
        <v/>
      </c>
      <c r="AZ161" s="34" t="str">
        <f t="shared" si="136"/>
        <v/>
      </c>
      <c r="BA161" s="34" t="str">
        <f t="shared" si="137"/>
        <v/>
      </c>
      <c r="BB161" s="34" t="str">
        <f t="shared" si="138"/>
        <v/>
      </c>
      <c r="BC161" s="34" t="str">
        <f t="shared" si="139"/>
        <v/>
      </c>
      <c r="BD161" s="34" t="str">
        <f t="shared" si="117"/>
        <v/>
      </c>
      <c r="BE161" s="34" t="str">
        <f t="shared" si="118"/>
        <v/>
      </c>
      <c r="BF161" s="34" t="str">
        <f t="shared" si="119"/>
        <v/>
      </c>
      <c r="BG161" s="34" t="str">
        <f t="shared" si="120"/>
        <v/>
      </c>
      <c r="BH161" s="34" t="str">
        <f t="shared" si="121"/>
        <v/>
      </c>
      <c r="BI161" s="34" t="str">
        <f t="shared" si="122"/>
        <v/>
      </c>
      <c r="BJ161" s="34" t="str">
        <f t="shared" si="123"/>
        <v/>
      </c>
      <c r="BK161" s="34" t="str">
        <f t="shared" si="124"/>
        <v/>
      </c>
      <c r="BL161" s="34" t="str">
        <f t="shared" si="125"/>
        <v/>
      </c>
      <c r="BM161" s="34" t="str">
        <f t="shared" si="126"/>
        <v/>
      </c>
      <c r="BN161" s="36" t="e">
        <f t="shared" si="127"/>
        <v>#DIV/0!</v>
      </c>
      <c r="BO161" s="36" t="e">
        <f t="shared" si="128"/>
        <v>#DIV/0!</v>
      </c>
      <c r="BP161" s="37" t="str">
        <f t="shared" si="140"/>
        <v/>
      </c>
      <c r="BQ161" s="37" t="str">
        <f t="shared" si="141"/>
        <v/>
      </c>
      <c r="BR161" s="37" t="str">
        <f t="shared" si="142"/>
        <v/>
      </c>
      <c r="BS161" s="37" t="str">
        <f t="shared" si="143"/>
        <v/>
      </c>
      <c r="BT161" s="37" t="str">
        <f t="shared" si="144"/>
        <v/>
      </c>
      <c r="BU161" s="37" t="str">
        <f t="shared" si="145"/>
        <v/>
      </c>
      <c r="BV161" s="37" t="str">
        <f t="shared" si="146"/>
        <v/>
      </c>
      <c r="BW161" s="37" t="str">
        <f t="shared" si="147"/>
        <v/>
      </c>
      <c r="BX161" s="37" t="str">
        <f t="shared" si="148"/>
        <v/>
      </c>
      <c r="BY161" s="37" t="str">
        <f t="shared" si="149"/>
        <v/>
      </c>
      <c r="BZ161" s="37" t="str">
        <f t="shared" si="150"/>
        <v/>
      </c>
      <c r="CA161" s="37" t="str">
        <f t="shared" si="151"/>
        <v/>
      </c>
      <c r="CB161" s="37" t="str">
        <f t="shared" si="152"/>
        <v/>
      </c>
      <c r="CC161" s="37" t="str">
        <f t="shared" si="153"/>
        <v/>
      </c>
      <c r="CD161" s="37" t="str">
        <f t="shared" si="154"/>
        <v/>
      </c>
      <c r="CE161" s="37" t="str">
        <f t="shared" si="155"/>
        <v/>
      </c>
      <c r="CF161" s="37" t="str">
        <f t="shared" si="156"/>
        <v/>
      </c>
      <c r="CG161" s="37" t="str">
        <f t="shared" si="157"/>
        <v/>
      </c>
      <c r="CH161" s="37" t="str">
        <f t="shared" si="158"/>
        <v/>
      </c>
      <c r="CI161" s="37" t="str">
        <f t="shared" si="159"/>
        <v/>
      </c>
    </row>
    <row r="162" spans="1:87">
      <c r="A162" s="16"/>
      <c r="B162" s="14" t="str">
        <f>'Gene Table'!D161</f>
        <v>NM_052848</v>
      </c>
      <c r="C162" s="14" t="s">
        <v>257</v>
      </c>
      <c r="D162" s="15" t="str">
        <f>IF(SUM('Test Sample Data'!D$3:D$98)&gt;10,IF(AND(ISNUMBER('Test Sample Data'!D161),'Test Sample Data'!D161&lt;$B$1,'Test Sample Data'!D161&gt;0),'Test Sample Data'!D161,$B$1),"")</f>
        <v/>
      </c>
      <c r="E162" s="15" t="str">
        <f>IF(SUM('Test Sample Data'!E$3:E$98)&gt;10,IF(AND(ISNUMBER('Test Sample Data'!E161),'Test Sample Data'!E161&lt;$B$1,'Test Sample Data'!E161&gt;0),'Test Sample Data'!E161,$B$1),"")</f>
        <v/>
      </c>
      <c r="F162" s="15" t="str">
        <f>IF(SUM('Test Sample Data'!F$3:F$98)&gt;10,IF(AND(ISNUMBER('Test Sample Data'!F161),'Test Sample Data'!F161&lt;$B$1,'Test Sample Data'!F161&gt;0),'Test Sample Data'!F161,$B$1),"")</f>
        <v/>
      </c>
      <c r="G162" s="15" t="str">
        <f>IF(SUM('Test Sample Data'!G$3:G$98)&gt;10,IF(AND(ISNUMBER('Test Sample Data'!G161),'Test Sample Data'!G161&lt;$B$1,'Test Sample Data'!G161&gt;0),'Test Sample Data'!G161,$B$1),"")</f>
        <v/>
      </c>
      <c r="H162" s="15" t="str">
        <f>IF(SUM('Test Sample Data'!H$3:H$98)&gt;10,IF(AND(ISNUMBER('Test Sample Data'!H161),'Test Sample Data'!H161&lt;$B$1,'Test Sample Data'!H161&gt;0),'Test Sample Data'!H161,$B$1),"")</f>
        <v/>
      </c>
      <c r="I162" s="15" t="str">
        <f>IF(SUM('Test Sample Data'!I$3:I$98)&gt;10,IF(AND(ISNUMBER('Test Sample Data'!I161),'Test Sample Data'!I161&lt;$B$1,'Test Sample Data'!I161&gt;0),'Test Sample Data'!I161,$B$1),"")</f>
        <v/>
      </c>
      <c r="J162" s="15" t="str">
        <f>IF(SUM('Test Sample Data'!J$3:J$98)&gt;10,IF(AND(ISNUMBER('Test Sample Data'!J161),'Test Sample Data'!J161&lt;$B$1,'Test Sample Data'!J161&gt;0),'Test Sample Data'!J161,$B$1),"")</f>
        <v/>
      </c>
      <c r="K162" s="15" t="str">
        <f>IF(SUM('Test Sample Data'!K$3:K$98)&gt;10,IF(AND(ISNUMBER('Test Sample Data'!K161),'Test Sample Data'!K161&lt;$B$1,'Test Sample Data'!K161&gt;0),'Test Sample Data'!K161,$B$1),"")</f>
        <v/>
      </c>
      <c r="L162" s="15" t="str">
        <f>IF(SUM('Test Sample Data'!L$3:L$98)&gt;10,IF(AND(ISNUMBER('Test Sample Data'!L161),'Test Sample Data'!L161&lt;$B$1,'Test Sample Data'!L161&gt;0),'Test Sample Data'!L161,$B$1),"")</f>
        <v/>
      </c>
      <c r="M162" s="15" t="str">
        <f>IF(SUM('Test Sample Data'!M$3:M$98)&gt;10,IF(AND(ISNUMBER('Test Sample Data'!M161),'Test Sample Data'!M161&lt;$B$1,'Test Sample Data'!M161&gt;0),'Test Sample Data'!M161,$B$1),"")</f>
        <v/>
      </c>
      <c r="N162" s="15" t="str">
        <f>'Gene Table'!D161</f>
        <v>NM_052848</v>
      </c>
      <c r="O162" s="14" t="s">
        <v>257</v>
      </c>
      <c r="P162" s="15" t="str">
        <f>IF(SUM('Control Sample Data'!D$3:D$98)&gt;10,IF(AND(ISNUMBER('Control Sample Data'!D161),'Control Sample Data'!D161&lt;$B$1,'Control Sample Data'!D161&gt;0),'Control Sample Data'!D161,$B$1),"")</f>
        <v/>
      </c>
      <c r="Q162" s="15" t="str">
        <f>IF(SUM('Control Sample Data'!E$3:E$98)&gt;10,IF(AND(ISNUMBER('Control Sample Data'!E161),'Control Sample Data'!E161&lt;$B$1,'Control Sample Data'!E161&gt;0),'Control Sample Data'!E161,$B$1),"")</f>
        <v/>
      </c>
      <c r="R162" s="15" t="str">
        <f>IF(SUM('Control Sample Data'!F$3:F$98)&gt;10,IF(AND(ISNUMBER('Control Sample Data'!F161),'Control Sample Data'!F161&lt;$B$1,'Control Sample Data'!F161&gt;0),'Control Sample Data'!F161,$B$1),"")</f>
        <v/>
      </c>
      <c r="S162" s="15" t="str">
        <f>IF(SUM('Control Sample Data'!G$3:G$98)&gt;10,IF(AND(ISNUMBER('Control Sample Data'!G161),'Control Sample Data'!G161&lt;$B$1,'Control Sample Data'!G161&gt;0),'Control Sample Data'!G161,$B$1),"")</f>
        <v/>
      </c>
      <c r="T162" s="15" t="str">
        <f>IF(SUM('Control Sample Data'!H$3:H$98)&gt;10,IF(AND(ISNUMBER('Control Sample Data'!H161),'Control Sample Data'!H161&lt;$B$1,'Control Sample Data'!H161&gt;0),'Control Sample Data'!H161,$B$1),"")</f>
        <v/>
      </c>
      <c r="U162" s="15" t="str">
        <f>IF(SUM('Control Sample Data'!I$3:I$98)&gt;10,IF(AND(ISNUMBER('Control Sample Data'!I161),'Control Sample Data'!I161&lt;$B$1,'Control Sample Data'!I161&gt;0),'Control Sample Data'!I161,$B$1),"")</f>
        <v/>
      </c>
      <c r="V162" s="15" t="str">
        <f>IF(SUM('Control Sample Data'!J$3:J$98)&gt;10,IF(AND(ISNUMBER('Control Sample Data'!J161),'Control Sample Data'!J161&lt;$B$1,'Control Sample Data'!J161&gt;0),'Control Sample Data'!J161,$B$1),"")</f>
        <v/>
      </c>
      <c r="W162" s="15" t="str">
        <f>IF(SUM('Control Sample Data'!K$3:K$98)&gt;10,IF(AND(ISNUMBER('Control Sample Data'!K161),'Control Sample Data'!K161&lt;$B$1,'Control Sample Data'!K161&gt;0),'Control Sample Data'!K161,$B$1),"")</f>
        <v/>
      </c>
      <c r="X162" s="15" t="str">
        <f>IF(SUM('Control Sample Data'!L$3:L$98)&gt;10,IF(AND(ISNUMBER('Control Sample Data'!L161),'Control Sample Data'!L161&lt;$B$1,'Control Sample Data'!L161&gt;0),'Control Sample Data'!L161,$B$1),"")</f>
        <v/>
      </c>
      <c r="Y162" s="15" t="str">
        <f>IF(SUM('Control Sample Data'!M$3:M$98)&gt;10,IF(AND(ISNUMBER('Control Sample Data'!M161),'Control Sample Data'!M161&lt;$B$1,'Control Sample Data'!M161&gt;0),'Control Sample Data'!M161,$B$1),"")</f>
        <v/>
      </c>
      <c r="AT162" s="34" t="str">
        <f t="shared" si="130"/>
        <v/>
      </c>
      <c r="AU162" s="34" t="str">
        <f t="shared" si="131"/>
        <v/>
      </c>
      <c r="AV162" s="34" t="str">
        <f t="shared" si="132"/>
        <v/>
      </c>
      <c r="AW162" s="34" t="str">
        <f t="shared" si="133"/>
        <v/>
      </c>
      <c r="AX162" s="34" t="str">
        <f t="shared" si="134"/>
        <v/>
      </c>
      <c r="AY162" s="34" t="str">
        <f t="shared" si="135"/>
        <v/>
      </c>
      <c r="AZ162" s="34" t="str">
        <f t="shared" si="136"/>
        <v/>
      </c>
      <c r="BA162" s="34" t="str">
        <f t="shared" si="137"/>
        <v/>
      </c>
      <c r="BB162" s="34" t="str">
        <f t="shared" si="138"/>
        <v/>
      </c>
      <c r="BC162" s="34" t="str">
        <f t="shared" si="139"/>
        <v/>
      </c>
      <c r="BD162" s="34" t="str">
        <f t="shared" si="117"/>
        <v/>
      </c>
      <c r="BE162" s="34" t="str">
        <f t="shared" si="118"/>
        <v/>
      </c>
      <c r="BF162" s="34" t="str">
        <f t="shared" si="119"/>
        <v/>
      </c>
      <c r="BG162" s="34" t="str">
        <f t="shared" si="120"/>
        <v/>
      </c>
      <c r="BH162" s="34" t="str">
        <f t="shared" si="121"/>
        <v/>
      </c>
      <c r="BI162" s="34" t="str">
        <f t="shared" si="122"/>
        <v/>
      </c>
      <c r="BJ162" s="34" t="str">
        <f t="shared" si="123"/>
        <v/>
      </c>
      <c r="BK162" s="34" t="str">
        <f t="shared" si="124"/>
        <v/>
      </c>
      <c r="BL162" s="34" t="str">
        <f t="shared" si="125"/>
        <v/>
      </c>
      <c r="BM162" s="34" t="str">
        <f t="shared" si="126"/>
        <v/>
      </c>
      <c r="BN162" s="36" t="e">
        <f t="shared" si="127"/>
        <v>#DIV/0!</v>
      </c>
      <c r="BO162" s="36" t="e">
        <f t="shared" si="128"/>
        <v>#DIV/0!</v>
      </c>
      <c r="BP162" s="37" t="str">
        <f t="shared" si="140"/>
        <v/>
      </c>
      <c r="BQ162" s="37" t="str">
        <f t="shared" si="141"/>
        <v/>
      </c>
      <c r="BR162" s="37" t="str">
        <f t="shared" si="142"/>
        <v/>
      </c>
      <c r="BS162" s="37" t="str">
        <f t="shared" si="143"/>
        <v/>
      </c>
      <c r="BT162" s="37" t="str">
        <f t="shared" si="144"/>
        <v/>
      </c>
      <c r="BU162" s="37" t="str">
        <f t="shared" si="145"/>
        <v/>
      </c>
      <c r="BV162" s="37" t="str">
        <f t="shared" si="146"/>
        <v/>
      </c>
      <c r="BW162" s="37" t="str">
        <f t="shared" si="147"/>
        <v/>
      </c>
      <c r="BX162" s="37" t="str">
        <f t="shared" si="148"/>
        <v/>
      </c>
      <c r="BY162" s="37" t="str">
        <f t="shared" si="149"/>
        <v/>
      </c>
      <c r="BZ162" s="37" t="str">
        <f t="shared" si="150"/>
        <v/>
      </c>
      <c r="CA162" s="37" t="str">
        <f t="shared" si="151"/>
        <v/>
      </c>
      <c r="CB162" s="37" t="str">
        <f t="shared" si="152"/>
        <v/>
      </c>
      <c r="CC162" s="37" t="str">
        <f t="shared" si="153"/>
        <v/>
      </c>
      <c r="CD162" s="37" t="str">
        <f t="shared" si="154"/>
        <v/>
      </c>
      <c r="CE162" s="37" t="str">
        <f t="shared" si="155"/>
        <v/>
      </c>
      <c r="CF162" s="37" t="str">
        <f t="shared" si="156"/>
        <v/>
      </c>
      <c r="CG162" s="37" t="str">
        <f t="shared" si="157"/>
        <v/>
      </c>
      <c r="CH162" s="37" t="str">
        <f t="shared" si="158"/>
        <v/>
      </c>
      <c r="CI162" s="37" t="str">
        <f t="shared" si="159"/>
        <v/>
      </c>
    </row>
    <row r="163" spans="1:87">
      <c r="A163" s="16"/>
      <c r="B163" s="14" t="str">
        <f>'Gene Table'!D162</f>
        <v>NM_001238</v>
      </c>
      <c r="C163" s="14" t="s">
        <v>261</v>
      </c>
      <c r="D163" s="15" t="str">
        <f>IF(SUM('Test Sample Data'!D$3:D$98)&gt;10,IF(AND(ISNUMBER('Test Sample Data'!D162),'Test Sample Data'!D162&lt;$B$1,'Test Sample Data'!D162&gt;0),'Test Sample Data'!D162,$B$1),"")</f>
        <v/>
      </c>
      <c r="E163" s="15" t="str">
        <f>IF(SUM('Test Sample Data'!E$3:E$98)&gt;10,IF(AND(ISNUMBER('Test Sample Data'!E162),'Test Sample Data'!E162&lt;$B$1,'Test Sample Data'!E162&gt;0),'Test Sample Data'!E162,$B$1),"")</f>
        <v/>
      </c>
      <c r="F163" s="15" t="str">
        <f>IF(SUM('Test Sample Data'!F$3:F$98)&gt;10,IF(AND(ISNUMBER('Test Sample Data'!F162),'Test Sample Data'!F162&lt;$B$1,'Test Sample Data'!F162&gt;0),'Test Sample Data'!F162,$B$1),"")</f>
        <v/>
      </c>
      <c r="G163" s="15" t="str">
        <f>IF(SUM('Test Sample Data'!G$3:G$98)&gt;10,IF(AND(ISNUMBER('Test Sample Data'!G162),'Test Sample Data'!G162&lt;$B$1,'Test Sample Data'!G162&gt;0),'Test Sample Data'!G162,$B$1),"")</f>
        <v/>
      </c>
      <c r="H163" s="15" t="str">
        <f>IF(SUM('Test Sample Data'!H$3:H$98)&gt;10,IF(AND(ISNUMBER('Test Sample Data'!H162),'Test Sample Data'!H162&lt;$B$1,'Test Sample Data'!H162&gt;0),'Test Sample Data'!H162,$B$1),"")</f>
        <v/>
      </c>
      <c r="I163" s="15" t="str">
        <f>IF(SUM('Test Sample Data'!I$3:I$98)&gt;10,IF(AND(ISNUMBER('Test Sample Data'!I162),'Test Sample Data'!I162&lt;$B$1,'Test Sample Data'!I162&gt;0),'Test Sample Data'!I162,$B$1),"")</f>
        <v/>
      </c>
      <c r="J163" s="15" t="str">
        <f>IF(SUM('Test Sample Data'!J$3:J$98)&gt;10,IF(AND(ISNUMBER('Test Sample Data'!J162),'Test Sample Data'!J162&lt;$B$1,'Test Sample Data'!J162&gt;0),'Test Sample Data'!J162,$B$1),"")</f>
        <v/>
      </c>
      <c r="K163" s="15" t="str">
        <f>IF(SUM('Test Sample Data'!K$3:K$98)&gt;10,IF(AND(ISNUMBER('Test Sample Data'!K162),'Test Sample Data'!K162&lt;$B$1,'Test Sample Data'!K162&gt;0),'Test Sample Data'!K162,$B$1),"")</f>
        <v/>
      </c>
      <c r="L163" s="15" t="str">
        <f>IF(SUM('Test Sample Data'!L$3:L$98)&gt;10,IF(AND(ISNUMBER('Test Sample Data'!L162),'Test Sample Data'!L162&lt;$B$1,'Test Sample Data'!L162&gt;0),'Test Sample Data'!L162,$B$1),"")</f>
        <v/>
      </c>
      <c r="M163" s="15" t="str">
        <f>IF(SUM('Test Sample Data'!M$3:M$98)&gt;10,IF(AND(ISNUMBER('Test Sample Data'!M162),'Test Sample Data'!M162&lt;$B$1,'Test Sample Data'!M162&gt;0),'Test Sample Data'!M162,$B$1),"")</f>
        <v/>
      </c>
      <c r="N163" s="15" t="str">
        <f>'Gene Table'!D162</f>
        <v>NM_001238</v>
      </c>
      <c r="O163" s="14" t="s">
        <v>261</v>
      </c>
      <c r="P163" s="15" t="str">
        <f>IF(SUM('Control Sample Data'!D$3:D$98)&gt;10,IF(AND(ISNUMBER('Control Sample Data'!D162),'Control Sample Data'!D162&lt;$B$1,'Control Sample Data'!D162&gt;0),'Control Sample Data'!D162,$B$1),"")</f>
        <v/>
      </c>
      <c r="Q163" s="15" t="str">
        <f>IF(SUM('Control Sample Data'!E$3:E$98)&gt;10,IF(AND(ISNUMBER('Control Sample Data'!E162),'Control Sample Data'!E162&lt;$B$1,'Control Sample Data'!E162&gt;0),'Control Sample Data'!E162,$B$1),"")</f>
        <v/>
      </c>
      <c r="R163" s="15" t="str">
        <f>IF(SUM('Control Sample Data'!F$3:F$98)&gt;10,IF(AND(ISNUMBER('Control Sample Data'!F162),'Control Sample Data'!F162&lt;$B$1,'Control Sample Data'!F162&gt;0),'Control Sample Data'!F162,$B$1),"")</f>
        <v/>
      </c>
      <c r="S163" s="15" t="str">
        <f>IF(SUM('Control Sample Data'!G$3:G$98)&gt;10,IF(AND(ISNUMBER('Control Sample Data'!G162),'Control Sample Data'!G162&lt;$B$1,'Control Sample Data'!G162&gt;0),'Control Sample Data'!G162,$B$1),"")</f>
        <v/>
      </c>
      <c r="T163" s="15" t="str">
        <f>IF(SUM('Control Sample Data'!H$3:H$98)&gt;10,IF(AND(ISNUMBER('Control Sample Data'!H162),'Control Sample Data'!H162&lt;$B$1,'Control Sample Data'!H162&gt;0),'Control Sample Data'!H162,$B$1),"")</f>
        <v/>
      </c>
      <c r="U163" s="15" t="str">
        <f>IF(SUM('Control Sample Data'!I$3:I$98)&gt;10,IF(AND(ISNUMBER('Control Sample Data'!I162),'Control Sample Data'!I162&lt;$B$1,'Control Sample Data'!I162&gt;0),'Control Sample Data'!I162,$B$1),"")</f>
        <v/>
      </c>
      <c r="V163" s="15" t="str">
        <f>IF(SUM('Control Sample Data'!J$3:J$98)&gt;10,IF(AND(ISNUMBER('Control Sample Data'!J162),'Control Sample Data'!J162&lt;$B$1,'Control Sample Data'!J162&gt;0),'Control Sample Data'!J162,$B$1),"")</f>
        <v/>
      </c>
      <c r="W163" s="15" t="str">
        <f>IF(SUM('Control Sample Data'!K$3:K$98)&gt;10,IF(AND(ISNUMBER('Control Sample Data'!K162),'Control Sample Data'!K162&lt;$B$1,'Control Sample Data'!K162&gt;0),'Control Sample Data'!K162,$B$1),"")</f>
        <v/>
      </c>
      <c r="X163" s="15" t="str">
        <f>IF(SUM('Control Sample Data'!L$3:L$98)&gt;10,IF(AND(ISNUMBER('Control Sample Data'!L162),'Control Sample Data'!L162&lt;$B$1,'Control Sample Data'!L162&gt;0),'Control Sample Data'!L162,$B$1),"")</f>
        <v/>
      </c>
      <c r="Y163" s="15" t="str">
        <f>IF(SUM('Control Sample Data'!M$3:M$98)&gt;10,IF(AND(ISNUMBER('Control Sample Data'!M162),'Control Sample Data'!M162&lt;$B$1,'Control Sample Data'!M162&gt;0),'Control Sample Data'!M162,$B$1),"")</f>
        <v/>
      </c>
      <c r="AT163" s="34" t="str">
        <f t="shared" si="130"/>
        <v/>
      </c>
      <c r="AU163" s="34" t="str">
        <f t="shared" si="131"/>
        <v/>
      </c>
      <c r="AV163" s="34" t="str">
        <f t="shared" si="132"/>
        <v/>
      </c>
      <c r="AW163" s="34" t="str">
        <f t="shared" si="133"/>
        <v/>
      </c>
      <c r="AX163" s="34" t="str">
        <f t="shared" si="134"/>
        <v/>
      </c>
      <c r="AY163" s="34" t="str">
        <f t="shared" si="135"/>
        <v/>
      </c>
      <c r="AZ163" s="34" t="str">
        <f t="shared" si="136"/>
        <v/>
      </c>
      <c r="BA163" s="34" t="str">
        <f t="shared" si="137"/>
        <v/>
      </c>
      <c r="BB163" s="34" t="str">
        <f t="shared" si="138"/>
        <v/>
      </c>
      <c r="BC163" s="34" t="str">
        <f t="shared" si="139"/>
        <v/>
      </c>
      <c r="BD163" s="34" t="str">
        <f t="shared" si="117"/>
        <v/>
      </c>
      <c r="BE163" s="34" t="str">
        <f t="shared" si="118"/>
        <v/>
      </c>
      <c r="BF163" s="34" t="str">
        <f t="shared" si="119"/>
        <v/>
      </c>
      <c r="BG163" s="34" t="str">
        <f t="shared" si="120"/>
        <v/>
      </c>
      <c r="BH163" s="34" t="str">
        <f t="shared" si="121"/>
        <v/>
      </c>
      <c r="BI163" s="34" t="str">
        <f t="shared" si="122"/>
        <v/>
      </c>
      <c r="BJ163" s="34" t="str">
        <f t="shared" si="123"/>
        <v/>
      </c>
      <c r="BK163" s="34" t="str">
        <f t="shared" si="124"/>
        <v/>
      </c>
      <c r="BL163" s="34" t="str">
        <f t="shared" si="125"/>
        <v/>
      </c>
      <c r="BM163" s="34" t="str">
        <f t="shared" si="126"/>
        <v/>
      </c>
      <c r="BN163" s="36" t="e">
        <f t="shared" si="127"/>
        <v>#DIV/0!</v>
      </c>
      <c r="BO163" s="36" t="e">
        <f t="shared" si="128"/>
        <v>#DIV/0!</v>
      </c>
      <c r="BP163" s="37" t="str">
        <f t="shared" si="140"/>
        <v/>
      </c>
      <c r="BQ163" s="37" t="str">
        <f t="shared" si="141"/>
        <v/>
      </c>
      <c r="BR163" s="37" t="str">
        <f t="shared" si="142"/>
        <v/>
      </c>
      <c r="BS163" s="37" t="str">
        <f t="shared" si="143"/>
        <v/>
      </c>
      <c r="BT163" s="37" t="str">
        <f t="shared" si="144"/>
        <v/>
      </c>
      <c r="BU163" s="37" t="str">
        <f t="shared" si="145"/>
        <v/>
      </c>
      <c r="BV163" s="37" t="str">
        <f t="shared" si="146"/>
        <v/>
      </c>
      <c r="BW163" s="37" t="str">
        <f t="shared" si="147"/>
        <v/>
      </c>
      <c r="BX163" s="37" t="str">
        <f t="shared" si="148"/>
        <v/>
      </c>
      <c r="BY163" s="37" t="str">
        <f t="shared" si="149"/>
        <v/>
      </c>
      <c r="BZ163" s="37" t="str">
        <f t="shared" si="150"/>
        <v/>
      </c>
      <c r="CA163" s="37" t="str">
        <f t="shared" si="151"/>
        <v/>
      </c>
      <c r="CB163" s="37" t="str">
        <f t="shared" si="152"/>
        <v/>
      </c>
      <c r="CC163" s="37" t="str">
        <f t="shared" si="153"/>
        <v/>
      </c>
      <c r="CD163" s="37" t="str">
        <f t="shared" si="154"/>
        <v/>
      </c>
      <c r="CE163" s="37" t="str">
        <f t="shared" si="155"/>
        <v/>
      </c>
      <c r="CF163" s="37" t="str">
        <f t="shared" si="156"/>
        <v/>
      </c>
      <c r="CG163" s="37" t="str">
        <f t="shared" si="157"/>
        <v/>
      </c>
      <c r="CH163" s="37" t="str">
        <f t="shared" si="158"/>
        <v/>
      </c>
      <c r="CI163" s="37" t="str">
        <f t="shared" si="159"/>
        <v/>
      </c>
    </row>
    <row r="164" spans="1:87">
      <c r="A164" s="16"/>
      <c r="B164" s="14" t="str">
        <f>'Gene Table'!D163</f>
        <v>NM_003927</v>
      </c>
      <c r="C164" s="14" t="s">
        <v>265</v>
      </c>
      <c r="D164" s="15" t="str">
        <f>IF(SUM('Test Sample Data'!D$3:D$98)&gt;10,IF(AND(ISNUMBER('Test Sample Data'!D163),'Test Sample Data'!D163&lt;$B$1,'Test Sample Data'!D163&gt;0),'Test Sample Data'!D163,$B$1),"")</f>
        <v/>
      </c>
      <c r="E164" s="15" t="str">
        <f>IF(SUM('Test Sample Data'!E$3:E$98)&gt;10,IF(AND(ISNUMBER('Test Sample Data'!E163),'Test Sample Data'!E163&lt;$B$1,'Test Sample Data'!E163&gt;0),'Test Sample Data'!E163,$B$1),"")</f>
        <v/>
      </c>
      <c r="F164" s="15" t="str">
        <f>IF(SUM('Test Sample Data'!F$3:F$98)&gt;10,IF(AND(ISNUMBER('Test Sample Data'!F163),'Test Sample Data'!F163&lt;$B$1,'Test Sample Data'!F163&gt;0),'Test Sample Data'!F163,$B$1),"")</f>
        <v/>
      </c>
      <c r="G164" s="15" t="str">
        <f>IF(SUM('Test Sample Data'!G$3:G$98)&gt;10,IF(AND(ISNUMBER('Test Sample Data'!G163),'Test Sample Data'!G163&lt;$B$1,'Test Sample Data'!G163&gt;0),'Test Sample Data'!G163,$B$1),"")</f>
        <v/>
      </c>
      <c r="H164" s="15" t="str">
        <f>IF(SUM('Test Sample Data'!H$3:H$98)&gt;10,IF(AND(ISNUMBER('Test Sample Data'!H163),'Test Sample Data'!H163&lt;$B$1,'Test Sample Data'!H163&gt;0),'Test Sample Data'!H163,$B$1),"")</f>
        <v/>
      </c>
      <c r="I164" s="15" t="str">
        <f>IF(SUM('Test Sample Data'!I$3:I$98)&gt;10,IF(AND(ISNUMBER('Test Sample Data'!I163),'Test Sample Data'!I163&lt;$B$1,'Test Sample Data'!I163&gt;0),'Test Sample Data'!I163,$B$1),"")</f>
        <v/>
      </c>
      <c r="J164" s="15" t="str">
        <f>IF(SUM('Test Sample Data'!J$3:J$98)&gt;10,IF(AND(ISNUMBER('Test Sample Data'!J163),'Test Sample Data'!J163&lt;$B$1,'Test Sample Data'!J163&gt;0),'Test Sample Data'!J163,$B$1),"")</f>
        <v/>
      </c>
      <c r="K164" s="15" t="str">
        <f>IF(SUM('Test Sample Data'!K$3:K$98)&gt;10,IF(AND(ISNUMBER('Test Sample Data'!K163),'Test Sample Data'!K163&lt;$B$1,'Test Sample Data'!K163&gt;0),'Test Sample Data'!K163,$B$1),"")</f>
        <v/>
      </c>
      <c r="L164" s="15" t="str">
        <f>IF(SUM('Test Sample Data'!L$3:L$98)&gt;10,IF(AND(ISNUMBER('Test Sample Data'!L163),'Test Sample Data'!L163&lt;$B$1,'Test Sample Data'!L163&gt;0),'Test Sample Data'!L163,$B$1),"")</f>
        <v/>
      </c>
      <c r="M164" s="15" t="str">
        <f>IF(SUM('Test Sample Data'!M$3:M$98)&gt;10,IF(AND(ISNUMBER('Test Sample Data'!M163),'Test Sample Data'!M163&lt;$B$1,'Test Sample Data'!M163&gt;0),'Test Sample Data'!M163,$B$1),"")</f>
        <v/>
      </c>
      <c r="N164" s="15" t="str">
        <f>'Gene Table'!D163</f>
        <v>NM_003927</v>
      </c>
      <c r="O164" s="14" t="s">
        <v>265</v>
      </c>
      <c r="P164" s="15" t="str">
        <f>IF(SUM('Control Sample Data'!D$3:D$98)&gt;10,IF(AND(ISNUMBER('Control Sample Data'!D163),'Control Sample Data'!D163&lt;$B$1,'Control Sample Data'!D163&gt;0),'Control Sample Data'!D163,$B$1),"")</f>
        <v/>
      </c>
      <c r="Q164" s="15" t="str">
        <f>IF(SUM('Control Sample Data'!E$3:E$98)&gt;10,IF(AND(ISNUMBER('Control Sample Data'!E163),'Control Sample Data'!E163&lt;$B$1,'Control Sample Data'!E163&gt;0),'Control Sample Data'!E163,$B$1),"")</f>
        <v/>
      </c>
      <c r="R164" s="15" t="str">
        <f>IF(SUM('Control Sample Data'!F$3:F$98)&gt;10,IF(AND(ISNUMBER('Control Sample Data'!F163),'Control Sample Data'!F163&lt;$B$1,'Control Sample Data'!F163&gt;0),'Control Sample Data'!F163,$B$1),"")</f>
        <v/>
      </c>
      <c r="S164" s="15" t="str">
        <f>IF(SUM('Control Sample Data'!G$3:G$98)&gt;10,IF(AND(ISNUMBER('Control Sample Data'!G163),'Control Sample Data'!G163&lt;$B$1,'Control Sample Data'!G163&gt;0),'Control Sample Data'!G163,$B$1),"")</f>
        <v/>
      </c>
      <c r="T164" s="15" t="str">
        <f>IF(SUM('Control Sample Data'!H$3:H$98)&gt;10,IF(AND(ISNUMBER('Control Sample Data'!H163),'Control Sample Data'!H163&lt;$B$1,'Control Sample Data'!H163&gt;0),'Control Sample Data'!H163,$B$1),"")</f>
        <v/>
      </c>
      <c r="U164" s="15" t="str">
        <f>IF(SUM('Control Sample Data'!I$3:I$98)&gt;10,IF(AND(ISNUMBER('Control Sample Data'!I163),'Control Sample Data'!I163&lt;$B$1,'Control Sample Data'!I163&gt;0),'Control Sample Data'!I163,$B$1),"")</f>
        <v/>
      </c>
      <c r="V164" s="15" t="str">
        <f>IF(SUM('Control Sample Data'!J$3:J$98)&gt;10,IF(AND(ISNUMBER('Control Sample Data'!J163),'Control Sample Data'!J163&lt;$B$1,'Control Sample Data'!J163&gt;0),'Control Sample Data'!J163,$B$1),"")</f>
        <v/>
      </c>
      <c r="W164" s="15" t="str">
        <f>IF(SUM('Control Sample Data'!K$3:K$98)&gt;10,IF(AND(ISNUMBER('Control Sample Data'!K163),'Control Sample Data'!K163&lt;$B$1,'Control Sample Data'!K163&gt;0),'Control Sample Data'!K163,$B$1),"")</f>
        <v/>
      </c>
      <c r="X164" s="15" t="str">
        <f>IF(SUM('Control Sample Data'!L$3:L$98)&gt;10,IF(AND(ISNUMBER('Control Sample Data'!L163),'Control Sample Data'!L163&lt;$B$1,'Control Sample Data'!L163&gt;0),'Control Sample Data'!L163,$B$1),"")</f>
        <v/>
      </c>
      <c r="Y164" s="15" t="str">
        <f>IF(SUM('Control Sample Data'!M$3:M$98)&gt;10,IF(AND(ISNUMBER('Control Sample Data'!M163),'Control Sample Data'!M163&lt;$B$1,'Control Sample Data'!M163&gt;0),'Control Sample Data'!M163,$B$1),"")</f>
        <v/>
      </c>
      <c r="AT164" s="34" t="str">
        <f t="shared" ref="AT164:AT195" si="160">IF(ISERROR(D164-Z$122),"",D164-Z$122)</f>
        <v/>
      </c>
      <c r="AU164" s="34" t="str">
        <f t="shared" ref="AU164:AU195" si="161">IF(ISERROR(E164-AA$122),"",E164-AA$122)</f>
        <v/>
      </c>
      <c r="AV164" s="34" t="str">
        <f t="shared" ref="AV164:AV195" si="162">IF(ISERROR(F164-AB$122),"",F164-AB$122)</f>
        <v/>
      </c>
      <c r="AW164" s="34" t="str">
        <f t="shared" ref="AW164:AW195" si="163">IF(ISERROR(G164-AC$122),"",G164-AC$122)</f>
        <v/>
      </c>
      <c r="AX164" s="34" t="str">
        <f t="shared" ref="AX164:AX195" si="164">IF(ISERROR(H164-AD$122),"",H164-AD$122)</f>
        <v/>
      </c>
      <c r="AY164" s="34" t="str">
        <f t="shared" ref="AY164:AY195" si="165">IF(ISERROR(I164-AE$122),"",I164-AE$122)</f>
        <v/>
      </c>
      <c r="AZ164" s="34" t="str">
        <f t="shared" ref="AZ164:AZ195" si="166">IF(ISERROR(J164-AF$122),"",J164-AF$122)</f>
        <v/>
      </c>
      <c r="BA164" s="34" t="str">
        <f t="shared" ref="BA164:BA195" si="167">IF(ISERROR(K164-AG$122),"",K164-AG$122)</f>
        <v/>
      </c>
      <c r="BB164" s="34" t="str">
        <f t="shared" ref="BB164:BB195" si="168">IF(ISERROR(L164-AH$122),"",L164-AH$122)</f>
        <v/>
      </c>
      <c r="BC164" s="34" t="str">
        <f t="shared" ref="BC164:BC195" si="169">IF(ISERROR(M164-AI$122),"",M164-AI$122)</f>
        <v/>
      </c>
      <c r="BD164" s="34" t="str">
        <f t="shared" si="117"/>
        <v/>
      </c>
      <c r="BE164" s="34" t="str">
        <f t="shared" si="118"/>
        <v/>
      </c>
      <c r="BF164" s="34" t="str">
        <f t="shared" si="119"/>
        <v/>
      </c>
      <c r="BG164" s="34" t="str">
        <f t="shared" si="120"/>
        <v/>
      </c>
      <c r="BH164" s="34" t="str">
        <f t="shared" si="121"/>
        <v/>
      </c>
      <c r="BI164" s="34" t="str">
        <f t="shared" si="122"/>
        <v/>
      </c>
      <c r="BJ164" s="34" t="str">
        <f t="shared" si="123"/>
        <v/>
      </c>
      <c r="BK164" s="34" t="str">
        <f t="shared" si="124"/>
        <v/>
      </c>
      <c r="BL164" s="34" t="str">
        <f t="shared" si="125"/>
        <v/>
      </c>
      <c r="BM164" s="34" t="str">
        <f t="shared" si="126"/>
        <v/>
      </c>
      <c r="BN164" s="36" t="e">
        <f t="shared" ref="BN164:BN227" si="170">AVERAGE(AT164:BC164)</f>
        <v>#DIV/0!</v>
      </c>
      <c r="BO164" s="36" t="e">
        <f t="shared" ref="BO164:BO227" si="171">AVERAGE(BD164:BM164)</f>
        <v>#DIV/0!</v>
      </c>
      <c r="BP164" s="37" t="str">
        <f t="shared" si="140"/>
        <v/>
      </c>
      <c r="BQ164" s="37" t="str">
        <f t="shared" si="141"/>
        <v/>
      </c>
      <c r="BR164" s="37" t="str">
        <f t="shared" si="142"/>
        <v/>
      </c>
      <c r="BS164" s="37" t="str">
        <f t="shared" si="143"/>
        <v/>
      </c>
      <c r="BT164" s="37" t="str">
        <f t="shared" si="144"/>
        <v/>
      </c>
      <c r="BU164" s="37" t="str">
        <f t="shared" si="145"/>
        <v/>
      </c>
      <c r="BV164" s="37" t="str">
        <f t="shared" si="146"/>
        <v/>
      </c>
      <c r="BW164" s="37" t="str">
        <f t="shared" si="147"/>
        <v/>
      </c>
      <c r="BX164" s="37" t="str">
        <f t="shared" si="148"/>
        <v/>
      </c>
      <c r="BY164" s="37" t="str">
        <f t="shared" si="149"/>
        <v/>
      </c>
      <c r="BZ164" s="37" t="str">
        <f t="shared" si="150"/>
        <v/>
      </c>
      <c r="CA164" s="37" t="str">
        <f t="shared" si="151"/>
        <v/>
      </c>
      <c r="CB164" s="37" t="str">
        <f t="shared" si="152"/>
        <v/>
      </c>
      <c r="CC164" s="37" t="str">
        <f t="shared" si="153"/>
        <v/>
      </c>
      <c r="CD164" s="37" t="str">
        <f t="shared" si="154"/>
        <v/>
      </c>
      <c r="CE164" s="37" t="str">
        <f t="shared" si="155"/>
        <v/>
      </c>
      <c r="CF164" s="37" t="str">
        <f t="shared" si="156"/>
        <v/>
      </c>
      <c r="CG164" s="37" t="str">
        <f t="shared" si="157"/>
        <v/>
      </c>
      <c r="CH164" s="37" t="str">
        <f t="shared" si="158"/>
        <v/>
      </c>
      <c r="CI164" s="37" t="str">
        <f t="shared" si="159"/>
        <v/>
      </c>
    </row>
    <row r="165" spans="1:87">
      <c r="A165" s="16"/>
      <c r="B165" s="14" t="str">
        <f>'Gene Table'!D164</f>
        <v>NM_003925</v>
      </c>
      <c r="C165" s="14" t="s">
        <v>269</v>
      </c>
      <c r="D165" s="15" t="str">
        <f>IF(SUM('Test Sample Data'!D$3:D$98)&gt;10,IF(AND(ISNUMBER('Test Sample Data'!D164),'Test Sample Data'!D164&lt;$B$1,'Test Sample Data'!D164&gt;0),'Test Sample Data'!D164,$B$1),"")</f>
        <v/>
      </c>
      <c r="E165" s="15" t="str">
        <f>IF(SUM('Test Sample Data'!E$3:E$98)&gt;10,IF(AND(ISNUMBER('Test Sample Data'!E164),'Test Sample Data'!E164&lt;$B$1,'Test Sample Data'!E164&gt;0),'Test Sample Data'!E164,$B$1),"")</f>
        <v/>
      </c>
      <c r="F165" s="15" t="str">
        <f>IF(SUM('Test Sample Data'!F$3:F$98)&gt;10,IF(AND(ISNUMBER('Test Sample Data'!F164),'Test Sample Data'!F164&lt;$B$1,'Test Sample Data'!F164&gt;0),'Test Sample Data'!F164,$B$1),"")</f>
        <v/>
      </c>
      <c r="G165" s="15" t="str">
        <f>IF(SUM('Test Sample Data'!G$3:G$98)&gt;10,IF(AND(ISNUMBER('Test Sample Data'!G164),'Test Sample Data'!G164&lt;$B$1,'Test Sample Data'!G164&gt;0),'Test Sample Data'!G164,$B$1),"")</f>
        <v/>
      </c>
      <c r="H165" s="15" t="str">
        <f>IF(SUM('Test Sample Data'!H$3:H$98)&gt;10,IF(AND(ISNUMBER('Test Sample Data'!H164),'Test Sample Data'!H164&lt;$B$1,'Test Sample Data'!H164&gt;0),'Test Sample Data'!H164,$B$1),"")</f>
        <v/>
      </c>
      <c r="I165" s="15" t="str">
        <f>IF(SUM('Test Sample Data'!I$3:I$98)&gt;10,IF(AND(ISNUMBER('Test Sample Data'!I164),'Test Sample Data'!I164&lt;$B$1,'Test Sample Data'!I164&gt;0),'Test Sample Data'!I164,$B$1),"")</f>
        <v/>
      </c>
      <c r="J165" s="15" t="str">
        <f>IF(SUM('Test Sample Data'!J$3:J$98)&gt;10,IF(AND(ISNUMBER('Test Sample Data'!J164),'Test Sample Data'!J164&lt;$B$1,'Test Sample Data'!J164&gt;0),'Test Sample Data'!J164,$B$1),"")</f>
        <v/>
      </c>
      <c r="K165" s="15" t="str">
        <f>IF(SUM('Test Sample Data'!K$3:K$98)&gt;10,IF(AND(ISNUMBER('Test Sample Data'!K164),'Test Sample Data'!K164&lt;$B$1,'Test Sample Data'!K164&gt;0),'Test Sample Data'!K164,$B$1),"")</f>
        <v/>
      </c>
      <c r="L165" s="15" t="str">
        <f>IF(SUM('Test Sample Data'!L$3:L$98)&gt;10,IF(AND(ISNUMBER('Test Sample Data'!L164),'Test Sample Data'!L164&lt;$B$1,'Test Sample Data'!L164&gt;0),'Test Sample Data'!L164,$B$1),"")</f>
        <v/>
      </c>
      <c r="M165" s="15" t="str">
        <f>IF(SUM('Test Sample Data'!M$3:M$98)&gt;10,IF(AND(ISNUMBER('Test Sample Data'!M164),'Test Sample Data'!M164&lt;$B$1,'Test Sample Data'!M164&gt;0),'Test Sample Data'!M164,$B$1),"")</f>
        <v/>
      </c>
      <c r="N165" s="15" t="str">
        <f>'Gene Table'!D164</f>
        <v>NM_003925</v>
      </c>
      <c r="O165" s="14" t="s">
        <v>269</v>
      </c>
      <c r="P165" s="15" t="str">
        <f>IF(SUM('Control Sample Data'!D$3:D$98)&gt;10,IF(AND(ISNUMBER('Control Sample Data'!D164),'Control Sample Data'!D164&lt;$B$1,'Control Sample Data'!D164&gt;0),'Control Sample Data'!D164,$B$1),"")</f>
        <v/>
      </c>
      <c r="Q165" s="15" t="str">
        <f>IF(SUM('Control Sample Data'!E$3:E$98)&gt;10,IF(AND(ISNUMBER('Control Sample Data'!E164),'Control Sample Data'!E164&lt;$B$1,'Control Sample Data'!E164&gt;0),'Control Sample Data'!E164,$B$1),"")</f>
        <v/>
      </c>
      <c r="R165" s="15" t="str">
        <f>IF(SUM('Control Sample Data'!F$3:F$98)&gt;10,IF(AND(ISNUMBER('Control Sample Data'!F164),'Control Sample Data'!F164&lt;$B$1,'Control Sample Data'!F164&gt;0),'Control Sample Data'!F164,$B$1),"")</f>
        <v/>
      </c>
      <c r="S165" s="15" t="str">
        <f>IF(SUM('Control Sample Data'!G$3:G$98)&gt;10,IF(AND(ISNUMBER('Control Sample Data'!G164),'Control Sample Data'!G164&lt;$B$1,'Control Sample Data'!G164&gt;0),'Control Sample Data'!G164,$B$1),"")</f>
        <v/>
      </c>
      <c r="T165" s="15" t="str">
        <f>IF(SUM('Control Sample Data'!H$3:H$98)&gt;10,IF(AND(ISNUMBER('Control Sample Data'!H164),'Control Sample Data'!H164&lt;$B$1,'Control Sample Data'!H164&gt;0),'Control Sample Data'!H164,$B$1),"")</f>
        <v/>
      </c>
      <c r="U165" s="15" t="str">
        <f>IF(SUM('Control Sample Data'!I$3:I$98)&gt;10,IF(AND(ISNUMBER('Control Sample Data'!I164),'Control Sample Data'!I164&lt;$B$1,'Control Sample Data'!I164&gt;0),'Control Sample Data'!I164,$B$1),"")</f>
        <v/>
      </c>
      <c r="V165" s="15" t="str">
        <f>IF(SUM('Control Sample Data'!J$3:J$98)&gt;10,IF(AND(ISNUMBER('Control Sample Data'!J164),'Control Sample Data'!J164&lt;$B$1,'Control Sample Data'!J164&gt;0),'Control Sample Data'!J164,$B$1),"")</f>
        <v/>
      </c>
      <c r="W165" s="15" t="str">
        <f>IF(SUM('Control Sample Data'!K$3:K$98)&gt;10,IF(AND(ISNUMBER('Control Sample Data'!K164),'Control Sample Data'!K164&lt;$B$1,'Control Sample Data'!K164&gt;0),'Control Sample Data'!K164,$B$1),"")</f>
        <v/>
      </c>
      <c r="X165" s="15" t="str">
        <f>IF(SUM('Control Sample Data'!L$3:L$98)&gt;10,IF(AND(ISNUMBER('Control Sample Data'!L164),'Control Sample Data'!L164&lt;$B$1,'Control Sample Data'!L164&gt;0),'Control Sample Data'!L164,$B$1),"")</f>
        <v/>
      </c>
      <c r="Y165" s="15" t="str">
        <f>IF(SUM('Control Sample Data'!M$3:M$98)&gt;10,IF(AND(ISNUMBER('Control Sample Data'!M164),'Control Sample Data'!M164&lt;$B$1,'Control Sample Data'!M164&gt;0),'Control Sample Data'!M164,$B$1),"")</f>
        <v/>
      </c>
      <c r="AT165" s="34" t="str">
        <f t="shared" si="160"/>
        <v/>
      </c>
      <c r="AU165" s="34" t="str">
        <f t="shared" si="161"/>
        <v/>
      </c>
      <c r="AV165" s="34" t="str">
        <f t="shared" si="162"/>
        <v/>
      </c>
      <c r="AW165" s="34" t="str">
        <f t="shared" si="163"/>
        <v/>
      </c>
      <c r="AX165" s="34" t="str">
        <f t="shared" si="164"/>
        <v/>
      </c>
      <c r="AY165" s="34" t="str">
        <f t="shared" si="165"/>
        <v/>
      </c>
      <c r="AZ165" s="34" t="str">
        <f t="shared" si="166"/>
        <v/>
      </c>
      <c r="BA165" s="34" t="str">
        <f t="shared" si="167"/>
        <v/>
      </c>
      <c r="BB165" s="34" t="str">
        <f t="shared" si="168"/>
        <v/>
      </c>
      <c r="BC165" s="34" t="str">
        <f t="shared" si="169"/>
        <v/>
      </c>
      <c r="BD165" s="34" t="str">
        <f t="shared" ref="BD165:BD195" si="172">IF(ISERROR(P165-AJ$122),"",P165-AJ$122)</f>
        <v/>
      </c>
      <c r="BE165" s="34" t="str">
        <f t="shared" ref="BE165:BE195" si="173">IF(ISERROR(Q165-AK$122),"",Q165-AK$122)</f>
        <v/>
      </c>
      <c r="BF165" s="34" t="str">
        <f t="shared" ref="BF165:BF195" si="174">IF(ISERROR(R165-AL$122),"",R165-AL$122)</f>
        <v/>
      </c>
      <c r="BG165" s="34" t="str">
        <f t="shared" ref="BG165:BG195" si="175">IF(ISERROR(S165-AM$122),"",S165-AM$122)</f>
        <v/>
      </c>
      <c r="BH165" s="34" t="str">
        <f t="shared" ref="BH165:BH195" si="176">IF(ISERROR(T165-AN$122),"",T165-AN$122)</f>
        <v/>
      </c>
      <c r="BI165" s="34" t="str">
        <f t="shared" ref="BI165:BI195" si="177">IF(ISERROR(U165-AO$122),"",U165-AO$122)</f>
        <v/>
      </c>
      <c r="BJ165" s="34" t="str">
        <f t="shared" ref="BJ165:BJ195" si="178">IF(ISERROR(V165-AP$122),"",V165-AP$122)</f>
        <v/>
      </c>
      <c r="BK165" s="34" t="str">
        <f t="shared" ref="BK165:BK195" si="179">IF(ISERROR(W165-AQ$122),"",W165-AQ$122)</f>
        <v/>
      </c>
      <c r="BL165" s="34" t="str">
        <f t="shared" ref="BL165:BL195" si="180">IF(ISERROR(X165-AR$122),"",X165-AR$122)</f>
        <v/>
      </c>
      <c r="BM165" s="34" t="str">
        <f t="shared" ref="BM165:BM195" si="181">IF(ISERROR(Y165-AS$122),"",Y165-AS$122)</f>
        <v/>
      </c>
      <c r="BN165" s="36" t="e">
        <f t="shared" si="170"/>
        <v>#DIV/0!</v>
      </c>
      <c r="BO165" s="36" t="e">
        <f t="shared" si="171"/>
        <v>#DIV/0!</v>
      </c>
      <c r="BP165" s="37" t="str">
        <f t="shared" si="140"/>
        <v/>
      </c>
      <c r="BQ165" s="37" t="str">
        <f t="shared" si="141"/>
        <v/>
      </c>
      <c r="BR165" s="37" t="str">
        <f t="shared" si="142"/>
        <v/>
      </c>
      <c r="BS165" s="37" t="str">
        <f t="shared" si="143"/>
        <v/>
      </c>
      <c r="BT165" s="37" t="str">
        <f t="shared" si="144"/>
        <v/>
      </c>
      <c r="BU165" s="37" t="str">
        <f t="shared" si="145"/>
        <v/>
      </c>
      <c r="BV165" s="37" t="str">
        <f t="shared" si="146"/>
        <v/>
      </c>
      <c r="BW165" s="37" t="str">
        <f t="shared" si="147"/>
        <v/>
      </c>
      <c r="BX165" s="37" t="str">
        <f t="shared" si="148"/>
        <v/>
      </c>
      <c r="BY165" s="37" t="str">
        <f t="shared" si="149"/>
        <v/>
      </c>
      <c r="BZ165" s="37" t="str">
        <f t="shared" si="150"/>
        <v/>
      </c>
      <c r="CA165" s="37" t="str">
        <f t="shared" si="151"/>
        <v/>
      </c>
      <c r="CB165" s="37" t="str">
        <f t="shared" si="152"/>
        <v/>
      </c>
      <c r="CC165" s="37" t="str">
        <f t="shared" si="153"/>
        <v/>
      </c>
      <c r="CD165" s="37" t="str">
        <f t="shared" si="154"/>
        <v/>
      </c>
      <c r="CE165" s="37" t="str">
        <f t="shared" si="155"/>
        <v/>
      </c>
      <c r="CF165" s="37" t="str">
        <f t="shared" si="156"/>
        <v/>
      </c>
      <c r="CG165" s="37" t="str">
        <f t="shared" si="157"/>
        <v/>
      </c>
      <c r="CH165" s="37" t="str">
        <f t="shared" si="158"/>
        <v/>
      </c>
      <c r="CI165" s="37" t="str">
        <f t="shared" si="159"/>
        <v/>
      </c>
    </row>
    <row r="166" spans="1:87">
      <c r="A166" s="16"/>
      <c r="B166" s="14" t="str">
        <f>'Gene Table'!D165</f>
        <v>NM_000730</v>
      </c>
      <c r="C166" s="14" t="s">
        <v>273</v>
      </c>
      <c r="D166" s="15" t="str">
        <f>IF(SUM('Test Sample Data'!D$3:D$98)&gt;10,IF(AND(ISNUMBER('Test Sample Data'!D165),'Test Sample Data'!D165&lt;$B$1,'Test Sample Data'!D165&gt;0),'Test Sample Data'!D165,$B$1),"")</f>
        <v/>
      </c>
      <c r="E166" s="15" t="str">
        <f>IF(SUM('Test Sample Data'!E$3:E$98)&gt;10,IF(AND(ISNUMBER('Test Sample Data'!E165),'Test Sample Data'!E165&lt;$B$1,'Test Sample Data'!E165&gt;0),'Test Sample Data'!E165,$B$1),"")</f>
        <v/>
      </c>
      <c r="F166" s="15" t="str">
        <f>IF(SUM('Test Sample Data'!F$3:F$98)&gt;10,IF(AND(ISNUMBER('Test Sample Data'!F165),'Test Sample Data'!F165&lt;$B$1,'Test Sample Data'!F165&gt;0),'Test Sample Data'!F165,$B$1),"")</f>
        <v/>
      </c>
      <c r="G166" s="15" t="str">
        <f>IF(SUM('Test Sample Data'!G$3:G$98)&gt;10,IF(AND(ISNUMBER('Test Sample Data'!G165),'Test Sample Data'!G165&lt;$B$1,'Test Sample Data'!G165&gt;0),'Test Sample Data'!G165,$B$1),"")</f>
        <v/>
      </c>
      <c r="H166" s="15" t="str">
        <f>IF(SUM('Test Sample Data'!H$3:H$98)&gt;10,IF(AND(ISNUMBER('Test Sample Data'!H165),'Test Sample Data'!H165&lt;$B$1,'Test Sample Data'!H165&gt;0),'Test Sample Data'!H165,$B$1),"")</f>
        <v/>
      </c>
      <c r="I166" s="15" t="str">
        <f>IF(SUM('Test Sample Data'!I$3:I$98)&gt;10,IF(AND(ISNUMBER('Test Sample Data'!I165),'Test Sample Data'!I165&lt;$B$1,'Test Sample Data'!I165&gt;0),'Test Sample Data'!I165,$B$1),"")</f>
        <v/>
      </c>
      <c r="J166" s="15" t="str">
        <f>IF(SUM('Test Sample Data'!J$3:J$98)&gt;10,IF(AND(ISNUMBER('Test Sample Data'!J165),'Test Sample Data'!J165&lt;$B$1,'Test Sample Data'!J165&gt;0),'Test Sample Data'!J165,$B$1),"")</f>
        <v/>
      </c>
      <c r="K166" s="15" t="str">
        <f>IF(SUM('Test Sample Data'!K$3:K$98)&gt;10,IF(AND(ISNUMBER('Test Sample Data'!K165),'Test Sample Data'!K165&lt;$B$1,'Test Sample Data'!K165&gt;0),'Test Sample Data'!K165,$B$1),"")</f>
        <v/>
      </c>
      <c r="L166" s="15" t="str">
        <f>IF(SUM('Test Sample Data'!L$3:L$98)&gt;10,IF(AND(ISNUMBER('Test Sample Data'!L165),'Test Sample Data'!L165&lt;$B$1,'Test Sample Data'!L165&gt;0),'Test Sample Data'!L165,$B$1),"")</f>
        <v/>
      </c>
      <c r="M166" s="15" t="str">
        <f>IF(SUM('Test Sample Data'!M$3:M$98)&gt;10,IF(AND(ISNUMBER('Test Sample Data'!M165),'Test Sample Data'!M165&lt;$B$1,'Test Sample Data'!M165&gt;0),'Test Sample Data'!M165,$B$1),"")</f>
        <v/>
      </c>
      <c r="N166" s="15" t="str">
        <f>'Gene Table'!D165</f>
        <v>NM_000730</v>
      </c>
      <c r="O166" s="14" t="s">
        <v>273</v>
      </c>
      <c r="P166" s="15" t="str">
        <f>IF(SUM('Control Sample Data'!D$3:D$98)&gt;10,IF(AND(ISNUMBER('Control Sample Data'!D165),'Control Sample Data'!D165&lt;$B$1,'Control Sample Data'!D165&gt;0),'Control Sample Data'!D165,$B$1),"")</f>
        <v/>
      </c>
      <c r="Q166" s="15" t="str">
        <f>IF(SUM('Control Sample Data'!E$3:E$98)&gt;10,IF(AND(ISNUMBER('Control Sample Data'!E165),'Control Sample Data'!E165&lt;$B$1,'Control Sample Data'!E165&gt;0),'Control Sample Data'!E165,$B$1),"")</f>
        <v/>
      </c>
      <c r="R166" s="15" t="str">
        <f>IF(SUM('Control Sample Data'!F$3:F$98)&gt;10,IF(AND(ISNUMBER('Control Sample Data'!F165),'Control Sample Data'!F165&lt;$B$1,'Control Sample Data'!F165&gt;0),'Control Sample Data'!F165,$B$1),"")</f>
        <v/>
      </c>
      <c r="S166" s="15" t="str">
        <f>IF(SUM('Control Sample Data'!G$3:G$98)&gt;10,IF(AND(ISNUMBER('Control Sample Data'!G165),'Control Sample Data'!G165&lt;$B$1,'Control Sample Data'!G165&gt;0),'Control Sample Data'!G165,$B$1),"")</f>
        <v/>
      </c>
      <c r="T166" s="15" t="str">
        <f>IF(SUM('Control Sample Data'!H$3:H$98)&gt;10,IF(AND(ISNUMBER('Control Sample Data'!H165),'Control Sample Data'!H165&lt;$B$1,'Control Sample Data'!H165&gt;0),'Control Sample Data'!H165,$B$1),"")</f>
        <v/>
      </c>
      <c r="U166" s="15" t="str">
        <f>IF(SUM('Control Sample Data'!I$3:I$98)&gt;10,IF(AND(ISNUMBER('Control Sample Data'!I165),'Control Sample Data'!I165&lt;$B$1,'Control Sample Data'!I165&gt;0),'Control Sample Data'!I165,$B$1),"")</f>
        <v/>
      </c>
      <c r="V166" s="15" t="str">
        <f>IF(SUM('Control Sample Data'!J$3:J$98)&gt;10,IF(AND(ISNUMBER('Control Sample Data'!J165),'Control Sample Data'!J165&lt;$B$1,'Control Sample Data'!J165&gt;0),'Control Sample Data'!J165,$B$1),"")</f>
        <v/>
      </c>
      <c r="W166" s="15" t="str">
        <f>IF(SUM('Control Sample Data'!K$3:K$98)&gt;10,IF(AND(ISNUMBER('Control Sample Data'!K165),'Control Sample Data'!K165&lt;$B$1,'Control Sample Data'!K165&gt;0),'Control Sample Data'!K165,$B$1),"")</f>
        <v/>
      </c>
      <c r="X166" s="15" t="str">
        <f>IF(SUM('Control Sample Data'!L$3:L$98)&gt;10,IF(AND(ISNUMBER('Control Sample Data'!L165),'Control Sample Data'!L165&lt;$B$1,'Control Sample Data'!L165&gt;0),'Control Sample Data'!L165,$B$1),"")</f>
        <v/>
      </c>
      <c r="Y166" s="15" t="str">
        <f>IF(SUM('Control Sample Data'!M$3:M$98)&gt;10,IF(AND(ISNUMBER('Control Sample Data'!M165),'Control Sample Data'!M165&lt;$B$1,'Control Sample Data'!M165&gt;0),'Control Sample Data'!M165,$B$1),"")</f>
        <v/>
      </c>
      <c r="AT166" s="34" t="str">
        <f t="shared" si="160"/>
        <v/>
      </c>
      <c r="AU166" s="34" t="str">
        <f t="shared" si="161"/>
        <v/>
      </c>
      <c r="AV166" s="34" t="str">
        <f t="shared" si="162"/>
        <v/>
      </c>
      <c r="AW166" s="34" t="str">
        <f t="shared" si="163"/>
        <v/>
      </c>
      <c r="AX166" s="34" t="str">
        <f t="shared" si="164"/>
        <v/>
      </c>
      <c r="AY166" s="34" t="str">
        <f t="shared" si="165"/>
        <v/>
      </c>
      <c r="AZ166" s="34" t="str">
        <f t="shared" si="166"/>
        <v/>
      </c>
      <c r="BA166" s="34" t="str">
        <f t="shared" si="167"/>
        <v/>
      </c>
      <c r="BB166" s="34" t="str">
        <f t="shared" si="168"/>
        <v/>
      </c>
      <c r="BC166" s="34" t="str">
        <f t="shared" si="169"/>
        <v/>
      </c>
      <c r="BD166" s="34" t="str">
        <f t="shared" si="172"/>
        <v/>
      </c>
      <c r="BE166" s="34" t="str">
        <f t="shared" si="173"/>
        <v/>
      </c>
      <c r="BF166" s="34" t="str">
        <f t="shared" si="174"/>
        <v/>
      </c>
      <c r="BG166" s="34" t="str">
        <f t="shared" si="175"/>
        <v/>
      </c>
      <c r="BH166" s="34" t="str">
        <f t="shared" si="176"/>
        <v/>
      </c>
      <c r="BI166" s="34" t="str">
        <f t="shared" si="177"/>
        <v/>
      </c>
      <c r="BJ166" s="34" t="str">
        <f t="shared" si="178"/>
        <v/>
      </c>
      <c r="BK166" s="34" t="str">
        <f t="shared" si="179"/>
        <v/>
      </c>
      <c r="BL166" s="34" t="str">
        <f t="shared" si="180"/>
        <v/>
      </c>
      <c r="BM166" s="34" t="str">
        <f t="shared" si="181"/>
        <v/>
      </c>
      <c r="BN166" s="36" t="e">
        <f t="shared" si="170"/>
        <v>#DIV/0!</v>
      </c>
      <c r="BO166" s="36" t="e">
        <f t="shared" si="171"/>
        <v>#DIV/0!</v>
      </c>
      <c r="BP166" s="37" t="str">
        <f t="shared" si="140"/>
        <v/>
      </c>
      <c r="BQ166" s="37" t="str">
        <f t="shared" si="141"/>
        <v/>
      </c>
      <c r="BR166" s="37" t="str">
        <f t="shared" si="142"/>
        <v/>
      </c>
      <c r="BS166" s="37" t="str">
        <f t="shared" si="143"/>
        <v/>
      </c>
      <c r="BT166" s="37" t="str">
        <f t="shared" si="144"/>
        <v/>
      </c>
      <c r="BU166" s="37" t="str">
        <f t="shared" si="145"/>
        <v/>
      </c>
      <c r="BV166" s="37" t="str">
        <f t="shared" si="146"/>
        <v/>
      </c>
      <c r="BW166" s="37" t="str">
        <f t="shared" si="147"/>
        <v/>
      </c>
      <c r="BX166" s="37" t="str">
        <f t="shared" si="148"/>
        <v/>
      </c>
      <c r="BY166" s="37" t="str">
        <f t="shared" si="149"/>
        <v/>
      </c>
      <c r="BZ166" s="37" t="str">
        <f t="shared" si="150"/>
        <v/>
      </c>
      <c r="CA166" s="37" t="str">
        <f t="shared" si="151"/>
        <v/>
      </c>
      <c r="CB166" s="37" t="str">
        <f t="shared" si="152"/>
        <v/>
      </c>
      <c r="CC166" s="37" t="str">
        <f t="shared" si="153"/>
        <v/>
      </c>
      <c r="CD166" s="37" t="str">
        <f t="shared" si="154"/>
        <v/>
      </c>
      <c r="CE166" s="37" t="str">
        <f t="shared" si="155"/>
        <v/>
      </c>
      <c r="CF166" s="37" t="str">
        <f t="shared" si="156"/>
        <v/>
      </c>
      <c r="CG166" s="37" t="str">
        <f t="shared" si="157"/>
        <v/>
      </c>
      <c r="CH166" s="37" t="str">
        <f t="shared" si="158"/>
        <v/>
      </c>
      <c r="CI166" s="37" t="str">
        <f t="shared" si="159"/>
        <v/>
      </c>
    </row>
    <row r="167" spans="1:87">
      <c r="A167" s="16"/>
      <c r="B167" s="14" t="str">
        <f>'Gene Table'!D166</f>
        <v>NM_003878</v>
      </c>
      <c r="C167" s="14" t="s">
        <v>277</v>
      </c>
      <c r="D167" s="15" t="str">
        <f>IF(SUM('Test Sample Data'!D$3:D$98)&gt;10,IF(AND(ISNUMBER('Test Sample Data'!D166),'Test Sample Data'!D166&lt;$B$1,'Test Sample Data'!D166&gt;0),'Test Sample Data'!D166,$B$1),"")</f>
        <v/>
      </c>
      <c r="E167" s="15" t="str">
        <f>IF(SUM('Test Sample Data'!E$3:E$98)&gt;10,IF(AND(ISNUMBER('Test Sample Data'!E166),'Test Sample Data'!E166&lt;$B$1,'Test Sample Data'!E166&gt;0),'Test Sample Data'!E166,$B$1),"")</f>
        <v/>
      </c>
      <c r="F167" s="15" t="str">
        <f>IF(SUM('Test Sample Data'!F$3:F$98)&gt;10,IF(AND(ISNUMBER('Test Sample Data'!F166),'Test Sample Data'!F166&lt;$B$1,'Test Sample Data'!F166&gt;0),'Test Sample Data'!F166,$B$1),"")</f>
        <v/>
      </c>
      <c r="G167" s="15" t="str">
        <f>IF(SUM('Test Sample Data'!G$3:G$98)&gt;10,IF(AND(ISNUMBER('Test Sample Data'!G166),'Test Sample Data'!G166&lt;$B$1,'Test Sample Data'!G166&gt;0),'Test Sample Data'!G166,$B$1),"")</f>
        <v/>
      </c>
      <c r="H167" s="15" t="str">
        <f>IF(SUM('Test Sample Data'!H$3:H$98)&gt;10,IF(AND(ISNUMBER('Test Sample Data'!H166),'Test Sample Data'!H166&lt;$B$1,'Test Sample Data'!H166&gt;0),'Test Sample Data'!H166,$B$1),"")</f>
        <v/>
      </c>
      <c r="I167" s="15" t="str">
        <f>IF(SUM('Test Sample Data'!I$3:I$98)&gt;10,IF(AND(ISNUMBER('Test Sample Data'!I166),'Test Sample Data'!I166&lt;$B$1,'Test Sample Data'!I166&gt;0),'Test Sample Data'!I166,$B$1),"")</f>
        <v/>
      </c>
      <c r="J167" s="15" t="str">
        <f>IF(SUM('Test Sample Data'!J$3:J$98)&gt;10,IF(AND(ISNUMBER('Test Sample Data'!J166),'Test Sample Data'!J166&lt;$B$1,'Test Sample Data'!J166&gt;0),'Test Sample Data'!J166,$B$1),"")</f>
        <v/>
      </c>
      <c r="K167" s="15" t="str">
        <f>IF(SUM('Test Sample Data'!K$3:K$98)&gt;10,IF(AND(ISNUMBER('Test Sample Data'!K166),'Test Sample Data'!K166&lt;$B$1,'Test Sample Data'!K166&gt;0),'Test Sample Data'!K166,$B$1),"")</f>
        <v/>
      </c>
      <c r="L167" s="15" t="str">
        <f>IF(SUM('Test Sample Data'!L$3:L$98)&gt;10,IF(AND(ISNUMBER('Test Sample Data'!L166),'Test Sample Data'!L166&lt;$B$1,'Test Sample Data'!L166&gt;0),'Test Sample Data'!L166,$B$1),"")</f>
        <v/>
      </c>
      <c r="M167" s="15" t="str">
        <f>IF(SUM('Test Sample Data'!M$3:M$98)&gt;10,IF(AND(ISNUMBER('Test Sample Data'!M166),'Test Sample Data'!M166&lt;$B$1,'Test Sample Data'!M166&gt;0),'Test Sample Data'!M166,$B$1),"")</f>
        <v/>
      </c>
      <c r="N167" s="15" t="str">
        <f>'Gene Table'!D166</f>
        <v>NM_003878</v>
      </c>
      <c r="O167" s="14" t="s">
        <v>277</v>
      </c>
      <c r="P167" s="15" t="str">
        <f>IF(SUM('Control Sample Data'!D$3:D$98)&gt;10,IF(AND(ISNUMBER('Control Sample Data'!D166),'Control Sample Data'!D166&lt;$B$1,'Control Sample Data'!D166&gt;0),'Control Sample Data'!D166,$B$1),"")</f>
        <v/>
      </c>
      <c r="Q167" s="15" t="str">
        <f>IF(SUM('Control Sample Data'!E$3:E$98)&gt;10,IF(AND(ISNUMBER('Control Sample Data'!E166),'Control Sample Data'!E166&lt;$B$1,'Control Sample Data'!E166&gt;0),'Control Sample Data'!E166,$B$1),"")</f>
        <v/>
      </c>
      <c r="R167" s="15" t="str">
        <f>IF(SUM('Control Sample Data'!F$3:F$98)&gt;10,IF(AND(ISNUMBER('Control Sample Data'!F166),'Control Sample Data'!F166&lt;$B$1,'Control Sample Data'!F166&gt;0),'Control Sample Data'!F166,$B$1),"")</f>
        <v/>
      </c>
      <c r="S167" s="15" t="str">
        <f>IF(SUM('Control Sample Data'!G$3:G$98)&gt;10,IF(AND(ISNUMBER('Control Sample Data'!G166),'Control Sample Data'!G166&lt;$B$1,'Control Sample Data'!G166&gt;0),'Control Sample Data'!G166,$B$1),"")</f>
        <v/>
      </c>
      <c r="T167" s="15" t="str">
        <f>IF(SUM('Control Sample Data'!H$3:H$98)&gt;10,IF(AND(ISNUMBER('Control Sample Data'!H166),'Control Sample Data'!H166&lt;$B$1,'Control Sample Data'!H166&gt;0),'Control Sample Data'!H166,$B$1),"")</f>
        <v/>
      </c>
      <c r="U167" s="15" t="str">
        <f>IF(SUM('Control Sample Data'!I$3:I$98)&gt;10,IF(AND(ISNUMBER('Control Sample Data'!I166),'Control Sample Data'!I166&lt;$B$1,'Control Sample Data'!I166&gt;0),'Control Sample Data'!I166,$B$1),"")</f>
        <v/>
      </c>
      <c r="V167" s="15" t="str">
        <f>IF(SUM('Control Sample Data'!J$3:J$98)&gt;10,IF(AND(ISNUMBER('Control Sample Data'!J166),'Control Sample Data'!J166&lt;$B$1,'Control Sample Data'!J166&gt;0),'Control Sample Data'!J166,$B$1),"")</f>
        <v/>
      </c>
      <c r="W167" s="15" t="str">
        <f>IF(SUM('Control Sample Data'!K$3:K$98)&gt;10,IF(AND(ISNUMBER('Control Sample Data'!K166),'Control Sample Data'!K166&lt;$B$1,'Control Sample Data'!K166&gt;0),'Control Sample Data'!K166,$B$1),"")</f>
        <v/>
      </c>
      <c r="X167" s="15" t="str">
        <f>IF(SUM('Control Sample Data'!L$3:L$98)&gt;10,IF(AND(ISNUMBER('Control Sample Data'!L166),'Control Sample Data'!L166&lt;$B$1,'Control Sample Data'!L166&gt;0),'Control Sample Data'!L166,$B$1),"")</f>
        <v/>
      </c>
      <c r="Y167" s="15" t="str">
        <f>IF(SUM('Control Sample Data'!M$3:M$98)&gt;10,IF(AND(ISNUMBER('Control Sample Data'!M166),'Control Sample Data'!M166&lt;$B$1,'Control Sample Data'!M166&gt;0),'Control Sample Data'!M166,$B$1),"")</f>
        <v/>
      </c>
      <c r="AT167" s="34" t="str">
        <f t="shared" si="160"/>
        <v/>
      </c>
      <c r="AU167" s="34" t="str">
        <f t="shared" si="161"/>
        <v/>
      </c>
      <c r="AV167" s="34" t="str">
        <f t="shared" si="162"/>
        <v/>
      </c>
      <c r="AW167" s="34" t="str">
        <f t="shared" si="163"/>
        <v/>
      </c>
      <c r="AX167" s="34" t="str">
        <f t="shared" si="164"/>
        <v/>
      </c>
      <c r="AY167" s="34" t="str">
        <f t="shared" si="165"/>
        <v/>
      </c>
      <c r="AZ167" s="34" t="str">
        <f t="shared" si="166"/>
        <v/>
      </c>
      <c r="BA167" s="34" t="str">
        <f t="shared" si="167"/>
        <v/>
      </c>
      <c r="BB167" s="34" t="str">
        <f t="shared" si="168"/>
        <v/>
      </c>
      <c r="BC167" s="34" t="str">
        <f t="shared" si="169"/>
        <v/>
      </c>
      <c r="BD167" s="34" t="str">
        <f t="shared" si="172"/>
        <v/>
      </c>
      <c r="BE167" s="34" t="str">
        <f t="shared" si="173"/>
        <v/>
      </c>
      <c r="BF167" s="34" t="str">
        <f t="shared" si="174"/>
        <v/>
      </c>
      <c r="BG167" s="34" t="str">
        <f t="shared" si="175"/>
        <v/>
      </c>
      <c r="BH167" s="34" t="str">
        <f t="shared" si="176"/>
        <v/>
      </c>
      <c r="BI167" s="34" t="str">
        <f t="shared" si="177"/>
        <v/>
      </c>
      <c r="BJ167" s="34" t="str">
        <f t="shared" si="178"/>
        <v/>
      </c>
      <c r="BK167" s="34" t="str">
        <f t="shared" si="179"/>
        <v/>
      </c>
      <c r="BL167" s="34" t="str">
        <f t="shared" si="180"/>
        <v/>
      </c>
      <c r="BM167" s="34" t="str">
        <f t="shared" si="181"/>
        <v/>
      </c>
      <c r="BN167" s="36" t="e">
        <f t="shared" si="170"/>
        <v>#DIV/0!</v>
      </c>
      <c r="BO167" s="36" t="e">
        <f t="shared" si="171"/>
        <v>#DIV/0!</v>
      </c>
      <c r="BP167" s="37" t="str">
        <f t="shared" si="140"/>
        <v/>
      </c>
      <c r="BQ167" s="37" t="str">
        <f t="shared" si="141"/>
        <v/>
      </c>
      <c r="BR167" s="37" t="str">
        <f t="shared" si="142"/>
        <v/>
      </c>
      <c r="BS167" s="37" t="str">
        <f t="shared" si="143"/>
        <v/>
      </c>
      <c r="BT167" s="37" t="str">
        <f t="shared" si="144"/>
        <v/>
      </c>
      <c r="BU167" s="37" t="str">
        <f t="shared" si="145"/>
        <v/>
      </c>
      <c r="BV167" s="37" t="str">
        <f t="shared" si="146"/>
        <v/>
      </c>
      <c r="BW167" s="37" t="str">
        <f t="shared" si="147"/>
        <v/>
      </c>
      <c r="BX167" s="37" t="str">
        <f t="shared" si="148"/>
        <v/>
      </c>
      <c r="BY167" s="37" t="str">
        <f t="shared" si="149"/>
        <v/>
      </c>
      <c r="BZ167" s="37" t="str">
        <f t="shared" si="150"/>
        <v/>
      </c>
      <c r="CA167" s="37" t="str">
        <f t="shared" si="151"/>
        <v/>
      </c>
      <c r="CB167" s="37" t="str">
        <f t="shared" si="152"/>
        <v/>
      </c>
      <c r="CC167" s="37" t="str">
        <f t="shared" si="153"/>
        <v/>
      </c>
      <c r="CD167" s="37" t="str">
        <f t="shared" si="154"/>
        <v/>
      </c>
      <c r="CE167" s="37" t="str">
        <f t="shared" si="155"/>
        <v/>
      </c>
      <c r="CF167" s="37" t="str">
        <f t="shared" si="156"/>
        <v/>
      </c>
      <c r="CG167" s="37" t="str">
        <f t="shared" si="157"/>
        <v/>
      </c>
      <c r="CH167" s="37" t="str">
        <f t="shared" si="158"/>
        <v/>
      </c>
      <c r="CI167" s="37" t="str">
        <f t="shared" si="159"/>
        <v/>
      </c>
    </row>
    <row r="168" spans="1:87">
      <c r="A168" s="16"/>
      <c r="B168" s="14" t="str">
        <f>'Gene Table'!D167</f>
        <v>NM_001236</v>
      </c>
      <c r="C168" s="14" t="s">
        <v>281</v>
      </c>
      <c r="D168" s="15" t="str">
        <f>IF(SUM('Test Sample Data'!D$3:D$98)&gt;10,IF(AND(ISNUMBER('Test Sample Data'!D167),'Test Sample Data'!D167&lt;$B$1,'Test Sample Data'!D167&gt;0),'Test Sample Data'!D167,$B$1),"")</f>
        <v/>
      </c>
      <c r="E168" s="15" t="str">
        <f>IF(SUM('Test Sample Data'!E$3:E$98)&gt;10,IF(AND(ISNUMBER('Test Sample Data'!E167),'Test Sample Data'!E167&lt;$B$1,'Test Sample Data'!E167&gt;0),'Test Sample Data'!E167,$B$1),"")</f>
        <v/>
      </c>
      <c r="F168" s="15" t="str">
        <f>IF(SUM('Test Sample Data'!F$3:F$98)&gt;10,IF(AND(ISNUMBER('Test Sample Data'!F167),'Test Sample Data'!F167&lt;$B$1,'Test Sample Data'!F167&gt;0),'Test Sample Data'!F167,$B$1),"")</f>
        <v/>
      </c>
      <c r="G168" s="15" t="str">
        <f>IF(SUM('Test Sample Data'!G$3:G$98)&gt;10,IF(AND(ISNUMBER('Test Sample Data'!G167),'Test Sample Data'!G167&lt;$B$1,'Test Sample Data'!G167&gt;0),'Test Sample Data'!G167,$B$1),"")</f>
        <v/>
      </c>
      <c r="H168" s="15" t="str">
        <f>IF(SUM('Test Sample Data'!H$3:H$98)&gt;10,IF(AND(ISNUMBER('Test Sample Data'!H167),'Test Sample Data'!H167&lt;$B$1,'Test Sample Data'!H167&gt;0),'Test Sample Data'!H167,$B$1),"")</f>
        <v/>
      </c>
      <c r="I168" s="15" t="str">
        <f>IF(SUM('Test Sample Data'!I$3:I$98)&gt;10,IF(AND(ISNUMBER('Test Sample Data'!I167),'Test Sample Data'!I167&lt;$B$1,'Test Sample Data'!I167&gt;0),'Test Sample Data'!I167,$B$1),"")</f>
        <v/>
      </c>
      <c r="J168" s="15" t="str">
        <f>IF(SUM('Test Sample Data'!J$3:J$98)&gt;10,IF(AND(ISNUMBER('Test Sample Data'!J167),'Test Sample Data'!J167&lt;$B$1,'Test Sample Data'!J167&gt;0),'Test Sample Data'!J167,$B$1),"")</f>
        <v/>
      </c>
      <c r="K168" s="15" t="str">
        <f>IF(SUM('Test Sample Data'!K$3:K$98)&gt;10,IF(AND(ISNUMBER('Test Sample Data'!K167),'Test Sample Data'!K167&lt;$B$1,'Test Sample Data'!K167&gt;0),'Test Sample Data'!K167,$B$1),"")</f>
        <v/>
      </c>
      <c r="L168" s="15" t="str">
        <f>IF(SUM('Test Sample Data'!L$3:L$98)&gt;10,IF(AND(ISNUMBER('Test Sample Data'!L167),'Test Sample Data'!L167&lt;$B$1,'Test Sample Data'!L167&gt;0),'Test Sample Data'!L167,$B$1),"")</f>
        <v/>
      </c>
      <c r="M168" s="15" t="str">
        <f>IF(SUM('Test Sample Data'!M$3:M$98)&gt;10,IF(AND(ISNUMBER('Test Sample Data'!M167),'Test Sample Data'!M167&lt;$B$1,'Test Sample Data'!M167&gt;0),'Test Sample Data'!M167,$B$1),"")</f>
        <v/>
      </c>
      <c r="N168" s="15" t="str">
        <f>'Gene Table'!D167</f>
        <v>NM_001236</v>
      </c>
      <c r="O168" s="14" t="s">
        <v>281</v>
      </c>
      <c r="P168" s="15" t="str">
        <f>IF(SUM('Control Sample Data'!D$3:D$98)&gt;10,IF(AND(ISNUMBER('Control Sample Data'!D167),'Control Sample Data'!D167&lt;$B$1,'Control Sample Data'!D167&gt;0),'Control Sample Data'!D167,$B$1),"")</f>
        <v/>
      </c>
      <c r="Q168" s="15" t="str">
        <f>IF(SUM('Control Sample Data'!E$3:E$98)&gt;10,IF(AND(ISNUMBER('Control Sample Data'!E167),'Control Sample Data'!E167&lt;$B$1,'Control Sample Data'!E167&gt;0),'Control Sample Data'!E167,$B$1),"")</f>
        <v/>
      </c>
      <c r="R168" s="15" t="str">
        <f>IF(SUM('Control Sample Data'!F$3:F$98)&gt;10,IF(AND(ISNUMBER('Control Sample Data'!F167),'Control Sample Data'!F167&lt;$B$1,'Control Sample Data'!F167&gt;0),'Control Sample Data'!F167,$B$1),"")</f>
        <v/>
      </c>
      <c r="S168" s="15" t="str">
        <f>IF(SUM('Control Sample Data'!G$3:G$98)&gt;10,IF(AND(ISNUMBER('Control Sample Data'!G167),'Control Sample Data'!G167&lt;$B$1,'Control Sample Data'!G167&gt;0),'Control Sample Data'!G167,$B$1),"")</f>
        <v/>
      </c>
      <c r="T168" s="15" t="str">
        <f>IF(SUM('Control Sample Data'!H$3:H$98)&gt;10,IF(AND(ISNUMBER('Control Sample Data'!H167),'Control Sample Data'!H167&lt;$B$1,'Control Sample Data'!H167&gt;0),'Control Sample Data'!H167,$B$1),"")</f>
        <v/>
      </c>
      <c r="U168" s="15" t="str">
        <f>IF(SUM('Control Sample Data'!I$3:I$98)&gt;10,IF(AND(ISNUMBER('Control Sample Data'!I167),'Control Sample Data'!I167&lt;$B$1,'Control Sample Data'!I167&gt;0),'Control Sample Data'!I167,$B$1),"")</f>
        <v/>
      </c>
      <c r="V168" s="15" t="str">
        <f>IF(SUM('Control Sample Data'!J$3:J$98)&gt;10,IF(AND(ISNUMBER('Control Sample Data'!J167),'Control Sample Data'!J167&lt;$B$1,'Control Sample Data'!J167&gt;0),'Control Sample Data'!J167,$B$1),"")</f>
        <v/>
      </c>
      <c r="W168" s="15" t="str">
        <f>IF(SUM('Control Sample Data'!K$3:K$98)&gt;10,IF(AND(ISNUMBER('Control Sample Data'!K167),'Control Sample Data'!K167&lt;$B$1,'Control Sample Data'!K167&gt;0),'Control Sample Data'!K167,$B$1),"")</f>
        <v/>
      </c>
      <c r="X168" s="15" t="str">
        <f>IF(SUM('Control Sample Data'!L$3:L$98)&gt;10,IF(AND(ISNUMBER('Control Sample Data'!L167),'Control Sample Data'!L167&lt;$B$1,'Control Sample Data'!L167&gt;0),'Control Sample Data'!L167,$B$1),"")</f>
        <v/>
      </c>
      <c r="Y168" s="15" t="str">
        <f>IF(SUM('Control Sample Data'!M$3:M$98)&gt;10,IF(AND(ISNUMBER('Control Sample Data'!M167),'Control Sample Data'!M167&lt;$B$1,'Control Sample Data'!M167&gt;0),'Control Sample Data'!M167,$B$1),"")</f>
        <v/>
      </c>
      <c r="AT168" s="34" t="str">
        <f t="shared" si="160"/>
        <v/>
      </c>
      <c r="AU168" s="34" t="str">
        <f t="shared" si="161"/>
        <v/>
      </c>
      <c r="AV168" s="34" t="str">
        <f t="shared" si="162"/>
        <v/>
      </c>
      <c r="AW168" s="34" t="str">
        <f t="shared" si="163"/>
        <v/>
      </c>
      <c r="AX168" s="34" t="str">
        <f t="shared" si="164"/>
        <v/>
      </c>
      <c r="AY168" s="34" t="str">
        <f t="shared" si="165"/>
        <v/>
      </c>
      <c r="AZ168" s="34" t="str">
        <f t="shared" si="166"/>
        <v/>
      </c>
      <c r="BA168" s="34" t="str">
        <f t="shared" si="167"/>
        <v/>
      </c>
      <c r="BB168" s="34" t="str">
        <f t="shared" si="168"/>
        <v/>
      </c>
      <c r="BC168" s="34" t="str">
        <f t="shared" si="169"/>
        <v/>
      </c>
      <c r="BD168" s="34" t="str">
        <f t="shared" si="172"/>
        <v/>
      </c>
      <c r="BE168" s="34" t="str">
        <f t="shared" si="173"/>
        <v/>
      </c>
      <c r="BF168" s="34" t="str">
        <f t="shared" si="174"/>
        <v/>
      </c>
      <c r="BG168" s="34" t="str">
        <f t="shared" si="175"/>
        <v/>
      </c>
      <c r="BH168" s="34" t="str">
        <f t="shared" si="176"/>
        <v/>
      </c>
      <c r="BI168" s="34" t="str">
        <f t="shared" si="177"/>
        <v/>
      </c>
      <c r="BJ168" s="34" t="str">
        <f t="shared" si="178"/>
        <v/>
      </c>
      <c r="BK168" s="34" t="str">
        <f t="shared" si="179"/>
        <v/>
      </c>
      <c r="BL168" s="34" t="str">
        <f t="shared" si="180"/>
        <v/>
      </c>
      <c r="BM168" s="34" t="str">
        <f t="shared" si="181"/>
        <v/>
      </c>
      <c r="BN168" s="36" t="e">
        <f t="shared" si="170"/>
        <v>#DIV/0!</v>
      </c>
      <c r="BO168" s="36" t="e">
        <f t="shared" si="171"/>
        <v>#DIV/0!</v>
      </c>
      <c r="BP168" s="37" t="str">
        <f t="shared" si="140"/>
        <v/>
      </c>
      <c r="BQ168" s="37" t="str">
        <f t="shared" si="141"/>
        <v/>
      </c>
      <c r="BR168" s="37" t="str">
        <f t="shared" si="142"/>
        <v/>
      </c>
      <c r="BS168" s="37" t="str">
        <f t="shared" si="143"/>
        <v/>
      </c>
      <c r="BT168" s="37" t="str">
        <f t="shared" si="144"/>
        <v/>
      </c>
      <c r="BU168" s="37" t="str">
        <f t="shared" si="145"/>
        <v/>
      </c>
      <c r="BV168" s="37" t="str">
        <f t="shared" si="146"/>
        <v/>
      </c>
      <c r="BW168" s="37" t="str">
        <f t="shared" si="147"/>
        <v/>
      </c>
      <c r="BX168" s="37" t="str">
        <f t="shared" si="148"/>
        <v/>
      </c>
      <c r="BY168" s="37" t="str">
        <f t="shared" si="149"/>
        <v/>
      </c>
      <c r="BZ168" s="37" t="str">
        <f t="shared" si="150"/>
        <v/>
      </c>
      <c r="CA168" s="37" t="str">
        <f t="shared" si="151"/>
        <v/>
      </c>
      <c r="CB168" s="37" t="str">
        <f t="shared" si="152"/>
        <v/>
      </c>
      <c r="CC168" s="37" t="str">
        <f t="shared" si="153"/>
        <v/>
      </c>
      <c r="CD168" s="37" t="str">
        <f t="shared" si="154"/>
        <v/>
      </c>
      <c r="CE168" s="37" t="str">
        <f t="shared" si="155"/>
        <v/>
      </c>
      <c r="CF168" s="37" t="str">
        <f t="shared" si="156"/>
        <v/>
      </c>
      <c r="CG168" s="37" t="str">
        <f t="shared" si="157"/>
        <v/>
      </c>
      <c r="CH168" s="37" t="str">
        <f t="shared" si="158"/>
        <v/>
      </c>
      <c r="CI168" s="37" t="str">
        <f t="shared" si="159"/>
        <v/>
      </c>
    </row>
    <row r="169" spans="1:87">
      <c r="A169" s="16"/>
      <c r="B169" s="14" t="str">
        <f>'Gene Table'!D168</f>
        <v>NM_001757</v>
      </c>
      <c r="C169" s="14" t="s">
        <v>285</v>
      </c>
      <c r="D169" s="15" t="str">
        <f>IF(SUM('Test Sample Data'!D$3:D$98)&gt;10,IF(AND(ISNUMBER('Test Sample Data'!D168),'Test Sample Data'!D168&lt;$B$1,'Test Sample Data'!D168&gt;0),'Test Sample Data'!D168,$B$1),"")</f>
        <v/>
      </c>
      <c r="E169" s="15" t="str">
        <f>IF(SUM('Test Sample Data'!E$3:E$98)&gt;10,IF(AND(ISNUMBER('Test Sample Data'!E168),'Test Sample Data'!E168&lt;$B$1,'Test Sample Data'!E168&gt;0),'Test Sample Data'!E168,$B$1),"")</f>
        <v/>
      </c>
      <c r="F169" s="15" t="str">
        <f>IF(SUM('Test Sample Data'!F$3:F$98)&gt;10,IF(AND(ISNUMBER('Test Sample Data'!F168),'Test Sample Data'!F168&lt;$B$1,'Test Sample Data'!F168&gt;0),'Test Sample Data'!F168,$B$1),"")</f>
        <v/>
      </c>
      <c r="G169" s="15" t="str">
        <f>IF(SUM('Test Sample Data'!G$3:G$98)&gt;10,IF(AND(ISNUMBER('Test Sample Data'!G168),'Test Sample Data'!G168&lt;$B$1,'Test Sample Data'!G168&gt;0),'Test Sample Data'!G168,$B$1),"")</f>
        <v/>
      </c>
      <c r="H169" s="15" t="str">
        <f>IF(SUM('Test Sample Data'!H$3:H$98)&gt;10,IF(AND(ISNUMBER('Test Sample Data'!H168),'Test Sample Data'!H168&lt;$B$1,'Test Sample Data'!H168&gt;0),'Test Sample Data'!H168,$B$1),"")</f>
        <v/>
      </c>
      <c r="I169" s="15" t="str">
        <f>IF(SUM('Test Sample Data'!I$3:I$98)&gt;10,IF(AND(ISNUMBER('Test Sample Data'!I168),'Test Sample Data'!I168&lt;$B$1,'Test Sample Data'!I168&gt;0),'Test Sample Data'!I168,$B$1),"")</f>
        <v/>
      </c>
      <c r="J169" s="15" t="str">
        <f>IF(SUM('Test Sample Data'!J$3:J$98)&gt;10,IF(AND(ISNUMBER('Test Sample Data'!J168),'Test Sample Data'!J168&lt;$B$1,'Test Sample Data'!J168&gt;0),'Test Sample Data'!J168,$B$1),"")</f>
        <v/>
      </c>
      <c r="K169" s="15" t="str">
        <f>IF(SUM('Test Sample Data'!K$3:K$98)&gt;10,IF(AND(ISNUMBER('Test Sample Data'!K168),'Test Sample Data'!K168&lt;$B$1,'Test Sample Data'!K168&gt;0),'Test Sample Data'!K168,$B$1),"")</f>
        <v/>
      </c>
      <c r="L169" s="15" t="str">
        <f>IF(SUM('Test Sample Data'!L$3:L$98)&gt;10,IF(AND(ISNUMBER('Test Sample Data'!L168),'Test Sample Data'!L168&lt;$B$1,'Test Sample Data'!L168&gt;0),'Test Sample Data'!L168,$B$1),"")</f>
        <v/>
      </c>
      <c r="M169" s="15" t="str">
        <f>IF(SUM('Test Sample Data'!M$3:M$98)&gt;10,IF(AND(ISNUMBER('Test Sample Data'!M168),'Test Sample Data'!M168&lt;$B$1,'Test Sample Data'!M168&gt;0),'Test Sample Data'!M168,$B$1),"")</f>
        <v/>
      </c>
      <c r="N169" s="15" t="str">
        <f>'Gene Table'!D168</f>
        <v>NM_001757</v>
      </c>
      <c r="O169" s="14" t="s">
        <v>285</v>
      </c>
      <c r="P169" s="15" t="str">
        <f>IF(SUM('Control Sample Data'!D$3:D$98)&gt;10,IF(AND(ISNUMBER('Control Sample Data'!D168),'Control Sample Data'!D168&lt;$B$1,'Control Sample Data'!D168&gt;0),'Control Sample Data'!D168,$B$1),"")</f>
        <v/>
      </c>
      <c r="Q169" s="15" t="str">
        <f>IF(SUM('Control Sample Data'!E$3:E$98)&gt;10,IF(AND(ISNUMBER('Control Sample Data'!E168),'Control Sample Data'!E168&lt;$B$1,'Control Sample Data'!E168&gt;0),'Control Sample Data'!E168,$B$1),"")</f>
        <v/>
      </c>
      <c r="R169" s="15" t="str">
        <f>IF(SUM('Control Sample Data'!F$3:F$98)&gt;10,IF(AND(ISNUMBER('Control Sample Data'!F168),'Control Sample Data'!F168&lt;$B$1,'Control Sample Data'!F168&gt;0),'Control Sample Data'!F168,$B$1),"")</f>
        <v/>
      </c>
      <c r="S169" s="15" t="str">
        <f>IF(SUM('Control Sample Data'!G$3:G$98)&gt;10,IF(AND(ISNUMBER('Control Sample Data'!G168),'Control Sample Data'!G168&lt;$B$1,'Control Sample Data'!G168&gt;0),'Control Sample Data'!G168,$B$1),"")</f>
        <v/>
      </c>
      <c r="T169" s="15" t="str">
        <f>IF(SUM('Control Sample Data'!H$3:H$98)&gt;10,IF(AND(ISNUMBER('Control Sample Data'!H168),'Control Sample Data'!H168&lt;$B$1,'Control Sample Data'!H168&gt;0),'Control Sample Data'!H168,$B$1),"")</f>
        <v/>
      </c>
      <c r="U169" s="15" t="str">
        <f>IF(SUM('Control Sample Data'!I$3:I$98)&gt;10,IF(AND(ISNUMBER('Control Sample Data'!I168),'Control Sample Data'!I168&lt;$B$1,'Control Sample Data'!I168&gt;0),'Control Sample Data'!I168,$B$1),"")</f>
        <v/>
      </c>
      <c r="V169" s="15" t="str">
        <f>IF(SUM('Control Sample Data'!J$3:J$98)&gt;10,IF(AND(ISNUMBER('Control Sample Data'!J168),'Control Sample Data'!J168&lt;$B$1,'Control Sample Data'!J168&gt;0),'Control Sample Data'!J168,$B$1),"")</f>
        <v/>
      </c>
      <c r="W169" s="15" t="str">
        <f>IF(SUM('Control Sample Data'!K$3:K$98)&gt;10,IF(AND(ISNUMBER('Control Sample Data'!K168),'Control Sample Data'!K168&lt;$B$1,'Control Sample Data'!K168&gt;0),'Control Sample Data'!K168,$B$1),"")</f>
        <v/>
      </c>
      <c r="X169" s="15" t="str">
        <f>IF(SUM('Control Sample Data'!L$3:L$98)&gt;10,IF(AND(ISNUMBER('Control Sample Data'!L168),'Control Sample Data'!L168&lt;$B$1,'Control Sample Data'!L168&gt;0),'Control Sample Data'!L168,$B$1),"")</f>
        <v/>
      </c>
      <c r="Y169" s="15" t="str">
        <f>IF(SUM('Control Sample Data'!M$3:M$98)&gt;10,IF(AND(ISNUMBER('Control Sample Data'!M168),'Control Sample Data'!M168&lt;$B$1,'Control Sample Data'!M168&gt;0),'Control Sample Data'!M168,$B$1),"")</f>
        <v/>
      </c>
      <c r="AT169" s="34" t="str">
        <f t="shared" si="160"/>
        <v/>
      </c>
      <c r="AU169" s="34" t="str">
        <f t="shared" si="161"/>
        <v/>
      </c>
      <c r="AV169" s="34" t="str">
        <f t="shared" si="162"/>
        <v/>
      </c>
      <c r="AW169" s="34" t="str">
        <f t="shared" si="163"/>
        <v/>
      </c>
      <c r="AX169" s="34" t="str">
        <f t="shared" si="164"/>
        <v/>
      </c>
      <c r="AY169" s="34" t="str">
        <f t="shared" si="165"/>
        <v/>
      </c>
      <c r="AZ169" s="34" t="str">
        <f t="shared" si="166"/>
        <v/>
      </c>
      <c r="BA169" s="34" t="str">
        <f t="shared" si="167"/>
        <v/>
      </c>
      <c r="BB169" s="34" t="str">
        <f t="shared" si="168"/>
        <v/>
      </c>
      <c r="BC169" s="34" t="str">
        <f t="shared" si="169"/>
        <v/>
      </c>
      <c r="BD169" s="34" t="str">
        <f t="shared" si="172"/>
        <v/>
      </c>
      <c r="BE169" s="34" t="str">
        <f t="shared" si="173"/>
        <v/>
      </c>
      <c r="BF169" s="34" t="str">
        <f t="shared" si="174"/>
        <v/>
      </c>
      <c r="BG169" s="34" t="str">
        <f t="shared" si="175"/>
        <v/>
      </c>
      <c r="BH169" s="34" t="str">
        <f t="shared" si="176"/>
        <v/>
      </c>
      <c r="BI169" s="34" t="str">
        <f t="shared" si="177"/>
        <v/>
      </c>
      <c r="BJ169" s="34" t="str">
        <f t="shared" si="178"/>
        <v/>
      </c>
      <c r="BK169" s="34" t="str">
        <f t="shared" si="179"/>
        <v/>
      </c>
      <c r="BL169" s="34" t="str">
        <f t="shared" si="180"/>
        <v/>
      </c>
      <c r="BM169" s="34" t="str">
        <f t="shared" si="181"/>
        <v/>
      </c>
      <c r="BN169" s="36" t="e">
        <f t="shared" si="170"/>
        <v>#DIV/0!</v>
      </c>
      <c r="BO169" s="36" t="e">
        <f t="shared" si="171"/>
        <v>#DIV/0!</v>
      </c>
      <c r="BP169" s="37" t="str">
        <f t="shared" si="140"/>
        <v/>
      </c>
      <c r="BQ169" s="37" t="str">
        <f t="shared" si="141"/>
        <v/>
      </c>
      <c r="BR169" s="37" t="str">
        <f t="shared" si="142"/>
        <v/>
      </c>
      <c r="BS169" s="37" t="str">
        <f t="shared" si="143"/>
        <v/>
      </c>
      <c r="BT169" s="37" t="str">
        <f t="shared" si="144"/>
        <v/>
      </c>
      <c r="BU169" s="37" t="str">
        <f t="shared" si="145"/>
        <v/>
      </c>
      <c r="BV169" s="37" t="str">
        <f t="shared" si="146"/>
        <v/>
      </c>
      <c r="BW169" s="37" t="str">
        <f t="shared" si="147"/>
        <v/>
      </c>
      <c r="BX169" s="37" t="str">
        <f t="shared" si="148"/>
        <v/>
      </c>
      <c r="BY169" s="37" t="str">
        <f t="shared" si="149"/>
        <v/>
      </c>
      <c r="BZ169" s="37" t="str">
        <f t="shared" si="150"/>
        <v/>
      </c>
      <c r="CA169" s="37" t="str">
        <f t="shared" si="151"/>
        <v/>
      </c>
      <c r="CB169" s="37" t="str">
        <f t="shared" si="152"/>
        <v/>
      </c>
      <c r="CC169" s="37" t="str">
        <f t="shared" si="153"/>
        <v/>
      </c>
      <c r="CD169" s="37" t="str">
        <f t="shared" si="154"/>
        <v/>
      </c>
      <c r="CE169" s="37" t="str">
        <f t="shared" si="155"/>
        <v/>
      </c>
      <c r="CF169" s="37" t="str">
        <f t="shared" si="156"/>
        <v/>
      </c>
      <c r="CG169" s="37" t="str">
        <f t="shared" si="157"/>
        <v/>
      </c>
      <c r="CH169" s="37" t="str">
        <f t="shared" si="158"/>
        <v/>
      </c>
      <c r="CI169" s="37" t="str">
        <f t="shared" si="159"/>
        <v/>
      </c>
    </row>
    <row r="170" spans="1:87">
      <c r="A170" s="16"/>
      <c r="B170" s="14" t="str">
        <f>'Gene Table'!D169</f>
        <v>NM_003747</v>
      </c>
      <c r="C170" s="14" t="s">
        <v>289</v>
      </c>
      <c r="D170" s="15" t="str">
        <f>IF(SUM('Test Sample Data'!D$3:D$98)&gt;10,IF(AND(ISNUMBER('Test Sample Data'!D169),'Test Sample Data'!D169&lt;$B$1,'Test Sample Data'!D169&gt;0),'Test Sample Data'!D169,$B$1),"")</f>
        <v/>
      </c>
      <c r="E170" s="15" t="str">
        <f>IF(SUM('Test Sample Data'!E$3:E$98)&gt;10,IF(AND(ISNUMBER('Test Sample Data'!E169),'Test Sample Data'!E169&lt;$B$1,'Test Sample Data'!E169&gt;0),'Test Sample Data'!E169,$B$1),"")</f>
        <v/>
      </c>
      <c r="F170" s="15" t="str">
        <f>IF(SUM('Test Sample Data'!F$3:F$98)&gt;10,IF(AND(ISNUMBER('Test Sample Data'!F169),'Test Sample Data'!F169&lt;$B$1,'Test Sample Data'!F169&gt;0),'Test Sample Data'!F169,$B$1),"")</f>
        <v/>
      </c>
      <c r="G170" s="15" t="str">
        <f>IF(SUM('Test Sample Data'!G$3:G$98)&gt;10,IF(AND(ISNUMBER('Test Sample Data'!G169),'Test Sample Data'!G169&lt;$B$1,'Test Sample Data'!G169&gt;0),'Test Sample Data'!G169,$B$1),"")</f>
        <v/>
      </c>
      <c r="H170" s="15" t="str">
        <f>IF(SUM('Test Sample Data'!H$3:H$98)&gt;10,IF(AND(ISNUMBER('Test Sample Data'!H169),'Test Sample Data'!H169&lt;$B$1,'Test Sample Data'!H169&gt;0),'Test Sample Data'!H169,$B$1),"")</f>
        <v/>
      </c>
      <c r="I170" s="15" t="str">
        <f>IF(SUM('Test Sample Data'!I$3:I$98)&gt;10,IF(AND(ISNUMBER('Test Sample Data'!I169),'Test Sample Data'!I169&lt;$B$1,'Test Sample Data'!I169&gt;0),'Test Sample Data'!I169,$B$1),"")</f>
        <v/>
      </c>
      <c r="J170" s="15" t="str">
        <f>IF(SUM('Test Sample Data'!J$3:J$98)&gt;10,IF(AND(ISNUMBER('Test Sample Data'!J169),'Test Sample Data'!J169&lt;$B$1,'Test Sample Data'!J169&gt;0),'Test Sample Data'!J169,$B$1),"")</f>
        <v/>
      </c>
      <c r="K170" s="15" t="str">
        <f>IF(SUM('Test Sample Data'!K$3:K$98)&gt;10,IF(AND(ISNUMBER('Test Sample Data'!K169),'Test Sample Data'!K169&lt;$B$1,'Test Sample Data'!K169&gt;0),'Test Sample Data'!K169,$B$1),"")</f>
        <v/>
      </c>
      <c r="L170" s="15" t="str">
        <f>IF(SUM('Test Sample Data'!L$3:L$98)&gt;10,IF(AND(ISNUMBER('Test Sample Data'!L169),'Test Sample Data'!L169&lt;$B$1,'Test Sample Data'!L169&gt;0),'Test Sample Data'!L169,$B$1),"")</f>
        <v/>
      </c>
      <c r="M170" s="15" t="str">
        <f>IF(SUM('Test Sample Data'!M$3:M$98)&gt;10,IF(AND(ISNUMBER('Test Sample Data'!M169),'Test Sample Data'!M169&lt;$B$1,'Test Sample Data'!M169&gt;0),'Test Sample Data'!M169,$B$1),"")</f>
        <v/>
      </c>
      <c r="N170" s="15" t="str">
        <f>'Gene Table'!D169</f>
        <v>NM_003747</v>
      </c>
      <c r="O170" s="14" t="s">
        <v>289</v>
      </c>
      <c r="P170" s="15" t="str">
        <f>IF(SUM('Control Sample Data'!D$3:D$98)&gt;10,IF(AND(ISNUMBER('Control Sample Data'!D169),'Control Sample Data'!D169&lt;$B$1,'Control Sample Data'!D169&gt;0),'Control Sample Data'!D169,$B$1),"")</f>
        <v/>
      </c>
      <c r="Q170" s="15" t="str">
        <f>IF(SUM('Control Sample Data'!E$3:E$98)&gt;10,IF(AND(ISNUMBER('Control Sample Data'!E169),'Control Sample Data'!E169&lt;$B$1,'Control Sample Data'!E169&gt;0),'Control Sample Data'!E169,$B$1),"")</f>
        <v/>
      </c>
      <c r="R170" s="15" t="str">
        <f>IF(SUM('Control Sample Data'!F$3:F$98)&gt;10,IF(AND(ISNUMBER('Control Sample Data'!F169),'Control Sample Data'!F169&lt;$B$1,'Control Sample Data'!F169&gt;0),'Control Sample Data'!F169,$B$1),"")</f>
        <v/>
      </c>
      <c r="S170" s="15" t="str">
        <f>IF(SUM('Control Sample Data'!G$3:G$98)&gt;10,IF(AND(ISNUMBER('Control Sample Data'!G169),'Control Sample Data'!G169&lt;$B$1,'Control Sample Data'!G169&gt;0),'Control Sample Data'!G169,$B$1),"")</f>
        <v/>
      </c>
      <c r="T170" s="15" t="str">
        <f>IF(SUM('Control Sample Data'!H$3:H$98)&gt;10,IF(AND(ISNUMBER('Control Sample Data'!H169),'Control Sample Data'!H169&lt;$B$1,'Control Sample Data'!H169&gt;0),'Control Sample Data'!H169,$B$1),"")</f>
        <v/>
      </c>
      <c r="U170" s="15" t="str">
        <f>IF(SUM('Control Sample Data'!I$3:I$98)&gt;10,IF(AND(ISNUMBER('Control Sample Data'!I169),'Control Sample Data'!I169&lt;$B$1,'Control Sample Data'!I169&gt;0),'Control Sample Data'!I169,$B$1),"")</f>
        <v/>
      </c>
      <c r="V170" s="15" t="str">
        <f>IF(SUM('Control Sample Data'!J$3:J$98)&gt;10,IF(AND(ISNUMBER('Control Sample Data'!J169),'Control Sample Data'!J169&lt;$B$1,'Control Sample Data'!J169&gt;0),'Control Sample Data'!J169,$B$1),"")</f>
        <v/>
      </c>
      <c r="W170" s="15" t="str">
        <f>IF(SUM('Control Sample Data'!K$3:K$98)&gt;10,IF(AND(ISNUMBER('Control Sample Data'!K169),'Control Sample Data'!K169&lt;$B$1,'Control Sample Data'!K169&gt;0),'Control Sample Data'!K169,$B$1),"")</f>
        <v/>
      </c>
      <c r="X170" s="15" t="str">
        <f>IF(SUM('Control Sample Data'!L$3:L$98)&gt;10,IF(AND(ISNUMBER('Control Sample Data'!L169),'Control Sample Data'!L169&lt;$B$1,'Control Sample Data'!L169&gt;0),'Control Sample Data'!L169,$B$1),"")</f>
        <v/>
      </c>
      <c r="Y170" s="15" t="str">
        <f>IF(SUM('Control Sample Data'!M$3:M$98)&gt;10,IF(AND(ISNUMBER('Control Sample Data'!M169),'Control Sample Data'!M169&lt;$B$1,'Control Sample Data'!M169&gt;0),'Control Sample Data'!M169,$B$1),"")</f>
        <v/>
      </c>
      <c r="AT170" s="34" t="str">
        <f t="shared" si="160"/>
        <v/>
      </c>
      <c r="AU170" s="34" t="str">
        <f t="shared" si="161"/>
        <v/>
      </c>
      <c r="AV170" s="34" t="str">
        <f t="shared" si="162"/>
        <v/>
      </c>
      <c r="AW170" s="34" t="str">
        <f t="shared" si="163"/>
        <v/>
      </c>
      <c r="AX170" s="34" t="str">
        <f t="shared" si="164"/>
        <v/>
      </c>
      <c r="AY170" s="34" t="str">
        <f t="shared" si="165"/>
        <v/>
      </c>
      <c r="AZ170" s="34" t="str">
        <f t="shared" si="166"/>
        <v/>
      </c>
      <c r="BA170" s="34" t="str">
        <f t="shared" si="167"/>
        <v/>
      </c>
      <c r="BB170" s="34" t="str">
        <f t="shared" si="168"/>
        <v/>
      </c>
      <c r="BC170" s="34" t="str">
        <f t="shared" si="169"/>
        <v/>
      </c>
      <c r="BD170" s="34" t="str">
        <f t="shared" si="172"/>
        <v/>
      </c>
      <c r="BE170" s="34" t="str">
        <f t="shared" si="173"/>
        <v/>
      </c>
      <c r="BF170" s="34" t="str">
        <f t="shared" si="174"/>
        <v/>
      </c>
      <c r="BG170" s="34" t="str">
        <f t="shared" si="175"/>
        <v/>
      </c>
      <c r="BH170" s="34" t="str">
        <f t="shared" si="176"/>
        <v/>
      </c>
      <c r="BI170" s="34" t="str">
        <f t="shared" si="177"/>
        <v/>
      </c>
      <c r="BJ170" s="34" t="str">
        <f t="shared" si="178"/>
        <v/>
      </c>
      <c r="BK170" s="34" t="str">
        <f t="shared" si="179"/>
        <v/>
      </c>
      <c r="BL170" s="34" t="str">
        <f t="shared" si="180"/>
        <v/>
      </c>
      <c r="BM170" s="34" t="str">
        <f t="shared" si="181"/>
        <v/>
      </c>
      <c r="BN170" s="36" t="e">
        <f t="shared" si="170"/>
        <v>#DIV/0!</v>
      </c>
      <c r="BO170" s="36" t="e">
        <f t="shared" si="171"/>
        <v>#DIV/0!</v>
      </c>
      <c r="BP170" s="37" t="str">
        <f t="shared" si="140"/>
        <v/>
      </c>
      <c r="BQ170" s="37" t="str">
        <f t="shared" si="141"/>
        <v/>
      </c>
      <c r="BR170" s="37" t="str">
        <f t="shared" si="142"/>
        <v/>
      </c>
      <c r="BS170" s="37" t="str">
        <f t="shared" si="143"/>
        <v/>
      </c>
      <c r="BT170" s="37" t="str">
        <f t="shared" si="144"/>
        <v/>
      </c>
      <c r="BU170" s="37" t="str">
        <f t="shared" si="145"/>
        <v/>
      </c>
      <c r="BV170" s="37" t="str">
        <f t="shared" si="146"/>
        <v/>
      </c>
      <c r="BW170" s="37" t="str">
        <f t="shared" si="147"/>
        <v/>
      </c>
      <c r="BX170" s="37" t="str">
        <f t="shared" si="148"/>
        <v/>
      </c>
      <c r="BY170" s="37" t="str">
        <f t="shared" si="149"/>
        <v/>
      </c>
      <c r="BZ170" s="37" t="str">
        <f t="shared" si="150"/>
        <v/>
      </c>
      <c r="CA170" s="37" t="str">
        <f t="shared" si="151"/>
        <v/>
      </c>
      <c r="CB170" s="37" t="str">
        <f t="shared" si="152"/>
        <v/>
      </c>
      <c r="CC170" s="37" t="str">
        <f t="shared" si="153"/>
        <v/>
      </c>
      <c r="CD170" s="37" t="str">
        <f t="shared" si="154"/>
        <v/>
      </c>
      <c r="CE170" s="37" t="str">
        <f t="shared" si="155"/>
        <v/>
      </c>
      <c r="CF170" s="37" t="str">
        <f t="shared" si="156"/>
        <v/>
      </c>
      <c r="CG170" s="37" t="str">
        <f t="shared" si="157"/>
        <v/>
      </c>
      <c r="CH170" s="37" t="str">
        <f t="shared" si="158"/>
        <v/>
      </c>
      <c r="CI170" s="37" t="str">
        <f t="shared" si="159"/>
        <v/>
      </c>
    </row>
    <row r="171" spans="1:87">
      <c r="A171" s="16"/>
      <c r="B171" s="14" t="str">
        <f>'Gene Table'!D170</f>
        <v>NM_003742</v>
      </c>
      <c r="C171" s="14" t="s">
        <v>293</v>
      </c>
      <c r="D171" s="15" t="str">
        <f>IF(SUM('Test Sample Data'!D$3:D$98)&gt;10,IF(AND(ISNUMBER('Test Sample Data'!D170),'Test Sample Data'!D170&lt;$B$1,'Test Sample Data'!D170&gt;0),'Test Sample Data'!D170,$B$1),"")</f>
        <v/>
      </c>
      <c r="E171" s="15" t="str">
        <f>IF(SUM('Test Sample Data'!E$3:E$98)&gt;10,IF(AND(ISNUMBER('Test Sample Data'!E170),'Test Sample Data'!E170&lt;$B$1,'Test Sample Data'!E170&gt;0),'Test Sample Data'!E170,$B$1),"")</f>
        <v/>
      </c>
      <c r="F171" s="15" t="str">
        <f>IF(SUM('Test Sample Data'!F$3:F$98)&gt;10,IF(AND(ISNUMBER('Test Sample Data'!F170),'Test Sample Data'!F170&lt;$B$1,'Test Sample Data'!F170&gt;0),'Test Sample Data'!F170,$B$1),"")</f>
        <v/>
      </c>
      <c r="G171" s="15" t="str">
        <f>IF(SUM('Test Sample Data'!G$3:G$98)&gt;10,IF(AND(ISNUMBER('Test Sample Data'!G170),'Test Sample Data'!G170&lt;$B$1,'Test Sample Data'!G170&gt;0),'Test Sample Data'!G170,$B$1),"")</f>
        <v/>
      </c>
      <c r="H171" s="15" t="str">
        <f>IF(SUM('Test Sample Data'!H$3:H$98)&gt;10,IF(AND(ISNUMBER('Test Sample Data'!H170),'Test Sample Data'!H170&lt;$B$1,'Test Sample Data'!H170&gt;0),'Test Sample Data'!H170,$B$1),"")</f>
        <v/>
      </c>
      <c r="I171" s="15" t="str">
        <f>IF(SUM('Test Sample Data'!I$3:I$98)&gt;10,IF(AND(ISNUMBER('Test Sample Data'!I170),'Test Sample Data'!I170&lt;$B$1,'Test Sample Data'!I170&gt;0),'Test Sample Data'!I170,$B$1),"")</f>
        <v/>
      </c>
      <c r="J171" s="15" t="str">
        <f>IF(SUM('Test Sample Data'!J$3:J$98)&gt;10,IF(AND(ISNUMBER('Test Sample Data'!J170),'Test Sample Data'!J170&lt;$B$1,'Test Sample Data'!J170&gt;0),'Test Sample Data'!J170,$B$1),"")</f>
        <v/>
      </c>
      <c r="K171" s="15" t="str">
        <f>IF(SUM('Test Sample Data'!K$3:K$98)&gt;10,IF(AND(ISNUMBER('Test Sample Data'!K170),'Test Sample Data'!K170&lt;$B$1,'Test Sample Data'!K170&gt;0),'Test Sample Data'!K170,$B$1),"")</f>
        <v/>
      </c>
      <c r="L171" s="15" t="str">
        <f>IF(SUM('Test Sample Data'!L$3:L$98)&gt;10,IF(AND(ISNUMBER('Test Sample Data'!L170),'Test Sample Data'!L170&lt;$B$1,'Test Sample Data'!L170&gt;0),'Test Sample Data'!L170,$B$1),"")</f>
        <v/>
      </c>
      <c r="M171" s="15" t="str">
        <f>IF(SUM('Test Sample Data'!M$3:M$98)&gt;10,IF(AND(ISNUMBER('Test Sample Data'!M170),'Test Sample Data'!M170&lt;$B$1,'Test Sample Data'!M170&gt;0),'Test Sample Data'!M170,$B$1),"")</f>
        <v/>
      </c>
      <c r="N171" s="15" t="str">
        <f>'Gene Table'!D170</f>
        <v>NM_003742</v>
      </c>
      <c r="O171" s="14" t="s">
        <v>293</v>
      </c>
      <c r="P171" s="15" t="str">
        <f>IF(SUM('Control Sample Data'!D$3:D$98)&gt;10,IF(AND(ISNUMBER('Control Sample Data'!D170),'Control Sample Data'!D170&lt;$B$1,'Control Sample Data'!D170&gt;0),'Control Sample Data'!D170,$B$1),"")</f>
        <v/>
      </c>
      <c r="Q171" s="15" t="str">
        <f>IF(SUM('Control Sample Data'!E$3:E$98)&gt;10,IF(AND(ISNUMBER('Control Sample Data'!E170),'Control Sample Data'!E170&lt;$B$1,'Control Sample Data'!E170&gt;0),'Control Sample Data'!E170,$B$1),"")</f>
        <v/>
      </c>
      <c r="R171" s="15" t="str">
        <f>IF(SUM('Control Sample Data'!F$3:F$98)&gt;10,IF(AND(ISNUMBER('Control Sample Data'!F170),'Control Sample Data'!F170&lt;$B$1,'Control Sample Data'!F170&gt;0),'Control Sample Data'!F170,$B$1),"")</f>
        <v/>
      </c>
      <c r="S171" s="15" t="str">
        <f>IF(SUM('Control Sample Data'!G$3:G$98)&gt;10,IF(AND(ISNUMBER('Control Sample Data'!G170),'Control Sample Data'!G170&lt;$B$1,'Control Sample Data'!G170&gt;0),'Control Sample Data'!G170,$B$1),"")</f>
        <v/>
      </c>
      <c r="T171" s="15" t="str">
        <f>IF(SUM('Control Sample Data'!H$3:H$98)&gt;10,IF(AND(ISNUMBER('Control Sample Data'!H170),'Control Sample Data'!H170&lt;$B$1,'Control Sample Data'!H170&gt;0),'Control Sample Data'!H170,$B$1),"")</f>
        <v/>
      </c>
      <c r="U171" s="15" t="str">
        <f>IF(SUM('Control Sample Data'!I$3:I$98)&gt;10,IF(AND(ISNUMBER('Control Sample Data'!I170),'Control Sample Data'!I170&lt;$B$1,'Control Sample Data'!I170&gt;0),'Control Sample Data'!I170,$B$1),"")</f>
        <v/>
      </c>
      <c r="V171" s="15" t="str">
        <f>IF(SUM('Control Sample Data'!J$3:J$98)&gt;10,IF(AND(ISNUMBER('Control Sample Data'!J170),'Control Sample Data'!J170&lt;$B$1,'Control Sample Data'!J170&gt;0),'Control Sample Data'!J170,$B$1),"")</f>
        <v/>
      </c>
      <c r="W171" s="15" t="str">
        <f>IF(SUM('Control Sample Data'!K$3:K$98)&gt;10,IF(AND(ISNUMBER('Control Sample Data'!K170),'Control Sample Data'!K170&lt;$B$1,'Control Sample Data'!K170&gt;0),'Control Sample Data'!K170,$B$1),"")</f>
        <v/>
      </c>
      <c r="X171" s="15" t="str">
        <f>IF(SUM('Control Sample Data'!L$3:L$98)&gt;10,IF(AND(ISNUMBER('Control Sample Data'!L170),'Control Sample Data'!L170&lt;$B$1,'Control Sample Data'!L170&gt;0),'Control Sample Data'!L170,$B$1),"")</f>
        <v/>
      </c>
      <c r="Y171" s="15" t="str">
        <f>IF(SUM('Control Sample Data'!M$3:M$98)&gt;10,IF(AND(ISNUMBER('Control Sample Data'!M170),'Control Sample Data'!M170&lt;$B$1,'Control Sample Data'!M170&gt;0),'Control Sample Data'!M170,$B$1),"")</f>
        <v/>
      </c>
      <c r="AT171" s="34" t="str">
        <f t="shared" si="160"/>
        <v/>
      </c>
      <c r="AU171" s="34" t="str">
        <f t="shared" si="161"/>
        <v/>
      </c>
      <c r="AV171" s="34" t="str">
        <f t="shared" si="162"/>
        <v/>
      </c>
      <c r="AW171" s="34" t="str">
        <f t="shared" si="163"/>
        <v/>
      </c>
      <c r="AX171" s="34" t="str">
        <f t="shared" si="164"/>
        <v/>
      </c>
      <c r="AY171" s="34" t="str">
        <f t="shared" si="165"/>
        <v/>
      </c>
      <c r="AZ171" s="34" t="str">
        <f t="shared" si="166"/>
        <v/>
      </c>
      <c r="BA171" s="34" t="str">
        <f t="shared" si="167"/>
        <v/>
      </c>
      <c r="BB171" s="34" t="str">
        <f t="shared" si="168"/>
        <v/>
      </c>
      <c r="BC171" s="34" t="str">
        <f t="shared" si="169"/>
        <v/>
      </c>
      <c r="BD171" s="34" t="str">
        <f t="shared" si="172"/>
        <v/>
      </c>
      <c r="BE171" s="34" t="str">
        <f t="shared" si="173"/>
        <v/>
      </c>
      <c r="BF171" s="34" t="str">
        <f t="shared" si="174"/>
        <v/>
      </c>
      <c r="BG171" s="34" t="str">
        <f t="shared" si="175"/>
        <v/>
      </c>
      <c r="BH171" s="34" t="str">
        <f t="shared" si="176"/>
        <v/>
      </c>
      <c r="BI171" s="34" t="str">
        <f t="shared" si="177"/>
        <v/>
      </c>
      <c r="BJ171" s="34" t="str">
        <f t="shared" si="178"/>
        <v/>
      </c>
      <c r="BK171" s="34" t="str">
        <f t="shared" si="179"/>
        <v/>
      </c>
      <c r="BL171" s="34" t="str">
        <f t="shared" si="180"/>
        <v/>
      </c>
      <c r="BM171" s="34" t="str">
        <f t="shared" si="181"/>
        <v/>
      </c>
      <c r="BN171" s="36" t="e">
        <f t="shared" si="170"/>
        <v>#DIV/0!</v>
      </c>
      <c r="BO171" s="36" t="e">
        <f t="shared" si="171"/>
        <v>#DIV/0!</v>
      </c>
      <c r="BP171" s="37" t="str">
        <f t="shared" si="140"/>
        <v/>
      </c>
      <c r="BQ171" s="37" t="str">
        <f t="shared" si="141"/>
        <v/>
      </c>
      <c r="BR171" s="37" t="str">
        <f t="shared" si="142"/>
        <v/>
      </c>
      <c r="BS171" s="37" t="str">
        <f t="shared" si="143"/>
        <v/>
      </c>
      <c r="BT171" s="37" t="str">
        <f t="shared" si="144"/>
        <v/>
      </c>
      <c r="BU171" s="37" t="str">
        <f t="shared" si="145"/>
        <v/>
      </c>
      <c r="BV171" s="37" t="str">
        <f t="shared" si="146"/>
        <v/>
      </c>
      <c r="BW171" s="37" t="str">
        <f t="shared" si="147"/>
        <v/>
      </c>
      <c r="BX171" s="37" t="str">
        <f t="shared" si="148"/>
        <v/>
      </c>
      <c r="BY171" s="37" t="str">
        <f t="shared" si="149"/>
        <v/>
      </c>
      <c r="BZ171" s="37" t="str">
        <f t="shared" si="150"/>
        <v/>
      </c>
      <c r="CA171" s="37" t="str">
        <f t="shared" si="151"/>
        <v/>
      </c>
      <c r="CB171" s="37" t="str">
        <f t="shared" si="152"/>
        <v/>
      </c>
      <c r="CC171" s="37" t="str">
        <f t="shared" si="153"/>
        <v/>
      </c>
      <c r="CD171" s="37" t="str">
        <f t="shared" si="154"/>
        <v/>
      </c>
      <c r="CE171" s="37" t="str">
        <f t="shared" si="155"/>
        <v/>
      </c>
      <c r="CF171" s="37" t="str">
        <f t="shared" si="156"/>
        <v/>
      </c>
      <c r="CG171" s="37" t="str">
        <f t="shared" si="157"/>
        <v/>
      </c>
      <c r="CH171" s="37" t="str">
        <f t="shared" si="158"/>
        <v/>
      </c>
      <c r="CI171" s="37" t="str">
        <f t="shared" si="159"/>
        <v/>
      </c>
    </row>
    <row r="172" spans="1:87">
      <c r="A172" s="16"/>
      <c r="B172" s="14" t="str">
        <f>'Gene Table'!D171</f>
        <v>NM_003738</v>
      </c>
      <c r="C172" s="14" t="s">
        <v>297</v>
      </c>
      <c r="D172" s="15" t="str">
        <f>IF(SUM('Test Sample Data'!D$3:D$98)&gt;10,IF(AND(ISNUMBER('Test Sample Data'!D171),'Test Sample Data'!D171&lt;$B$1,'Test Sample Data'!D171&gt;0),'Test Sample Data'!D171,$B$1),"")</f>
        <v/>
      </c>
      <c r="E172" s="15" t="str">
        <f>IF(SUM('Test Sample Data'!E$3:E$98)&gt;10,IF(AND(ISNUMBER('Test Sample Data'!E171),'Test Sample Data'!E171&lt;$B$1,'Test Sample Data'!E171&gt;0),'Test Sample Data'!E171,$B$1),"")</f>
        <v/>
      </c>
      <c r="F172" s="15" t="str">
        <f>IF(SUM('Test Sample Data'!F$3:F$98)&gt;10,IF(AND(ISNUMBER('Test Sample Data'!F171),'Test Sample Data'!F171&lt;$B$1,'Test Sample Data'!F171&gt;0),'Test Sample Data'!F171,$B$1),"")</f>
        <v/>
      </c>
      <c r="G172" s="15" t="str">
        <f>IF(SUM('Test Sample Data'!G$3:G$98)&gt;10,IF(AND(ISNUMBER('Test Sample Data'!G171),'Test Sample Data'!G171&lt;$B$1,'Test Sample Data'!G171&gt;0),'Test Sample Data'!G171,$B$1),"")</f>
        <v/>
      </c>
      <c r="H172" s="15" t="str">
        <f>IF(SUM('Test Sample Data'!H$3:H$98)&gt;10,IF(AND(ISNUMBER('Test Sample Data'!H171),'Test Sample Data'!H171&lt;$B$1,'Test Sample Data'!H171&gt;0),'Test Sample Data'!H171,$B$1),"")</f>
        <v/>
      </c>
      <c r="I172" s="15" t="str">
        <f>IF(SUM('Test Sample Data'!I$3:I$98)&gt;10,IF(AND(ISNUMBER('Test Sample Data'!I171),'Test Sample Data'!I171&lt;$B$1,'Test Sample Data'!I171&gt;0),'Test Sample Data'!I171,$B$1),"")</f>
        <v/>
      </c>
      <c r="J172" s="15" t="str">
        <f>IF(SUM('Test Sample Data'!J$3:J$98)&gt;10,IF(AND(ISNUMBER('Test Sample Data'!J171),'Test Sample Data'!J171&lt;$B$1,'Test Sample Data'!J171&gt;0),'Test Sample Data'!J171,$B$1),"")</f>
        <v/>
      </c>
      <c r="K172" s="15" t="str">
        <f>IF(SUM('Test Sample Data'!K$3:K$98)&gt;10,IF(AND(ISNUMBER('Test Sample Data'!K171),'Test Sample Data'!K171&lt;$B$1,'Test Sample Data'!K171&gt;0),'Test Sample Data'!K171,$B$1),"")</f>
        <v/>
      </c>
      <c r="L172" s="15" t="str">
        <f>IF(SUM('Test Sample Data'!L$3:L$98)&gt;10,IF(AND(ISNUMBER('Test Sample Data'!L171),'Test Sample Data'!L171&lt;$B$1,'Test Sample Data'!L171&gt;0),'Test Sample Data'!L171,$B$1),"")</f>
        <v/>
      </c>
      <c r="M172" s="15" t="str">
        <f>IF(SUM('Test Sample Data'!M$3:M$98)&gt;10,IF(AND(ISNUMBER('Test Sample Data'!M171),'Test Sample Data'!M171&lt;$B$1,'Test Sample Data'!M171&gt;0),'Test Sample Data'!M171,$B$1),"")</f>
        <v/>
      </c>
      <c r="N172" s="15" t="str">
        <f>'Gene Table'!D171</f>
        <v>NM_003738</v>
      </c>
      <c r="O172" s="14" t="s">
        <v>297</v>
      </c>
      <c r="P172" s="15" t="str">
        <f>IF(SUM('Control Sample Data'!D$3:D$98)&gt;10,IF(AND(ISNUMBER('Control Sample Data'!D171),'Control Sample Data'!D171&lt;$B$1,'Control Sample Data'!D171&gt;0),'Control Sample Data'!D171,$B$1),"")</f>
        <v/>
      </c>
      <c r="Q172" s="15" t="str">
        <f>IF(SUM('Control Sample Data'!E$3:E$98)&gt;10,IF(AND(ISNUMBER('Control Sample Data'!E171),'Control Sample Data'!E171&lt;$B$1,'Control Sample Data'!E171&gt;0),'Control Sample Data'!E171,$B$1),"")</f>
        <v/>
      </c>
      <c r="R172" s="15" t="str">
        <f>IF(SUM('Control Sample Data'!F$3:F$98)&gt;10,IF(AND(ISNUMBER('Control Sample Data'!F171),'Control Sample Data'!F171&lt;$B$1,'Control Sample Data'!F171&gt;0),'Control Sample Data'!F171,$B$1),"")</f>
        <v/>
      </c>
      <c r="S172" s="15" t="str">
        <f>IF(SUM('Control Sample Data'!G$3:G$98)&gt;10,IF(AND(ISNUMBER('Control Sample Data'!G171),'Control Sample Data'!G171&lt;$B$1,'Control Sample Data'!G171&gt;0),'Control Sample Data'!G171,$B$1),"")</f>
        <v/>
      </c>
      <c r="T172" s="15" t="str">
        <f>IF(SUM('Control Sample Data'!H$3:H$98)&gt;10,IF(AND(ISNUMBER('Control Sample Data'!H171),'Control Sample Data'!H171&lt;$B$1,'Control Sample Data'!H171&gt;0),'Control Sample Data'!H171,$B$1),"")</f>
        <v/>
      </c>
      <c r="U172" s="15" t="str">
        <f>IF(SUM('Control Sample Data'!I$3:I$98)&gt;10,IF(AND(ISNUMBER('Control Sample Data'!I171),'Control Sample Data'!I171&lt;$B$1,'Control Sample Data'!I171&gt;0),'Control Sample Data'!I171,$B$1),"")</f>
        <v/>
      </c>
      <c r="V172" s="15" t="str">
        <f>IF(SUM('Control Sample Data'!J$3:J$98)&gt;10,IF(AND(ISNUMBER('Control Sample Data'!J171),'Control Sample Data'!J171&lt;$B$1,'Control Sample Data'!J171&gt;0),'Control Sample Data'!J171,$B$1),"")</f>
        <v/>
      </c>
      <c r="W172" s="15" t="str">
        <f>IF(SUM('Control Sample Data'!K$3:K$98)&gt;10,IF(AND(ISNUMBER('Control Sample Data'!K171),'Control Sample Data'!K171&lt;$B$1,'Control Sample Data'!K171&gt;0),'Control Sample Data'!K171,$B$1),"")</f>
        <v/>
      </c>
      <c r="X172" s="15" t="str">
        <f>IF(SUM('Control Sample Data'!L$3:L$98)&gt;10,IF(AND(ISNUMBER('Control Sample Data'!L171),'Control Sample Data'!L171&lt;$B$1,'Control Sample Data'!L171&gt;0),'Control Sample Data'!L171,$B$1),"")</f>
        <v/>
      </c>
      <c r="Y172" s="15" t="str">
        <f>IF(SUM('Control Sample Data'!M$3:M$98)&gt;10,IF(AND(ISNUMBER('Control Sample Data'!M171),'Control Sample Data'!M171&lt;$B$1,'Control Sample Data'!M171&gt;0),'Control Sample Data'!M171,$B$1),"")</f>
        <v/>
      </c>
      <c r="AT172" s="34" t="str">
        <f t="shared" si="160"/>
        <v/>
      </c>
      <c r="AU172" s="34" t="str">
        <f t="shared" si="161"/>
        <v/>
      </c>
      <c r="AV172" s="34" t="str">
        <f t="shared" si="162"/>
        <v/>
      </c>
      <c r="AW172" s="34" t="str">
        <f t="shared" si="163"/>
        <v/>
      </c>
      <c r="AX172" s="34" t="str">
        <f t="shared" si="164"/>
        <v/>
      </c>
      <c r="AY172" s="34" t="str">
        <f t="shared" si="165"/>
        <v/>
      </c>
      <c r="AZ172" s="34" t="str">
        <f t="shared" si="166"/>
        <v/>
      </c>
      <c r="BA172" s="34" t="str">
        <f t="shared" si="167"/>
        <v/>
      </c>
      <c r="BB172" s="34" t="str">
        <f t="shared" si="168"/>
        <v/>
      </c>
      <c r="BC172" s="34" t="str">
        <f t="shared" si="169"/>
        <v/>
      </c>
      <c r="BD172" s="34" t="str">
        <f t="shared" si="172"/>
        <v/>
      </c>
      <c r="BE172" s="34" t="str">
        <f t="shared" si="173"/>
        <v/>
      </c>
      <c r="BF172" s="34" t="str">
        <f t="shared" si="174"/>
        <v/>
      </c>
      <c r="BG172" s="34" t="str">
        <f t="shared" si="175"/>
        <v/>
      </c>
      <c r="BH172" s="34" t="str">
        <f t="shared" si="176"/>
        <v/>
      </c>
      <c r="BI172" s="34" t="str">
        <f t="shared" si="177"/>
        <v/>
      </c>
      <c r="BJ172" s="34" t="str">
        <f t="shared" si="178"/>
        <v/>
      </c>
      <c r="BK172" s="34" t="str">
        <f t="shared" si="179"/>
        <v/>
      </c>
      <c r="BL172" s="34" t="str">
        <f t="shared" si="180"/>
        <v/>
      </c>
      <c r="BM172" s="34" t="str">
        <f t="shared" si="181"/>
        <v/>
      </c>
      <c r="BN172" s="36" t="e">
        <f t="shared" si="170"/>
        <v>#DIV/0!</v>
      </c>
      <c r="BO172" s="36" t="e">
        <f t="shared" si="171"/>
        <v>#DIV/0!</v>
      </c>
      <c r="BP172" s="37" t="str">
        <f t="shared" si="140"/>
        <v/>
      </c>
      <c r="BQ172" s="37" t="str">
        <f t="shared" si="141"/>
        <v/>
      </c>
      <c r="BR172" s="37" t="str">
        <f t="shared" si="142"/>
        <v/>
      </c>
      <c r="BS172" s="37" t="str">
        <f t="shared" si="143"/>
        <v/>
      </c>
      <c r="BT172" s="37" t="str">
        <f t="shared" si="144"/>
        <v/>
      </c>
      <c r="BU172" s="37" t="str">
        <f t="shared" si="145"/>
        <v/>
      </c>
      <c r="BV172" s="37" t="str">
        <f t="shared" si="146"/>
        <v/>
      </c>
      <c r="BW172" s="37" t="str">
        <f t="shared" si="147"/>
        <v/>
      </c>
      <c r="BX172" s="37" t="str">
        <f t="shared" si="148"/>
        <v/>
      </c>
      <c r="BY172" s="37" t="str">
        <f t="shared" si="149"/>
        <v/>
      </c>
      <c r="BZ172" s="37" t="str">
        <f t="shared" si="150"/>
        <v/>
      </c>
      <c r="CA172" s="37" t="str">
        <f t="shared" si="151"/>
        <v/>
      </c>
      <c r="CB172" s="37" t="str">
        <f t="shared" si="152"/>
        <v/>
      </c>
      <c r="CC172" s="37" t="str">
        <f t="shared" si="153"/>
        <v/>
      </c>
      <c r="CD172" s="37" t="str">
        <f t="shared" si="154"/>
        <v/>
      </c>
      <c r="CE172" s="37" t="str">
        <f t="shared" si="155"/>
        <v/>
      </c>
      <c r="CF172" s="37" t="str">
        <f t="shared" si="156"/>
        <v/>
      </c>
      <c r="CG172" s="37" t="str">
        <f t="shared" si="157"/>
        <v/>
      </c>
      <c r="CH172" s="37" t="str">
        <f t="shared" si="158"/>
        <v/>
      </c>
      <c r="CI172" s="37" t="str">
        <f t="shared" si="159"/>
        <v/>
      </c>
    </row>
    <row r="173" spans="1:87">
      <c r="A173" s="16"/>
      <c r="B173" s="14" t="str">
        <f>'Gene Table'!D172</f>
        <v>NM_001753</v>
      </c>
      <c r="C173" s="14" t="s">
        <v>301</v>
      </c>
      <c r="D173" s="15" t="str">
        <f>IF(SUM('Test Sample Data'!D$3:D$98)&gt;10,IF(AND(ISNUMBER('Test Sample Data'!D172),'Test Sample Data'!D172&lt;$B$1,'Test Sample Data'!D172&gt;0),'Test Sample Data'!D172,$B$1),"")</f>
        <v/>
      </c>
      <c r="E173" s="15" t="str">
        <f>IF(SUM('Test Sample Data'!E$3:E$98)&gt;10,IF(AND(ISNUMBER('Test Sample Data'!E172),'Test Sample Data'!E172&lt;$B$1,'Test Sample Data'!E172&gt;0),'Test Sample Data'!E172,$B$1),"")</f>
        <v/>
      </c>
      <c r="F173" s="15" t="str">
        <f>IF(SUM('Test Sample Data'!F$3:F$98)&gt;10,IF(AND(ISNUMBER('Test Sample Data'!F172),'Test Sample Data'!F172&lt;$B$1,'Test Sample Data'!F172&gt;0),'Test Sample Data'!F172,$B$1),"")</f>
        <v/>
      </c>
      <c r="G173" s="15" t="str">
        <f>IF(SUM('Test Sample Data'!G$3:G$98)&gt;10,IF(AND(ISNUMBER('Test Sample Data'!G172),'Test Sample Data'!G172&lt;$B$1,'Test Sample Data'!G172&gt;0),'Test Sample Data'!G172,$B$1),"")</f>
        <v/>
      </c>
      <c r="H173" s="15" t="str">
        <f>IF(SUM('Test Sample Data'!H$3:H$98)&gt;10,IF(AND(ISNUMBER('Test Sample Data'!H172),'Test Sample Data'!H172&lt;$B$1,'Test Sample Data'!H172&gt;0),'Test Sample Data'!H172,$B$1),"")</f>
        <v/>
      </c>
      <c r="I173" s="15" t="str">
        <f>IF(SUM('Test Sample Data'!I$3:I$98)&gt;10,IF(AND(ISNUMBER('Test Sample Data'!I172),'Test Sample Data'!I172&lt;$B$1,'Test Sample Data'!I172&gt;0),'Test Sample Data'!I172,$B$1),"")</f>
        <v/>
      </c>
      <c r="J173" s="15" t="str">
        <f>IF(SUM('Test Sample Data'!J$3:J$98)&gt;10,IF(AND(ISNUMBER('Test Sample Data'!J172),'Test Sample Data'!J172&lt;$B$1,'Test Sample Data'!J172&gt;0),'Test Sample Data'!J172,$B$1),"")</f>
        <v/>
      </c>
      <c r="K173" s="15" t="str">
        <f>IF(SUM('Test Sample Data'!K$3:K$98)&gt;10,IF(AND(ISNUMBER('Test Sample Data'!K172),'Test Sample Data'!K172&lt;$B$1,'Test Sample Data'!K172&gt;0),'Test Sample Data'!K172,$B$1),"")</f>
        <v/>
      </c>
      <c r="L173" s="15" t="str">
        <f>IF(SUM('Test Sample Data'!L$3:L$98)&gt;10,IF(AND(ISNUMBER('Test Sample Data'!L172),'Test Sample Data'!L172&lt;$B$1,'Test Sample Data'!L172&gt;0),'Test Sample Data'!L172,$B$1),"")</f>
        <v/>
      </c>
      <c r="M173" s="15" t="str">
        <f>IF(SUM('Test Sample Data'!M$3:M$98)&gt;10,IF(AND(ISNUMBER('Test Sample Data'!M172),'Test Sample Data'!M172&lt;$B$1,'Test Sample Data'!M172&gt;0),'Test Sample Data'!M172,$B$1),"")</f>
        <v/>
      </c>
      <c r="N173" s="15" t="str">
        <f>'Gene Table'!D172</f>
        <v>NM_001753</v>
      </c>
      <c r="O173" s="14" t="s">
        <v>301</v>
      </c>
      <c r="P173" s="15" t="str">
        <f>IF(SUM('Control Sample Data'!D$3:D$98)&gt;10,IF(AND(ISNUMBER('Control Sample Data'!D172),'Control Sample Data'!D172&lt;$B$1,'Control Sample Data'!D172&gt;0),'Control Sample Data'!D172,$B$1),"")</f>
        <v/>
      </c>
      <c r="Q173" s="15" t="str">
        <f>IF(SUM('Control Sample Data'!E$3:E$98)&gt;10,IF(AND(ISNUMBER('Control Sample Data'!E172),'Control Sample Data'!E172&lt;$B$1,'Control Sample Data'!E172&gt;0),'Control Sample Data'!E172,$B$1),"")</f>
        <v/>
      </c>
      <c r="R173" s="15" t="str">
        <f>IF(SUM('Control Sample Data'!F$3:F$98)&gt;10,IF(AND(ISNUMBER('Control Sample Data'!F172),'Control Sample Data'!F172&lt;$B$1,'Control Sample Data'!F172&gt;0),'Control Sample Data'!F172,$B$1),"")</f>
        <v/>
      </c>
      <c r="S173" s="15" t="str">
        <f>IF(SUM('Control Sample Data'!G$3:G$98)&gt;10,IF(AND(ISNUMBER('Control Sample Data'!G172),'Control Sample Data'!G172&lt;$B$1,'Control Sample Data'!G172&gt;0),'Control Sample Data'!G172,$B$1),"")</f>
        <v/>
      </c>
      <c r="T173" s="15" t="str">
        <f>IF(SUM('Control Sample Data'!H$3:H$98)&gt;10,IF(AND(ISNUMBER('Control Sample Data'!H172),'Control Sample Data'!H172&lt;$B$1,'Control Sample Data'!H172&gt;0),'Control Sample Data'!H172,$B$1),"")</f>
        <v/>
      </c>
      <c r="U173" s="15" t="str">
        <f>IF(SUM('Control Sample Data'!I$3:I$98)&gt;10,IF(AND(ISNUMBER('Control Sample Data'!I172),'Control Sample Data'!I172&lt;$B$1,'Control Sample Data'!I172&gt;0),'Control Sample Data'!I172,$B$1),"")</f>
        <v/>
      </c>
      <c r="V173" s="15" t="str">
        <f>IF(SUM('Control Sample Data'!J$3:J$98)&gt;10,IF(AND(ISNUMBER('Control Sample Data'!J172),'Control Sample Data'!J172&lt;$B$1,'Control Sample Data'!J172&gt;0),'Control Sample Data'!J172,$B$1),"")</f>
        <v/>
      </c>
      <c r="W173" s="15" t="str">
        <f>IF(SUM('Control Sample Data'!K$3:K$98)&gt;10,IF(AND(ISNUMBER('Control Sample Data'!K172),'Control Sample Data'!K172&lt;$B$1,'Control Sample Data'!K172&gt;0),'Control Sample Data'!K172,$B$1),"")</f>
        <v/>
      </c>
      <c r="X173" s="15" t="str">
        <f>IF(SUM('Control Sample Data'!L$3:L$98)&gt;10,IF(AND(ISNUMBER('Control Sample Data'!L172),'Control Sample Data'!L172&lt;$B$1,'Control Sample Data'!L172&gt;0),'Control Sample Data'!L172,$B$1),"")</f>
        <v/>
      </c>
      <c r="Y173" s="15" t="str">
        <f>IF(SUM('Control Sample Data'!M$3:M$98)&gt;10,IF(AND(ISNUMBER('Control Sample Data'!M172),'Control Sample Data'!M172&lt;$B$1,'Control Sample Data'!M172&gt;0),'Control Sample Data'!M172,$B$1),"")</f>
        <v/>
      </c>
      <c r="AT173" s="34" t="str">
        <f t="shared" si="160"/>
        <v/>
      </c>
      <c r="AU173" s="34" t="str">
        <f t="shared" si="161"/>
        <v/>
      </c>
      <c r="AV173" s="34" t="str">
        <f t="shared" si="162"/>
        <v/>
      </c>
      <c r="AW173" s="34" t="str">
        <f t="shared" si="163"/>
        <v/>
      </c>
      <c r="AX173" s="34" t="str">
        <f t="shared" si="164"/>
        <v/>
      </c>
      <c r="AY173" s="34" t="str">
        <f t="shared" si="165"/>
        <v/>
      </c>
      <c r="AZ173" s="34" t="str">
        <f t="shared" si="166"/>
        <v/>
      </c>
      <c r="BA173" s="34" t="str">
        <f t="shared" si="167"/>
        <v/>
      </c>
      <c r="BB173" s="34" t="str">
        <f t="shared" si="168"/>
        <v/>
      </c>
      <c r="BC173" s="34" t="str">
        <f t="shared" si="169"/>
        <v/>
      </c>
      <c r="BD173" s="34" t="str">
        <f t="shared" si="172"/>
        <v/>
      </c>
      <c r="BE173" s="34" t="str">
        <f t="shared" si="173"/>
        <v/>
      </c>
      <c r="BF173" s="34" t="str">
        <f t="shared" si="174"/>
        <v/>
      </c>
      <c r="BG173" s="34" t="str">
        <f t="shared" si="175"/>
        <v/>
      </c>
      <c r="BH173" s="34" t="str">
        <f t="shared" si="176"/>
        <v/>
      </c>
      <c r="BI173" s="34" t="str">
        <f t="shared" si="177"/>
        <v/>
      </c>
      <c r="BJ173" s="34" t="str">
        <f t="shared" si="178"/>
        <v/>
      </c>
      <c r="BK173" s="34" t="str">
        <f t="shared" si="179"/>
        <v/>
      </c>
      <c r="BL173" s="34" t="str">
        <f t="shared" si="180"/>
        <v/>
      </c>
      <c r="BM173" s="34" t="str">
        <f t="shared" si="181"/>
        <v/>
      </c>
      <c r="BN173" s="36" t="e">
        <f t="shared" si="170"/>
        <v>#DIV/0!</v>
      </c>
      <c r="BO173" s="36" t="e">
        <f t="shared" si="171"/>
        <v>#DIV/0!</v>
      </c>
      <c r="BP173" s="37" t="str">
        <f t="shared" si="140"/>
        <v/>
      </c>
      <c r="BQ173" s="37" t="str">
        <f t="shared" si="141"/>
        <v/>
      </c>
      <c r="BR173" s="37" t="str">
        <f t="shared" si="142"/>
        <v/>
      </c>
      <c r="BS173" s="37" t="str">
        <f t="shared" si="143"/>
        <v/>
      </c>
      <c r="BT173" s="37" t="str">
        <f t="shared" si="144"/>
        <v/>
      </c>
      <c r="BU173" s="37" t="str">
        <f t="shared" si="145"/>
        <v/>
      </c>
      <c r="BV173" s="37" t="str">
        <f t="shared" si="146"/>
        <v/>
      </c>
      <c r="BW173" s="37" t="str">
        <f t="shared" si="147"/>
        <v/>
      </c>
      <c r="BX173" s="37" t="str">
        <f t="shared" si="148"/>
        <v/>
      </c>
      <c r="BY173" s="37" t="str">
        <f t="shared" si="149"/>
        <v/>
      </c>
      <c r="BZ173" s="37" t="str">
        <f t="shared" si="150"/>
        <v/>
      </c>
      <c r="CA173" s="37" t="str">
        <f t="shared" si="151"/>
        <v/>
      </c>
      <c r="CB173" s="37" t="str">
        <f t="shared" si="152"/>
        <v/>
      </c>
      <c r="CC173" s="37" t="str">
        <f t="shared" si="153"/>
        <v/>
      </c>
      <c r="CD173" s="37" t="str">
        <f t="shared" si="154"/>
        <v/>
      </c>
      <c r="CE173" s="37" t="str">
        <f t="shared" si="155"/>
        <v/>
      </c>
      <c r="CF173" s="37" t="str">
        <f t="shared" si="156"/>
        <v/>
      </c>
      <c r="CG173" s="37" t="str">
        <f t="shared" si="157"/>
        <v/>
      </c>
      <c r="CH173" s="37" t="str">
        <f t="shared" si="158"/>
        <v/>
      </c>
      <c r="CI173" s="37" t="str">
        <f t="shared" si="159"/>
        <v/>
      </c>
    </row>
    <row r="174" spans="1:87">
      <c r="A174" s="16"/>
      <c r="B174" s="14" t="str">
        <f>'Gene Table'!D173</f>
        <v>NM_003617</v>
      </c>
      <c r="C174" s="14" t="s">
        <v>305</v>
      </c>
      <c r="D174" s="15" t="str">
        <f>IF(SUM('Test Sample Data'!D$3:D$98)&gt;10,IF(AND(ISNUMBER('Test Sample Data'!D173),'Test Sample Data'!D173&lt;$B$1,'Test Sample Data'!D173&gt;0),'Test Sample Data'!D173,$B$1),"")</f>
        <v/>
      </c>
      <c r="E174" s="15" t="str">
        <f>IF(SUM('Test Sample Data'!E$3:E$98)&gt;10,IF(AND(ISNUMBER('Test Sample Data'!E173),'Test Sample Data'!E173&lt;$B$1,'Test Sample Data'!E173&gt;0),'Test Sample Data'!E173,$B$1),"")</f>
        <v/>
      </c>
      <c r="F174" s="15" t="str">
        <f>IF(SUM('Test Sample Data'!F$3:F$98)&gt;10,IF(AND(ISNUMBER('Test Sample Data'!F173),'Test Sample Data'!F173&lt;$B$1,'Test Sample Data'!F173&gt;0),'Test Sample Data'!F173,$B$1),"")</f>
        <v/>
      </c>
      <c r="G174" s="15" t="str">
        <f>IF(SUM('Test Sample Data'!G$3:G$98)&gt;10,IF(AND(ISNUMBER('Test Sample Data'!G173),'Test Sample Data'!G173&lt;$B$1,'Test Sample Data'!G173&gt;0),'Test Sample Data'!G173,$B$1),"")</f>
        <v/>
      </c>
      <c r="H174" s="15" t="str">
        <f>IF(SUM('Test Sample Data'!H$3:H$98)&gt;10,IF(AND(ISNUMBER('Test Sample Data'!H173),'Test Sample Data'!H173&lt;$B$1,'Test Sample Data'!H173&gt;0),'Test Sample Data'!H173,$B$1),"")</f>
        <v/>
      </c>
      <c r="I174" s="15" t="str">
        <f>IF(SUM('Test Sample Data'!I$3:I$98)&gt;10,IF(AND(ISNUMBER('Test Sample Data'!I173),'Test Sample Data'!I173&lt;$B$1,'Test Sample Data'!I173&gt;0),'Test Sample Data'!I173,$B$1),"")</f>
        <v/>
      </c>
      <c r="J174" s="15" t="str">
        <f>IF(SUM('Test Sample Data'!J$3:J$98)&gt;10,IF(AND(ISNUMBER('Test Sample Data'!J173),'Test Sample Data'!J173&lt;$B$1,'Test Sample Data'!J173&gt;0),'Test Sample Data'!J173,$B$1),"")</f>
        <v/>
      </c>
      <c r="K174" s="15" t="str">
        <f>IF(SUM('Test Sample Data'!K$3:K$98)&gt;10,IF(AND(ISNUMBER('Test Sample Data'!K173),'Test Sample Data'!K173&lt;$B$1,'Test Sample Data'!K173&gt;0),'Test Sample Data'!K173,$B$1),"")</f>
        <v/>
      </c>
      <c r="L174" s="15" t="str">
        <f>IF(SUM('Test Sample Data'!L$3:L$98)&gt;10,IF(AND(ISNUMBER('Test Sample Data'!L173),'Test Sample Data'!L173&lt;$B$1,'Test Sample Data'!L173&gt;0),'Test Sample Data'!L173,$B$1),"")</f>
        <v/>
      </c>
      <c r="M174" s="15" t="str">
        <f>IF(SUM('Test Sample Data'!M$3:M$98)&gt;10,IF(AND(ISNUMBER('Test Sample Data'!M173),'Test Sample Data'!M173&lt;$B$1,'Test Sample Data'!M173&gt;0),'Test Sample Data'!M173,$B$1),"")</f>
        <v/>
      </c>
      <c r="N174" s="15" t="str">
        <f>'Gene Table'!D173</f>
        <v>NM_003617</v>
      </c>
      <c r="O174" s="14" t="s">
        <v>305</v>
      </c>
      <c r="P174" s="15" t="str">
        <f>IF(SUM('Control Sample Data'!D$3:D$98)&gt;10,IF(AND(ISNUMBER('Control Sample Data'!D173),'Control Sample Data'!D173&lt;$B$1,'Control Sample Data'!D173&gt;0),'Control Sample Data'!D173,$B$1),"")</f>
        <v/>
      </c>
      <c r="Q174" s="15" t="str">
        <f>IF(SUM('Control Sample Data'!E$3:E$98)&gt;10,IF(AND(ISNUMBER('Control Sample Data'!E173),'Control Sample Data'!E173&lt;$B$1,'Control Sample Data'!E173&gt;0),'Control Sample Data'!E173,$B$1),"")</f>
        <v/>
      </c>
      <c r="R174" s="15" t="str">
        <f>IF(SUM('Control Sample Data'!F$3:F$98)&gt;10,IF(AND(ISNUMBER('Control Sample Data'!F173),'Control Sample Data'!F173&lt;$B$1,'Control Sample Data'!F173&gt;0),'Control Sample Data'!F173,$B$1),"")</f>
        <v/>
      </c>
      <c r="S174" s="15" t="str">
        <f>IF(SUM('Control Sample Data'!G$3:G$98)&gt;10,IF(AND(ISNUMBER('Control Sample Data'!G173),'Control Sample Data'!G173&lt;$B$1,'Control Sample Data'!G173&gt;0),'Control Sample Data'!G173,$B$1),"")</f>
        <v/>
      </c>
      <c r="T174" s="15" t="str">
        <f>IF(SUM('Control Sample Data'!H$3:H$98)&gt;10,IF(AND(ISNUMBER('Control Sample Data'!H173),'Control Sample Data'!H173&lt;$B$1,'Control Sample Data'!H173&gt;0),'Control Sample Data'!H173,$B$1),"")</f>
        <v/>
      </c>
      <c r="U174" s="15" t="str">
        <f>IF(SUM('Control Sample Data'!I$3:I$98)&gt;10,IF(AND(ISNUMBER('Control Sample Data'!I173),'Control Sample Data'!I173&lt;$B$1,'Control Sample Data'!I173&gt;0),'Control Sample Data'!I173,$B$1),"")</f>
        <v/>
      </c>
      <c r="V174" s="15" t="str">
        <f>IF(SUM('Control Sample Data'!J$3:J$98)&gt;10,IF(AND(ISNUMBER('Control Sample Data'!J173),'Control Sample Data'!J173&lt;$B$1,'Control Sample Data'!J173&gt;0),'Control Sample Data'!J173,$B$1),"")</f>
        <v/>
      </c>
      <c r="W174" s="15" t="str">
        <f>IF(SUM('Control Sample Data'!K$3:K$98)&gt;10,IF(AND(ISNUMBER('Control Sample Data'!K173),'Control Sample Data'!K173&lt;$B$1,'Control Sample Data'!K173&gt;0),'Control Sample Data'!K173,$B$1),"")</f>
        <v/>
      </c>
      <c r="X174" s="15" t="str">
        <f>IF(SUM('Control Sample Data'!L$3:L$98)&gt;10,IF(AND(ISNUMBER('Control Sample Data'!L173),'Control Sample Data'!L173&lt;$B$1,'Control Sample Data'!L173&gt;0),'Control Sample Data'!L173,$B$1),"")</f>
        <v/>
      </c>
      <c r="Y174" s="15" t="str">
        <f>IF(SUM('Control Sample Data'!M$3:M$98)&gt;10,IF(AND(ISNUMBER('Control Sample Data'!M173),'Control Sample Data'!M173&lt;$B$1,'Control Sample Data'!M173&gt;0),'Control Sample Data'!M173,$B$1),"")</f>
        <v/>
      </c>
      <c r="AT174" s="34" t="str">
        <f t="shared" si="160"/>
        <v/>
      </c>
      <c r="AU174" s="34" t="str">
        <f t="shared" si="161"/>
        <v/>
      </c>
      <c r="AV174" s="34" t="str">
        <f t="shared" si="162"/>
        <v/>
      </c>
      <c r="AW174" s="34" t="str">
        <f t="shared" si="163"/>
        <v/>
      </c>
      <c r="AX174" s="34" t="str">
        <f t="shared" si="164"/>
        <v/>
      </c>
      <c r="AY174" s="34" t="str">
        <f t="shared" si="165"/>
        <v/>
      </c>
      <c r="AZ174" s="34" t="str">
        <f t="shared" si="166"/>
        <v/>
      </c>
      <c r="BA174" s="34" t="str">
        <f t="shared" si="167"/>
        <v/>
      </c>
      <c r="BB174" s="34" t="str">
        <f t="shared" si="168"/>
        <v/>
      </c>
      <c r="BC174" s="34" t="str">
        <f t="shared" si="169"/>
        <v/>
      </c>
      <c r="BD174" s="34" t="str">
        <f t="shared" si="172"/>
        <v/>
      </c>
      <c r="BE174" s="34" t="str">
        <f t="shared" si="173"/>
        <v/>
      </c>
      <c r="BF174" s="34" t="str">
        <f t="shared" si="174"/>
        <v/>
      </c>
      <c r="BG174" s="34" t="str">
        <f t="shared" si="175"/>
        <v/>
      </c>
      <c r="BH174" s="34" t="str">
        <f t="shared" si="176"/>
        <v/>
      </c>
      <c r="BI174" s="34" t="str">
        <f t="shared" si="177"/>
        <v/>
      </c>
      <c r="BJ174" s="34" t="str">
        <f t="shared" si="178"/>
        <v/>
      </c>
      <c r="BK174" s="34" t="str">
        <f t="shared" si="179"/>
        <v/>
      </c>
      <c r="BL174" s="34" t="str">
        <f t="shared" si="180"/>
        <v/>
      </c>
      <c r="BM174" s="34" t="str">
        <f t="shared" si="181"/>
        <v/>
      </c>
      <c r="BN174" s="36" t="e">
        <f t="shared" si="170"/>
        <v>#DIV/0!</v>
      </c>
      <c r="BO174" s="36" t="e">
        <f t="shared" si="171"/>
        <v>#DIV/0!</v>
      </c>
      <c r="BP174" s="37" t="str">
        <f t="shared" si="140"/>
        <v/>
      </c>
      <c r="BQ174" s="37" t="str">
        <f t="shared" si="141"/>
        <v/>
      </c>
      <c r="BR174" s="37" t="str">
        <f t="shared" si="142"/>
        <v/>
      </c>
      <c r="BS174" s="37" t="str">
        <f t="shared" si="143"/>
        <v/>
      </c>
      <c r="BT174" s="37" t="str">
        <f t="shared" si="144"/>
        <v/>
      </c>
      <c r="BU174" s="37" t="str">
        <f t="shared" si="145"/>
        <v/>
      </c>
      <c r="BV174" s="37" t="str">
        <f t="shared" si="146"/>
        <v/>
      </c>
      <c r="BW174" s="37" t="str">
        <f t="shared" si="147"/>
        <v/>
      </c>
      <c r="BX174" s="37" t="str">
        <f t="shared" si="148"/>
        <v/>
      </c>
      <c r="BY174" s="37" t="str">
        <f t="shared" si="149"/>
        <v/>
      </c>
      <c r="BZ174" s="37" t="str">
        <f t="shared" si="150"/>
        <v/>
      </c>
      <c r="CA174" s="37" t="str">
        <f t="shared" si="151"/>
        <v/>
      </c>
      <c r="CB174" s="37" t="str">
        <f t="shared" si="152"/>
        <v/>
      </c>
      <c r="CC174" s="37" t="str">
        <f t="shared" si="153"/>
        <v/>
      </c>
      <c r="CD174" s="37" t="str">
        <f t="shared" si="154"/>
        <v/>
      </c>
      <c r="CE174" s="37" t="str">
        <f t="shared" si="155"/>
        <v/>
      </c>
      <c r="CF174" s="37" t="str">
        <f t="shared" si="156"/>
        <v/>
      </c>
      <c r="CG174" s="37" t="str">
        <f t="shared" si="157"/>
        <v/>
      </c>
      <c r="CH174" s="37" t="str">
        <f t="shared" si="158"/>
        <v/>
      </c>
      <c r="CI174" s="37" t="str">
        <f t="shared" si="159"/>
        <v/>
      </c>
    </row>
    <row r="175" spans="1:87">
      <c r="A175" s="16"/>
      <c r="B175" s="14" t="str">
        <f>'Gene Table'!D174</f>
        <v>NM_000388</v>
      </c>
      <c r="C175" s="14" t="s">
        <v>309</v>
      </c>
      <c r="D175" s="15" t="str">
        <f>IF(SUM('Test Sample Data'!D$3:D$98)&gt;10,IF(AND(ISNUMBER('Test Sample Data'!D174),'Test Sample Data'!D174&lt;$B$1,'Test Sample Data'!D174&gt;0),'Test Sample Data'!D174,$B$1),"")</f>
        <v/>
      </c>
      <c r="E175" s="15" t="str">
        <f>IF(SUM('Test Sample Data'!E$3:E$98)&gt;10,IF(AND(ISNUMBER('Test Sample Data'!E174),'Test Sample Data'!E174&lt;$B$1,'Test Sample Data'!E174&gt;0),'Test Sample Data'!E174,$B$1),"")</f>
        <v/>
      </c>
      <c r="F175" s="15" t="str">
        <f>IF(SUM('Test Sample Data'!F$3:F$98)&gt;10,IF(AND(ISNUMBER('Test Sample Data'!F174),'Test Sample Data'!F174&lt;$B$1,'Test Sample Data'!F174&gt;0),'Test Sample Data'!F174,$B$1),"")</f>
        <v/>
      </c>
      <c r="G175" s="15" t="str">
        <f>IF(SUM('Test Sample Data'!G$3:G$98)&gt;10,IF(AND(ISNUMBER('Test Sample Data'!G174),'Test Sample Data'!G174&lt;$B$1,'Test Sample Data'!G174&gt;0),'Test Sample Data'!G174,$B$1),"")</f>
        <v/>
      </c>
      <c r="H175" s="15" t="str">
        <f>IF(SUM('Test Sample Data'!H$3:H$98)&gt;10,IF(AND(ISNUMBER('Test Sample Data'!H174),'Test Sample Data'!H174&lt;$B$1,'Test Sample Data'!H174&gt;0),'Test Sample Data'!H174,$B$1),"")</f>
        <v/>
      </c>
      <c r="I175" s="15" t="str">
        <f>IF(SUM('Test Sample Data'!I$3:I$98)&gt;10,IF(AND(ISNUMBER('Test Sample Data'!I174),'Test Sample Data'!I174&lt;$B$1,'Test Sample Data'!I174&gt;0),'Test Sample Data'!I174,$B$1),"")</f>
        <v/>
      </c>
      <c r="J175" s="15" t="str">
        <f>IF(SUM('Test Sample Data'!J$3:J$98)&gt;10,IF(AND(ISNUMBER('Test Sample Data'!J174),'Test Sample Data'!J174&lt;$B$1,'Test Sample Data'!J174&gt;0),'Test Sample Data'!J174,$B$1),"")</f>
        <v/>
      </c>
      <c r="K175" s="15" t="str">
        <f>IF(SUM('Test Sample Data'!K$3:K$98)&gt;10,IF(AND(ISNUMBER('Test Sample Data'!K174),'Test Sample Data'!K174&lt;$B$1,'Test Sample Data'!K174&gt;0),'Test Sample Data'!K174,$B$1),"")</f>
        <v/>
      </c>
      <c r="L175" s="15" t="str">
        <f>IF(SUM('Test Sample Data'!L$3:L$98)&gt;10,IF(AND(ISNUMBER('Test Sample Data'!L174),'Test Sample Data'!L174&lt;$B$1,'Test Sample Data'!L174&gt;0),'Test Sample Data'!L174,$B$1),"")</f>
        <v/>
      </c>
      <c r="M175" s="15" t="str">
        <f>IF(SUM('Test Sample Data'!M$3:M$98)&gt;10,IF(AND(ISNUMBER('Test Sample Data'!M174),'Test Sample Data'!M174&lt;$B$1,'Test Sample Data'!M174&gt;0),'Test Sample Data'!M174,$B$1),"")</f>
        <v/>
      </c>
      <c r="N175" s="15" t="str">
        <f>'Gene Table'!D174</f>
        <v>NM_000388</v>
      </c>
      <c r="O175" s="14" t="s">
        <v>309</v>
      </c>
      <c r="P175" s="15" t="str">
        <f>IF(SUM('Control Sample Data'!D$3:D$98)&gt;10,IF(AND(ISNUMBER('Control Sample Data'!D174),'Control Sample Data'!D174&lt;$B$1,'Control Sample Data'!D174&gt;0),'Control Sample Data'!D174,$B$1),"")</f>
        <v/>
      </c>
      <c r="Q175" s="15" t="str">
        <f>IF(SUM('Control Sample Data'!E$3:E$98)&gt;10,IF(AND(ISNUMBER('Control Sample Data'!E174),'Control Sample Data'!E174&lt;$B$1,'Control Sample Data'!E174&gt;0),'Control Sample Data'!E174,$B$1),"")</f>
        <v/>
      </c>
      <c r="R175" s="15" t="str">
        <f>IF(SUM('Control Sample Data'!F$3:F$98)&gt;10,IF(AND(ISNUMBER('Control Sample Data'!F174),'Control Sample Data'!F174&lt;$B$1,'Control Sample Data'!F174&gt;0),'Control Sample Data'!F174,$B$1),"")</f>
        <v/>
      </c>
      <c r="S175" s="15" t="str">
        <f>IF(SUM('Control Sample Data'!G$3:G$98)&gt;10,IF(AND(ISNUMBER('Control Sample Data'!G174),'Control Sample Data'!G174&lt;$B$1,'Control Sample Data'!G174&gt;0),'Control Sample Data'!G174,$B$1),"")</f>
        <v/>
      </c>
      <c r="T175" s="15" t="str">
        <f>IF(SUM('Control Sample Data'!H$3:H$98)&gt;10,IF(AND(ISNUMBER('Control Sample Data'!H174),'Control Sample Data'!H174&lt;$B$1,'Control Sample Data'!H174&gt;0),'Control Sample Data'!H174,$B$1),"")</f>
        <v/>
      </c>
      <c r="U175" s="15" t="str">
        <f>IF(SUM('Control Sample Data'!I$3:I$98)&gt;10,IF(AND(ISNUMBER('Control Sample Data'!I174),'Control Sample Data'!I174&lt;$B$1,'Control Sample Data'!I174&gt;0),'Control Sample Data'!I174,$B$1),"")</f>
        <v/>
      </c>
      <c r="V175" s="15" t="str">
        <f>IF(SUM('Control Sample Data'!J$3:J$98)&gt;10,IF(AND(ISNUMBER('Control Sample Data'!J174),'Control Sample Data'!J174&lt;$B$1,'Control Sample Data'!J174&gt;0),'Control Sample Data'!J174,$B$1),"")</f>
        <v/>
      </c>
      <c r="W175" s="15" t="str">
        <f>IF(SUM('Control Sample Data'!K$3:K$98)&gt;10,IF(AND(ISNUMBER('Control Sample Data'!K174),'Control Sample Data'!K174&lt;$B$1,'Control Sample Data'!K174&gt;0),'Control Sample Data'!K174,$B$1),"")</f>
        <v/>
      </c>
      <c r="X175" s="15" t="str">
        <f>IF(SUM('Control Sample Data'!L$3:L$98)&gt;10,IF(AND(ISNUMBER('Control Sample Data'!L174),'Control Sample Data'!L174&lt;$B$1,'Control Sample Data'!L174&gt;0),'Control Sample Data'!L174,$B$1),"")</f>
        <v/>
      </c>
      <c r="Y175" s="15" t="str">
        <f>IF(SUM('Control Sample Data'!M$3:M$98)&gt;10,IF(AND(ISNUMBER('Control Sample Data'!M174),'Control Sample Data'!M174&lt;$B$1,'Control Sample Data'!M174&gt;0),'Control Sample Data'!M174,$B$1),"")</f>
        <v/>
      </c>
      <c r="AT175" s="34" t="str">
        <f t="shared" si="160"/>
        <v/>
      </c>
      <c r="AU175" s="34" t="str">
        <f t="shared" si="161"/>
        <v/>
      </c>
      <c r="AV175" s="34" t="str">
        <f t="shared" si="162"/>
        <v/>
      </c>
      <c r="AW175" s="34" t="str">
        <f t="shared" si="163"/>
        <v/>
      </c>
      <c r="AX175" s="34" t="str">
        <f t="shared" si="164"/>
        <v/>
      </c>
      <c r="AY175" s="34" t="str">
        <f t="shared" si="165"/>
        <v/>
      </c>
      <c r="AZ175" s="34" t="str">
        <f t="shared" si="166"/>
        <v/>
      </c>
      <c r="BA175" s="34" t="str">
        <f t="shared" si="167"/>
        <v/>
      </c>
      <c r="BB175" s="34" t="str">
        <f t="shared" si="168"/>
        <v/>
      </c>
      <c r="BC175" s="34" t="str">
        <f t="shared" si="169"/>
        <v/>
      </c>
      <c r="BD175" s="34" t="str">
        <f t="shared" si="172"/>
        <v/>
      </c>
      <c r="BE175" s="34" t="str">
        <f t="shared" si="173"/>
        <v/>
      </c>
      <c r="BF175" s="34" t="str">
        <f t="shared" si="174"/>
        <v/>
      </c>
      <c r="BG175" s="34" t="str">
        <f t="shared" si="175"/>
        <v/>
      </c>
      <c r="BH175" s="34" t="str">
        <f t="shared" si="176"/>
        <v/>
      </c>
      <c r="BI175" s="34" t="str">
        <f t="shared" si="177"/>
        <v/>
      </c>
      <c r="BJ175" s="34" t="str">
        <f t="shared" si="178"/>
        <v/>
      </c>
      <c r="BK175" s="34" t="str">
        <f t="shared" si="179"/>
        <v/>
      </c>
      <c r="BL175" s="34" t="str">
        <f t="shared" si="180"/>
        <v/>
      </c>
      <c r="BM175" s="34" t="str">
        <f t="shared" si="181"/>
        <v/>
      </c>
      <c r="BN175" s="36" t="e">
        <f t="shared" si="170"/>
        <v>#DIV/0!</v>
      </c>
      <c r="BO175" s="36" t="e">
        <f t="shared" si="171"/>
        <v>#DIV/0!</v>
      </c>
      <c r="BP175" s="37" t="str">
        <f t="shared" si="140"/>
        <v/>
      </c>
      <c r="BQ175" s="37" t="str">
        <f t="shared" si="141"/>
        <v/>
      </c>
      <c r="BR175" s="37" t="str">
        <f t="shared" si="142"/>
        <v/>
      </c>
      <c r="BS175" s="37" t="str">
        <f t="shared" si="143"/>
        <v/>
      </c>
      <c r="BT175" s="37" t="str">
        <f t="shared" si="144"/>
        <v/>
      </c>
      <c r="BU175" s="37" t="str">
        <f t="shared" si="145"/>
        <v/>
      </c>
      <c r="BV175" s="37" t="str">
        <f t="shared" si="146"/>
        <v/>
      </c>
      <c r="BW175" s="37" t="str">
        <f t="shared" si="147"/>
        <v/>
      </c>
      <c r="BX175" s="37" t="str">
        <f t="shared" si="148"/>
        <v/>
      </c>
      <c r="BY175" s="37" t="str">
        <f t="shared" si="149"/>
        <v/>
      </c>
      <c r="BZ175" s="37" t="str">
        <f t="shared" si="150"/>
        <v/>
      </c>
      <c r="CA175" s="37" t="str">
        <f t="shared" si="151"/>
        <v/>
      </c>
      <c r="CB175" s="37" t="str">
        <f t="shared" si="152"/>
        <v/>
      </c>
      <c r="CC175" s="37" t="str">
        <f t="shared" si="153"/>
        <v/>
      </c>
      <c r="CD175" s="37" t="str">
        <f t="shared" si="154"/>
        <v/>
      </c>
      <c r="CE175" s="37" t="str">
        <f t="shared" si="155"/>
        <v/>
      </c>
      <c r="CF175" s="37" t="str">
        <f t="shared" si="156"/>
        <v/>
      </c>
      <c r="CG175" s="37" t="str">
        <f t="shared" si="157"/>
        <v/>
      </c>
      <c r="CH175" s="37" t="str">
        <f t="shared" si="158"/>
        <v/>
      </c>
      <c r="CI175" s="37" t="str">
        <f t="shared" si="159"/>
        <v/>
      </c>
    </row>
    <row r="176" spans="1:87">
      <c r="A176" s="16"/>
      <c r="B176" s="14" t="str">
        <f>'Gene Table'!D175</f>
        <v>NM_003579</v>
      </c>
      <c r="C176" s="14" t="s">
        <v>313</v>
      </c>
      <c r="D176" s="15" t="str">
        <f>IF(SUM('Test Sample Data'!D$3:D$98)&gt;10,IF(AND(ISNUMBER('Test Sample Data'!D175),'Test Sample Data'!D175&lt;$B$1,'Test Sample Data'!D175&gt;0),'Test Sample Data'!D175,$B$1),"")</f>
        <v/>
      </c>
      <c r="E176" s="15" t="str">
        <f>IF(SUM('Test Sample Data'!E$3:E$98)&gt;10,IF(AND(ISNUMBER('Test Sample Data'!E175),'Test Sample Data'!E175&lt;$B$1,'Test Sample Data'!E175&gt;0),'Test Sample Data'!E175,$B$1),"")</f>
        <v/>
      </c>
      <c r="F176" s="15" t="str">
        <f>IF(SUM('Test Sample Data'!F$3:F$98)&gt;10,IF(AND(ISNUMBER('Test Sample Data'!F175),'Test Sample Data'!F175&lt;$B$1,'Test Sample Data'!F175&gt;0),'Test Sample Data'!F175,$B$1),"")</f>
        <v/>
      </c>
      <c r="G176" s="15" t="str">
        <f>IF(SUM('Test Sample Data'!G$3:G$98)&gt;10,IF(AND(ISNUMBER('Test Sample Data'!G175),'Test Sample Data'!G175&lt;$B$1,'Test Sample Data'!G175&gt;0),'Test Sample Data'!G175,$B$1),"")</f>
        <v/>
      </c>
      <c r="H176" s="15" t="str">
        <f>IF(SUM('Test Sample Data'!H$3:H$98)&gt;10,IF(AND(ISNUMBER('Test Sample Data'!H175),'Test Sample Data'!H175&lt;$B$1,'Test Sample Data'!H175&gt;0),'Test Sample Data'!H175,$B$1),"")</f>
        <v/>
      </c>
      <c r="I176" s="15" t="str">
        <f>IF(SUM('Test Sample Data'!I$3:I$98)&gt;10,IF(AND(ISNUMBER('Test Sample Data'!I175),'Test Sample Data'!I175&lt;$B$1,'Test Sample Data'!I175&gt;0),'Test Sample Data'!I175,$B$1),"")</f>
        <v/>
      </c>
      <c r="J176" s="15" t="str">
        <f>IF(SUM('Test Sample Data'!J$3:J$98)&gt;10,IF(AND(ISNUMBER('Test Sample Data'!J175),'Test Sample Data'!J175&lt;$B$1,'Test Sample Data'!J175&gt;0),'Test Sample Data'!J175,$B$1),"")</f>
        <v/>
      </c>
      <c r="K176" s="15" t="str">
        <f>IF(SUM('Test Sample Data'!K$3:K$98)&gt;10,IF(AND(ISNUMBER('Test Sample Data'!K175),'Test Sample Data'!K175&lt;$B$1,'Test Sample Data'!K175&gt;0),'Test Sample Data'!K175,$B$1),"")</f>
        <v/>
      </c>
      <c r="L176" s="15" t="str">
        <f>IF(SUM('Test Sample Data'!L$3:L$98)&gt;10,IF(AND(ISNUMBER('Test Sample Data'!L175),'Test Sample Data'!L175&lt;$B$1,'Test Sample Data'!L175&gt;0),'Test Sample Data'!L175,$B$1),"")</f>
        <v/>
      </c>
      <c r="M176" s="15" t="str">
        <f>IF(SUM('Test Sample Data'!M$3:M$98)&gt;10,IF(AND(ISNUMBER('Test Sample Data'!M175),'Test Sample Data'!M175&lt;$B$1,'Test Sample Data'!M175&gt;0),'Test Sample Data'!M175,$B$1),"")</f>
        <v/>
      </c>
      <c r="N176" s="15" t="str">
        <f>'Gene Table'!D175</f>
        <v>NM_003579</v>
      </c>
      <c r="O176" s="14" t="s">
        <v>313</v>
      </c>
      <c r="P176" s="15" t="str">
        <f>IF(SUM('Control Sample Data'!D$3:D$98)&gt;10,IF(AND(ISNUMBER('Control Sample Data'!D175),'Control Sample Data'!D175&lt;$B$1,'Control Sample Data'!D175&gt;0),'Control Sample Data'!D175,$B$1),"")</f>
        <v/>
      </c>
      <c r="Q176" s="15" t="str">
        <f>IF(SUM('Control Sample Data'!E$3:E$98)&gt;10,IF(AND(ISNUMBER('Control Sample Data'!E175),'Control Sample Data'!E175&lt;$B$1,'Control Sample Data'!E175&gt;0),'Control Sample Data'!E175,$B$1),"")</f>
        <v/>
      </c>
      <c r="R176" s="15" t="str">
        <f>IF(SUM('Control Sample Data'!F$3:F$98)&gt;10,IF(AND(ISNUMBER('Control Sample Data'!F175),'Control Sample Data'!F175&lt;$B$1,'Control Sample Data'!F175&gt;0),'Control Sample Data'!F175,$B$1),"")</f>
        <v/>
      </c>
      <c r="S176" s="15" t="str">
        <f>IF(SUM('Control Sample Data'!G$3:G$98)&gt;10,IF(AND(ISNUMBER('Control Sample Data'!G175),'Control Sample Data'!G175&lt;$B$1,'Control Sample Data'!G175&gt;0),'Control Sample Data'!G175,$B$1),"")</f>
        <v/>
      </c>
      <c r="T176" s="15" t="str">
        <f>IF(SUM('Control Sample Data'!H$3:H$98)&gt;10,IF(AND(ISNUMBER('Control Sample Data'!H175),'Control Sample Data'!H175&lt;$B$1,'Control Sample Data'!H175&gt;0),'Control Sample Data'!H175,$B$1),"")</f>
        <v/>
      </c>
      <c r="U176" s="15" t="str">
        <f>IF(SUM('Control Sample Data'!I$3:I$98)&gt;10,IF(AND(ISNUMBER('Control Sample Data'!I175),'Control Sample Data'!I175&lt;$B$1,'Control Sample Data'!I175&gt;0),'Control Sample Data'!I175,$B$1),"")</f>
        <v/>
      </c>
      <c r="V176" s="15" t="str">
        <f>IF(SUM('Control Sample Data'!J$3:J$98)&gt;10,IF(AND(ISNUMBER('Control Sample Data'!J175),'Control Sample Data'!J175&lt;$B$1,'Control Sample Data'!J175&gt;0),'Control Sample Data'!J175,$B$1),"")</f>
        <v/>
      </c>
      <c r="W176" s="15" t="str">
        <f>IF(SUM('Control Sample Data'!K$3:K$98)&gt;10,IF(AND(ISNUMBER('Control Sample Data'!K175),'Control Sample Data'!K175&lt;$B$1,'Control Sample Data'!K175&gt;0),'Control Sample Data'!K175,$B$1),"")</f>
        <v/>
      </c>
      <c r="X176" s="15" t="str">
        <f>IF(SUM('Control Sample Data'!L$3:L$98)&gt;10,IF(AND(ISNUMBER('Control Sample Data'!L175),'Control Sample Data'!L175&lt;$B$1,'Control Sample Data'!L175&gt;0),'Control Sample Data'!L175,$B$1),"")</f>
        <v/>
      </c>
      <c r="Y176" s="15" t="str">
        <f>IF(SUM('Control Sample Data'!M$3:M$98)&gt;10,IF(AND(ISNUMBER('Control Sample Data'!M175),'Control Sample Data'!M175&lt;$B$1,'Control Sample Data'!M175&gt;0),'Control Sample Data'!M175,$B$1),"")</f>
        <v/>
      </c>
      <c r="AT176" s="34" t="str">
        <f t="shared" si="160"/>
        <v/>
      </c>
      <c r="AU176" s="34" t="str">
        <f t="shared" si="161"/>
        <v/>
      </c>
      <c r="AV176" s="34" t="str">
        <f t="shared" si="162"/>
        <v/>
      </c>
      <c r="AW176" s="34" t="str">
        <f t="shared" si="163"/>
        <v/>
      </c>
      <c r="AX176" s="34" t="str">
        <f t="shared" si="164"/>
        <v/>
      </c>
      <c r="AY176" s="34" t="str">
        <f t="shared" si="165"/>
        <v/>
      </c>
      <c r="AZ176" s="34" t="str">
        <f t="shared" si="166"/>
        <v/>
      </c>
      <c r="BA176" s="34" t="str">
        <f t="shared" si="167"/>
        <v/>
      </c>
      <c r="BB176" s="34" t="str">
        <f t="shared" si="168"/>
        <v/>
      </c>
      <c r="BC176" s="34" t="str">
        <f t="shared" si="169"/>
        <v/>
      </c>
      <c r="BD176" s="34" t="str">
        <f t="shared" si="172"/>
        <v/>
      </c>
      <c r="BE176" s="34" t="str">
        <f t="shared" si="173"/>
        <v/>
      </c>
      <c r="BF176" s="34" t="str">
        <f t="shared" si="174"/>
        <v/>
      </c>
      <c r="BG176" s="34" t="str">
        <f t="shared" si="175"/>
        <v/>
      </c>
      <c r="BH176" s="34" t="str">
        <f t="shared" si="176"/>
        <v/>
      </c>
      <c r="BI176" s="34" t="str">
        <f t="shared" si="177"/>
        <v/>
      </c>
      <c r="BJ176" s="34" t="str">
        <f t="shared" si="178"/>
        <v/>
      </c>
      <c r="BK176" s="34" t="str">
        <f t="shared" si="179"/>
        <v/>
      </c>
      <c r="BL176" s="34" t="str">
        <f t="shared" si="180"/>
        <v/>
      </c>
      <c r="BM176" s="34" t="str">
        <f t="shared" si="181"/>
        <v/>
      </c>
      <c r="BN176" s="36" t="e">
        <f t="shared" si="170"/>
        <v>#DIV/0!</v>
      </c>
      <c r="BO176" s="36" t="e">
        <f t="shared" si="171"/>
        <v>#DIV/0!</v>
      </c>
      <c r="BP176" s="37" t="str">
        <f t="shared" si="140"/>
        <v/>
      </c>
      <c r="BQ176" s="37" t="str">
        <f t="shared" si="141"/>
        <v/>
      </c>
      <c r="BR176" s="37" t="str">
        <f t="shared" si="142"/>
        <v/>
      </c>
      <c r="BS176" s="37" t="str">
        <f t="shared" si="143"/>
        <v/>
      </c>
      <c r="BT176" s="37" t="str">
        <f t="shared" si="144"/>
        <v/>
      </c>
      <c r="BU176" s="37" t="str">
        <f t="shared" si="145"/>
        <v/>
      </c>
      <c r="BV176" s="37" t="str">
        <f t="shared" si="146"/>
        <v/>
      </c>
      <c r="BW176" s="37" t="str">
        <f t="shared" si="147"/>
        <v/>
      </c>
      <c r="BX176" s="37" t="str">
        <f t="shared" si="148"/>
        <v/>
      </c>
      <c r="BY176" s="37" t="str">
        <f t="shared" si="149"/>
        <v/>
      </c>
      <c r="BZ176" s="37" t="str">
        <f t="shared" si="150"/>
        <v/>
      </c>
      <c r="CA176" s="37" t="str">
        <f t="shared" si="151"/>
        <v/>
      </c>
      <c r="CB176" s="37" t="str">
        <f t="shared" si="152"/>
        <v/>
      </c>
      <c r="CC176" s="37" t="str">
        <f t="shared" si="153"/>
        <v/>
      </c>
      <c r="CD176" s="37" t="str">
        <f t="shared" si="154"/>
        <v/>
      </c>
      <c r="CE176" s="37" t="str">
        <f t="shared" si="155"/>
        <v/>
      </c>
      <c r="CF176" s="37" t="str">
        <f t="shared" si="156"/>
        <v/>
      </c>
      <c r="CG176" s="37" t="str">
        <f t="shared" si="157"/>
        <v/>
      </c>
      <c r="CH176" s="37" t="str">
        <f t="shared" si="158"/>
        <v/>
      </c>
      <c r="CI176" s="37" t="str">
        <f t="shared" si="159"/>
        <v/>
      </c>
    </row>
    <row r="177" spans="1:87">
      <c r="A177" s="16"/>
      <c r="B177" s="14" t="str">
        <f>'Gene Table'!D176</f>
        <v>NM_032316</v>
      </c>
      <c r="C177" s="14" t="s">
        <v>317</v>
      </c>
      <c r="D177" s="15" t="str">
        <f>IF(SUM('Test Sample Data'!D$3:D$98)&gt;10,IF(AND(ISNUMBER('Test Sample Data'!D176),'Test Sample Data'!D176&lt;$B$1,'Test Sample Data'!D176&gt;0),'Test Sample Data'!D176,$B$1),"")</f>
        <v/>
      </c>
      <c r="E177" s="15" t="str">
        <f>IF(SUM('Test Sample Data'!E$3:E$98)&gt;10,IF(AND(ISNUMBER('Test Sample Data'!E176),'Test Sample Data'!E176&lt;$B$1,'Test Sample Data'!E176&gt;0),'Test Sample Data'!E176,$B$1),"")</f>
        <v/>
      </c>
      <c r="F177" s="15" t="str">
        <f>IF(SUM('Test Sample Data'!F$3:F$98)&gt;10,IF(AND(ISNUMBER('Test Sample Data'!F176),'Test Sample Data'!F176&lt;$B$1,'Test Sample Data'!F176&gt;0),'Test Sample Data'!F176,$B$1),"")</f>
        <v/>
      </c>
      <c r="G177" s="15" t="str">
        <f>IF(SUM('Test Sample Data'!G$3:G$98)&gt;10,IF(AND(ISNUMBER('Test Sample Data'!G176),'Test Sample Data'!G176&lt;$B$1,'Test Sample Data'!G176&gt;0),'Test Sample Data'!G176,$B$1),"")</f>
        <v/>
      </c>
      <c r="H177" s="15" t="str">
        <f>IF(SUM('Test Sample Data'!H$3:H$98)&gt;10,IF(AND(ISNUMBER('Test Sample Data'!H176),'Test Sample Data'!H176&lt;$B$1,'Test Sample Data'!H176&gt;0),'Test Sample Data'!H176,$B$1),"")</f>
        <v/>
      </c>
      <c r="I177" s="15" t="str">
        <f>IF(SUM('Test Sample Data'!I$3:I$98)&gt;10,IF(AND(ISNUMBER('Test Sample Data'!I176),'Test Sample Data'!I176&lt;$B$1,'Test Sample Data'!I176&gt;0),'Test Sample Data'!I176,$B$1),"")</f>
        <v/>
      </c>
      <c r="J177" s="15" t="str">
        <f>IF(SUM('Test Sample Data'!J$3:J$98)&gt;10,IF(AND(ISNUMBER('Test Sample Data'!J176),'Test Sample Data'!J176&lt;$B$1,'Test Sample Data'!J176&gt;0),'Test Sample Data'!J176,$B$1),"")</f>
        <v/>
      </c>
      <c r="K177" s="15" t="str">
        <f>IF(SUM('Test Sample Data'!K$3:K$98)&gt;10,IF(AND(ISNUMBER('Test Sample Data'!K176),'Test Sample Data'!K176&lt;$B$1,'Test Sample Data'!K176&gt;0),'Test Sample Data'!K176,$B$1),"")</f>
        <v/>
      </c>
      <c r="L177" s="15" t="str">
        <f>IF(SUM('Test Sample Data'!L$3:L$98)&gt;10,IF(AND(ISNUMBER('Test Sample Data'!L176),'Test Sample Data'!L176&lt;$B$1,'Test Sample Data'!L176&gt;0),'Test Sample Data'!L176,$B$1),"")</f>
        <v/>
      </c>
      <c r="M177" s="15" t="str">
        <f>IF(SUM('Test Sample Data'!M$3:M$98)&gt;10,IF(AND(ISNUMBER('Test Sample Data'!M176),'Test Sample Data'!M176&lt;$B$1,'Test Sample Data'!M176&gt;0),'Test Sample Data'!M176,$B$1),"")</f>
        <v/>
      </c>
      <c r="N177" s="15" t="str">
        <f>'Gene Table'!D176</f>
        <v>NM_032316</v>
      </c>
      <c r="O177" s="14" t="s">
        <v>317</v>
      </c>
      <c r="P177" s="15" t="str">
        <f>IF(SUM('Control Sample Data'!D$3:D$98)&gt;10,IF(AND(ISNUMBER('Control Sample Data'!D176),'Control Sample Data'!D176&lt;$B$1,'Control Sample Data'!D176&gt;0),'Control Sample Data'!D176,$B$1),"")</f>
        <v/>
      </c>
      <c r="Q177" s="15" t="str">
        <f>IF(SUM('Control Sample Data'!E$3:E$98)&gt;10,IF(AND(ISNUMBER('Control Sample Data'!E176),'Control Sample Data'!E176&lt;$B$1,'Control Sample Data'!E176&gt;0),'Control Sample Data'!E176,$B$1),"")</f>
        <v/>
      </c>
      <c r="R177" s="15" t="str">
        <f>IF(SUM('Control Sample Data'!F$3:F$98)&gt;10,IF(AND(ISNUMBER('Control Sample Data'!F176),'Control Sample Data'!F176&lt;$B$1,'Control Sample Data'!F176&gt;0),'Control Sample Data'!F176,$B$1),"")</f>
        <v/>
      </c>
      <c r="S177" s="15" t="str">
        <f>IF(SUM('Control Sample Data'!G$3:G$98)&gt;10,IF(AND(ISNUMBER('Control Sample Data'!G176),'Control Sample Data'!G176&lt;$B$1,'Control Sample Data'!G176&gt;0),'Control Sample Data'!G176,$B$1),"")</f>
        <v/>
      </c>
      <c r="T177" s="15" t="str">
        <f>IF(SUM('Control Sample Data'!H$3:H$98)&gt;10,IF(AND(ISNUMBER('Control Sample Data'!H176),'Control Sample Data'!H176&lt;$B$1,'Control Sample Data'!H176&gt;0),'Control Sample Data'!H176,$B$1),"")</f>
        <v/>
      </c>
      <c r="U177" s="15" t="str">
        <f>IF(SUM('Control Sample Data'!I$3:I$98)&gt;10,IF(AND(ISNUMBER('Control Sample Data'!I176),'Control Sample Data'!I176&lt;$B$1,'Control Sample Data'!I176&gt;0),'Control Sample Data'!I176,$B$1),"")</f>
        <v/>
      </c>
      <c r="V177" s="15" t="str">
        <f>IF(SUM('Control Sample Data'!J$3:J$98)&gt;10,IF(AND(ISNUMBER('Control Sample Data'!J176),'Control Sample Data'!J176&lt;$B$1,'Control Sample Data'!J176&gt;0),'Control Sample Data'!J176,$B$1),"")</f>
        <v/>
      </c>
      <c r="W177" s="15" t="str">
        <f>IF(SUM('Control Sample Data'!K$3:K$98)&gt;10,IF(AND(ISNUMBER('Control Sample Data'!K176),'Control Sample Data'!K176&lt;$B$1,'Control Sample Data'!K176&gt;0),'Control Sample Data'!K176,$B$1),"")</f>
        <v/>
      </c>
      <c r="X177" s="15" t="str">
        <f>IF(SUM('Control Sample Data'!L$3:L$98)&gt;10,IF(AND(ISNUMBER('Control Sample Data'!L176),'Control Sample Data'!L176&lt;$B$1,'Control Sample Data'!L176&gt;0),'Control Sample Data'!L176,$B$1),"")</f>
        <v/>
      </c>
      <c r="Y177" s="15" t="str">
        <f>IF(SUM('Control Sample Data'!M$3:M$98)&gt;10,IF(AND(ISNUMBER('Control Sample Data'!M176),'Control Sample Data'!M176&lt;$B$1,'Control Sample Data'!M176&gt;0),'Control Sample Data'!M176,$B$1),"")</f>
        <v/>
      </c>
      <c r="AT177" s="34" t="str">
        <f t="shared" si="160"/>
        <v/>
      </c>
      <c r="AU177" s="34" t="str">
        <f t="shared" si="161"/>
        <v/>
      </c>
      <c r="AV177" s="34" t="str">
        <f t="shared" si="162"/>
        <v/>
      </c>
      <c r="AW177" s="34" t="str">
        <f t="shared" si="163"/>
        <v/>
      </c>
      <c r="AX177" s="34" t="str">
        <f t="shared" si="164"/>
        <v/>
      </c>
      <c r="AY177" s="34" t="str">
        <f t="shared" si="165"/>
        <v/>
      </c>
      <c r="AZ177" s="34" t="str">
        <f t="shared" si="166"/>
        <v/>
      </c>
      <c r="BA177" s="34" t="str">
        <f t="shared" si="167"/>
        <v/>
      </c>
      <c r="BB177" s="34" t="str">
        <f t="shared" si="168"/>
        <v/>
      </c>
      <c r="BC177" s="34" t="str">
        <f t="shared" si="169"/>
        <v/>
      </c>
      <c r="BD177" s="34" t="str">
        <f t="shared" si="172"/>
        <v/>
      </c>
      <c r="BE177" s="34" t="str">
        <f t="shared" si="173"/>
        <v/>
      </c>
      <c r="BF177" s="34" t="str">
        <f t="shared" si="174"/>
        <v/>
      </c>
      <c r="BG177" s="34" t="str">
        <f t="shared" si="175"/>
        <v/>
      </c>
      <c r="BH177" s="34" t="str">
        <f t="shared" si="176"/>
        <v/>
      </c>
      <c r="BI177" s="34" t="str">
        <f t="shared" si="177"/>
        <v/>
      </c>
      <c r="BJ177" s="34" t="str">
        <f t="shared" si="178"/>
        <v/>
      </c>
      <c r="BK177" s="34" t="str">
        <f t="shared" si="179"/>
        <v/>
      </c>
      <c r="BL177" s="34" t="str">
        <f t="shared" si="180"/>
        <v/>
      </c>
      <c r="BM177" s="34" t="str">
        <f t="shared" si="181"/>
        <v/>
      </c>
      <c r="BN177" s="36" t="e">
        <f t="shared" si="170"/>
        <v>#DIV/0!</v>
      </c>
      <c r="BO177" s="36" t="e">
        <f t="shared" si="171"/>
        <v>#DIV/0!</v>
      </c>
      <c r="BP177" s="37" t="str">
        <f t="shared" si="140"/>
        <v/>
      </c>
      <c r="BQ177" s="37" t="str">
        <f t="shared" si="141"/>
        <v/>
      </c>
      <c r="BR177" s="37" t="str">
        <f t="shared" si="142"/>
        <v/>
      </c>
      <c r="BS177" s="37" t="str">
        <f t="shared" si="143"/>
        <v/>
      </c>
      <c r="BT177" s="37" t="str">
        <f t="shared" si="144"/>
        <v/>
      </c>
      <c r="BU177" s="37" t="str">
        <f t="shared" si="145"/>
        <v/>
      </c>
      <c r="BV177" s="37" t="str">
        <f t="shared" si="146"/>
        <v/>
      </c>
      <c r="BW177" s="37" t="str">
        <f t="shared" si="147"/>
        <v/>
      </c>
      <c r="BX177" s="37" t="str">
        <f t="shared" si="148"/>
        <v/>
      </c>
      <c r="BY177" s="37" t="str">
        <f t="shared" si="149"/>
        <v/>
      </c>
      <c r="BZ177" s="37" t="str">
        <f t="shared" si="150"/>
        <v/>
      </c>
      <c r="CA177" s="37" t="str">
        <f t="shared" si="151"/>
        <v/>
      </c>
      <c r="CB177" s="37" t="str">
        <f t="shared" si="152"/>
        <v/>
      </c>
      <c r="CC177" s="37" t="str">
        <f t="shared" si="153"/>
        <v/>
      </c>
      <c r="CD177" s="37" t="str">
        <f t="shared" si="154"/>
        <v/>
      </c>
      <c r="CE177" s="37" t="str">
        <f t="shared" si="155"/>
        <v/>
      </c>
      <c r="CF177" s="37" t="str">
        <f t="shared" si="156"/>
        <v/>
      </c>
      <c r="CG177" s="37" t="str">
        <f t="shared" si="157"/>
        <v/>
      </c>
      <c r="CH177" s="37" t="str">
        <f t="shared" si="158"/>
        <v/>
      </c>
      <c r="CI177" s="37" t="str">
        <f t="shared" si="159"/>
        <v/>
      </c>
    </row>
    <row r="178" spans="1:87">
      <c r="A178" s="16"/>
      <c r="B178" s="14" t="str">
        <f>'Gene Table'!D177</f>
        <v>NM_001004426</v>
      </c>
      <c r="C178" s="14" t="s">
        <v>321</v>
      </c>
      <c r="D178" s="15" t="str">
        <f>IF(SUM('Test Sample Data'!D$3:D$98)&gt;10,IF(AND(ISNUMBER('Test Sample Data'!D177),'Test Sample Data'!D177&lt;$B$1,'Test Sample Data'!D177&gt;0),'Test Sample Data'!D177,$B$1),"")</f>
        <v/>
      </c>
      <c r="E178" s="15" t="str">
        <f>IF(SUM('Test Sample Data'!E$3:E$98)&gt;10,IF(AND(ISNUMBER('Test Sample Data'!E177),'Test Sample Data'!E177&lt;$B$1,'Test Sample Data'!E177&gt;0),'Test Sample Data'!E177,$B$1),"")</f>
        <v/>
      </c>
      <c r="F178" s="15" t="str">
        <f>IF(SUM('Test Sample Data'!F$3:F$98)&gt;10,IF(AND(ISNUMBER('Test Sample Data'!F177),'Test Sample Data'!F177&lt;$B$1,'Test Sample Data'!F177&gt;0),'Test Sample Data'!F177,$B$1),"")</f>
        <v/>
      </c>
      <c r="G178" s="15" t="str">
        <f>IF(SUM('Test Sample Data'!G$3:G$98)&gt;10,IF(AND(ISNUMBER('Test Sample Data'!G177),'Test Sample Data'!G177&lt;$B$1,'Test Sample Data'!G177&gt;0),'Test Sample Data'!G177,$B$1),"")</f>
        <v/>
      </c>
      <c r="H178" s="15" t="str">
        <f>IF(SUM('Test Sample Data'!H$3:H$98)&gt;10,IF(AND(ISNUMBER('Test Sample Data'!H177),'Test Sample Data'!H177&lt;$B$1,'Test Sample Data'!H177&gt;0),'Test Sample Data'!H177,$B$1),"")</f>
        <v/>
      </c>
      <c r="I178" s="15" t="str">
        <f>IF(SUM('Test Sample Data'!I$3:I$98)&gt;10,IF(AND(ISNUMBER('Test Sample Data'!I177),'Test Sample Data'!I177&lt;$B$1,'Test Sample Data'!I177&gt;0),'Test Sample Data'!I177,$B$1),"")</f>
        <v/>
      </c>
      <c r="J178" s="15" t="str">
        <f>IF(SUM('Test Sample Data'!J$3:J$98)&gt;10,IF(AND(ISNUMBER('Test Sample Data'!J177),'Test Sample Data'!J177&lt;$B$1,'Test Sample Data'!J177&gt;0),'Test Sample Data'!J177,$B$1),"")</f>
        <v/>
      </c>
      <c r="K178" s="15" t="str">
        <f>IF(SUM('Test Sample Data'!K$3:K$98)&gt;10,IF(AND(ISNUMBER('Test Sample Data'!K177),'Test Sample Data'!K177&lt;$B$1,'Test Sample Data'!K177&gt;0),'Test Sample Data'!K177,$B$1),"")</f>
        <v/>
      </c>
      <c r="L178" s="15" t="str">
        <f>IF(SUM('Test Sample Data'!L$3:L$98)&gt;10,IF(AND(ISNUMBER('Test Sample Data'!L177),'Test Sample Data'!L177&lt;$B$1,'Test Sample Data'!L177&gt;0),'Test Sample Data'!L177,$B$1),"")</f>
        <v/>
      </c>
      <c r="M178" s="15" t="str">
        <f>IF(SUM('Test Sample Data'!M$3:M$98)&gt;10,IF(AND(ISNUMBER('Test Sample Data'!M177),'Test Sample Data'!M177&lt;$B$1,'Test Sample Data'!M177&gt;0),'Test Sample Data'!M177,$B$1),"")</f>
        <v/>
      </c>
      <c r="N178" s="15" t="str">
        <f>'Gene Table'!D177</f>
        <v>NM_001004426</v>
      </c>
      <c r="O178" s="14" t="s">
        <v>321</v>
      </c>
      <c r="P178" s="15" t="str">
        <f>IF(SUM('Control Sample Data'!D$3:D$98)&gt;10,IF(AND(ISNUMBER('Control Sample Data'!D177),'Control Sample Data'!D177&lt;$B$1,'Control Sample Data'!D177&gt;0),'Control Sample Data'!D177,$B$1),"")</f>
        <v/>
      </c>
      <c r="Q178" s="15" t="str">
        <f>IF(SUM('Control Sample Data'!E$3:E$98)&gt;10,IF(AND(ISNUMBER('Control Sample Data'!E177),'Control Sample Data'!E177&lt;$B$1,'Control Sample Data'!E177&gt;0),'Control Sample Data'!E177,$B$1),"")</f>
        <v/>
      </c>
      <c r="R178" s="15" t="str">
        <f>IF(SUM('Control Sample Data'!F$3:F$98)&gt;10,IF(AND(ISNUMBER('Control Sample Data'!F177),'Control Sample Data'!F177&lt;$B$1,'Control Sample Data'!F177&gt;0),'Control Sample Data'!F177,$B$1),"")</f>
        <v/>
      </c>
      <c r="S178" s="15" t="str">
        <f>IF(SUM('Control Sample Data'!G$3:G$98)&gt;10,IF(AND(ISNUMBER('Control Sample Data'!G177),'Control Sample Data'!G177&lt;$B$1,'Control Sample Data'!G177&gt;0),'Control Sample Data'!G177,$B$1),"")</f>
        <v/>
      </c>
      <c r="T178" s="15" t="str">
        <f>IF(SUM('Control Sample Data'!H$3:H$98)&gt;10,IF(AND(ISNUMBER('Control Sample Data'!H177),'Control Sample Data'!H177&lt;$B$1,'Control Sample Data'!H177&gt;0),'Control Sample Data'!H177,$B$1),"")</f>
        <v/>
      </c>
      <c r="U178" s="15" t="str">
        <f>IF(SUM('Control Sample Data'!I$3:I$98)&gt;10,IF(AND(ISNUMBER('Control Sample Data'!I177),'Control Sample Data'!I177&lt;$B$1,'Control Sample Data'!I177&gt;0),'Control Sample Data'!I177,$B$1),"")</f>
        <v/>
      </c>
      <c r="V178" s="15" t="str">
        <f>IF(SUM('Control Sample Data'!J$3:J$98)&gt;10,IF(AND(ISNUMBER('Control Sample Data'!J177),'Control Sample Data'!J177&lt;$B$1,'Control Sample Data'!J177&gt;0),'Control Sample Data'!J177,$B$1),"")</f>
        <v/>
      </c>
      <c r="W178" s="15" t="str">
        <f>IF(SUM('Control Sample Data'!K$3:K$98)&gt;10,IF(AND(ISNUMBER('Control Sample Data'!K177),'Control Sample Data'!K177&lt;$B$1,'Control Sample Data'!K177&gt;0),'Control Sample Data'!K177,$B$1),"")</f>
        <v/>
      </c>
      <c r="X178" s="15" t="str">
        <f>IF(SUM('Control Sample Data'!L$3:L$98)&gt;10,IF(AND(ISNUMBER('Control Sample Data'!L177),'Control Sample Data'!L177&lt;$B$1,'Control Sample Data'!L177&gt;0),'Control Sample Data'!L177,$B$1),"")</f>
        <v/>
      </c>
      <c r="Y178" s="15" t="str">
        <f>IF(SUM('Control Sample Data'!M$3:M$98)&gt;10,IF(AND(ISNUMBER('Control Sample Data'!M177),'Control Sample Data'!M177&lt;$B$1,'Control Sample Data'!M177&gt;0),'Control Sample Data'!M177,$B$1),"")</f>
        <v/>
      </c>
      <c r="AT178" s="34" t="str">
        <f t="shared" si="160"/>
        <v/>
      </c>
      <c r="AU178" s="34" t="str">
        <f t="shared" si="161"/>
        <v/>
      </c>
      <c r="AV178" s="34" t="str">
        <f t="shared" si="162"/>
        <v/>
      </c>
      <c r="AW178" s="34" t="str">
        <f t="shared" si="163"/>
        <v/>
      </c>
      <c r="AX178" s="34" t="str">
        <f t="shared" si="164"/>
        <v/>
      </c>
      <c r="AY178" s="34" t="str">
        <f t="shared" si="165"/>
        <v/>
      </c>
      <c r="AZ178" s="34" t="str">
        <f t="shared" si="166"/>
        <v/>
      </c>
      <c r="BA178" s="34" t="str">
        <f t="shared" si="167"/>
        <v/>
      </c>
      <c r="BB178" s="34" t="str">
        <f t="shared" si="168"/>
        <v/>
      </c>
      <c r="BC178" s="34" t="str">
        <f t="shared" si="169"/>
        <v/>
      </c>
      <c r="BD178" s="34" t="str">
        <f t="shared" si="172"/>
        <v/>
      </c>
      <c r="BE178" s="34" t="str">
        <f t="shared" si="173"/>
        <v/>
      </c>
      <c r="BF178" s="34" t="str">
        <f t="shared" si="174"/>
        <v/>
      </c>
      <c r="BG178" s="34" t="str">
        <f t="shared" si="175"/>
        <v/>
      </c>
      <c r="BH178" s="34" t="str">
        <f t="shared" si="176"/>
        <v/>
      </c>
      <c r="BI178" s="34" t="str">
        <f t="shared" si="177"/>
        <v/>
      </c>
      <c r="BJ178" s="34" t="str">
        <f t="shared" si="178"/>
        <v/>
      </c>
      <c r="BK178" s="34" t="str">
        <f t="shared" si="179"/>
        <v/>
      </c>
      <c r="BL178" s="34" t="str">
        <f t="shared" si="180"/>
        <v/>
      </c>
      <c r="BM178" s="34" t="str">
        <f t="shared" si="181"/>
        <v/>
      </c>
      <c r="BN178" s="36" t="e">
        <f t="shared" si="170"/>
        <v>#DIV/0!</v>
      </c>
      <c r="BO178" s="36" t="e">
        <f t="shared" si="171"/>
        <v>#DIV/0!</v>
      </c>
      <c r="BP178" s="37" t="str">
        <f t="shared" si="140"/>
        <v/>
      </c>
      <c r="BQ178" s="37" t="str">
        <f t="shared" si="141"/>
        <v/>
      </c>
      <c r="BR178" s="37" t="str">
        <f t="shared" si="142"/>
        <v/>
      </c>
      <c r="BS178" s="37" t="str">
        <f t="shared" si="143"/>
        <v/>
      </c>
      <c r="BT178" s="37" t="str">
        <f t="shared" si="144"/>
        <v/>
      </c>
      <c r="BU178" s="37" t="str">
        <f t="shared" si="145"/>
        <v/>
      </c>
      <c r="BV178" s="37" t="str">
        <f t="shared" si="146"/>
        <v/>
      </c>
      <c r="BW178" s="37" t="str">
        <f t="shared" si="147"/>
        <v/>
      </c>
      <c r="BX178" s="37" t="str">
        <f t="shared" si="148"/>
        <v/>
      </c>
      <c r="BY178" s="37" t="str">
        <f t="shared" si="149"/>
        <v/>
      </c>
      <c r="BZ178" s="37" t="str">
        <f t="shared" si="150"/>
        <v/>
      </c>
      <c r="CA178" s="37" t="str">
        <f t="shared" si="151"/>
        <v/>
      </c>
      <c r="CB178" s="37" t="str">
        <f t="shared" si="152"/>
        <v/>
      </c>
      <c r="CC178" s="37" t="str">
        <f t="shared" si="153"/>
        <v/>
      </c>
      <c r="CD178" s="37" t="str">
        <f t="shared" si="154"/>
        <v/>
      </c>
      <c r="CE178" s="37" t="str">
        <f t="shared" si="155"/>
        <v/>
      </c>
      <c r="CF178" s="37" t="str">
        <f t="shared" si="156"/>
        <v/>
      </c>
      <c r="CG178" s="37" t="str">
        <f t="shared" si="157"/>
        <v/>
      </c>
      <c r="CH178" s="37" t="str">
        <f t="shared" si="158"/>
        <v/>
      </c>
      <c r="CI178" s="37" t="str">
        <f t="shared" si="159"/>
        <v/>
      </c>
    </row>
    <row r="179" spans="1:87">
      <c r="A179" s="16"/>
      <c r="B179" s="14" t="str">
        <f>'Gene Table'!D178</f>
        <v>NM_004346</v>
      </c>
      <c r="C179" s="14" t="s">
        <v>325</v>
      </c>
      <c r="D179" s="15" t="str">
        <f>IF(SUM('Test Sample Data'!D$3:D$98)&gt;10,IF(AND(ISNUMBER('Test Sample Data'!D178),'Test Sample Data'!D178&lt;$B$1,'Test Sample Data'!D178&gt;0),'Test Sample Data'!D178,$B$1),"")</f>
        <v/>
      </c>
      <c r="E179" s="15" t="str">
        <f>IF(SUM('Test Sample Data'!E$3:E$98)&gt;10,IF(AND(ISNUMBER('Test Sample Data'!E178),'Test Sample Data'!E178&lt;$B$1,'Test Sample Data'!E178&gt;0),'Test Sample Data'!E178,$B$1),"")</f>
        <v/>
      </c>
      <c r="F179" s="15" t="str">
        <f>IF(SUM('Test Sample Data'!F$3:F$98)&gt;10,IF(AND(ISNUMBER('Test Sample Data'!F178),'Test Sample Data'!F178&lt;$B$1,'Test Sample Data'!F178&gt;0),'Test Sample Data'!F178,$B$1),"")</f>
        <v/>
      </c>
      <c r="G179" s="15" t="str">
        <f>IF(SUM('Test Sample Data'!G$3:G$98)&gt;10,IF(AND(ISNUMBER('Test Sample Data'!G178),'Test Sample Data'!G178&lt;$B$1,'Test Sample Data'!G178&gt;0),'Test Sample Data'!G178,$B$1),"")</f>
        <v/>
      </c>
      <c r="H179" s="15" t="str">
        <f>IF(SUM('Test Sample Data'!H$3:H$98)&gt;10,IF(AND(ISNUMBER('Test Sample Data'!H178),'Test Sample Data'!H178&lt;$B$1,'Test Sample Data'!H178&gt;0),'Test Sample Data'!H178,$B$1),"")</f>
        <v/>
      </c>
      <c r="I179" s="15" t="str">
        <f>IF(SUM('Test Sample Data'!I$3:I$98)&gt;10,IF(AND(ISNUMBER('Test Sample Data'!I178),'Test Sample Data'!I178&lt;$B$1,'Test Sample Data'!I178&gt;0),'Test Sample Data'!I178,$B$1),"")</f>
        <v/>
      </c>
      <c r="J179" s="15" t="str">
        <f>IF(SUM('Test Sample Data'!J$3:J$98)&gt;10,IF(AND(ISNUMBER('Test Sample Data'!J178),'Test Sample Data'!J178&lt;$B$1,'Test Sample Data'!J178&gt;0),'Test Sample Data'!J178,$B$1),"")</f>
        <v/>
      </c>
      <c r="K179" s="15" t="str">
        <f>IF(SUM('Test Sample Data'!K$3:K$98)&gt;10,IF(AND(ISNUMBER('Test Sample Data'!K178),'Test Sample Data'!K178&lt;$B$1,'Test Sample Data'!K178&gt;0),'Test Sample Data'!K178,$B$1),"")</f>
        <v/>
      </c>
      <c r="L179" s="15" t="str">
        <f>IF(SUM('Test Sample Data'!L$3:L$98)&gt;10,IF(AND(ISNUMBER('Test Sample Data'!L178),'Test Sample Data'!L178&lt;$B$1,'Test Sample Data'!L178&gt;0),'Test Sample Data'!L178,$B$1),"")</f>
        <v/>
      </c>
      <c r="M179" s="15" t="str">
        <f>IF(SUM('Test Sample Data'!M$3:M$98)&gt;10,IF(AND(ISNUMBER('Test Sample Data'!M178),'Test Sample Data'!M178&lt;$B$1,'Test Sample Data'!M178&gt;0),'Test Sample Data'!M178,$B$1),"")</f>
        <v/>
      </c>
      <c r="N179" s="15" t="str">
        <f>'Gene Table'!D178</f>
        <v>NM_004346</v>
      </c>
      <c r="O179" s="14" t="s">
        <v>325</v>
      </c>
      <c r="P179" s="15" t="str">
        <f>IF(SUM('Control Sample Data'!D$3:D$98)&gt;10,IF(AND(ISNUMBER('Control Sample Data'!D178),'Control Sample Data'!D178&lt;$B$1,'Control Sample Data'!D178&gt;0),'Control Sample Data'!D178,$B$1),"")</f>
        <v/>
      </c>
      <c r="Q179" s="15" t="str">
        <f>IF(SUM('Control Sample Data'!E$3:E$98)&gt;10,IF(AND(ISNUMBER('Control Sample Data'!E178),'Control Sample Data'!E178&lt;$B$1,'Control Sample Data'!E178&gt;0),'Control Sample Data'!E178,$B$1),"")</f>
        <v/>
      </c>
      <c r="R179" s="15" t="str">
        <f>IF(SUM('Control Sample Data'!F$3:F$98)&gt;10,IF(AND(ISNUMBER('Control Sample Data'!F178),'Control Sample Data'!F178&lt;$B$1,'Control Sample Data'!F178&gt;0),'Control Sample Data'!F178,$B$1),"")</f>
        <v/>
      </c>
      <c r="S179" s="15" t="str">
        <f>IF(SUM('Control Sample Data'!G$3:G$98)&gt;10,IF(AND(ISNUMBER('Control Sample Data'!G178),'Control Sample Data'!G178&lt;$B$1,'Control Sample Data'!G178&gt;0),'Control Sample Data'!G178,$B$1),"")</f>
        <v/>
      </c>
      <c r="T179" s="15" t="str">
        <f>IF(SUM('Control Sample Data'!H$3:H$98)&gt;10,IF(AND(ISNUMBER('Control Sample Data'!H178),'Control Sample Data'!H178&lt;$B$1,'Control Sample Data'!H178&gt;0),'Control Sample Data'!H178,$B$1),"")</f>
        <v/>
      </c>
      <c r="U179" s="15" t="str">
        <f>IF(SUM('Control Sample Data'!I$3:I$98)&gt;10,IF(AND(ISNUMBER('Control Sample Data'!I178),'Control Sample Data'!I178&lt;$B$1,'Control Sample Data'!I178&gt;0),'Control Sample Data'!I178,$B$1),"")</f>
        <v/>
      </c>
      <c r="V179" s="15" t="str">
        <f>IF(SUM('Control Sample Data'!J$3:J$98)&gt;10,IF(AND(ISNUMBER('Control Sample Data'!J178),'Control Sample Data'!J178&lt;$B$1,'Control Sample Data'!J178&gt;0),'Control Sample Data'!J178,$B$1),"")</f>
        <v/>
      </c>
      <c r="W179" s="15" t="str">
        <f>IF(SUM('Control Sample Data'!K$3:K$98)&gt;10,IF(AND(ISNUMBER('Control Sample Data'!K178),'Control Sample Data'!K178&lt;$B$1,'Control Sample Data'!K178&gt;0),'Control Sample Data'!K178,$B$1),"")</f>
        <v/>
      </c>
      <c r="X179" s="15" t="str">
        <f>IF(SUM('Control Sample Data'!L$3:L$98)&gt;10,IF(AND(ISNUMBER('Control Sample Data'!L178),'Control Sample Data'!L178&lt;$B$1,'Control Sample Data'!L178&gt;0),'Control Sample Data'!L178,$B$1),"")</f>
        <v/>
      </c>
      <c r="Y179" s="15" t="str">
        <f>IF(SUM('Control Sample Data'!M$3:M$98)&gt;10,IF(AND(ISNUMBER('Control Sample Data'!M178),'Control Sample Data'!M178&lt;$B$1,'Control Sample Data'!M178&gt;0),'Control Sample Data'!M178,$B$1),"")</f>
        <v/>
      </c>
      <c r="AT179" s="34" t="str">
        <f t="shared" si="160"/>
        <v/>
      </c>
      <c r="AU179" s="34" t="str">
        <f t="shared" si="161"/>
        <v/>
      </c>
      <c r="AV179" s="34" t="str">
        <f t="shared" si="162"/>
        <v/>
      </c>
      <c r="AW179" s="34" t="str">
        <f t="shared" si="163"/>
        <v/>
      </c>
      <c r="AX179" s="34" t="str">
        <f t="shared" si="164"/>
        <v/>
      </c>
      <c r="AY179" s="34" t="str">
        <f t="shared" si="165"/>
        <v/>
      </c>
      <c r="AZ179" s="34" t="str">
        <f t="shared" si="166"/>
        <v/>
      </c>
      <c r="BA179" s="34" t="str">
        <f t="shared" si="167"/>
        <v/>
      </c>
      <c r="BB179" s="34" t="str">
        <f t="shared" si="168"/>
        <v/>
      </c>
      <c r="BC179" s="34" t="str">
        <f t="shared" si="169"/>
        <v/>
      </c>
      <c r="BD179" s="34" t="str">
        <f t="shared" si="172"/>
        <v/>
      </c>
      <c r="BE179" s="34" t="str">
        <f t="shared" si="173"/>
        <v/>
      </c>
      <c r="BF179" s="34" t="str">
        <f t="shared" si="174"/>
        <v/>
      </c>
      <c r="BG179" s="34" t="str">
        <f t="shared" si="175"/>
        <v/>
      </c>
      <c r="BH179" s="34" t="str">
        <f t="shared" si="176"/>
        <v/>
      </c>
      <c r="BI179" s="34" t="str">
        <f t="shared" si="177"/>
        <v/>
      </c>
      <c r="BJ179" s="34" t="str">
        <f t="shared" si="178"/>
        <v/>
      </c>
      <c r="BK179" s="34" t="str">
        <f t="shared" si="179"/>
        <v/>
      </c>
      <c r="BL179" s="34" t="str">
        <f t="shared" si="180"/>
        <v/>
      </c>
      <c r="BM179" s="34" t="str">
        <f t="shared" si="181"/>
        <v/>
      </c>
      <c r="BN179" s="36" t="e">
        <f t="shared" si="170"/>
        <v>#DIV/0!</v>
      </c>
      <c r="BO179" s="36" t="e">
        <f t="shared" si="171"/>
        <v>#DIV/0!</v>
      </c>
      <c r="BP179" s="37" t="str">
        <f t="shared" si="140"/>
        <v/>
      </c>
      <c r="BQ179" s="37" t="str">
        <f t="shared" si="141"/>
        <v/>
      </c>
      <c r="BR179" s="37" t="str">
        <f t="shared" si="142"/>
        <v/>
      </c>
      <c r="BS179" s="37" t="str">
        <f t="shared" si="143"/>
        <v/>
      </c>
      <c r="BT179" s="37" t="str">
        <f t="shared" si="144"/>
        <v/>
      </c>
      <c r="BU179" s="37" t="str">
        <f t="shared" si="145"/>
        <v/>
      </c>
      <c r="BV179" s="37" t="str">
        <f t="shared" si="146"/>
        <v/>
      </c>
      <c r="BW179" s="37" t="str">
        <f t="shared" si="147"/>
        <v/>
      </c>
      <c r="BX179" s="37" t="str">
        <f t="shared" si="148"/>
        <v/>
      </c>
      <c r="BY179" s="37" t="str">
        <f t="shared" si="149"/>
        <v/>
      </c>
      <c r="BZ179" s="37" t="str">
        <f t="shared" si="150"/>
        <v/>
      </c>
      <c r="CA179" s="37" t="str">
        <f t="shared" si="151"/>
        <v/>
      </c>
      <c r="CB179" s="37" t="str">
        <f t="shared" si="152"/>
        <v/>
      </c>
      <c r="CC179" s="37" t="str">
        <f t="shared" si="153"/>
        <v/>
      </c>
      <c r="CD179" s="37" t="str">
        <f t="shared" si="154"/>
        <v/>
      </c>
      <c r="CE179" s="37" t="str">
        <f t="shared" si="155"/>
        <v/>
      </c>
      <c r="CF179" s="37" t="str">
        <f t="shared" si="156"/>
        <v/>
      </c>
      <c r="CG179" s="37" t="str">
        <f t="shared" si="157"/>
        <v/>
      </c>
      <c r="CH179" s="37" t="str">
        <f t="shared" si="158"/>
        <v/>
      </c>
      <c r="CI179" s="37" t="str">
        <f t="shared" si="159"/>
        <v/>
      </c>
    </row>
    <row r="180" spans="1:87">
      <c r="A180" s="16"/>
      <c r="B180" s="14" t="str">
        <f>'Gene Table'!D179</f>
        <v>NM_003507</v>
      </c>
      <c r="C180" s="14" t="s">
        <v>329</v>
      </c>
      <c r="D180" s="15" t="str">
        <f>IF(SUM('Test Sample Data'!D$3:D$98)&gt;10,IF(AND(ISNUMBER('Test Sample Data'!D179),'Test Sample Data'!D179&lt;$B$1,'Test Sample Data'!D179&gt;0),'Test Sample Data'!D179,$B$1),"")</f>
        <v/>
      </c>
      <c r="E180" s="15" t="str">
        <f>IF(SUM('Test Sample Data'!E$3:E$98)&gt;10,IF(AND(ISNUMBER('Test Sample Data'!E179),'Test Sample Data'!E179&lt;$B$1,'Test Sample Data'!E179&gt;0),'Test Sample Data'!E179,$B$1),"")</f>
        <v/>
      </c>
      <c r="F180" s="15" t="str">
        <f>IF(SUM('Test Sample Data'!F$3:F$98)&gt;10,IF(AND(ISNUMBER('Test Sample Data'!F179),'Test Sample Data'!F179&lt;$B$1,'Test Sample Data'!F179&gt;0),'Test Sample Data'!F179,$B$1),"")</f>
        <v/>
      </c>
      <c r="G180" s="15" t="str">
        <f>IF(SUM('Test Sample Data'!G$3:G$98)&gt;10,IF(AND(ISNUMBER('Test Sample Data'!G179),'Test Sample Data'!G179&lt;$B$1,'Test Sample Data'!G179&gt;0),'Test Sample Data'!G179,$B$1),"")</f>
        <v/>
      </c>
      <c r="H180" s="15" t="str">
        <f>IF(SUM('Test Sample Data'!H$3:H$98)&gt;10,IF(AND(ISNUMBER('Test Sample Data'!H179),'Test Sample Data'!H179&lt;$B$1,'Test Sample Data'!H179&gt;0),'Test Sample Data'!H179,$B$1),"")</f>
        <v/>
      </c>
      <c r="I180" s="15" t="str">
        <f>IF(SUM('Test Sample Data'!I$3:I$98)&gt;10,IF(AND(ISNUMBER('Test Sample Data'!I179),'Test Sample Data'!I179&lt;$B$1,'Test Sample Data'!I179&gt;0),'Test Sample Data'!I179,$B$1),"")</f>
        <v/>
      </c>
      <c r="J180" s="15" t="str">
        <f>IF(SUM('Test Sample Data'!J$3:J$98)&gt;10,IF(AND(ISNUMBER('Test Sample Data'!J179),'Test Sample Data'!J179&lt;$B$1,'Test Sample Data'!J179&gt;0),'Test Sample Data'!J179,$B$1),"")</f>
        <v/>
      </c>
      <c r="K180" s="15" t="str">
        <f>IF(SUM('Test Sample Data'!K$3:K$98)&gt;10,IF(AND(ISNUMBER('Test Sample Data'!K179),'Test Sample Data'!K179&lt;$B$1,'Test Sample Data'!K179&gt;0),'Test Sample Data'!K179,$B$1),"")</f>
        <v/>
      </c>
      <c r="L180" s="15" t="str">
        <f>IF(SUM('Test Sample Data'!L$3:L$98)&gt;10,IF(AND(ISNUMBER('Test Sample Data'!L179),'Test Sample Data'!L179&lt;$B$1,'Test Sample Data'!L179&gt;0),'Test Sample Data'!L179,$B$1),"")</f>
        <v/>
      </c>
      <c r="M180" s="15" t="str">
        <f>IF(SUM('Test Sample Data'!M$3:M$98)&gt;10,IF(AND(ISNUMBER('Test Sample Data'!M179),'Test Sample Data'!M179&lt;$B$1,'Test Sample Data'!M179&gt;0),'Test Sample Data'!M179,$B$1),"")</f>
        <v/>
      </c>
      <c r="N180" s="15" t="str">
        <f>'Gene Table'!D179</f>
        <v>NM_003507</v>
      </c>
      <c r="O180" s="14" t="s">
        <v>329</v>
      </c>
      <c r="P180" s="15" t="str">
        <f>IF(SUM('Control Sample Data'!D$3:D$98)&gt;10,IF(AND(ISNUMBER('Control Sample Data'!D179),'Control Sample Data'!D179&lt;$B$1,'Control Sample Data'!D179&gt;0),'Control Sample Data'!D179,$B$1),"")</f>
        <v/>
      </c>
      <c r="Q180" s="15" t="str">
        <f>IF(SUM('Control Sample Data'!E$3:E$98)&gt;10,IF(AND(ISNUMBER('Control Sample Data'!E179),'Control Sample Data'!E179&lt;$B$1,'Control Sample Data'!E179&gt;0),'Control Sample Data'!E179,$B$1),"")</f>
        <v/>
      </c>
      <c r="R180" s="15" t="str">
        <f>IF(SUM('Control Sample Data'!F$3:F$98)&gt;10,IF(AND(ISNUMBER('Control Sample Data'!F179),'Control Sample Data'!F179&lt;$B$1,'Control Sample Data'!F179&gt;0),'Control Sample Data'!F179,$B$1),"")</f>
        <v/>
      </c>
      <c r="S180" s="15" t="str">
        <f>IF(SUM('Control Sample Data'!G$3:G$98)&gt;10,IF(AND(ISNUMBER('Control Sample Data'!G179),'Control Sample Data'!G179&lt;$B$1,'Control Sample Data'!G179&gt;0),'Control Sample Data'!G179,$B$1),"")</f>
        <v/>
      </c>
      <c r="T180" s="15" t="str">
        <f>IF(SUM('Control Sample Data'!H$3:H$98)&gt;10,IF(AND(ISNUMBER('Control Sample Data'!H179),'Control Sample Data'!H179&lt;$B$1,'Control Sample Data'!H179&gt;0),'Control Sample Data'!H179,$B$1),"")</f>
        <v/>
      </c>
      <c r="U180" s="15" t="str">
        <f>IF(SUM('Control Sample Data'!I$3:I$98)&gt;10,IF(AND(ISNUMBER('Control Sample Data'!I179),'Control Sample Data'!I179&lt;$B$1,'Control Sample Data'!I179&gt;0),'Control Sample Data'!I179,$B$1),"")</f>
        <v/>
      </c>
      <c r="V180" s="15" t="str">
        <f>IF(SUM('Control Sample Data'!J$3:J$98)&gt;10,IF(AND(ISNUMBER('Control Sample Data'!J179),'Control Sample Data'!J179&lt;$B$1,'Control Sample Data'!J179&gt;0),'Control Sample Data'!J179,$B$1),"")</f>
        <v/>
      </c>
      <c r="W180" s="15" t="str">
        <f>IF(SUM('Control Sample Data'!K$3:K$98)&gt;10,IF(AND(ISNUMBER('Control Sample Data'!K179),'Control Sample Data'!K179&lt;$B$1,'Control Sample Data'!K179&gt;0),'Control Sample Data'!K179,$B$1),"")</f>
        <v/>
      </c>
      <c r="X180" s="15" t="str">
        <f>IF(SUM('Control Sample Data'!L$3:L$98)&gt;10,IF(AND(ISNUMBER('Control Sample Data'!L179),'Control Sample Data'!L179&lt;$B$1,'Control Sample Data'!L179&gt;0),'Control Sample Data'!L179,$B$1),"")</f>
        <v/>
      </c>
      <c r="Y180" s="15" t="str">
        <f>IF(SUM('Control Sample Data'!M$3:M$98)&gt;10,IF(AND(ISNUMBER('Control Sample Data'!M179),'Control Sample Data'!M179&lt;$B$1,'Control Sample Data'!M179&gt;0),'Control Sample Data'!M179,$B$1),"")</f>
        <v/>
      </c>
      <c r="AT180" s="34" t="str">
        <f t="shared" si="160"/>
        <v/>
      </c>
      <c r="AU180" s="34" t="str">
        <f t="shared" si="161"/>
        <v/>
      </c>
      <c r="AV180" s="34" t="str">
        <f t="shared" si="162"/>
        <v/>
      </c>
      <c r="AW180" s="34" t="str">
        <f t="shared" si="163"/>
        <v/>
      </c>
      <c r="AX180" s="34" t="str">
        <f t="shared" si="164"/>
        <v/>
      </c>
      <c r="AY180" s="34" t="str">
        <f t="shared" si="165"/>
        <v/>
      </c>
      <c r="AZ180" s="34" t="str">
        <f t="shared" si="166"/>
        <v/>
      </c>
      <c r="BA180" s="34" t="str">
        <f t="shared" si="167"/>
        <v/>
      </c>
      <c r="BB180" s="34" t="str">
        <f t="shared" si="168"/>
        <v/>
      </c>
      <c r="BC180" s="34" t="str">
        <f t="shared" si="169"/>
        <v/>
      </c>
      <c r="BD180" s="34" t="str">
        <f t="shared" si="172"/>
        <v/>
      </c>
      <c r="BE180" s="34" t="str">
        <f t="shared" si="173"/>
        <v/>
      </c>
      <c r="BF180" s="34" t="str">
        <f t="shared" si="174"/>
        <v/>
      </c>
      <c r="BG180" s="34" t="str">
        <f t="shared" si="175"/>
        <v/>
      </c>
      <c r="BH180" s="34" t="str">
        <f t="shared" si="176"/>
        <v/>
      </c>
      <c r="BI180" s="34" t="str">
        <f t="shared" si="177"/>
        <v/>
      </c>
      <c r="BJ180" s="34" t="str">
        <f t="shared" si="178"/>
        <v/>
      </c>
      <c r="BK180" s="34" t="str">
        <f t="shared" si="179"/>
        <v/>
      </c>
      <c r="BL180" s="34" t="str">
        <f t="shared" si="180"/>
        <v/>
      </c>
      <c r="BM180" s="34" t="str">
        <f t="shared" si="181"/>
        <v/>
      </c>
      <c r="BN180" s="36" t="e">
        <f t="shared" si="170"/>
        <v>#DIV/0!</v>
      </c>
      <c r="BO180" s="36" t="e">
        <f t="shared" si="171"/>
        <v>#DIV/0!</v>
      </c>
      <c r="BP180" s="37" t="str">
        <f t="shared" si="140"/>
        <v/>
      </c>
      <c r="BQ180" s="37" t="str">
        <f t="shared" si="141"/>
        <v/>
      </c>
      <c r="BR180" s="37" t="str">
        <f t="shared" si="142"/>
        <v/>
      </c>
      <c r="BS180" s="37" t="str">
        <f t="shared" si="143"/>
        <v/>
      </c>
      <c r="BT180" s="37" t="str">
        <f t="shared" si="144"/>
        <v/>
      </c>
      <c r="BU180" s="37" t="str">
        <f t="shared" si="145"/>
        <v/>
      </c>
      <c r="BV180" s="37" t="str">
        <f t="shared" si="146"/>
        <v/>
      </c>
      <c r="BW180" s="37" t="str">
        <f t="shared" si="147"/>
        <v/>
      </c>
      <c r="BX180" s="37" t="str">
        <f t="shared" si="148"/>
        <v/>
      </c>
      <c r="BY180" s="37" t="str">
        <f t="shared" si="149"/>
        <v/>
      </c>
      <c r="BZ180" s="37" t="str">
        <f t="shared" si="150"/>
        <v/>
      </c>
      <c r="CA180" s="37" t="str">
        <f t="shared" si="151"/>
        <v/>
      </c>
      <c r="CB180" s="37" t="str">
        <f t="shared" si="152"/>
        <v/>
      </c>
      <c r="CC180" s="37" t="str">
        <f t="shared" si="153"/>
        <v/>
      </c>
      <c r="CD180" s="37" t="str">
        <f t="shared" si="154"/>
        <v/>
      </c>
      <c r="CE180" s="37" t="str">
        <f t="shared" si="155"/>
        <v/>
      </c>
      <c r="CF180" s="37" t="str">
        <f t="shared" si="156"/>
        <v/>
      </c>
      <c r="CG180" s="37" t="str">
        <f t="shared" si="157"/>
        <v/>
      </c>
      <c r="CH180" s="37" t="str">
        <f t="shared" si="158"/>
        <v/>
      </c>
      <c r="CI180" s="37" t="str">
        <f t="shared" si="159"/>
        <v/>
      </c>
    </row>
    <row r="181" spans="1:87">
      <c r="A181" s="16"/>
      <c r="B181" s="14" t="str">
        <f>'Gene Table'!D180</f>
        <v>NM_004655</v>
      </c>
      <c r="C181" s="14" t="s">
        <v>333</v>
      </c>
      <c r="D181" s="15" t="str">
        <f>IF(SUM('Test Sample Data'!D$3:D$98)&gt;10,IF(AND(ISNUMBER('Test Sample Data'!D180),'Test Sample Data'!D180&lt;$B$1,'Test Sample Data'!D180&gt;0),'Test Sample Data'!D180,$B$1),"")</f>
        <v/>
      </c>
      <c r="E181" s="15" t="str">
        <f>IF(SUM('Test Sample Data'!E$3:E$98)&gt;10,IF(AND(ISNUMBER('Test Sample Data'!E180),'Test Sample Data'!E180&lt;$B$1,'Test Sample Data'!E180&gt;0),'Test Sample Data'!E180,$B$1),"")</f>
        <v/>
      </c>
      <c r="F181" s="15" t="str">
        <f>IF(SUM('Test Sample Data'!F$3:F$98)&gt;10,IF(AND(ISNUMBER('Test Sample Data'!F180),'Test Sample Data'!F180&lt;$B$1,'Test Sample Data'!F180&gt;0),'Test Sample Data'!F180,$B$1),"")</f>
        <v/>
      </c>
      <c r="G181" s="15" t="str">
        <f>IF(SUM('Test Sample Data'!G$3:G$98)&gt;10,IF(AND(ISNUMBER('Test Sample Data'!G180),'Test Sample Data'!G180&lt;$B$1,'Test Sample Data'!G180&gt;0),'Test Sample Data'!G180,$B$1),"")</f>
        <v/>
      </c>
      <c r="H181" s="15" t="str">
        <f>IF(SUM('Test Sample Data'!H$3:H$98)&gt;10,IF(AND(ISNUMBER('Test Sample Data'!H180),'Test Sample Data'!H180&lt;$B$1,'Test Sample Data'!H180&gt;0),'Test Sample Data'!H180,$B$1),"")</f>
        <v/>
      </c>
      <c r="I181" s="15" t="str">
        <f>IF(SUM('Test Sample Data'!I$3:I$98)&gt;10,IF(AND(ISNUMBER('Test Sample Data'!I180),'Test Sample Data'!I180&lt;$B$1,'Test Sample Data'!I180&gt;0),'Test Sample Data'!I180,$B$1),"")</f>
        <v/>
      </c>
      <c r="J181" s="15" t="str">
        <f>IF(SUM('Test Sample Data'!J$3:J$98)&gt;10,IF(AND(ISNUMBER('Test Sample Data'!J180),'Test Sample Data'!J180&lt;$B$1,'Test Sample Data'!J180&gt;0),'Test Sample Data'!J180,$B$1),"")</f>
        <v/>
      </c>
      <c r="K181" s="15" t="str">
        <f>IF(SUM('Test Sample Data'!K$3:K$98)&gt;10,IF(AND(ISNUMBER('Test Sample Data'!K180),'Test Sample Data'!K180&lt;$B$1,'Test Sample Data'!K180&gt;0),'Test Sample Data'!K180,$B$1),"")</f>
        <v/>
      </c>
      <c r="L181" s="15" t="str">
        <f>IF(SUM('Test Sample Data'!L$3:L$98)&gt;10,IF(AND(ISNUMBER('Test Sample Data'!L180),'Test Sample Data'!L180&lt;$B$1,'Test Sample Data'!L180&gt;0),'Test Sample Data'!L180,$B$1),"")</f>
        <v/>
      </c>
      <c r="M181" s="15" t="str">
        <f>IF(SUM('Test Sample Data'!M$3:M$98)&gt;10,IF(AND(ISNUMBER('Test Sample Data'!M180),'Test Sample Data'!M180&lt;$B$1,'Test Sample Data'!M180&gt;0),'Test Sample Data'!M180,$B$1),"")</f>
        <v/>
      </c>
      <c r="N181" s="15" t="str">
        <f>'Gene Table'!D180</f>
        <v>NM_004655</v>
      </c>
      <c r="O181" s="14" t="s">
        <v>333</v>
      </c>
      <c r="P181" s="15" t="str">
        <f>IF(SUM('Control Sample Data'!D$3:D$98)&gt;10,IF(AND(ISNUMBER('Control Sample Data'!D180),'Control Sample Data'!D180&lt;$B$1,'Control Sample Data'!D180&gt;0),'Control Sample Data'!D180,$B$1),"")</f>
        <v/>
      </c>
      <c r="Q181" s="15" t="str">
        <f>IF(SUM('Control Sample Data'!E$3:E$98)&gt;10,IF(AND(ISNUMBER('Control Sample Data'!E180),'Control Sample Data'!E180&lt;$B$1,'Control Sample Data'!E180&gt;0),'Control Sample Data'!E180,$B$1),"")</f>
        <v/>
      </c>
      <c r="R181" s="15" t="str">
        <f>IF(SUM('Control Sample Data'!F$3:F$98)&gt;10,IF(AND(ISNUMBER('Control Sample Data'!F180),'Control Sample Data'!F180&lt;$B$1,'Control Sample Data'!F180&gt;0),'Control Sample Data'!F180,$B$1),"")</f>
        <v/>
      </c>
      <c r="S181" s="15" t="str">
        <f>IF(SUM('Control Sample Data'!G$3:G$98)&gt;10,IF(AND(ISNUMBER('Control Sample Data'!G180),'Control Sample Data'!G180&lt;$B$1,'Control Sample Data'!G180&gt;0),'Control Sample Data'!G180,$B$1),"")</f>
        <v/>
      </c>
      <c r="T181" s="15" t="str">
        <f>IF(SUM('Control Sample Data'!H$3:H$98)&gt;10,IF(AND(ISNUMBER('Control Sample Data'!H180),'Control Sample Data'!H180&lt;$B$1,'Control Sample Data'!H180&gt;0),'Control Sample Data'!H180,$B$1),"")</f>
        <v/>
      </c>
      <c r="U181" s="15" t="str">
        <f>IF(SUM('Control Sample Data'!I$3:I$98)&gt;10,IF(AND(ISNUMBER('Control Sample Data'!I180),'Control Sample Data'!I180&lt;$B$1,'Control Sample Data'!I180&gt;0),'Control Sample Data'!I180,$B$1),"")</f>
        <v/>
      </c>
      <c r="V181" s="15" t="str">
        <f>IF(SUM('Control Sample Data'!J$3:J$98)&gt;10,IF(AND(ISNUMBER('Control Sample Data'!J180),'Control Sample Data'!J180&lt;$B$1,'Control Sample Data'!J180&gt;0),'Control Sample Data'!J180,$B$1),"")</f>
        <v/>
      </c>
      <c r="W181" s="15" t="str">
        <f>IF(SUM('Control Sample Data'!K$3:K$98)&gt;10,IF(AND(ISNUMBER('Control Sample Data'!K180),'Control Sample Data'!K180&lt;$B$1,'Control Sample Data'!K180&gt;0),'Control Sample Data'!K180,$B$1),"")</f>
        <v/>
      </c>
      <c r="X181" s="15" t="str">
        <f>IF(SUM('Control Sample Data'!L$3:L$98)&gt;10,IF(AND(ISNUMBER('Control Sample Data'!L180),'Control Sample Data'!L180&lt;$B$1,'Control Sample Data'!L180&gt;0),'Control Sample Data'!L180,$B$1),"")</f>
        <v/>
      </c>
      <c r="Y181" s="15" t="str">
        <f>IF(SUM('Control Sample Data'!M$3:M$98)&gt;10,IF(AND(ISNUMBER('Control Sample Data'!M180),'Control Sample Data'!M180&lt;$B$1,'Control Sample Data'!M180&gt;0),'Control Sample Data'!M180,$B$1),"")</f>
        <v/>
      </c>
      <c r="AT181" s="34" t="str">
        <f t="shared" si="160"/>
        <v/>
      </c>
      <c r="AU181" s="34" t="str">
        <f t="shared" si="161"/>
        <v/>
      </c>
      <c r="AV181" s="34" t="str">
        <f t="shared" si="162"/>
        <v/>
      </c>
      <c r="AW181" s="34" t="str">
        <f t="shared" si="163"/>
        <v/>
      </c>
      <c r="AX181" s="34" t="str">
        <f t="shared" si="164"/>
        <v/>
      </c>
      <c r="AY181" s="34" t="str">
        <f t="shared" si="165"/>
        <v/>
      </c>
      <c r="AZ181" s="34" t="str">
        <f t="shared" si="166"/>
        <v/>
      </c>
      <c r="BA181" s="34" t="str">
        <f t="shared" si="167"/>
        <v/>
      </c>
      <c r="BB181" s="34" t="str">
        <f t="shared" si="168"/>
        <v/>
      </c>
      <c r="BC181" s="34" t="str">
        <f t="shared" si="169"/>
        <v/>
      </c>
      <c r="BD181" s="34" t="str">
        <f t="shared" si="172"/>
        <v/>
      </c>
      <c r="BE181" s="34" t="str">
        <f t="shared" si="173"/>
        <v/>
      </c>
      <c r="BF181" s="34" t="str">
        <f t="shared" si="174"/>
        <v/>
      </c>
      <c r="BG181" s="34" t="str">
        <f t="shared" si="175"/>
        <v/>
      </c>
      <c r="BH181" s="34" t="str">
        <f t="shared" si="176"/>
        <v/>
      </c>
      <c r="BI181" s="34" t="str">
        <f t="shared" si="177"/>
        <v/>
      </c>
      <c r="BJ181" s="34" t="str">
        <f t="shared" si="178"/>
        <v/>
      </c>
      <c r="BK181" s="34" t="str">
        <f t="shared" si="179"/>
        <v/>
      </c>
      <c r="BL181" s="34" t="str">
        <f t="shared" si="180"/>
        <v/>
      </c>
      <c r="BM181" s="34" t="str">
        <f t="shared" si="181"/>
        <v/>
      </c>
      <c r="BN181" s="36" t="e">
        <f t="shared" si="170"/>
        <v>#DIV/0!</v>
      </c>
      <c r="BO181" s="36" t="e">
        <f t="shared" si="171"/>
        <v>#DIV/0!</v>
      </c>
      <c r="BP181" s="37" t="str">
        <f t="shared" si="140"/>
        <v/>
      </c>
      <c r="BQ181" s="37" t="str">
        <f t="shared" si="141"/>
        <v/>
      </c>
      <c r="BR181" s="37" t="str">
        <f t="shared" si="142"/>
        <v/>
      </c>
      <c r="BS181" s="37" t="str">
        <f t="shared" si="143"/>
        <v/>
      </c>
      <c r="BT181" s="37" t="str">
        <f t="shared" si="144"/>
        <v/>
      </c>
      <c r="BU181" s="37" t="str">
        <f t="shared" si="145"/>
        <v/>
      </c>
      <c r="BV181" s="37" t="str">
        <f t="shared" si="146"/>
        <v/>
      </c>
      <c r="BW181" s="37" t="str">
        <f t="shared" si="147"/>
        <v/>
      </c>
      <c r="BX181" s="37" t="str">
        <f t="shared" si="148"/>
        <v/>
      </c>
      <c r="BY181" s="37" t="str">
        <f t="shared" si="149"/>
        <v/>
      </c>
      <c r="BZ181" s="37" t="str">
        <f t="shared" si="150"/>
        <v/>
      </c>
      <c r="CA181" s="37" t="str">
        <f t="shared" si="151"/>
        <v/>
      </c>
      <c r="CB181" s="37" t="str">
        <f t="shared" si="152"/>
        <v/>
      </c>
      <c r="CC181" s="37" t="str">
        <f t="shared" si="153"/>
        <v/>
      </c>
      <c r="CD181" s="37" t="str">
        <f t="shared" si="154"/>
        <v/>
      </c>
      <c r="CE181" s="37" t="str">
        <f t="shared" si="155"/>
        <v/>
      </c>
      <c r="CF181" s="37" t="str">
        <f t="shared" si="156"/>
        <v/>
      </c>
      <c r="CG181" s="37" t="str">
        <f t="shared" si="157"/>
        <v/>
      </c>
      <c r="CH181" s="37" t="str">
        <f t="shared" si="158"/>
        <v/>
      </c>
      <c r="CI181" s="37" t="str">
        <f t="shared" si="159"/>
        <v/>
      </c>
    </row>
    <row r="182" spans="1:87">
      <c r="A182" s="16"/>
      <c r="B182" s="14" t="str">
        <f>'Gene Table'!D181</f>
        <v>NM_006534</v>
      </c>
      <c r="C182" s="14" t="s">
        <v>337</v>
      </c>
      <c r="D182" s="15" t="str">
        <f>IF(SUM('Test Sample Data'!D$3:D$98)&gt;10,IF(AND(ISNUMBER('Test Sample Data'!D181),'Test Sample Data'!D181&lt;$B$1,'Test Sample Data'!D181&gt;0),'Test Sample Data'!D181,$B$1),"")</f>
        <v/>
      </c>
      <c r="E182" s="15" t="str">
        <f>IF(SUM('Test Sample Data'!E$3:E$98)&gt;10,IF(AND(ISNUMBER('Test Sample Data'!E181),'Test Sample Data'!E181&lt;$B$1,'Test Sample Data'!E181&gt;0),'Test Sample Data'!E181,$B$1),"")</f>
        <v/>
      </c>
      <c r="F182" s="15" t="str">
        <f>IF(SUM('Test Sample Data'!F$3:F$98)&gt;10,IF(AND(ISNUMBER('Test Sample Data'!F181),'Test Sample Data'!F181&lt;$B$1,'Test Sample Data'!F181&gt;0),'Test Sample Data'!F181,$B$1),"")</f>
        <v/>
      </c>
      <c r="G182" s="15" t="str">
        <f>IF(SUM('Test Sample Data'!G$3:G$98)&gt;10,IF(AND(ISNUMBER('Test Sample Data'!G181),'Test Sample Data'!G181&lt;$B$1,'Test Sample Data'!G181&gt;0),'Test Sample Data'!G181,$B$1),"")</f>
        <v/>
      </c>
      <c r="H182" s="15" t="str">
        <f>IF(SUM('Test Sample Data'!H$3:H$98)&gt;10,IF(AND(ISNUMBER('Test Sample Data'!H181),'Test Sample Data'!H181&lt;$B$1,'Test Sample Data'!H181&gt;0),'Test Sample Data'!H181,$B$1),"")</f>
        <v/>
      </c>
      <c r="I182" s="15" t="str">
        <f>IF(SUM('Test Sample Data'!I$3:I$98)&gt;10,IF(AND(ISNUMBER('Test Sample Data'!I181),'Test Sample Data'!I181&lt;$B$1,'Test Sample Data'!I181&gt;0),'Test Sample Data'!I181,$B$1),"")</f>
        <v/>
      </c>
      <c r="J182" s="15" t="str">
        <f>IF(SUM('Test Sample Data'!J$3:J$98)&gt;10,IF(AND(ISNUMBER('Test Sample Data'!J181),'Test Sample Data'!J181&lt;$B$1,'Test Sample Data'!J181&gt;0),'Test Sample Data'!J181,$B$1),"")</f>
        <v/>
      </c>
      <c r="K182" s="15" t="str">
        <f>IF(SUM('Test Sample Data'!K$3:K$98)&gt;10,IF(AND(ISNUMBER('Test Sample Data'!K181),'Test Sample Data'!K181&lt;$B$1,'Test Sample Data'!K181&gt;0),'Test Sample Data'!K181,$B$1),"")</f>
        <v/>
      </c>
      <c r="L182" s="15" t="str">
        <f>IF(SUM('Test Sample Data'!L$3:L$98)&gt;10,IF(AND(ISNUMBER('Test Sample Data'!L181),'Test Sample Data'!L181&lt;$B$1,'Test Sample Data'!L181&gt;0),'Test Sample Data'!L181,$B$1),"")</f>
        <v/>
      </c>
      <c r="M182" s="15" t="str">
        <f>IF(SUM('Test Sample Data'!M$3:M$98)&gt;10,IF(AND(ISNUMBER('Test Sample Data'!M181),'Test Sample Data'!M181&lt;$B$1,'Test Sample Data'!M181&gt;0),'Test Sample Data'!M181,$B$1),"")</f>
        <v/>
      </c>
      <c r="N182" s="15" t="str">
        <f>'Gene Table'!D181</f>
        <v>NM_006534</v>
      </c>
      <c r="O182" s="14" t="s">
        <v>337</v>
      </c>
      <c r="P182" s="15" t="str">
        <f>IF(SUM('Control Sample Data'!D$3:D$98)&gt;10,IF(AND(ISNUMBER('Control Sample Data'!D181),'Control Sample Data'!D181&lt;$B$1,'Control Sample Data'!D181&gt;0),'Control Sample Data'!D181,$B$1),"")</f>
        <v/>
      </c>
      <c r="Q182" s="15" t="str">
        <f>IF(SUM('Control Sample Data'!E$3:E$98)&gt;10,IF(AND(ISNUMBER('Control Sample Data'!E181),'Control Sample Data'!E181&lt;$B$1,'Control Sample Data'!E181&gt;0),'Control Sample Data'!E181,$B$1),"")</f>
        <v/>
      </c>
      <c r="R182" s="15" t="str">
        <f>IF(SUM('Control Sample Data'!F$3:F$98)&gt;10,IF(AND(ISNUMBER('Control Sample Data'!F181),'Control Sample Data'!F181&lt;$B$1,'Control Sample Data'!F181&gt;0),'Control Sample Data'!F181,$B$1),"")</f>
        <v/>
      </c>
      <c r="S182" s="15" t="str">
        <f>IF(SUM('Control Sample Data'!G$3:G$98)&gt;10,IF(AND(ISNUMBER('Control Sample Data'!G181),'Control Sample Data'!G181&lt;$B$1,'Control Sample Data'!G181&gt;0),'Control Sample Data'!G181,$B$1),"")</f>
        <v/>
      </c>
      <c r="T182" s="15" t="str">
        <f>IF(SUM('Control Sample Data'!H$3:H$98)&gt;10,IF(AND(ISNUMBER('Control Sample Data'!H181),'Control Sample Data'!H181&lt;$B$1,'Control Sample Data'!H181&gt;0),'Control Sample Data'!H181,$B$1),"")</f>
        <v/>
      </c>
      <c r="U182" s="15" t="str">
        <f>IF(SUM('Control Sample Data'!I$3:I$98)&gt;10,IF(AND(ISNUMBER('Control Sample Data'!I181),'Control Sample Data'!I181&lt;$B$1,'Control Sample Data'!I181&gt;0),'Control Sample Data'!I181,$B$1),"")</f>
        <v/>
      </c>
      <c r="V182" s="15" t="str">
        <f>IF(SUM('Control Sample Data'!J$3:J$98)&gt;10,IF(AND(ISNUMBER('Control Sample Data'!J181),'Control Sample Data'!J181&lt;$B$1,'Control Sample Data'!J181&gt;0),'Control Sample Data'!J181,$B$1),"")</f>
        <v/>
      </c>
      <c r="W182" s="15" t="str">
        <f>IF(SUM('Control Sample Data'!K$3:K$98)&gt;10,IF(AND(ISNUMBER('Control Sample Data'!K181),'Control Sample Data'!K181&lt;$B$1,'Control Sample Data'!K181&gt;0),'Control Sample Data'!K181,$B$1),"")</f>
        <v/>
      </c>
      <c r="X182" s="15" t="str">
        <f>IF(SUM('Control Sample Data'!L$3:L$98)&gt;10,IF(AND(ISNUMBER('Control Sample Data'!L181),'Control Sample Data'!L181&lt;$B$1,'Control Sample Data'!L181&gt;0),'Control Sample Data'!L181,$B$1),"")</f>
        <v/>
      </c>
      <c r="Y182" s="15" t="str">
        <f>IF(SUM('Control Sample Data'!M$3:M$98)&gt;10,IF(AND(ISNUMBER('Control Sample Data'!M181),'Control Sample Data'!M181&lt;$B$1,'Control Sample Data'!M181&gt;0),'Control Sample Data'!M181,$B$1),"")</f>
        <v/>
      </c>
      <c r="AT182" s="34" t="str">
        <f t="shared" si="160"/>
        <v/>
      </c>
      <c r="AU182" s="34" t="str">
        <f t="shared" si="161"/>
        <v/>
      </c>
      <c r="AV182" s="34" t="str">
        <f t="shared" si="162"/>
        <v/>
      </c>
      <c r="AW182" s="34" t="str">
        <f t="shared" si="163"/>
        <v/>
      </c>
      <c r="AX182" s="34" t="str">
        <f t="shared" si="164"/>
        <v/>
      </c>
      <c r="AY182" s="34" t="str">
        <f t="shared" si="165"/>
        <v/>
      </c>
      <c r="AZ182" s="34" t="str">
        <f t="shared" si="166"/>
        <v/>
      </c>
      <c r="BA182" s="34" t="str">
        <f t="shared" si="167"/>
        <v/>
      </c>
      <c r="BB182" s="34" t="str">
        <f t="shared" si="168"/>
        <v/>
      </c>
      <c r="BC182" s="34" t="str">
        <f t="shared" si="169"/>
        <v/>
      </c>
      <c r="BD182" s="34" t="str">
        <f t="shared" si="172"/>
        <v/>
      </c>
      <c r="BE182" s="34" t="str">
        <f t="shared" si="173"/>
        <v/>
      </c>
      <c r="BF182" s="34" t="str">
        <f t="shared" si="174"/>
        <v/>
      </c>
      <c r="BG182" s="34" t="str">
        <f t="shared" si="175"/>
        <v/>
      </c>
      <c r="BH182" s="34" t="str">
        <f t="shared" si="176"/>
        <v/>
      </c>
      <c r="BI182" s="34" t="str">
        <f t="shared" si="177"/>
        <v/>
      </c>
      <c r="BJ182" s="34" t="str">
        <f t="shared" si="178"/>
        <v/>
      </c>
      <c r="BK182" s="34" t="str">
        <f t="shared" si="179"/>
        <v/>
      </c>
      <c r="BL182" s="34" t="str">
        <f t="shared" si="180"/>
        <v/>
      </c>
      <c r="BM182" s="34" t="str">
        <f t="shared" si="181"/>
        <v/>
      </c>
      <c r="BN182" s="36" t="e">
        <f t="shared" si="170"/>
        <v>#DIV/0!</v>
      </c>
      <c r="BO182" s="36" t="e">
        <f t="shared" si="171"/>
        <v>#DIV/0!</v>
      </c>
      <c r="BP182" s="37" t="str">
        <f t="shared" si="140"/>
        <v/>
      </c>
      <c r="BQ182" s="37" t="str">
        <f t="shared" si="141"/>
        <v/>
      </c>
      <c r="BR182" s="37" t="str">
        <f t="shared" si="142"/>
        <v/>
      </c>
      <c r="BS182" s="37" t="str">
        <f t="shared" si="143"/>
        <v/>
      </c>
      <c r="BT182" s="37" t="str">
        <f t="shared" si="144"/>
        <v/>
      </c>
      <c r="BU182" s="37" t="str">
        <f t="shared" si="145"/>
        <v/>
      </c>
      <c r="BV182" s="37" t="str">
        <f t="shared" si="146"/>
        <v/>
      </c>
      <c r="BW182" s="37" t="str">
        <f t="shared" si="147"/>
        <v/>
      </c>
      <c r="BX182" s="37" t="str">
        <f t="shared" si="148"/>
        <v/>
      </c>
      <c r="BY182" s="37" t="str">
        <f t="shared" si="149"/>
        <v/>
      </c>
      <c r="BZ182" s="37" t="str">
        <f t="shared" si="150"/>
        <v/>
      </c>
      <c r="CA182" s="37" t="str">
        <f t="shared" si="151"/>
        <v/>
      </c>
      <c r="CB182" s="37" t="str">
        <f t="shared" si="152"/>
        <v/>
      </c>
      <c r="CC182" s="37" t="str">
        <f t="shared" si="153"/>
        <v/>
      </c>
      <c r="CD182" s="37" t="str">
        <f t="shared" si="154"/>
        <v/>
      </c>
      <c r="CE182" s="37" t="str">
        <f t="shared" si="155"/>
        <v/>
      </c>
      <c r="CF182" s="37" t="str">
        <f t="shared" si="156"/>
        <v/>
      </c>
      <c r="CG182" s="37" t="str">
        <f t="shared" si="157"/>
        <v/>
      </c>
      <c r="CH182" s="37" t="str">
        <f t="shared" si="158"/>
        <v/>
      </c>
      <c r="CI182" s="37" t="str">
        <f t="shared" si="159"/>
        <v/>
      </c>
    </row>
    <row r="183" spans="1:87">
      <c r="A183" s="16"/>
      <c r="B183" s="14" t="str">
        <f>'Gene Table'!D182</f>
        <v>NM_030782</v>
      </c>
      <c r="C183" s="14" t="s">
        <v>341</v>
      </c>
      <c r="D183" s="15" t="str">
        <f>IF(SUM('Test Sample Data'!D$3:D$98)&gt;10,IF(AND(ISNUMBER('Test Sample Data'!D182),'Test Sample Data'!D182&lt;$B$1,'Test Sample Data'!D182&gt;0),'Test Sample Data'!D182,$B$1),"")</f>
        <v/>
      </c>
      <c r="E183" s="15" t="str">
        <f>IF(SUM('Test Sample Data'!E$3:E$98)&gt;10,IF(AND(ISNUMBER('Test Sample Data'!E182),'Test Sample Data'!E182&lt;$B$1,'Test Sample Data'!E182&gt;0),'Test Sample Data'!E182,$B$1),"")</f>
        <v/>
      </c>
      <c r="F183" s="15" t="str">
        <f>IF(SUM('Test Sample Data'!F$3:F$98)&gt;10,IF(AND(ISNUMBER('Test Sample Data'!F182),'Test Sample Data'!F182&lt;$B$1,'Test Sample Data'!F182&gt;0),'Test Sample Data'!F182,$B$1),"")</f>
        <v/>
      </c>
      <c r="G183" s="15" t="str">
        <f>IF(SUM('Test Sample Data'!G$3:G$98)&gt;10,IF(AND(ISNUMBER('Test Sample Data'!G182),'Test Sample Data'!G182&lt;$B$1,'Test Sample Data'!G182&gt;0),'Test Sample Data'!G182,$B$1),"")</f>
        <v/>
      </c>
      <c r="H183" s="15" t="str">
        <f>IF(SUM('Test Sample Data'!H$3:H$98)&gt;10,IF(AND(ISNUMBER('Test Sample Data'!H182),'Test Sample Data'!H182&lt;$B$1,'Test Sample Data'!H182&gt;0),'Test Sample Data'!H182,$B$1),"")</f>
        <v/>
      </c>
      <c r="I183" s="15" t="str">
        <f>IF(SUM('Test Sample Data'!I$3:I$98)&gt;10,IF(AND(ISNUMBER('Test Sample Data'!I182),'Test Sample Data'!I182&lt;$B$1,'Test Sample Data'!I182&gt;0),'Test Sample Data'!I182,$B$1),"")</f>
        <v/>
      </c>
      <c r="J183" s="15" t="str">
        <f>IF(SUM('Test Sample Data'!J$3:J$98)&gt;10,IF(AND(ISNUMBER('Test Sample Data'!J182),'Test Sample Data'!J182&lt;$B$1,'Test Sample Data'!J182&gt;0),'Test Sample Data'!J182,$B$1),"")</f>
        <v/>
      </c>
      <c r="K183" s="15" t="str">
        <f>IF(SUM('Test Sample Data'!K$3:K$98)&gt;10,IF(AND(ISNUMBER('Test Sample Data'!K182),'Test Sample Data'!K182&lt;$B$1,'Test Sample Data'!K182&gt;0),'Test Sample Data'!K182,$B$1),"")</f>
        <v/>
      </c>
      <c r="L183" s="15" t="str">
        <f>IF(SUM('Test Sample Data'!L$3:L$98)&gt;10,IF(AND(ISNUMBER('Test Sample Data'!L182),'Test Sample Data'!L182&lt;$B$1,'Test Sample Data'!L182&gt;0),'Test Sample Data'!L182,$B$1),"")</f>
        <v/>
      </c>
      <c r="M183" s="15" t="str">
        <f>IF(SUM('Test Sample Data'!M$3:M$98)&gt;10,IF(AND(ISNUMBER('Test Sample Data'!M182),'Test Sample Data'!M182&lt;$B$1,'Test Sample Data'!M182&gt;0),'Test Sample Data'!M182,$B$1),"")</f>
        <v/>
      </c>
      <c r="N183" s="15" t="str">
        <f>'Gene Table'!D182</f>
        <v>NM_030782</v>
      </c>
      <c r="O183" s="14" t="s">
        <v>341</v>
      </c>
      <c r="P183" s="15" t="str">
        <f>IF(SUM('Control Sample Data'!D$3:D$98)&gt;10,IF(AND(ISNUMBER('Control Sample Data'!D182),'Control Sample Data'!D182&lt;$B$1,'Control Sample Data'!D182&gt;0),'Control Sample Data'!D182,$B$1),"")</f>
        <v/>
      </c>
      <c r="Q183" s="15" t="str">
        <f>IF(SUM('Control Sample Data'!E$3:E$98)&gt;10,IF(AND(ISNUMBER('Control Sample Data'!E182),'Control Sample Data'!E182&lt;$B$1,'Control Sample Data'!E182&gt;0),'Control Sample Data'!E182,$B$1),"")</f>
        <v/>
      </c>
      <c r="R183" s="15" t="str">
        <f>IF(SUM('Control Sample Data'!F$3:F$98)&gt;10,IF(AND(ISNUMBER('Control Sample Data'!F182),'Control Sample Data'!F182&lt;$B$1,'Control Sample Data'!F182&gt;0),'Control Sample Data'!F182,$B$1),"")</f>
        <v/>
      </c>
      <c r="S183" s="15" t="str">
        <f>IF(SUM('Control Sample Data'!G$3:G$98)&gt;10,IF(AND(ISNUMBER('Control Sample Data'!G182),'Control Sample Data'!G182&lt;$B$1,'Control Sample Data'!G182&gt;0),'Control Sample Data'!G182,$B$1),"")</f>
        <v/>
      </c>
      <c r="T183" s="15" t="str">
        <f>IF(SUM('Control Sample Data'!H$3:H$98)&gt;10,IF(AND(ISNUMBER('Control Sample Data'!H182),'Control Sample Data'!H182&lt;$B$1,'Control Sample Data'!H182&gt;0),'Control Sample Data'!H182,$B$1),"")</f>
        <v/>
      </c>
      <c r="U183" s="15" t="str">
        <f>IF(SUM('Control Sample Data'!I$3:I$98)&gt;10,IF(AND(ISNUMBER('Control Sample Data'!I182),'Control Sample Data'!I182&lt;$B$1,'Control Sample Data'!I182&gt;0),'Control Sample Data'!I182,$B$1),"")</f>
        <v/>
      </c>
      <c r="V183" s="15" t="str">
        <f>IF(SUM('Control Sample Data'!J$3:J$98)&gt;10,IF(AND(ISNUMBER('Control Sample Data'!J182),'Control Sample Data'!J182&lt;$B$1,'Control Sample Data'!J182&gt;0),'Control Sample Data'!J182,$B$1),"")</f>
        <v/>
      </c>
      <c r="W183" s="15" t="str">
        <f>IF(SUM('Control Sample Data'!K$3:K$98)&gt;10,IF(AND(ISNUMBER('Control Sample Data'!K182),'Control Sample Data'!K182&lt;$B$1,'Control Sample Data'!K182&gt;0),'Control Sample Data'!K182,$B$1),"")</f>
        <v/>
      </c>
      <c r="X183" s="15" t="str">
        <f>IF(SUM('Control Sample Data'!L$3:L$98)&gt;10,IF(AND(ISNUMBER('Control Sample Data'!L182),'Control Sample Data'!L182&lt;$B$1,'Control Sample Data'!L182&gt;0),'Control Sample Data'!L182,$B$1),"")</f>
        <v/>
      </c>
      <c r="Y183" s="15" t="str">
        <f>IF(SUM('Control Sample Data'!M$3:M$98)&gt;10,IF(AND(ISNUMBER('Control Sample Data'!M182),'Control Sample Data'!M182&lt;$B$1,'Control Sample Data'!M182&gt;0),'Control Sample Data'!M182,$B$1),"")</f>
        <v/>
      </c>
      <c r="AT183" s="34" t="str">
        <f t="shared" si="160"/>
        <v/>
      </c>
      <c r="AU183" s="34" t="str">
        <f t="shared" si="161"/>
        <v/>
      </c>
      <c r="AV183" s="34" t="str">
        <f t="shared" si="162"/>
        <v/>
      </c>
      <c r="AW183" s="34" t="str">
        <f t="shared" si="163"/>
        <v/>
      </c>
      <c r="AX183" s="34" t="str">
        <f t="shared" si="164"/>
        <v/>
      </c>
      <c r="AY183" s="34" t="str">
        <f t="shared" si="165"/>
        <v/>
      </c>
      <c r="AZ183" s="34" t="str">
        <f t="shared" si="166"/>
        <v/>
      </c>
      <c r="BA183" s="34" t="str">
        <f t="shared" si="167"/>
        <v/>
      </c>
      <c r="BB183" s="34" t="str">
        <f t="shared" si="168"/>
        <v/>
      </c>
      <c r="BC183" s="34" t="str">
        <f t="shared" si="169"/>
        <v/>
      </c>
      <c r="BD183" s="34" t="str">
        <f t="shared" si="172"/>
        <v/>
      </c>
      <c r="BE183" s="34" t="str">
        <f t="shared" si="173"/>
        <v/>
      </c>
      <c r="BF183" s="34" t="str">
        <f t="shared" si="174"/>
        <v/>
      </c>
      <c r="BG183" s="34" t="str">
        <f t="shared" si="175"/>
        <v/>
      </c>
      <c r="BH183" s="34" t="str">
        <f t="shared" si="176"/>
        <v/>
      </c>
      <c r="BI183" s="34" t="str">
        <f t="shared" si="177"/>
        <v/>
      </c>
      <c r="BJ183" s="34" t="str">
        <f t="shared" si="178"/>
        <v/>
      </c>
      <c r="BK183" s="34" t="str">
        <f t="shared" si="179"/>
        <v/>
      </c>
      <c r="BL183" s="34" t="str">
        <f t="shared" si="180"/>
        <v/>
      </c>
      <c r="BM183" s="34" t="str">
        <f t="shared" si="181"/>
        <v/>
      </c>
      <c r="BN183" s="36" t="e">
        <f t="shared" si="170"/>
        <v>#DIV/0!</v>
      </c>
      <c r="BO183" s="36" t="e">
        <f t="shared" si="171"/>
        <v>#DIV/0!</v>
      </c>
      <c r="BP183" s="37" t="str">
        <f t="shared" si="140"/>
        <v/>
      </c>
      <c r="BQ183" s="37" t="str">
        <f t="shared" si="141"/>
        <v/>
      </c>
      <c r="BR183" s="37" t="str">
        <f t="shared" si="142"/>
        <v/>
      </c>
      <c r="BS183" s="37" t="str">
        <f t="shared" si="143"/>
        <v/>
      </c>
      <c r="BT183" s="37" t="str">
        <f t="shared" si="144"/>
        <v/>
      </c>
      <c r="BU183" s="37" t="str">
        <f t="shared" si="145"/>
        <v/>
      </c>
      <c r="BV183" s="37" t="str">
        <f t="shared" si="146"/>
        <v/>
      </c>
      <c r="BW183" s="37" t="str">
        <f t="shared" si="147"/>
        <v/>
      </c>
      <c r="BX183" s="37" t="str">
        <f t="shared" si="148"/>
        <v/>
      </c>
      <c r="BY183" s="37" t="str">
        <f t="shared" si="149"/>
        <v/>
      </c>
      <c r="BZ183" s="37" t="str">
        <f t="shared" si="150"/>
        <v/>
      </c>
      <c r="CA183" s="37" t="str">
        <f t="shared" si="151"/>
        <v/>
      </c>
      <c r="CB183" s="37" t="str">
        <f t="shared" si="152"/>
        <v/>
      </c>
      <c r="CC183" s="37" t="str">
        <f t="shared" si="153"/>
        <v/>
      </c>
      <c r="CD183" s="37" t="str">
        <f t="shared" si="154"/>
        <v/>
      </c>
      <c r="CE183" s="37" t="str">
        <f t="shared" si="155"/>
        <v/>
      </c>
      <c r="CF183" s="37" t="str">
        <f t="shared" si="156"/>
        <v/>
      </c>
      <c r="CG183" s="37" t="str">
        <f t="shared" si="157"/>
        <v/>
      </c>
      <c r="CH183" s="37" t="str">
        <f t="shared" si="158"/>
        <v/>
      </c>
      <c r="CI183" s="37" t="str">
        <f t="shared" si="159"/>
        <v/>
      </c>
    </row>
    <row r="184" spans="1:87">
      <c r="A184" s="16"/>
      <c r="B184" s="14" t="str">
        <f>'Gene Table'!D183</f>
        <v>HGDC</v>
      </c>
      <c r="C184" s="14" t="s">
        <v>345</v>
      </c>
      <c r="D184" s="15" t="str">
        <f>IF(SUM('Test Sample Data'!D$3:D$98)&gt;10,IF(AND(ISNUMBER('Test Sample Data'!D183),'Test Sample Data'!D183&lt;$B$1,'Test Sample Data'!D183&gt;0),'Test Sample Data'!D183,$B$1),"")</f>
        <v/>
      </c>
      <c r="E184" s="15" t="str">
        <f>IF(SUM('Test Sample Data'!E$3:E$98)&gt;10,IF(AND(ISNUMBER('Test Sample Data'!E183),'Test Sample Data'!E183&lt;$B$1,'Test Sample Data'!E183&gt;0),'Test Sample Data'!E183,$B$1),"")</f>
        <v/>
      </c>
      <c r="F184" s="15" t="str">
        <f>IF(SUM('Test Sample Data'!F$3:F$98)&gt;10,IF(AND(ISNUMBER('Test Sample Data'!F183),'Test Sample Data'!F183&lt;$B$1,'Test Sample Data'!F183&gt;0),'Test Sample Data'!F183,$B$1),"")</f>
        <v/>
      </c>
      <c r="G184" s="15" t="str">
        <f>IF(SUM('Test Sample Data'!G$3:G$98)&gt;10,IF(AND(ISNUMBER('Test Sample Data'!G183),'Test Sample Data'!G183&lt;$B$1,'Test Sample Data'!G183&gt;0),'Test Sample Data'!G183,$B$1),"")</f>
        <v/>
      </c>
      <c r="H184" s="15" t="str">
        <f>IF(SUM('Test Sample Data'!H$3:H$98)&gt;10,IF(AND(ISNUMBER('Test Sample Data'!H183),'Test Sample Data'!H183&lt;$B$1,'Test Sample Data'!H183&gt;0),'Test Sample Data'!H183,$B$1),"")</f>
        <v/>
      </c>
      <c r="I184" s="15" t="str">
        <f>IF(SUM('Test Sample Data'!I$3:I$98)&gt;10,IF(AND(ISNUMBER('Test Sample Data'!I183),'Test Sample Data'!I183&lt;$B$1,'Test Sample Data'!I183&gt;0),'Test Sample Data'!I183,$B$1),"")</f>
        <v/>
      </c>
      <c r="J184" s="15" t="str">
        <f>IF(SUM('Test Sample Data'!J$3:J$98)&gt;10,IF(AND(ISNUMBER('Test Sample Data'!J183),'Test Sample Data'!J183&lt;$B$1,'Test Sample Data'!J183&gt;0),'Test Sample Data'!J183,$B$1),"")</f>
        <v/>
      </c>
      <c r="K184" s="15" t="str">
        <f>IF(SUM('Test Sample Data'!K$3:K$98)&gt;10,IF(AND(ISNUMBER('Test Sample Data'!K183),'Test Sample Data'!K183&lt;$B$1,'Test Sample Data'!K183&gt;0),'Test Sample Data'!K183,$B$1),"")</f>
        <v/>
      </c>
      <c r="L184" s="15" t="str">
        <f>IF(SUM('Test Sample Data'!L$3:L$98)&gt;10,IF(AND(ISNUMBER('Test Sample Data'!L183),'Test Sample Data'!L183&lt;$B$1,'Test Sample Data'!L183&gt;0),'Test Sample Data'!L183,$B$1),"")</f>
        <v/>
      </c>
      <c r="M184" s="15" t="str">
        <f>IF(SUM('Test Sample Data'!M$3:M$98)&gt;10,IF(AND(ISNUMBER('Test Sample Data'!M183),'Test Sample Data'!M183&lt;$B$1,'Test Sample Data'!M183&gt;0),'Test Sample Data'!M183,$B$1),"")</f>
        <v/>
      </c>
      <c r="N184" s="15" t="str">
        <f>'Gene Table'!D183</f>
        <v>HGDC</v>
      </c>
      <c r="O184" s="14" t="s">
        <v>345</v>
      </c>
      <c r="P184" s="15" t="str">
        <f>IF(SUM('Control Sample Data'!D$3:D$98)&gt;10,IF(AND(ISNUMBER('Control Sample Data'!D183),'Control Sample Data'!D183&lt;$B$1,'Control Sample Data'!D183&gt;0),'Control Sample Data'!D183,$B$1),"")</f>
        <v/>
      </c>
      <c r="Q184" s="15" t="str">
        <f>IF(SUM('Control Sample Data'!E$3:E$98)&gt;10,IF(AND(ISNUMBER('Control Sample Data'!E183),'Control Sample Data'!E183&lt;$B$1,'Control Sample Data'!E183&gt;0),'Control Sample Data'!E183,$B$1),"")</f>
        <v/>
      </c>
      <c r="R184" s="15" t="str">
        <f>IF(SUM('Control Sample Data'!F$3:F$98)&gt;10,IF(AND(ISNUMBER('Control Sample Data'!F183),'Control Sample Data'!F183&lt;$B$1,'Control Sample Data'!F183&gt;0),'Control Sample Data'!F183,$B$1),"")</f>
        <v/>
      </c>
      <c r="S184" s="15" t="str">
        <f>IF(SUM('Control Sample Data'!G$3:G$98)&gt;10,IF(AND(ISNUMBER('Control Sample Data'!G183),'Control Sample Data'!G183&lt;$B$1,'Control Sample Data'!G183&gt;0),'Control Sample Data'!G183,$B$1),"")</f>
        <v/>
      </c>
      <c r="T184" s="15" t="str">
        <f>IF(SUM('Control Sample Data'!H$3:H$98)&gt;10,IF(AND(ISNUMBER('Control Sample Data'!H183),'Control Sample Data'!H183&lt;$B$1,'Control Sample Data'!H183&gt;0),'Control Sample Data'!H183,$B$1),"")</f>
        <v/>
      </c>
      <c r="U184" s="15" t="str">
        <f>IF(SUM('Control Sample Data'!I$3:I$98)&gt;10,IF(AND(ISNUMBER('Control Sample Data'!I183),'Control Sample Data'!I183&lt;$B$1,'Control Sample Data'!I183&gt;0),'Control Sample Data'!I183,$B$1),"")</f>
        <v/>
      </c>
      <c r="V184" s="15" t="str">
        <f>IF(SUM('Control Sample Data'!J$3:J$98)&gt;10,IF(AND(ISNUMBER('Control Sample Data'!J183),'Control Sample Data'!J183&lt;$B$1,'Control Sample Data'!J183&gt;0),'Control Sample Data'!J183,$B$1),"")</f>
        <v/>
      </c>
      <c r="W184" s="15" t="str">
        <f>IF(SUM('Control Sample Data'!K$3:K$98)&gt;10,IF(AND(ISNUMBER('Control Sample Data'!K183),'Control Sample Data'!K183&lt;$B$1,'Control Sample Data'!K183&gt;0),'Control Sample Data'!K183,$B$1),"")</f>
        <v/>
      </c>
      <c r="X184" s="15" t="str">
        <f>IF(SUM('Control Sample Data'!L$3:L$98)&gt;10,IF(AND(ISNUMBER('Control Sample Data'!L183),'Control Sample Data'!L183&lt;$B$1,'Control Sample Data'!L183&gt;0),'Control Sample Data'!L183,$B$1),"")</f>
        <v/>
      </c>
      <c r="Y184" s="15" t="str">
        <f>IF(SUM('Control Sample Data'!M$3:M$98)&gt;10,IF(AND(ISNUMBER('Control Sample Data'!M183),'Control Sample Data'!M183&lt;$B$1,'Control Sample Data'!M183&gt;0),'Control Sample Data'!M183,$B$1),"")</f>
        <v/>
      </c>
      <c r="AT184" s="34" t="str">
        <f t="shared" si="160"/>
        <v/>
      </c>
      <c r="AU184" s="34" t="str">
        <f t="shared" si="161"/>
        <v/>
      </c>
      <c r="AV184" s="34" t="str">
        <f t="shared" si="162"/>
        <v/>
      </c>
      <c r="AW184" s="34" t="str">
        <f t="shared" si="163"/>
        <v/>
      </c>
      <c r="AX184" s="34" t="str">
        <f t="shared" si="164"/>
        <v/>
      </c>
      <c r="AY184" s="34" t="str">
        <f t="shared" si="165"/>
        <v/>
      </c>
      <c r="AZ184" s="34" t="str">
        <f t="shared" si="166"/>
        <v/>
      </c>
      <c r="BA184" s="34" t="str">
        <f t="shared" si="167"/>
        <v/>
      </c>
      <c r="BB184" s="34" t="str">
        <f t="shared" si="168"/>
        <v/>
      </c>
      <c r="BC184" s="34" t="str">
        <f t="shared" si="169"/>
        <v/>
      </c>
      <c r="BD184" s="34" t="str">
        <f t="shared" si="172"/>
        <v/>
      </c>
      <c r="BE184" s="34" t="str">
        <f t="shared" si="173"/>
        <v/>
      </c>
      <c r="BF184" s="34" t="str">
        <f t="shared" si="174"/>
        <v/>
      </c>
      <c r="BG184" s="34" t="str">
        <f t="shared" si="175"/>
        <v/>
      </c>
      <c r="BH184" s="34" t="str">
        <f t="shared" si="176"/>
        <v/>
      </c>
      <c r="BI184" s="34" t="str">
        <f t="shared" si="177"/>
        <v/>
      </c>
      <c r="BJ184" s="34" t="str">
        <f t="shared" si="178"/>
        <v/>
      </c>
      <c r="BK184" s="34" t="str">
        <f t="shared" si="179"/>
        <v/>
      </c>
      <c r="BL184" s="34" t="str">
        <f t="shared" si="180"/>
        <v/>
      </c>
      <c r="BM184" s="34" t="str">
        <f t="shared" si="181"/>
        <v/>
      </c>
      <c r="BN184" s="36" t="e">
        <f t="shared" si="170"/>
        <v>#DIV/0!</v>
      </c>
      <c r="BO184" s="36" t="e">
        <f t="shared" si="171"/>
        <v>#DIV/0!</v>
      </c>
      <c r="BP184" s="37" t="str">
        <f t="shared" si="140"/>
        <v/>
      </c>
      <c r="BQ184" s="37" t="str">
        <f t="shared" si="141"/>
        <v/>
      </c>
      <c r="BR184" s="37" t="str">
        <f t="shared" si="142"/>
        <v/>
      </c>
      <c r="BS184" s="37" t="str">
        <f t="shared" si="143"/>
        <v/>
      </c>
      <c r="BT184" s="37" t="str">
        <f t="shared" si="144"/>
        <v/>
      </c>
      <c r="BU184" s="37" t="str">
        <f t="shared" si="145"/>
        <v/>
      </c>
      <c r="BV184" s="37" t="str">
        <f t="shared" si="146"/>
        <v/>
      </c>
      <c r="BW184" s="37" t="str">
        <f t="shared" si="147"/>
        <v/>
      </c>
      <c r="BX184" s="37" t="str">
        <f t="shared" si="148"/>
        <v/>
      </c>
      <c r="BY184" s="37" t="str">
        <f t="shared" si="149"/>
        <v/>
      </c>
      <c r="BZ184" s="37" t="str">
        <f t="shared" si="150"/>
        <v/>
      </c>
      <c r="CA184" s="37" t="str">
        <f t="shared" si="151"/>
        <v/>
      </c>
      <c r="CB184" s="37" t="str">
        <f t="shared" si="152"/>
        <v/>
      </c>
      <c r="CC184" s="37" t="str">
        <f t="shared" si="153"/>
        <v/>
      </c>
      <c r="CD184" s="37" t="str">
        <f t="shared" si="154"/>
        <v/>
      </c>
      <c r="CE184" s="37" t="str">
        <f t="shared" si="155"/>
        <v/>
      </c>
      <c r="CF184" s="37" t="str">
        <f t="shared" si="156"/>
        <v/>
      </c>
      <c r="CG184" s="37" t="str">
        <f t="shared" si="157"/>
        <v/>
      </c>
      <c r="CH184" s="37" t="str">
        <f t="shared" si="158"/>
        <v/>
      </c>
      <c r="CI184" s="37" t="str">
        <f t="shared" si="159"/>
        <v/>
      </c>
    </row>
    <row r="185" spans="1:87">
      <c r="A185" s="16"/>
      <c r="B185" s="14" t="str">
        <f>'Gene Table'!D184</f>
        <v>HGDC</v>
      </c>
      <c r="C185" s="14" t="s">
        <v>347</v>
      </c>
      <c r="D185" s="15" t="str">
        <f>IF(SUM('Test Sample Data'!D$3:D$98)&gt;10,IF(AND(ISNUMBER('Test Sample Data'!D184),'Test Sample Data'!D184&lt;$B$1,'Test Sample Data'!D184&gt;0),'Test Sample Data'!D184,$B$1),"")</f>
        <v/>
      </c>
      <c r="E185" s="15" t="str">
        <f>IF(SUM('Test Sample Data'!E$3:E$98)&gt;10,IF(AND(ISNUMBER('Test Sample Data'!E184),'Test Sample Data'!E184&lt;$B$1,'Test Sample Data'!E184&gt;0),'Test Sample Data'!E184,$B$1),"")</f>
        <v/>
      </c>
      <c r="F185" s="15" t="str">
        <f>IF(SUM('Test Sample Data'!F$3:F$98)&gt;10,IF(AND(ISNUMBER('Test Sample Data'!F184),'Test Sample Data'!F184&lt;$B$1,'Test Sample Data'!F184&gt;0),'Test Sample Data'!F184,$B$1),"")</f>
        <v/>
      </c>
      <c r="G185" s="15" t="str">
        <f>IF(SUM('Test Sample Data'!G$3:G$98)&gt;10,IF(AND(ISNUMBER('Test Sample Data'!G184),'Test Sample Data'!G184&lt;$B$1,'Test Sample Data'!G184&gt;0),'Test Sample Data'!G184,$B$1),"")</f>
        <v/>
      </c>
      <c r="H185" s="15" t="str">
        <f>IF(SUM('Test Sample Data'!H$3:H$98)&gt;10,IF(AND(ISNUMBER('Test Sample Data'!H184),'Test Sample Data'!H184&lt;$B$1,'Test Sample Data'!H184&gt;0),'Test Sample Data'!H184,$B$1),"")</f>
        <v/>
      </c>
      <c r="I185" s="15" t="str">
        <f>IF(SUM('Test Sample Data'!I$3:I$98)&gt;10,IF(AND(ISNUMBER('Test Sample Data'!I184),'Test Sample Data'!I184&lt;$B$1,'Test Sample Data'!I184&gt;0),'Test Sample Data'!I184,$B$1),"")</f>
        <v/>
      </c>
      <c r="J185" s="15" t="str">
        <f>IF(SUM('Test Sample Data'!J$3:J$98)&gt;10,IF(AND(ISNUMBER('Test Sample Data'!J184),'Test Sample Data'!J184&lt;$B$1,'Test Sample Data'!J184&gt;0),'Test Sample Data'!J184,$B$1),"")</f>
        <v/>
      </c>
      <c r="K185" s="15" t="str">
        <f>IF(SUM('Test Sample Data'!K$3:K$98)&gt;10,IF(AND(ISNUMBER('Test Sample Data'!K184),'Test Sample Data'!K184&lt;$B$1,'Test Sample Data'!K184&gt;0),'Test Sample Data'!K184,$B$1),"")</f>
        <v/>
      </c>
      <c r="L185" s="15" t="str">
        <f>IF(SUM('Test Sample Data'!L$3:L$98)&gt;10,IF(AND(ISNUMBER('Test Sample Data'!L184),'Test Sample Data'!L184&lt;$B$1,'Test Sample Data'!L184&gt;0),'Test Sample Data'!L184,$B$1),"")</f>
        <v/>
      </c>
      <c r="M185" s="15" t="str">
        <f>IF(SUM('Test Sample Data'!M$3:M$98)&gt;10,IF(AND(ISNUMBER('Test Sample Data'!M184),'Test Sample Data'!M184&lt;$B$1,'Test Sample Data'!M184&gt;0),'Test Sample Data'!M184,$B$1),"")</f>
        <v/>
      </c>
      <c r="N185" s="15" t="str">
        <f>'Gene Table'!D184</f>
        <v>HGDC</v>
      </c>
      <c r="O185" s="14" t="s">
        <v>347</v>
      </c>
      <c r="P185" s="15" t="str">
        <f>IF(SUM('Control Sample Data'!D$3:D$98)&gt;10,IF(AND(ISNUMBER('Control Sample Data'!D184),'Control Sample Data'!D184&lt;$B$1,'Control Sample Data'!D184&gt;0),'Control Sample Data'!D184,$B$1),"")</f>
        <v/>
      </c>
      <c r="Q185" s="15" t="str">
        <f>IF(SUM('Control Sample Data'!E$3:E$98)&gt;10,IF(AND(ISNUMBER('Control Sample Data'!E184),'Control Sample Data'!E184&lt;$B$1,'Control Sample Data'!E184&gt;0),'Control Sample Data'!E184,$B$1),"")</f>
        <v/>
      </c>
      <c r="R185" s="15" t="str">
        <f>IF(SUM('Control Sample Data'!F$3:F$98)&gt;10,IF(AND(ISNUMBER('Control Sample Data'!F184),'Control Sample Data'!F184&lt;$B$1,'Control Sample Data'!F184&gt;0),'Control Sample Data'!F184,$B$1),"")</f>
        <v/>
      </c>
      <c r="S185" s="15" t="str">
        <f>IF(SUM('Control Sample Data'!G$3:G$98)&gt;10,IF(AND(ISNUMBER('Control Sample Data'!G184),'Control Sample Data'!G184&lt;$B$1,'Control Sample Data'!G184&gt;0),'Control Sample Data'!G184,$B$1),"")</f>
        <v/>
      </c>
      <c r="T185" s="15" t="str">
        <f>IF(SUM('Control Sample Data'!H$3:H$98)&gt;10,IF(AND(ISNUMBER('Control Sample Data'!H184),'Control Sample Data'!H184&lt;$B$1,'Control Sample Data'!H184&gt;0),'Control Sample Data'!H184,$B$1),"")</f>
        <v/>
      </c>
      <c r="U185" s="15" t="str">
        <f>IF(SUM('Control Sample Data'!I$3:I$98)&gt;10,IF(AND(ISNUMBER('Control Sample Data'!I184),'Control Sample Data'!I184&lt;$B$1,'Control Sample Data'!I184&gt;0),'Control Sample Data'!I184,$B$1),"")</f>
        <v/>
      </c>
      <c r="V185" s="15" t="str">
        <f>IF(SUM('Control Sample Data'!J$3:J$98)&gt;10,IF(AND(ISNUMBER('Control Sample Data'!J184),'Control Sample Data'!J184&lt;$B$1,'Control Sample Data'!J184&gt;0),'Control Sample Data'!J184,$B$1),"")</f>
        <v/>
      </c>
      <c r="W185" s="15" t="str">
        <f>IF(SUM('Control Sample Data'!K$3:K$98)&gt;10,IF(AND(ISNUMBER('Control Sample Data'!K184),'Control Sample Data'!K184&lt;$B$1,'Control Sample Data'!K184&gt;0),'Control Sample Data'!K184,$B$1),"")</f>
        <v/>
      </c>
      <c r="X185" s="15" t="str">
        <f>IF(SUM('Control Sample Data'!L$3:L$98)&gt;10,IF(AND(ISNUMBER('Control Sample Data'!L184),'Control Sample Data'!L184&lt;$B$1,'Control Sample Data'!L184&gt;0),'Control Sample Data'!L184,$B$1),"")</f>
        <v/>
      </c>
      <c r="Y185" s="15" t="str">
        <f>IF(SUM('Control Sample Data'!M$3:M$98)&gt;10,IF(AND(ISNUMBER('Control Sample Data'!M184),'Control Sample Data'!M184&lt;$B$1,'Control Sample Data'!M184&gt;0),'Control Sample Data'!M184,$B$1),"")</f>
        <v/>
      </c>
      <c r="AT185" s="34" t="str">
        <f t="shared" si="160"/>
        <v/>
      </c>
      <c r="AU185" s="34" t="str">
        <f t="shared" si="161"/>
        <v/>
      </c>
      <c r="AV185" s="34" t="str">
        <f t="shared" si="162"/>
        <v/>
      </c>
      <c r="AW185" s="34" t="str">
        <f t="shared" si="163"/>
        <v/>
      </c>
      <c r="AX185" s="34" t="str">
        <f t="shared" si="164"/>
        <v/>
      </c>
      <c r="AY185" s="34" t="str">
        <f t="shared" si="165"/>
        <v/>
      </c>
      <c r="AZ185" s="34" t="str">
        <f t="shared" si="166"/>
        <v/>
      </c>
      <c r="BA185" s="34" t="str">
        <f t="shared" si="167"/>
        <v/>
      </c>
      <c r="BB185" s="34" t="str">
        <f t="shared" si="168"/>
        <v/>
      </c>
      <c r="BC185" s="34" t="str">
        <f t="shared" si="169"/>
        <v/>
      </c>
      <c r="BD185" s="34" t="str">
        <f t="shared" si="172"/>
        <v/>
      </c>
      <c r="BE185" s="34" t="str">
        <f t="shared" si="173"/>
        <v/>
      </c>
      <c r="BF185" s="34" t="str">
        <f t="shared" si="174"/>
        <v/>
      </c>
      <c r="BG185" s="34" t="str">
        <f t="shared" si="175"/>
        <v/>
      </c>
      <c r="BH185" s="34" t="str">
        <f t="shared" si="176"/>
        <v/>
      </c>
      <c r="BI185" s="34" t="str">
        <f t="shared" si="177"/>
        <v/>
      </c>
      <c r="BJ185" s="34" t="str">
        <f t="shared" si="178"/>
        <v/>
      </c>
      <c r="BK185" s="34" t="str">
        <f t="shared" si="179"/>
        <v/>
      </c>
      <c r="BL185" s="34" t="str">
        <f t="shared" si="180"/>
        <v/>
      </c>
      <c r="BM185" s="34" t="str">
        <f t="shared" si="181"/>
        <v/>
      </c>
      <c r="BN185" s="36" t="e">
        <f t="shared" si="170"/>
        <v>#DIV/0!</v>
      </c>
      <c r="BO185" s="36" t="e">
        <f t="shared" si="171"/>
        <v>#DIV/0!</v>
      </c>
      <c r="BP185" s="37" t="str">
        <f t="shared" si="140"/>
        <v/>
      </c>
      <c r="BQ185" s="37" t="str">
        <f t="shared" si="141"/>
        <v/>
      </c>
      <c r="BR185" s="37" t="str">
        <f t="shared" si="142"/>
        <v/>
      </c>
      <c r="BS185" s="37" t="str">
        <f t="shared" si="143"/>
        <v/>
      </c>
      <c r="BT185" s="37" t="str">
        <f t="shared" si="144"/>
        <v/>
      </c>
      <c r="BU185" s="37" t="str">
        <f t="shared" si="145"/>
        <v/>
      </c>
      <c r="BV185" s="37" t="str">
        <f t="shared" si="146"/>
        <v/>
      </c>
      <c r="BW185" s="37" t="str">
        <f t="shared" si="147"/>
        <v/>
      </c>
      <c r="BX185" s="37" t="str">
        <f t="shared" si="148"/>
        <v/>
      </c>
      <c r="BY185" s="37" t="str">
        <f t="shared" si="149"/>
        <v/>
      </c>
      <c r="BZ185" s="37" t="str">
        <f t="shared" si="150"/>
        <v/>
      </c>
      <c r="CA185" s="37" t="str">
        <f t="shared" si="151"/>
        <v/>
      </c>
      <c r="CB185" s="37" t="str">
        <f t="shared" si="152"/>
        <v/>
      </c>
      <c r="CC185" s="37" t="str">
        <f t="shared" si="153"/>
        <v/>
      </c>
      <c r="CD185" s="37" t="str">
        <f t="shared" si="154"/>
        <v/>
      </c>
      <c r="CE185" s="37" t="str">
        <f t="shared" si="155"/>
        <v/>
      </c>
      <c r="CF185" s="37" t="str">
        <f t="shared" si="156"/>
        <v/>
      </c>
      <c r="CG185" s="37" t="str">
        <f t="shared" si="157"/>
        <v/>
      </c>
      <c r="CH185" s="37" t="str">
        <f t="shared" si="158"/>
        <v/>
      </c>
      <c r="CI185" s="37" t="str">
        <f t="shared" si="159"/>
        <v/>
      </c>
    </row>
    <row r="186" spans="1:87">
      <c r="A186" s="16"/>
      <c r="B186" s="14" t="str">
        <f>'Gene Table'!D185</f>
        <v>NM_002046</v>
      </c>
      <c r="C186" s="14" t="s">
        <v>348</v>
      </c>
      <c r="D186" s="15" t="str">
        <f>IF(SUM('Test Sample Data'!D$3:D$98)&gt;10,IF(AND(ISNUMBER('Test Sample Data'!D185),'Test Sample Data'!D185&lt;$B$1,'Test Sample Data'!D185&gt;0),'Test Sample Data'!D185,$B$1),"")</f>
        <v/>
      </c>
      <c r="E186" s="15" t="str">
        <f>IF(SUM('Test Sample Data'!E$3:E$98)&gt;10,IF(AND(ISNUMBER('Test Sample Data'!E185),'Test Sample Data'!E185&lt;$B$1,'Test Sample Data'!E185&gt;0),'Test Sample Data'!E185,$B$1),"")</f>
        <v/>
      </c>
      <c r="F186" s="15" t="str">
        <f>IF(SUM('Test Sample Data'!F$3:F$98)&gt;10,IF(AND(ISNUMBER('Test Sample Data'!F185),'Test Sample Data'!F185&lt;$B$1,'Test Sample Data'!F185&gt;0),'Test Sample Data'!F185,$B$1),"")</f>
        <v/>
      </c>
      <c r="G186" s="15" t="str">
        <f>IF(SUM('Test Sample Data'!G$3:G$98)&gt;10,IF(AND(ISNUMBER('Test Sample Data'!G185),'Test Sample Data'!G185&lt;$B$1,'Test Sample Data'!G185&gt;0),'Test Sample Data'!G185,$B$1),"")</f>
        <v/>
      </c>
      <c r="H186" s="15" t="str">
        <f>IF(SUM('Test Sample Data'!H$3:H$98)&gt;10,IF(AND(ISNUMBER('Test Sample Data'!H185),'Test Sample Data'!H185&lt;$B$1,'Test Sample Data'!H185&gt;0),'Test Sample Data'!H185,$B$1),"")</f>
        <v/>
      </c>
      <c r="I186" s="15" t="str">
        <f>IF(SUM('Test Sample Data'!I$3:I$98)&gt;10,IF(AND(ISNUMBER('Test Sample Data'!I185),'Test Sample Data'!I185&lt;$B$1,'Test Sample Data'!I185&gt;0),'Test Sample Data'!I185,$B$1),"")</f>
        <v/>
      </c>
      <c r="J186" s="15" t="str">
        <f>IF(SUM('Test Sample Data'!J$3:J$98)&gt;10,IF(AND(ISNUMBER('Test Sample Data'!J185),'Test Sample Data'!J185&lt;$B$1,'Test Sample Data'!J185&gt;0),'Test Sample Data'!J185,$B$1),"")</f>
        <v/>
      </c>
      <c r="K186" s="15" t="str">
        <f>IF(SUM('Test Sample Data'!K$3:K$98)&gt;10,IF(AND(ISNUMBER('Test Sample Data'!K185),'Test Sample Data'!K185&lt;$B$1,'Test Sample Data'!K185&gt;0),'Test Sample Data'!K185,$B$1),"")</f>
        <v/>
      </c>
      <c r="L186" s="15" t="str">
        <f>IF(SUM('Test Sample Data'!L$3:L$98)&gt;10,IF(AND(ISNUMBER('Test Sample Data'!L185),'Test Sample Data'!L185&lt;$B$1,'Test Sample Data'!L185&gt;0),'Test Sample Data'!L185,$B$1),"")</f>
        <v/>
      </c>
      <c r="M186" s="15" t="str">
        <f>IF(SUM('Test Sample Data'!M$3:M$98)&gt;10,IF(AND(ISNUMBER('Test Sample Data'!M185),'Test Sample Data'!M185&lt;$B$1,'Test Sample Data'!M185&gt;0),'Test Sample Data'!M185,$B$1),"")</f>
        <v/>
      </c>
      <c r="N186" s="15" t="str">
        <f>'Gene Table'!D185</f>
        <v>NM_002046</v>
      </c>
      <c r="O186" s="14" t="s">
        <v>348</v>
      </c>
      <c r="P186" s="15" t="str">
        <f>IF(SUM('Control Sample Data'!D$3:D$98)&gt;10,IF(AND(ISNUMBER('Control Sample Data'!D185),'Control Sample Data'!D185&lt;$B$1,'Control Sample Data'!D185&gt;0),'Control Sample Data'!D185,$B$1),"")</f>
        <v/>
      </c>
      <c r="Q186" s="15" t="str">
        <f>IF(SUM('Control Sample Data'!E$3:E$98)&gt;10,IF(AND(ISNUMBER('Control Sample Data'!E185),'Control Sample Data'!E185&lt;$B$1,'Control Sample Data'!E185&gt;0),'Control Sample Data'!E185,$B$1),"")</f>
        <v/>
      </c>
      <c r="R186" s="15" t="str">
        <f>IF(SUM('Control Sample Data'!F$3:F$98)&gt;10,IF(AND(ISNUMBER('Control Sample Data'!F185),'Control Sample Data'!F185&lt;$B$1,'Control Sample Data'!F185&gt;0),'Control Sample Data'!F185,$B$1),"")</f>
        <v/>
      </c>
      <c r="S186" s="15" t="str">
        <f>IF(SUM('Control Sample Data'!G$3:G$98)&gt;10,IF(AND(ISNUMBER('Control Sample Data'!G185),'Control Sample Data'!G185&lt;$B$1,'Control Sample Data'!G185&gt;0),'Control Sample Data'!G185,$B$1),"")</f>
        <v/>
      </c>
      <c r="T186" s="15" t="str">
        <f>IF(SUM('Control Sample Data'!H$3:H$98)&gt;10,IF(AND(ISNUMBER('Control Sample Data'!H185),'Control Sample Data'!H185&lt;$B$1,'Control Sample Data'!H185&gt;0),'Control Sample Data'!H185,$B$1),"")</f>
        <v/>
      </c>
      <c r="U186" s="15" t="str">
        <f>IF(SUM('Control Sample Data'!I$3:I$98)&gt;10,IF(AND(ISNUMBER('Control Sample Data'!I185),'Control Sample Data'!I185&lt;$B$1,'Control Sample Data'!I185&gt;0),'Control Sample Data'!I185,$B$1),"")</f>
        <v/>
      </c>
      <c r="V186" s="15" t="str">
        <f>IF(SUM('Control Sample Data'!J$3:J$98)&gt;10,IF(AND(ISNUMBER('Control Sample Data'!J185),'Control Sample Data'!J185&lt;$B$1,'Control Sample Data'!J185&gt;0),'Control Sample Data'!J185,$B$1),"")</f>
        <v/>
      </c>
      <c r="W186" s="15" t="str">
        <f>IF(SUM('Control Sample Data'!K$3:K$98)&gt;10,IF(AND(ISNUMBER('Control Sample Data'!K185),'Control Sample Data'!K185&lt;$B$1,'Control Sample Data'!K185&gt;0),'Control Sample Data'!K185,$B$1),"")</f>
        <v/>
      </c>
      <c r="X186" s="15" t="str">
        <f>IF(SUM('Control Sample Data'!L$3:L$98)&gt;10,IF(AND(ISNUMBER('Control Sample Data'!L185),'Control Sample Data'!L185&lt;$B$1,'Control Sample Data'!L185&gt;0),'Control Sample Data'!L185,$B$1),"")</f>
        <v/>
      </c>
      <c r="Y186" s="15" t="str">
        <f>IF(SUM('Control Sample Data'!M$3:M$98)&gt;10,IF(AND(ISNUMBER('Control Sample Data'!M185),'Control Sample Data'!M185&lt;$B$1,'Control Sample Data'!M185&gt;0),'Control Sample Data'!M185,$B$1),"")</f>
        <v/>
      </c>
      <c r="AT186" s="34" t="str">
        <f t="shared" si="160"/>
        <v/>
      </c>
      <c r="AU186" s="34" t="str">
        <f t="shared" si="161"/>
        <v/>
      </c>
      <c r="AV186" s="34" t="str">
        <f t="shared" si="162"/>
        <v/>
      </c>
      <c r="AW186" s="34" t="str">
        <f t="shared" si="163"/>
        <v/>
      </c>
      <c r="AX186" s="34" t="str">
        <f t="shared" si="164"/>
        <v/>
      </c>
      <c r="AY186" s="34" t="str">
        <f t="shared" si="165"/>
        <v/>
      </c>
      <c r="AZ186" s="34" t="str">
        <f t="shared" si="166"/>
        <v/>
      </c>
      <c r="BA186" s="34" t="str">
        <f t="shared" si="167"/>
        <v/>
      </c>
      <c r="BB186" s="34" t="str">
        <f t="shared" si="168"/>
        <v/>
      </c>
      <c r="BC186" s="34" t="str">
        <f t="shared" si="169"/>
        <v/>
      </c>
      <c r="BD186" s="34" t="str">
        <f t="shared" si="172"/>
        <v/>
      </c>
      <c r="BE186" s="34" t="str">
        <f t="shared" si="173"/>
        <v/>
      </c>
      <c r="BF186" s="34" t="str">
        <f t="shared" si="174"/>
        <v/>
      </c>
      <c r="BG186" s="34" t="str">
        <f t="shared" si="175"/>
        <v/>
      </c>
      <c r="BH186" s="34" t="str">
        <f t="shared" si="176"/>
        <v/>
      </c>
      <c r="BI186" s="34" t="str">
        <f t="shared" si="177"/>
        <v/>
      </c>
      <c r="BJ186" s="34" t="str">
        <f t="shared" si="178"/>
        <v/>
      </c>
      <c r="BK186" s="34" t="str">
        <f t="shared" si="179"/>
        <v/>
      </c>
      <c r="BL186" s="34" t="str">
        <f t="shared" si="180"/>
        <v/>
      </c>
      <c r="BM186" s="34" t="str">
        <f t="shared" si="181"/>
        <v/>
      </c>
      <c r="BN186" s="36" t="e">
        <f t="shared" si="170"/>
        <v>#DIV/0!</v>
      </c>
      <c r="BO186" s="36" t="e">
        <f t="shared" si="171"/>
        <v>#DIV/0!</v>
      </c>
      <c r="BP186" s="37" t="str">
        <f t="shared" si="140"/>
        <v/>
      </c>
      <c r="BQ186" s="37" t="str">
        <f t="shared" si="141"/>
        <v/>
      </c>
      <c r="BR186" s="37" t="str">
        <f t="shared" si="142"/>
        <v/>
      </c>
      <c r="BS186" s="37" t="str">
        <f t="shared" si="143"/>
        <v/>
      </c>
      <c r="BT186" s="37" t="str">
        <f t="shared" si="144"/>
        <v/>
      </c>
      <c r="BU186" s="37" t="str">
        <f t="shared" si="145"/>
        <v/>
      </c>
      <c r="BV186" s="37" t="str">
        <f t="shared" si="146"/>
        <v/>
      </c>
      <c r="BW186" s="37" t="str">
        <f t="shared" si="147"/>
        <v/>
      </c>
      <c r="BX186" s="37" t="str">
        <f t="shared" si="148"/>
        <v/>
      </c>
      <c r="BY186" s="37" t="str">
        <f t="shared" si="149"/>
        <v/>
      </c>
      <c r="BZ186" s="37" t="str">
        <f t="shared" si="150"/>
        <v/>
      </c>
      <c r="CA186" s="37" t="str">
        <f t="shared" si="151"/>
        <v/>
      </c>
      <c r="CB186" s="37" t="str">
        <f t="shared" si="152"/>
        <v/>
      </c>
      <c r="CC186" s="37" t="str">
        <f t="shared" si="153"/>
        <v/>
      </c>
      <c r="CD186" s="37" t="str">
        <f t="shared" si="154"/>
        <v/>
      </c>
      <c r="CE186" s="37" t="str">
        <f t="shared" si="155"/>
        <v/>
      </c>
      <c r="CF186" s="37" t="str">
        <f t="shared" si="156"/>
        <v/>
      </c>
      <c r="CG186" s="37" t="str">
        <f t="shared" si="157"/>
        <v/>
      </c>
      <c r="CH186" s="37" t="str">
        <f t="shared" si="158"/>
        <v/>
      </c>
      <c r="CI186" s="37" t="str">
        <f t="shared" si="159"/>
        <v/>
      </c>
    </row>
    <row r="187" spans="1:87">
      <c r="A187" s="16"/>
      <c r="B187" s="14" t="str">
        <f>'Gene Table'!D186</f>
        <v>NM_001101</v>
      </c>
      <c r="C187" s="14" t="s">
        <v>352</v>
      </c>
      <c r="D187" s="15" t="str">
        <f>IF(SUM('Test Sample Data'!D$3:D$98)&gt;10,IF(AND(ISNUMBER('Test Sample Data'!D186),'Test Sample Data'!D186&lt;$B$1,'Test Sample Data'!D186&gt;0),'Test Sample Data'!D186,$B$1),"")</f>
        <v/>
      </c>
      <c r="E187" s="15" t="str">
        <f>IF(SUM('Test Sample Data'!E$3:E$98)&gt;10,IF(AND(ISNUMBER('Test Sample Data'!E186),'Test Sample Data'!E186&lt;$B$1,'Test Sample Data'!E186&gt;0),'Test Sample Data'!E186,$B$1),"")</f>
        <v/>
      </c>
      <c r="F187" s="15" t="str">
        <f>IF(SUM('Test Sample Data'!F$3:F$98)&gt;10,IF(AND(ISNUMBER('Test Sample Data'!F186),'Test Sample Data'!F186&lt;$B$1,'Test Sample Data'!F186&gt;0),'Test Sample Data'!F186,$B$1),"")</f>
        <v/>
      </c>
      <c r="G187" s="15" t="str">
        <f>IF(SUM('Test Sample Data'!G$3:G$98)&gt;10,IF(AND(ISNUMBER('Test Sample Data'!G186),'Test Sample Data'!G186&lt;$B$1,'Test Sample Data'!G186&gt;0),'Test Sample Data'!G186,$B$1),"")</f>
        <v/>
      </c>
      <c r="H187" s="15" t="str">
        <f>IF(SUM('Test Sample Data'!H$3:H$98)&gt;10,IF(AND(ISNUMBER('Test Sample Data'!H186),'Test Sample Data'!H186&lt;$B$1,'Test Sample Data'!H186&gt;0),'Test Sample Data'!H186,$B$1),"")</f>
        <v/>
      </c>
      <c r="I187" s="15" t="str">
        <f>IF(SUM('Test Sample Data'!I$3:I$98)&gt;10,IF(AND(ISNUMBER('Test Sample Data'!I186),'Test Sample Data'!I186&lt;$B$1,'Test Sample Data'!I186&gt;0),'Test Sample Data'!I186,$B$1),"")</f>
        <v/>
      </c>
      <c r="J187" s="15" t="str">
        <f>IF(SUM('Test Sample Data'!J$3:J$98)&gt;10,IF(AND(ISNUMBER('Test Sample Data'!J186),'Test Sample Data'!J186&lt;$B$1,'Test Sample Data'!J186&gt;0),'Test Sample Data'!J186,$B$1),"")</f>
        <v/>
      </c>
      <c r="K187" s="15" t="str">
        <f>IF(SUM('Test Sample Data'!K$3:K$98)&gt;10,IF(AND(ISNUMBER('Test Sample Data'!K186),'Test Sample Data'!K186&lt;$B$1,'Test Sample Data'!K186&gt;0),'Test Sample Data'!K186,$B$1),"")</f>
        <v/>
      </c>
      <c r="L187" s="15" t="str">
        <f>IF(SUM('Test Sample Data'!L$3:L$98)&gt;10,IF(AND(ISNUMBER('Test Sample Data'!L186),'Test Sample Data'!L186&lt;$B$1,'Test Sample Data'!L186&gt;0),'Test Sample Data'!L186,$B$1),"")</f>
        <v/>
      </c>
      <c r="M187" s="15" t="str">
        <f>IF(SUM('Test Sample Data'!M$3:M$98)&gt;10,IF(AND(ISNUMBER('Test Sample Data'!M186),'Test Sample Data'!M186&lt;$B$1,'Test Sample Data'!M186&gt;0),'Test Sample Data'!M186,$B$1),"")</f>
        <v/>
      </c>
      <c r="N187" s="15" t="str">
        <f>'Gene Table'!D186</f>
        <v>NM_001101</v>
      </c>
      <c r="O187" s="14" t="s">
        <v>352</v>
      </c>
      <c r="P187" s="15" t="str">
        <f>IF(SUM('Control Sample Data'!D$3:D$98)&gt;10,IF(AND(ISNUMBER('Control Sample Data'!D186),'Control Sample Data'!D186&lt;$B$1,'Control Sample Data'!D186&gt;0),'Control Sample Data'!D186,$B$1),"")</f>
        <v/>
      </c>
      <c r="Q187" s="15" t="str">
        <f>IF(SUM('Control Sample Data'!E$3:E$98)&gt;10,IF(AND(ISNUMBER('Control Sample Data'!E186),'Control Sample Data'!E186&lt;$B$1,'Control Sample Data'!E186&gt;0),'Control Sample Data'!E186,$B$1),"")</f>
        <v/>
      </c>
      <c r="R187" s="15" t="str">
        <f>IF(SUM('Control Sample Data'!F$3:F$98)&gt;10,IF(AND(ISNUMBER('Control Sample Data'!F186),'Control Sample Data'!F186&lt;$B$1,'Control Sample Data'!F186&gt;0),'Control Sample Data'!F186,$B$1),"")</f>
        <v/>
      </c>
      <c r="S187" s="15" t="str">
        <f>IF(SUM('Control Sample Data'!G$3:G$98)&gt;10,IF(AND(ISNUMBER('Control Sample Data'!G186),'Control Sample Data'!G186&lt;$B$1,'Control Sample Data'!G186&gt;0),'Control Sample Data'!G186,$B$1),"")</f>
        <v/>
      </c>
      <c r="T187" s="15" t="str">
        <f>IF(SUM('Control Sample Data'!H$3:H$98)&gt;10,IF(AND(ISNUMBER('Control Sample Data'!H186),'Control Sample Data'!H186&lt;$B$1,'Control Sample Data'!H186&gt;0),'Control Sample Data'!H186,$B$1),"")</f>
        <v/>
      </c>
      <c r="U187" s="15" t="str">
        <f>IF(SUM('Control Sample Data'!I$3:I$98)&gt;10,IF(AND(ISNUMBER('Control Sample Data'!I186),'Control Sample Data'!I186&lt;$B$1,'Control Sample Data'!I186&gt;0),'Control Sample Data'!I186,$B$1),"")</f>
        <v/>
      </c>
      <c r="V187" s="15" t="str">
        <f>IF(SUM('Control Sample Data'!J$3:J$98)&gt;10,IF(AND(ISNUMBER('Control Sample Data'!J186),'Control Sample Data'!J186&lt;$B$1,'Control Sample Data'!J186&gt;0),'Control Sample Data'!J186,$B$1),"")</f>
        <v/>
      </c>
      <c r="W187" s="15" t="str">
        <f>IF(SUM('Control Sample Data'!K$3:K$98)&gt;10,IF(AND(ISNUMBER('Control Sample Data'!K186),'Control Sample Data'!K186&lt;$B$1,'Control Sample Data'!K186&gt;0),'Control Sample Data'!K186,$B$1),"")</f>
        <v/>
      </c>
      <c r="X187" s="15" t="str">
        <f>IF(SUM('Control Sample Data'!L$3:L$98)&gt;10,IF(AND(ISNUMBER('Control Sample Data'!L186),'Control Sample Data'!L186&lt;$B$1,'Control Sample Data'!L186&gt;0),'Control Sample Data'!L186,$B$1),"")</f>
        <v/>
      </c>
      <c r="Y187" s="15" t="str">
        <f>IF(SUM('Control Sample Data'!M$3:M$98)&gt;10,IF(AND(ISNUMBER('Control Sample Data'!M186),'Control Sample Data'!M186&lt;$B$1,'Control Sample Data'!M186&gt;0),'Control Sample Data'!M186,$B$1),"")</f>
        <v/>
      </c>
      <c r="AT187" s="34" t="str">
        <f t="shared" si="160"/>
        <v/>
      </c>
      <c r="AU187" s="34" t="str">
        <f t="shared" si="161"/>
        <v/>
      </c>
      <c r="AV187" s="34" t="str">
        <f t="shared" si="162"/>
        <v/>
      </c>
      <c r="AW187" s="34" t="str">
        <f t="shared" si="163"/>
        <v/>
      </c>
      <c r="AX187" s="34" t="str">
        <f t="shared" si="164"/>
        <v/>
      </c>
      <c r="AY187" s="34" t="str">
        <f t="shared" si="165"/>
        <v/>
      </c>
      <c r="AZ187" s="34" t="str">
        <f t="shared" si="166"/>
        <v/>
      </c>
      <c r="BA187" s="34" t="str">
        <f t="shared" si="167"/>
        <v/>
      </c>
      <c r="BB187" s="34" t="str">
        <f t="shared" si="168"/>
        <v/>
      </c>
      <c r="BC187" s="34" t="str">
        <f t="shared" si="169"/>
        <v/>
      </c>
      <c r="BD187" s="34" t="str">
        <f t="shared" si="172"/>
        <v/>
      </c>
      <c r="BE187" s="34" t="str">
        <f t="shared" si="173"/>
        <v/>
      </c>
      <c r="BF187" s="34" t="str">
        <f t="shared" si="174"/>
        <v/>
      </c>
      <c r="BG187" s="34" t="str">
        <f t="shared" si="175"/>
        <v/>
      </c>
      <c r="BH187" s="34" t="str">
        <f t="shared" si="176"/>
        <v/>
      </c>
      <c r="BI187" s="34" t="str">
        <f t="shared" si="177"/>
        <v/>
      </c>
      <c r="BJ187" s="34" t="str">
        <f t="shared" si="178"/>
        <v/>
      </c>
      <c r="BK187" s="34" t="str">
        <f t="shared" si="179"/>
        <v/>
      </c>
      <c r="BL187" s="34" t="str">
        <f t="shared" si="180"/>
        <v/>
      </c>
      <c r="BM187" s="34" t="str">
        <f t="shared" si="181"/>
        <v/>
      </c>
      <c r="BN187" s="36" t="e">
        <f t="shared" si="170"/>
        <v>#DIV/0!</v>
      </c>
      <c r="BO187" s="36" t="e">
        <f t="shared" si="171"/>
        <v>#DIV/0!</v>
      </c>
      <c r="BP187" s="37" t="str">
        <f t="shared" si="140"/>
        <v/>
      </c>
      <c r="BQ187" s="37" t="str">
        <f t="shared" si="141"/>
        <v/>
      </c>
      <c r="BR187" s="37" t="str">
        <f t="shared" si="142"/>
        <v/>
      </c>
      <c r="BS187" s="37" t="str">
        <f t="shared" si="143"/>
        <v/>
      </c>
      <c r="BT187" s="37" t="str">
        <f t="shared" si="144"/>
        <v/>
      </c>
      <c r="BU187" s="37" t="str">
        <f t="shared" si="145"/>
        <v/>
      </c>
      <c r="BV187" s="37" t="str">
        <f t="shared" si="146"/>
        <v/>
      </c>
      <c r="BW187" s="37" t="str">
        <f t="shared" si="147"/>
        <v/>
      </c>
      <c r="BX187" s="37" t="str">
        <f t="shared" si="148"/>
        <v/>
      </c>
      <c r="BY187" s="37" t="str">
        <f t="shared" si="149"/>
        <v/>
      </c>
      <c r="BZ187" s="37" t="str">
        <f t="shared" si="150"/>
        <v/>
      </c>
      <c r="CA187" s="37" t="str">
        <f t="shared" si="151"/>
        <v/>
      </c>
      <c r="CB187" s="37" t="str">
        <f t="shared" si="152"/>
        <v/>
      </c>
      <c r="CC187" s="37" t="str">
        <f t="shared" si="153"/>
        <v/>
      </c>
      <c r="CD187" s="37" t="str">
        <f t="shared" si="154"/>
        <v/>
      </c>
      <c r="CE187" s="37" t="str">
        <f t="shared" si="155"/>
        <v/>
      </c>
      <c r="CF187" s="37" t="str">
        <f t="shared" si="156"/>
        <v/>
      </c>
      <c r="CG187" s="37" t="str">
        <f t="shared" si="157"/>
        <v/>
      </c>
      <c r="CH187" s="37" t="str">
        <f t="shared" si="158"/>
        <v/>
      </c>
      <c r="CI187" s="37" t="str">
        <f t="shared" si="159"/>
        <v/>
      </c>
    </row>
    <row r="188" spans="1:87">
      <c r="A188" s="16"/>
      <c r="B188" s="14" t="str">
        <f>'Gene Table'!D187</f>
        <v>NM_004048</v>
      </c>
      <c r="C188" s="14" t="s">
        <v>356</v>
      </c>
      <c r="D188" s="15" t="str">
        <f>IF(SUM('Test Sample Data'!D$3:D$98)&gt;10,IF(AND(ISNUMBER('Test Sample Data'!D187),'Test Sample Data'!D187&lt;$B$1,'Test Sample Data'!D187&gt;0),'Test Sample Data'!D187,$B$1),"")</f>
        <v/>
      </c>
      <c r="E188" s="15" t="str">
        <f>IF(SUM('Test Sample Data'!E$3:E$98)&gt;10,IF(AND(ISNUMBER('Test Sample Data'!E187),'Test Sample Data'!E187&lt;$B$1,'Test Sample Data'!E187&gt;0),'Test Sample Data'!E187,$B$1),"")</f>
        <v/>
      </c>
      <c r="F188" s="15" t="str">
        <f>IF(SUM('Test Sample Data'!F$3:F$98)&gt;10,IF(AND(ISNUMBER('Test Sample Data'!F187),'Test Sample Data'!F187&lt;$B$1,'Test Sample Data'!F187&gt;0),'Test Sample Data'!F187,$B$1),"")</f>
        <v/>
      </c>
      <c r="G188" s="15" t="str">
        <f>IF(SUM('Test Sample Data'!G$3:G$98)&gt;10,IF(AND(ISNUMBER('Test Sample Data'!G187),'Test Sample Data'!G187&lt;$B$1,'Test Sample Data'!G187&gt;0),'Test Sample Data'!G187,$B$1),"")</f>
        <v/>
      </c>
      <c r="H188" s="15" t="str">
        <f>IF(SUM('Test Sample Data'!H$3:H$98)&gt;10,IF(AND(ISNUMBER('Test Sample Data'!H187),'Test Sample Data'!H187&lt;$B$1,'Test Sample Data'!H187&gt;0),'Test Sample Data'!H187,$B$1),"")</f>
        <v/>
      </c>
      <c r="I188" s="15" t="str">
        <f>IF(SUM('Test Sample Data'!I$3:I$98)&gt;10,IF(AND(ISNUMBER('Test Sample Data'!I187),'Test Sample Data'!I187&lt;$B$1,'Test Sample Data'!I187&gt;0),'Test Sample Data'!I187,$B$1),"")</f>
        <v/>
      </c>
      <c r="J188" s="15" t="str">
        <f>IF(SUM('Test Sample Data'!J$3:J$98)&gt;10,IF(AND(ISNUMBER('Test Sample Data'!J187),'Test Sample Data'!J187&lt;$B$1,'Test Sample Data'!J187&gt;0),'Test Sample Data'!J187,$B$1),"")</f>
        <v/>
      </c>
      <c r="K188" s="15" t="str">
        <f>IF(SUM('Test Sample Data'!K$3:K$98)&gt;10,IF(AND(ISNUMBER('Test Sample Data'!K187),'Test Sample Data'!K187&lt;$B$1,'Test Sample Data'!K187&gt;0),'Test Sample Data'!K187,$B$1),"")</f>
        <v/>
      </c>
      <c r="L188" s="15" t="str">
        <f>IF(SUM('Test Sample Data'!L$3:L$98)&gt;10,IF(AND(ISNUMBER('Test Sample Data'!L187),'Test Sample Data'!L187&lt;$B$1,'Test Sample Data'!L187&gt;0),'Test Sample Data'!L187,$B$1),"")</f>
        <v/>
      </c>
      <c r="M188" s="15" t="str">
        <f>IF(SUM('Test Sample Data'!M$3:M$98)&gt;10,IF(AND(ISNUMBER('Test Sample Data'!M187),'Test Sample Data'!M187&lt;$B$1,'Test Sample Data'!M187&gt;0),'Test Sample Data'!M187,$B$1),"")</f>
        <v/>
      </c>
      <c r="N188" s="15" t="str">
        <f>'Gene Table'!D187</f>
        <v>NM_004048</v>
      </c>
      <c r="O188" s="14" t="s">
        <v>356</v>
      </c>
      <c r="P188" s="15" t="str">
        <f>IF(SUM('Control Sample Data'!D$3:D$98)&gt;10,IF(AND(ISNUMBER('Control Sample Data'!D187),'Control Sample Data'!D187&lt;$B$1,'Control Sample Data'!D187&gt;0),'Control Sample Data'!D187,$B$1),"")</f>
        <v/>
      </c>
      <c r="Q188" s="15" t="str">
        <f>IF(SUM('Control Sample Data'!E$3:E$98)&gt;10,IF(AND(ISNUMBER('Control Sample Data'!E187),'Control Sample Data'!E187&lt;$B$1,'Control Sample Data'!E187&gt;0),'Control Sample Data'!E187,$B$1),"")</f>
        <v/>
      </c>
      <c r="R188" s="15" t="str">
        <f>IF(SUM('Control Sample Data'!F$3:F$98)&gt;10,IF(AND(ISNUMBER('Control Sample Data'!F187),'Control Sample Data'!F187&lt;$B$1,'Control Sample Data'!F187&gt;0),'Control Sample Data'!F187,$B$1),"")</f>
        <v/>
      </c>
      <c r="S188" s="15" t="str">
        <f>IF(SUM('Control Sample Data'!G$3:G$98)&gt;10,IF(AND(ISNUMBER('Control Sample Data'!G187),'Control Sample Data'!G187&lt;$B$1,'Control Sample Data'!G187&gt;0),'Control Sample Data'!G187,$B$1),"")</f>
        <v/>
      </c>
      <c r="T188" s="15" t="str">
        <f>IF(SUM('Control Sample Data'!H$3:H$98)&gt;10,IF(AND(ISNUMBER('Control Sample Data'!H187),'Control Sample Data'!H187&lt;$B$1,'Control Sample Data'!H187&gt;0),'Control Sample Data'!H187,$B$1),"")</f>
        <v/>
      </c>
      <c r="U188" s="15" t="str">
        <f>IF(SUM('Control Sample Data'!I$3:I$98)&gt;10,IF(AND(ISNUMBER('Control Sample Data'!I187),'Control Sample Data'!I187&lt;$B$1,'Control Sample Data'!I187&gt;0),'Control Sample Data'!I187,$B$1),"")</f>
        <v/>
      </c>
      <c r="V188" s="15" t="str">
        <f>IF(SUM('Control Sample Data'!J$3:J$98)&gt;10,IF(AND(ISNUMBER('Control Sample Data'!J187),'Control Sample Data'!J187&lt;$B$1,'Control Sample Data'!J187&gt;0),'Control Sample Data'!J187,$B$1),"")</f>
        <v/>
      </c>
      <c r="W188" s="15" t="str">
        <f>IF(SUM('Control Sample Data'!K$3:K$98)&gt;10,IF(AND(ISNUMBER('Control Sample Data'!K187),'Control Sample Data'!K187&lt;$B$1,'Control Sample Data'!K187&gt;0),'Control Sample Data'!K187,$B$1),"")</f>
        <v/>
      </c>
      <c r="X188" s="15" t="str">
        <f>IF(SUM('Control Sample Data'!L$3:L$98)&gt;10,IF(AND(ISNUMBER('Control Sample Data'!L187),'Control Sample Data'!L187&lt;$B$1,'Control Sample Data'!L187&gt;0),'Control Sample Data'!L187,$B$1),"")</f>
        <v/>
      </c>
      <c r="Y188" s="15" t="str">
        <f>IF(SUM('Control Sample Data'!M$3:M$98)&gt;10,IF(AND(ISNUMBER('Control Sample Data'!M187),'Control Sample Data'!M187&lt;$B$1,'Control Sample Data'!M187&gt;0),'Control Sample Data'!M187,$B$1),"")</f>
        <v/>
      </c>
      <c r="AT188" s="34" t="str">
        <f t="shared" si="160"/>
        <v/>
      </c>
      <c r="AU188" s="34" t="str">
        <f t="shared" si="161"/>
        <v/>
      </c>
      <c r="AV188" s="34" t="str">
        <f t="shared" si="162"/>
        <v/>
      </c>
      <c r="AW188" s="34" t="str">
        <f t="shared" si="163"/>
        <v/>
      </c>
      <c r="AX188" s="34" t="str">
        <f t="shared" si="164"/>
        <v/>
      </c>
      <c r="AY188" s="34" t="str">
        <f t="shared" si="165"/>
        <v/>
      </c>
      <c r="AZ188" s="34" t="str">
        <f t="shared" si="166"/>
        <v/>
      </c>
      <c r="BA188" s="34" t="str">
        <f t="shared" si="167"/>
        <v/>
      </c>
      <c r="BB188" s="34" t="str">
        <f t="shared" si="168"/>
        <v/>
      </c>
      <c r="BC188" s="34" t="str">
        <f t="shared" si="169"/>
        <v/>
      </c>
      <c r="BD188" s="34" t="str">
        <f t="shared" si="172"/>
        <v/>
      </c>
      <c r="BE188" s="34" t="str">
        <f t="shared" si="173"/>
        <v/>
      </c>
      <c r="BF188" s="34" t="str">
        <f t="shared" si="174"/>
        <v/>
      </c>
      <c r="BG188" s="34" t="str">
        <f t="shared" si="175"/>
        <v/>
      </c>
      <c r="BH188" s="34" t="str">
        <f t="shared" si="176"/>
        <v/>
      </c>
      <c r="BI188" s="34" t="str">
        <f t="shared" si="177"/>
        <v/>
      </c>
      <c r="BJ188" s="34" t="str">
        <f t="shared" si="178"/>
        <v/>
      </c>
      <c r="BK188" s="34" t="str">
        <f t="shared" si="179"/>
        <v/>
      </c>
      <c r="BL188" s="34" t="str">
        <f t="shared" si="180"/>
        <v/>
      </c>
      <c r="BM188" s="34" t="str">
        <f t="shared" si="181"/>
        <v/>
      </c>
      <c r="BN188" s="36" t="e">
        <f t="shared" si="170"/>
        <v>#DIV/0!</v>
      </c>
      <c r="BO188" s="36" t="e">
        <f t="shared" si="171"/>
        <v>#DIV/0!</v>
      </c>
      <c r="BP188" s="37" t="str">
        <f t="shared" si="140"/>
        <v/>
      </c>
      <c r="BQ188" s="37" t="str">
        <f t="shared" si="141"/>
        <v/>
      </c>
      <c r="BR188" s="37" t="str">
        <f t="shared" si="142"/>
        <v/>
      </c>
      <c r="BS188" s="37" t="str">
        <f t="shared" si="143"/>
        <v/>
      </c>
      <c r="BT188" s="37" t="str">
        <f t="shared" si="144"/>
        <v/>
      </c>
      <c r="BU188" s="37" t="str">
        <f t="shared" si="145"/>
        <v/>
      </c>
      <c r="BV188" s="37" t="str">
        <f t="shared" si="146"/>
        <v/>
      </c>
      <c r="BW188" s="37" t="str">
        <f t="shared" si="147"/>
        <v/>
      </c>
      <c r="BX188" s="37" t="str">
        <f t="shared" si="148"/>
        <v/>
      </c>
      <c r="BY188" s="37" t="str">
        <f t="shared" si="149"/>
        <v/>
      </c>
      <c r="BZ188" s="37" t="str">
        <f t="shared" si="150"/>
        <v/>
      </c>
      <c r="CA188" s="37" t="str">
        <f t="shared" si="151"/>
        <v/>
      </c>
      <c r="CB188" s="37" t="str">
        <f t="shared" si="152"/>
        <v/>
      </c>
      <c r="CC188" s="37" t="str">
        <f t="shared" si="153"/>
        <v/>
      </c>
      <c r="CD188" s="37" t="str">
        <f t="shared" si="154"/>
        <v/>
      </c>
      <c r="CE188" s="37" t="str">
        <f t="shared" si="155"/>
        <v/>
      </c>
      <c r="CF188" s="37" t="str">
        <f t="shared" si="156"/>
        <v/>
      </c>
      <c r="CG188" s="37" t="str">
        <f t="shared" si="157"/>
        <v/>
      </c>
      <c r="CH188" s="37" t="str">
        <f t="shared" si="158"/>
        <v/>
      </c>
      <c r="CI188" s="37" t="str">
        <f t="shared" si="159"/>
        <v/>
      </c>
    </row>
    <row r="189" spans="1:87">
      <c r="A189" s="16"/>
      <c r="B189" s="14" t="str">
        <f>'Gene Table'!D188</f>
        <v>NM_012423</v>
      </c>
      <c r="C189" s="14" t="s">
        <v>360</v>
      </c>
      <c r="D189" s="15" t="str">
        <f>IF(SUM('Test Sample Data'!D$3:D$98)&gt;10,IF(AND(ISNUMBER('Test Sample Data'!D188),'Test Sample Data'!D188&lt;$B$1,'Test Sample Data'!D188&gt;0),'Test Sample Data'!D188,$B$1),"")</f>
        <v/>
      </c>
      <c r="E189" s="15" t="str">
        <f>IF(SUM('Test Sample Data'!E$3:E$98)&gt;10,IF(AND(ISNUMBER('Test Sample Data'!E188),'Test Sample Data'!E188&lt;$B$1,'Test Sample Data'!E188&gt;0),'Test Sample Data'!E188,$B$1),"")</f>
        <v/>
      </c>
      <c r="F189" s="15" t="str">
        <f>IF(SUM('Test Sample Data'!F$3:F$98)&gt;10,IF(AND(ISNUMBER('Test Sample Data'!F188),'Test Sample Data'!F188&lt;$B$1,'Test Sample Data'!F188&gt;0),'Test Sample Data'!F188,$B$1),"")</f>
        <v/>
      </c>
      <c r="G189" s="15" t="str">
        <f>IF(SUM('Test Sample Data'!G$3:G$98)&gt;10,IF(AND(ISNUMBER('Test Sample Data'!G188),'Test Sample Data'!G188&lt;$B$1,'Test Sample Data'!G188&gt;0),'Test Sample Data'!G188,$B$1),"")</f>
        <v/>
      </c>
      <c r="H189" s="15" t="str">
        <f>IF(SUM('Test Sample Data'!H$3:H$98)&gt;10,IF(AND(ISNUMBER('Test Sample Data'!H188),'Test Sample Data'!H188&lt;$B$1,'Test Sample Data'!H188&gt;0),'Test Sample Data'!H188,$B$1),"")</f>
        <v/>
      </c>
      <c r="I189" s="15" t="str">
        <f>IF(SUM('Test Sample Data'!I$3:I$98)&gt;10,IF(AND(ISNUMBER('Test Sample Data'!I188),'Test Sample Data'!I188&lt;$B$1,'Test Sample Data'!I188&gt;0),'Test Sample Data'!I188,$B$1),"")</f>
        <v/>
      </c>
      <c r="J189" s="15" t="str">
        <f>IF(SUM('Test Sample Data'!J$3:J$98)&gt;10,IF(AND(ISNUMBER('Test Sample Data'!J188),'Test Sample Data'!J188&lt;$B$1,'Test Sample Data'!J188&gt;0),'Test Sample Data'!J188,$B$1),"")</f>
        <v/>
      </c>
      <c r="K189" s="15" t="str">
        <f>IF(SUM('Test Sample Data'!K$3:K$98)&gt;10,IF(AND(ISNUMBER('Test Sample Data'!K188),'Test Sample Data'!K188&lt;$B$1,'Test Sample Data'!K188&gt;0),'Test Sample Data'!K188,$B$1),"")</f>
        <v/>
      </c>
      <c r="L189" s="15" t="str">
        <f>IF(SUM('Test Sample Data'!L$3:L$98)&gt;10,IF(AND(ISNUMBER('Test Sample Data'!L188),'Test Sample Data'!L188&lt;$B$1,'Test Sample Data'!L188&gt;0),'Test Sample Data'!L188,$B$1),"")</f>
        <v/>
      </c>
      <c r="M189" s="15" t="str">
        <f>IF(SUM('Test Sample Data'!M$3:M$98)&gt;10,IF(AND(ISNUMBER('Test Sample Data'!M188),'Test Sample Data'!M188&lt;$B$1,'Test Sample Data'!M188&gt;0),'Test Sample Data'!M188,$B$1),"")</f>
        <v/>
      </c>
      <c r="N189" s="15" t="str">
        <f>'Gene Table'!D188</f>
        <v>NM_012423</v>
      </c>
      <c r="O189" s="14" t="s">
        <v>360</v>
      </c>
      <c r="P189" s="15" t="str">
        <f>IF(SUM('Control Sample Data'!D$3:D$98)&gt;10,IF(AND(ISNUMBER('Control Sample Data'!D188),'Control Sample Data'!D188&lt;$B$1,'Control Sample Data'!D188&gt;0),'Control Sample Data'!D188,$B$1),"")</f>
        <v/>
      </c>
      <c r="Q189" s="15" t="str">
        <f>IF(SUM('Control Sample Data'!E$3:E$98)&gt;10,IF(AND(ISNUMBER('Control Sample Data'!E188),'Control Sample Data'!E188&lt;$B$1,'Control Sample Data'!E188&gt;0),'Control Sample Data'!E188,$B$1),"")</f>
        <v/>
      </c>
      <c r="R189" s="15" t="str">
        <f>IF(SUM('Control Sample Data'!F$3:F$98)&gt;10,IF(AND(ISNUMBER('Control Sample Data'!F188),'Control Sample Data'!F188&lt;$B$1,'Control Sample Data'!F188&gt;0),'Control Sample Data'!F188,$B$1),"")</f>
        <v/>
      </c>
      <c r="S189" s="15" t="str">
        <f>IF(SUM('Control Sample Data'!G$3:G$98)&gt;10,IF(AND(ISNUMBER('Control Sample Data'!G188),'Control Sample Data'!G188&lt;$B$1,'Control Sample Data'!G188&gt;0),'Control Sample Data'!G188,$B$1),"")</f>
        <v/>
      </c>
      <c r="T189" s="15" t="str">
        <f>IF(SUM('Control Sample Data'!H$3:H$98)&gt;10,IF(AND(ISNUMBER('Control Sample Data'!H188),'Control Sample Data'!H188&lt;$B$1,'Control Sample Data'!H188&gt;0),'Control Sample Data'!H188,$B$1),"")</f>
        <v/>
      </c>
      <c r="U189" s="15" t="str">
        <f>IF(SUM('Control Sample Data'!I$3:I$98)&gt;10,IF(AND(ISNUMBER('Control Sample Data'!I188),'Control Sample Data'!I188&lt;$B$1,'Control Sample Data'!I188&gt;0),'Control Sample Data'!I188,$B$1),"")</f>
        <v/>
      </c>
      <c r="V189" s="15" t="str">
        <f>IF(SUM('Control Sample Data'!J$3:J$98)&gt;10,IF(AND(ISNUMBER('Control Sample Data'!J188),'Control Sample Data'!J188&lt;$B$1,'Control Sample Data'!J188&gt;0),'Control Sample Data'!J188,$B$1),"")</f>
        <v/>
      </c>
      <c r="W189" s="15" t="str">
        <f>IF(SUM('Control Sample Data'!K$3:K$98)&gt;10,IF(AND(ISNUMBER('Control Sample Data'!K188),'Control Sample Data'!K188&lt;$B$1,'Control Sample Data'!K188&gt;0),'Control Sample Data'!K188,$B$1),"")</f>
        <v/>
      </c>
      <c r="X189" s="15" t="str">
        <f>IF(SUM('Control Sample Data'!L$3:L$98)&gt;10,IF(AND(ISNUMBER('Control Sample Data'!L188),'Control Sample Data'!L188&lt;$B$1,'Control Sample Data'!L188&gt;0),'Control Sample Data'!L188,$B$1),"")</f>
        <v/>
      </c>
      <c r="Y189" s="15" t="str">
        <f>IF(SUM('Control Sample Data'!M$3:M$98)&gt;10,IF(AND(ISNUMBER('Control Sample Data'!M188),'Control Sample Data'!M188&lt;$B$1,'Control Sample Data'!M188&gt;0),'Control Sample Data'!M188,$B$1),"")</f>
        <v/>
      </c>
      <c r="AT189" s="34" t="str">
        <f t="shared" si="160"/>
        <v/>
      </c>
      <c r="AU189" s="34" t="str">
        <f t="shared" si="161"/>
        <v/>
      </c>
      <c r="AV189" s="34" t="str">
        <f t="shared" si="162"/>
        <v/>
      </c>
      <c r="AW189" s="34" t="str">
        <f t="shared" si="163"/>
        <v/>
      </c>
      <c r="AX189" s="34" t="str">
        <f t="shared" si="164"/>
        <v/>
      </c>
      <c r="AY189" s="34" t="str">
        <f t="shared" si="165"/>
        <v/>
      </c>
      <c r="AZ189" s="34" t="str">
        <f t="shared" si="166"/>
        <v/>
      </c>
      <c r="BA189" s="34" t="str">
        <f t="shared" si="167"/>
        <v/>
      </c>
      <c r="BB189" s="34" t="str">
        <f t="shared" si="168"/>
        <v/>
      </c>
      <c r="BC189" s="34" t="str">
        <f t="shared" si="169"/>
        <v/>
      </c>
      <c r="BD189" s="34" t="str">
        <f t="shared" si="172"/>
        <v/>
      </c>
      <c r="BE189" s="34" t="str">
        <f t="shared" si="173"/>
        <v/>
      </c>
      <c r="BF189" s="34" t="str">
        <f t="shared" si="174"/>
        <v/>
      </c>
      <c r="BG189" s="34" t="str">
        <f t="shared" si="175"/>
        <v/>
      </c>
      <c r="BH189" s="34" t="str">
        <f t="shared" si="176"/>
        <v/>
      </c>
      <c r="BI189" s="34" t="str">
        <f t="shared" si="177"/>
        <v/>
      </c>
      <c r="BJ189" s="34" t="str">
        <f t="shared" si="178"/>
        <v/>
      </c>
      <c r="BK189" s="34" t="str">
        <f t="shared" si="179"/>
        <v/>
      </c>
      <c r="BL189" s="34" t="str">
        <f t="shared" si="180"/>
        <v/>
      </c>
      <c r="BM189" s="34" t="str">
        <f t="shared" si="181"/>
        <v/>
      </c>
      <c r="BN189" s="36" t="e">
        <f t="shared" si="170"/>
        <v>#DIV/0!</v>
      </c>
      <c r="BO189" s="36" t="e">
        <f t="shared" si="171"/>
        <v>#DIV/0!</v>
      </c>
      <c r="BP189" s="37" t="str">
        <f t="shared" si="140"/>
        <v/>
      </c>
      <c r="BQ189" s="37" t="str">
        <f t="shared" si="141"/>
        <v/>
      </c>
      <c r="BR189" s="37" t="str">
        <f t="shared" si="142"/>
        <v/>
      </c>
      <c r="BS189" s="37" t="str">
        <f t="shared" si="143"/>
        <v/>
      </c>
      <c r="BT189" s="37" t="str">
        <f t="shared" si="144"/>
        <v/>
      </c>
      <c r="BU189" s="37" t="str">
        <f t="shared" si="145"/>
        <v/>
      </c>
      <c r="BV189" s="37" t="str">
        <f t="shared" si="146"/>
        <v/>
      </c>
      <c r="BW189" s="37" t="str">
        <f t="shared" si="147"/>
        <v/>
      </c>
      <c r="BX189" s="37" t="str">
        <f t="shared" si="148"/>
        <v/>
      </c>
      <c r="BY189" s="37" t="str">
        <f t="shared" si="149"/>
        <v/>
      </c>
      <c r="BZ189" s="37" t="str">
        <f t="shared" si="150"/>
        <v/>
      </c>
      <c r="CA189" s="37" t="str">
        <f t="shared" si="151"/>
        <v/>
      </c>
      <c r="CB189" s="37" t="str">
        <f t="shared" si="152"/>
        <v/>
      </c>
      <c r="CC189" s="37" t="str">
        <f t="shared" si="153"/>
        <v/>
      </c>
      <c r="CD189" s="37" t="str">
        <f t="shared" si="154"/>
        <v/>
      </c>
      <c r="CE189" s="37" t="str">
        <f t="shared" si="155"/>
        <v/>
      </c>
      <c r="CF189" s="37" t="str">
        <f t="shared" si="156"/>
        <v/>
      </c>
      <c r="CG189" s="37" t="str">
        <f t="shared" si="157"/>
        <v/>
      </c>
      <c r="CH189" s="37" t="str">
        <f t="shared" si="158"/>
        <v/>
      </c>
      <c r="CI189" s="37" t="str">
        <f t="shared" si="159"/>
        <v/>
      </c>
    </row>
    <row r="190" spans="1:87">
      <c r="A190" s="16"/>
      <c r="B190" s="14" t="str">
        <f>'Gene Table'!D189</f>
        <v>NM_000194</v>
      </c>
      <c r="C190" s="14" t="s">
        <v>364</v>
      </c>
      <c r="D190" s="15" t="str">
        <f>IF(SUM('Test Sample Data'!D$3:D$98)&gt;10,IF(AND(ISNUMBER('Test Sample Data'!D189),'Test Sample Data'!D189&lt;$B$1,'Test Sample Data'!D189&gt;0),'Test Sample Data'!D189,$B$1),"")</f>
        <v/>
      </c>
      <c r="E190" s="15" t="str">
        <f>IF(SUM('Test Sample Data'!E$3:E$98)&gt;10,IF(AND(ISNUMBER('Test Sample Data'!E189),'Test Sample Data'!E189&lt;$B$1,'Test Sample Data'!E189&gt;0),'Test Sample Data'!E189,$B$1),"")</f>
        <v/>
      </c>
      <c r="F190" s="15" t="str">
        <f>IF(SUM('Test Sample Data'!F$3:F$98)&gt;10,IF(AND(ISNUMBER('Test Sample Data'!F189),'Test Sample Data'!F189&lt;$B$1,'Test Sample Data'!F189&gt;0),'Test Sample Data'!F189,$B$1),"")</f>
        <v/>
      </c>
      <c r="G190" s="15" t="str">
        <f>IF(SUM('Test Sample Data'!G$3:G$98)&gt;10,IF(AND(ISNUMBER('Test Sample Data'!G189),'Test Sample Data'!G189&lt;$B$1,'Test Sample Data'!G189&gt;0),'Test Sample Data'!G189,$B$1),"")</f>
        <v/>
      </c>
      <c r="H190" s="15" t="str">
        <f>IF(SUM('Test Sample Data'!H$3:H$98)&gt;10,IF(AND(ISNUMBER('Test Sample Data'!H189),'Test Sample Data'!H189&lt;$B$1,'Test Sample Data'!H189&gt;0),'Test Sample Data'!H189,$B$1),"")</f>
        <v/>
      </c>
      <c r="I190" s="15" t="str">
        <f>IF(SUM('Test Sample Data'!I$3:I$98)&gt;10,IF(AND(ISNUMBER('Test Sample Data'!I189),'Test Sample Data'!I189&lt;$B$1,'Test Sample Data'!I189&gt;0),'Test Sample Data'!I189,$B$1),"")</f>
        <v/>
      </c>
      <c r="J190" s="15" t="str">
        <f>IF(SUM('Test Sample Data'!J$3:J$98)&gt;10,IF(AND(ISNUMBER('Test Sample Data'!J189),'Test Sample Data'!J189&lt;$B$1,'Test Sample Data'!J189&gt;0),'Test Sample Data'!J189,$B$1),"")</f>
        <v/>
      </c>
      <c r="K190" s="15" t="str">
        <f>IF(SUM('Test Sample Data'!K$3:K$98)&gt;10,IF(AND(ISNUMBER('Test Sample Data'!K189),'Test Sample Data'!K189&lt;$B$1,'Test Sample Data'!K189&gt;0),'Test Sample Data'!K189,$B$1),"")</f>
        <v/>
      </c>
      <c r="L190" s="15" t="str">
        <f>IF(SUM('Test Sample Data'!L$3:L$98)&gt;10,IF(AND(ISNUMBER('Test Sample Data'!L189),'Test Sample Data'!L189&lt;$B$1,'Test Sample Data'!L189&gt;0),'Test Sample Data'!L189,$B$1),"")</f>
        <v/>
      </c>
      <c r="M190" s="15" t="str">
        <f>IF(SUM('Test Sample Data'!M$3:M$98)&gt;10,IF(AND(ISNUMBER('Test Sample Data'!M189),'Test Sample Data'!M189&lt;$B$1,'Test Sample Data'!M189&gt;0),'Test Sample Data'!M189,$B$1),"")</f>
        <v/>
      </c>
      <c r="N190" s="15" t="str">
        <f>'Gene Table'!D189</f>
        <v>NM_000194</v>
      </c>
      <c r="O190" s="14" t="s">
        <v>364</v>
      </c>
      <c r="P190" s="15" t="str">
        <f>IF(SUM('Control Sample Data'!D$3:D$98)&gt;10,IF(AND(ISNUMBER('Control Sample Data'!D189),'Control Sample Data'!D189&lt;$B$1,'Control Sample Data'!D189&gt;0),'Control Sample Data'!D189,$B$1),"")</f>
        <v/>
      </c>
      <c r="Q190" s="15" t="str">
        <f>IF(SUM('Control Sample Data'!E$3:E$98)&gt;10,IF(AND(ISNUMBER('Control Sample Data'!E189),'Control Sample Data'!E189&lt;$B$1,'Control Sample Data'!E189&gt;0),'Control Sample Data'!E189,$B$1),"")</f>
        <v/>
      </c>
      <c r="R190" s="15" t="str">
        <f>IF(SUM('Control Sample Data'!F$3:F$98)&gt;10,IF(AND(ISNUMBER('Control Sample Data'!F189),'Control Sample Data'!F189&lt;$B$1,'Control Sample Data'!F189&gt;0),'Control Sample Data'!F189,$B$1),"")</f>
        <v/>
      </c>
      <c r="S190" s="15" t="str">
        <f>IF(SUM('Control Sample Data'!G$3:G$98)&gt;10,IF(AND(ISNUMBER('Control Sample Data'!G189),'Control Sample Data'!G189&lt;$B$1,'Control Sample Data'!G189&gt;0),'Control Sample Data'!G189,$B$1),"")</f>
        <v/>
      </c>
      <c r="T190" s="15" t="str">
        <f>IF(SUM('Control Sample Data'!H$3:H$98)&gt;10,IF(AND(ISNUMBER('Control Sample Data'!H189),'Control Sample Data'!H189&lt;$B$1,'Control Sample Data'!H189&gt;0),'Control Sample Data'!H189,$B$1),"")</f>
        <v/>
      </c>
      <c r="U190" s="15" t="str">
        <f>IF(SUM('Control Sample Data'!I$3:I$98)&gt;10,IF(AND(ISNUMBER('Control Sample Data'!I189),'Control Sample Data'!I189&lt;$B$1,'Control Sample Data'!I189&gt;0),'Control Sample Data'!I189,$B$1),"")</f>
        <v/>
      </c>
      <c r="V190" s="15" t="str">
        <f>IF(SUM('Control Sample Data'!J$3:J$98)&gt;10,IF(AND(ISNUMBER('Control Sample Data'!J189),'Control Sample Data'!J189&lt;$B$1,'Control Sample Data'!J189&gt;0),'Control Sample Data'!J189,$B$1),"")</f>
        <v/>
      </c>
      <c r="W190" s="15" t="str">
        <f>IF(SUM('Control Sample Data'!K$3:K$98)&gt;10,IF(AND(ISNUMBER('Control Sample Data'!K189),'Control Sample Data'!K189&lt;$B$1,'Control Sample Data'!K189&gt;0),'Control Sample Data'!K189,$B$1),"")</f>
        <v/>
      </c>
      <c r="X190" s="15" t="str">
        <f>IF(SUM('Control Sample Data'!L$3:L$98)&gt;10,IF(AND(ISNUMBER('Control Sample Data'!L189),'Control Sample Data'!L189&lt;$B$1,'Control Sample Data'!L189&gt;0),'Control Sample Data'!L189,$B$1),"")</f>
        <v/>
      </c>
      <c r="Y190" s="15" t="str">
        <f>IF(SUM('Control Sample Data'!M$3:M$98)&gt;10,IF(AND(ISNUMBER('Control Sample Data'!M189),'Control Sample Data'!M189&lt;$B$1,'Control Sample Data'!M189&gt;0),'Control Sample Data'!M189,$B$1),"")</f>
        <v/>
      </c>
      <c r="AT190" s="34" t="str">
        <f t="shared" si="160"/>
        <v/>
      </c>
      <c r="AU190" s="34" t="str">
        <f t="shared" si="161"/>
        <v/>
      </c>
      <c r="AV190" s="34" t="str">
        <f t="shared" si="162"/>
        <v/>
      </c>
      <c r="AW190" s="34" t="str">
        <f t="shared" si="163"/>
        <v/>
      </c>
      <c r="AX190" s="34" t="str">
        <f t="shared" si="164"/>
        <v/>
      </c>
      <c r="AY190" s="34" t="str">
        <f t="shared" si="165"/>
        <v/>
      </c>
      <c r="AZ190" s="34" t="str">
        <f t="shared" si="166"/>
        <v/>
      </c>
      <c r="BA190" s="34" t="str">
        <f t="shared" si="167"/>
        <v/>
      </c>
      <c r="BB190" s="34" t="str">
        <f t="shared" si="168"/>
        <v/>
      </c>
      <c r="BC190" s="34" t="str">
        <f t="shared" si="169"/>
        <v/>
      </c>
      <c r="BD190" s="34" t="str">
        <f t="shared" si="172"/>
        <v/>
      </c>
      <c r="BE190" s="34" t="str">
        <f t="shared" si="173"/>
        <v/>
      </c>
      <c r="BF190" s="34" t="str">
        <f t="shared" si="174"/>
        <v/>
      </c>
      <c r="BG190" s="34" t="str">
        <f t="shared" si="175"/>
        <v/>
      </c>
      <c r="BH190" s="34" t="str">
        <f t="shared" si="176"/>
        <v/>
      </c>
      <c r="BI190" s="34" t="str">
        <f t="shared" si="177"/>
        <v/>
      </c>
      <c r="BJ190" s="34" t="str">
        <f t="shared" si="178"/>
        <v/>
      </c>
      <c r="BK190" s="34" t="str">
        <f t="shared" si="179"/>
        <v/>
      </c>
      <c r="BL190" s="34" t="str">
        <f t="shared" si="180"/>
        <v/>
      </c>
      <c r="BM190" s="34" t="str">
        <f t="shared" si="181"/>
        <v/>
      </c>
      <c r="BN190" s="36" t="e">
        <f t="shared" si="170"/>
        <v>#DIV/0!</v>
      </c>
      <c r="BO190" s="36" t="e">
        <f t="shared" si="171"/>
        <v>#DIV/0!</v>
      </c>
      <c r="BP190" s="37" t="str">
        <f t="shared" si="140"/>
        <v/>
      </c>
      <c r="BQ190" s="37" t="str">
        <f t="shared" si="141"/>
        <v/>
      </c>
      <c r="BR190" s="37" t="str">
        <f t="shared" si="142"/>
        <v/>
      </c>
      <c r="BS190" s="37" t="str">
        <f t="shared" si="143"/>
        <v/>
      </c>
      <c r="BT190" s="37" t="str">
        <f t="shared" si="144"/>
        <v/>
      </c>
      <c r="BU190" s="37" t="str">
        <f t="shared" si="145"/>
        <v/>
      </c>
      <c r="BV190" s="37" t="str">
        <f t="shared" si="146"/>
        <v/>
      </c>
      <c r="BW190" s="37" t="str">
        <f t="shared" si="147"/>
        <v/>
      </c>
      <c r="BX190" s="37" t="str">
        <f t="shared" si="148"/>
        <v/>
      </c>
      <c r="BY190" s="37" t="str">
        <f t="shared" si="149"/>
        <v/>
      </c>
      <c r="BZ190" s="37" t="str">
        <f t="shared" si="150"/>
        <v/>
      </c>
      <c r="CA190" s="37" t="str">
        <f t="shared" si="151"/>
        <v/>
      </c>
      <c r="CB190" s="37" t="str">
        <f t="shared" si="152"/>
        <v/>
      </c>
      <c r="CC190" s="37" t="str">
        <f t="shared" si="153"/>
        <v/>
      </c>
      <c r="CD190" s="37" t="str">
        <f t="shared" si="154"/>
        <v/>
      </c>
      <c r="CE190" s="37" t="str">
        <f t="shared" si="155"/>
        <v/>
      </c>
      <c r="CF190" s="37" t="str">
        <f t="shared" si="156"/>
        <v/>
      </c>
      <c r="CG190" s="37" t="str">
        <f t="shared" si="157"/>
        <v/>
      </c>
      <c r="CH190" s="37" t="str">
        <f t="shared" si="158"/>
        <v/>
      </c>
      <c r="CI190" s="37" t="str">
        <f t="shared" si="159"/>
        <v/>
      </c>
    </row>
    <row r="191" spans="1:87">
      <c r="A191" s="16"/>
      <c r="B191" s="14" t="str">
        <f>'Gene Table'!D190</f>
        <v>NR_003286</v>
      </c>
      <c r="C191" s="14" t="s">
        <v>368</v>
      </c>
      <c r="D191" s="15" t="str">
        <f>IF(SUM('Test Sample Data'!D$3:D$98)&gt;10,IF(AND(ISNUMBER('Test Sample Data'!D190),'Test Sample Data'!D190&lt;$B$1,'Test Sample Data'!D190&gt;0),'Test Sample Data'!D190,$B$1),"")</f>
        <v/>
      </c>
      <c r="E191" s="15" t="str">
        <f>IF(SUM('Test Sample Data'!E$3:E$98)&gt;10,IF(AND(ISNUMBER('Test Sample Data'!E190),'Test Sample Data'!E190&lt;$B$1,'Test Sample Data'!E190&gt;0),'Test Sample Data'!E190,$B$1),"")</f>
        <v/>
      </c>
      <c r="F191" s="15" t="str">
        <f>IF(SUM('Test Sample Data'!F$3:F$98)&gt;10,IF(AND(ISNUMBER('Test Sample Data'!F190),'Test Sample Data'!F190&lt;$B$1,'Test Sample Data'!F190&gt;0),'Test Sample Data'!F190,$B$1),"")</f>
        <v/>
      </c>
      <c r="G191" s="15" t="str">
        <f>IF(SUM('Test Sample Data'!G$3:G$98)&gt;10,IF(AND(ISNUMBER('Test Sample Data'!G190),'Test Sample Data'!G190&lt;$B$1,'Test Sample Data'!G190&gt;0),'Test Sample Data'!G190,$B$1),"")</f>
        <v/>
      </c>
      <c r="H191" s="15" t="str">
        <f>IF(SUM('Test Sample Data'!H$3:H$98)&gt;10,IF(AND(ISNUMBER('Test Sample Data'!H190),'Test Sample Data'!H190&lt;$B$1,'Test Sample Data'!H190&gt;0),'Test Sample Data'!H190,$B$1),"")</f>
        <v/>
      </c>
      <c r="I191" s="15" t="str">
        <f>IF(SUM('Test Sample Data'!I$3:I$98)&gt;10,IF(AND(ISNUMBER('Test Sample Data'!I190),'Test Sample Data'!I190&lt;$B$1,'Test Sample Data'!I190&gt;0),'Test Sample Data'!I190,$B$1),"")</f>
        <v/>
      </c>
      <c r="J191" s="15" t="str">
        <f>IF(SUM('Test Sample Data'!J$3:J$98)&gt;10,IF(AND(ISNUMBER('Test Sample Data'!J190),'Test Sample Data'!J190&lt;$B$1,'Test Sample Data'!J190&gt;0),'Test Sample Data'!J190,$B$1),"")</f>
        <v/>
      </c>
      <c r="K191" s="15" t="str">
        <f>IF(SUM('Test Sample Data'!K$3:K$98)&gt;10,IF(AND(ISNUMBER('Test Sample Data'!K190),'Test Sample Data'!K190&lt;$B$1,'Test Sample Data'!K190&gt;0),'Test Sample Data'!K190,$B$1),"")</f>
        <v/>
      </c>
      <c r="L191" s="15" t="str">
        <f>IF(SUM('Test Sample Data'!L$3:L$98)&gt;10,IF(AND(ISNUMBER('Test Sample Data'!L190),'Test Sample Data'!L190&lt;$B$1,'Test Sample Data'!L190&gt;0),'Test Sample Data'!L190,$B$1),"")</f>
        <v/>
      </c>
      <c r="M191" s="15" t="str">
        <f>IF(SUM('Test Sample Data'!M$3:M$98)&gt;10,IF(AND(ISNUMBER('Test Sample Data'!M190),'Test Sample Data'!M190&lt;$B$1,'Test Sample Data'!M190&gt;0),'Test Sample Data'!M190,$B$1),"")</f>
        <v/>
      </c>
      <c r="N191" s="15" t="str">
        <f>'Gene Table'!D190</f>
        <v>NR_003286</v>
      </c>
      <c r="O191" s="14" t="s">
        <v>368</v>
      </c>
      <c r="P191" s="15" t="str">
        <f>IF(SUM('Control Sample Data'!D$3:D$98)&gt;10,IF(AND(ISNUMBER('Control Sample Data'!D190),'Control Sample Data'!D190&lt;$B$1,'Control Sample Data'!D190&gt;0),'Control Sample Data'!D190,$B$1),"")</f>
        <v/>
      </c>
      <c r="Q191" s="15" t="str">
        <f>IF(SUM('Control Sample Data'!E$3:E$98)&gt;10,IF(AND(ISNUMBER('Control Sample Data'!E190),'Control Sample Data'!E190&lt;$B$1,'Control Sample Data'!E190&gt;0),'Control Sample Data'!E190,$B$1),"")</f>
        <v/>
      </c>
      <c r="R191" s="15" t="str">
        <f>IF(SUM('Control Sample Data'!F$3:F$98)&gt;10,IF(AND(ISNUMBER('Control Sample Data'!F190),'Control Sample Data'!F190&lt;$B$1,'Control Sample Data'!F190&gt;0),'Control Sample Data'!F190,$B$1),"")</f>
        <v/>
      </c>
      <c r="S191" s="15" t="str">
        <f>IF(SUM('Control Sample Data'!G$3:G$98)&gt;10,IF(AND(ISNUMBER('Control Sample Data'!G190),'Control Sample Data'!G190&lt;$B$1,'Control Sample Data'!G190&gt;0),'Control Sample Data'!G190,$B$1),"")</f>
        <v/>
      </c>
      <c r="T191" s="15" t="str">
        <f>IF(SUM('Control Sample Data'!H$3:H$98)&gt;10,IF(AND(ISNUMBER('Control Sample Data'!H190),'Control Sample Data'!H190&lt;$B$1,'Control Sample Data'!H190&gt;0),'Control Sample Data'!H190,$B$1),"")</f>
        <v/>
      </c>
      <c r="U191" s="15" t="str">
        <f>IF(SUM('Control Sample Data'!I$3:I$98)&gt;10,IF(AND(ISNUMBER('Control Sample Data'!I190),'Control Sample Data'!I190&lt;$B$1,'Control Sample Data'!I190&gt;0),'Control Sample Data'!I190,$B$1),"")</f>
        <v/>
      </c>
      <c r="V191" s="15" t="str">
        <f>IF(SUM('Control Sample Data'!J$3:J$98)&gt;10,IF(AND(ISNUMBER('Control Sample Data'!J190),'Control Sample Data'!J190&lt;$B$1,'Control Sample Data'!J190&gt;0),'Control Sample Data'!J190,$B$1),"")</f>
        <v/>
      </c>
      <c r="W191" s="15" t="str">
        <f>IF(SUM('Control Sample Data'!K$3:K$98)&gt;10,IF(AND(ISNUMBER('Control Sample Data'!K190),'Control Sample Data'!K190&lt;$B$1,'Control Sample Data'!K190&gt;0),'Control Sample Data'!K190,$B$1),"")</f>
        <v/>
      </c>
      <c r="X191" s="15" t="str">
        <f>IF(SUM('Control Sample Data'!L$3:L$98)&gt;10,IF(AND(ISNUMBER('Control Sample Data'!L190),'Control Sample Data'!L190&lt;$B$1,'Control Sample Data'!L190&gt;0),'Control Sample Data'!L190,$B$1),"")</f>
        <v/>
      </c>
      <c r="Y191" s="15" t="str">
        <f>IF(SUM('Control Sample Data'!M$3:M$98)&gt;10,IF(AND(ISNUMBER('Control Sample Data'!M190),'Control Sample Data'!M190&lt;$B$1,'Control Sample Data'!M190&gt;0),'Control Sample Data'!M190,$B$1),"")</f>
        <v/>
      </c>
      <c r="AT191" s="34" t="str">
        <f t="shared" si="160"/>
        <v/>
      </c>
      <c r="AU191" s="34" t="str">
        <f t="shared" si="161"/>
        <v/>
      </c>
      <c r="AV191" s="34" t="str">
        <f t="shared" si="162"/>
        <v/>
      </c>
      <c r="AW191" s="34" t="str">
        <f t="shared" si="163"/>
        <v/>
      </c>
      <c r="AX191" s="34" t="str">
        <f t="shared" si="164"/>
        <v/>
      </c>
      <c r="AY191" s="34" t="str">
        <f t="shared" si="165"/>
        <v/>
      </c>
      <c r="AZ191" s="34" t="str">
        <f t="shared" si="166"/>
        <v/>
      </c>
      <c r="BA191" s="34" t="str">
        <f t="shared" si="167"/>
        <v/>
      </c>
      <c r="BB191" s="34" t="str">
        <f t="shared" si="168"/>
        <v/>
      </c>
      <c r="BC191" s="34" t="str">
        <f t="shared" si="169"/>
        <v/>
      </c>
      <c r="BD191" s="34" t="str">
        <f t="shared" si="172"/>
        <v/>
      </c>
      <c r="BE191" s="34" t="str">
        <f t="shared" si="173"/>
        <v/>
      </c>
      <c r="BF191" s="34" t="str">
        <f t="shared" si="174"/>
        <v/>
      </c>
      <c r="BG191" s="34" t="str">
        <f t="shared" si="175"/>
        <v/>
      </c>
      <c r="BH191" s="34" t="str">
        <f t="shared" si="176"/>
        <v/>
      </c>
      <c r="BI191" s="34" t="str">
        <f t="shared" si="177"/>
        <v/>
      </c>
      <c r="BJ191" s="34" t="str">
        <f t="shared" si="178"/>
        <v/>
      </c>
      <c r="BK191" s="34" t="str">
        <f t="shared" si="179"/>
        <v/>
      </c>
      <c r="BL191" s="34" t="str">
        <f t="shared" si="180"/>
        <v/>
      </c>
      <c r="BM191" s="34" t="str">
        <f t="shared" si="181"/>
        <v/>
      </c>
      <c r="BN191" s="36" t="e">
        <f t="shared" si="170"/>
        <v>#DIV/0!</v>
      </c>
      <c r="BO191" s="36" t="e">
        <f t="shared" si="171"/>
        <v>#DIV/0!</v>
      </c>
      <c r="BP191" s="37" t="str">
        <f t="shared" si="140"/>
        <v/>
      </c>
      <c r="BQ191" s="37" t="str">
        <f t="shared" si="141"/>
        <v/>
      </c>
      <c r="BR191" s="37" t="str">
        <f t="shared" si="142"/>
        <v/>
      </c>
      <c r="BS191" s="37" t="str">
        <f t="shared" si="143"/>
        <v/>
      </c>
      <c r="BT191" s="37" t="str">
        <f t="shared" si="144"/>
        <v/>
      </c>
      <c r="BU191" s="37" t="str">
        <f t="shared" si="145"/>
        <v/>
      </c>
      <c r="BV191" s="37" t="str">
        <f t="shared" si="146"/>
        <v/>
      </c>
      <c r="BW191" s="37" t="str">
        <f t="shared" si="147"/>
        <v/>
      </c>
      <c r="BX191" s="37" t="str">
        <f t="shared" si="148"/>
        <v/>
      </c>
      <c r="BY191" s="37" t="str">
        <f t="shared" si="149"/>
        <v/>
      </c>
      <c r="BZ191" s="37" t="str">
        <f t="shared" si="150"/>
        <v/>
      </c>
      <c r="CA191" s="37" t="str">
        <f t="shared" si="151"/>
        <v/>
      </c>
      <c r="CB191" s="37" t="str">
        <f t="shared" si="152"/>
        <v/>
      </c>
      <c r="CC191" s="37" t="str">
        <f t="shared" si="153"/>
        <v/>
      </c>
      <c r="CD191" s="37" t="str">
        <f t="shared" si="154"/>
        <v/>
      </c>
      <c r="CE191" s="37" t="str">
        <f t="shared" si="155"/>
        <v/>
      </c>
      <c r="CF191" s="37" t="str">
        <f t="shared" si="156"/>
        <v/>
      </c>
      <c r="CG191" s="37" t="str">
        <f t="shared" si="157"/>
        <v/>
      </c>
      <c r="CH191" s="37" t="str">
        <f t="shared" si="158"/>
        <v/>
      </c>
      <c r="CI191" s="37" t="str">
        <f t="shared" si="159"/>
        <v/>
      </c>
    </row>
    <row r="192" spans="1:87">
      <c r="A192" s="16"/>
      <c r="B192" s="14" t="str">
        <f>'Gene Table'!D191</f>
        <v>RT</v>
      </c>
      <c r="C192" s="14" t="s">
        <v>372</v>
      </c>
      <c r="D192" s="15" t="str">
        <f>IF(SUM('Test Sample Data'!D$3:D$98)&gt;10,IF(AND(ISNUMBER('Test Sample Data'!D191),'Test Sample Data'!D191&lt;$B$1,'Test Sample Data'!D191&gt;0),'Test Sample Data'!D191,$B$1),"")</f>
        <v/>
      </c>
      <c r="E192" s="15" t="str">
        <f>IF(SUM('Test Sample Data'!E$3:E$98)&gt;10,IF(AND(ISNUMBER('Test Sample Data'!E191),'Test Sample Data'!E191&lt;$B$1,'Test Sample Data'!E191&gt;0),'Test Sample Data'!E191,$B$1),"")</f>
        <v/>
      </c>
      <c r="F192" s="15" t="str">
        <f>IF(SUM('Test Sample Data'!F$3:F$98)&gt;10,IF(AND(ISNUMBER('Test Sample Data'!F191),'Test Sample Data'!F191&lt;$B$1,'Test Sample Data'!F191&gt;0),'Test Sample Data'!F191,$B$1),"")</f>
        <v/>
      </c>
      <c r="G192" s="15" t="str">
        <f>IF(SUM('Test Sample Data'!G$3:G$98)&gt;10,IF(AND(ISNUMBER('Test Sample Data'!G191),'Test Sample Data'!G191&lt;$B$1,'Test Sample Data'!G191&gt;0),'Test Sample Data'!G191,$B$1),"")</f>
        <v/>
      </c>
      <c r="H192" s="15" t="str">
        <f>IF(SUM('Test Sample Data'!H$3:H$98)&gt;10,IF(AND(ISNUMBER('Test Sample Data'!H191),'Test Sample Data'!H191&lt;$B$1,'Test Sample Data'!H191&gt;0),'Test Sample Data'!H191,$B$1),"")</f>
        <v/>
      </c>
      <c r="I192" s="15" t="str">
        <f>IF(SUM('Test Sample Data'!I$3:I$98)&gt;10,IF(AND(ISNUMBER('Test Sample Data'!I191),'Test Sample Data'!I191&lt;$B$1,'Test Sample Data'!I191&gt;0),'Test Sample Data'!I191,$B$1),"")</f>
        <v/>
      </c>
      <c r="J192" s="15" t="str">
        <f>IF(SUM('Test Sample Data'!J$3:J$98)&gt;10,IF(AND(ISNUMBER('Test Sample Data'!J191),'Test Sample Data'!J191&lt;$B$1,'Test Sample Data'!J191&gt;0),'Test Sample Data'!J191,$B$1),"")</f>
        <v/>
      </c>
      <c r="K192" s="15" t="str">
        <f>IF(SUM('Test Sample Data'!K$3:K$98)&gt;10,IF(AND(ISNUMBER('Test Sample Data'!K191),'Test Sample Data'!K191&lt;$B$1,'Test Sample Data'!K191&gt;0),'Test Sample Data'!K191,$B$1),"")</f>
        <v/>
      </c>
      <c r="L192" s="15" t="str">
        <f>IF(SUM('Test Sample Data'!L$3:L$98)&gt;10,IF(AND(ISNUMBER('Test Sample Data'!L191),'Test Sample Data'!L191&lt;$B$1,'Test Sample Data'!L191&gt;0),'Test Sample Data'!L191,$B$1),"")</f>
        <v/>
      </c>
      <c r="M192" s="15" t="str">
        <f>IF(SUM('Test Sample Data'!M$3:M$98)&gt;10,IF(AND(ISNUMBER('Test Sample Data'!M191),'Test Sample Data'!M191&lt;$B$1,'Test Sample Data'!M191&gt;0),'Test Sample Data'!M191,$B$1),"")</f>
        <v/>
      </c>
      <c r="N192" s="15" t="str">
        <f>'Gene Table'!D191</f>
        <v>RT</v>
      </c>
      <c r="O192" s="14" t="s">
        <v>372</v>
      </c>
      <c r="P192" s="15" t="str">
        <f>IF(SUM('Control Sample Data'!D$3:D$98)&gt;10,IF(AND(ISNUMBER('Control Sample Data'!D191),'Control Sample Data'!D191&lt;$B$1,'Control Sample Data'!D191&gt;0),'Control Sample Data'!D191,$B$1),"")</f>
        <v/>
      </c>
      <c r="Q192" s="15" t="str">
        <f>IF(SUM('Control Sample Data'!E$3:E$98)&gt;10,IF(AND(ISNUMBER('Control Sample Data'!E191),'Control Sample Data'!E191&lt;$B$1,'Control Sample Data'!E191&gt;0),'Control Sample Data'!E191,$B$1),"")</f>
        <v/>
      </c>
      <c r="R192" s="15" t="str">
        <f>IF(SUM('Control Sample Data'!F$3:F$98)&gt;10,IF(AND(ISNUMBER('Control Sample Data'!F191),'Control Sample Data'!F191&lt;$B$1,'Control Sample Data'!F191&gt;0),'Control Sample Data'!F191,$B$1),"")</f>
        <v/>
      </c>
      <c r="S192" s="15" t="str">
        <f>IF(SUM('Control Sample Data'!G$3:G$98)&gt;10,IF(AND(ISNUMBER('Control Sample Data'!G191),'Control Sample Data'!G191&lt;$B$1,'Control Sample Data'!G191&gt;0),'Control Sample Data'!G191,$B$1),"")</f>
        <v/>
      </c>
      <c r="T192" s="15" t="str">
        <f>IF(SUM('Control Sample Data'!H$3:H$98)&gt;10,IF(AND(ISNUMBER('Control Sample Data'!H191),'Control Sample Data'!H191&lt;$B$1,'Control Sample Data'!H191&gt;0),'Control Sample Data'!H191,$B$1),"")</f>
        <v/>
      </c>
      <c r="U192" s="15" t="str">
        <f>IF(SUM('Control Sample Data'!I$3:I$98)&gt;10,IF(AND(ISNUMBER('Control Sample Data'!I191),'Control Sample Data'!I191&lt;$B$1,'Control Sample Data'!I191&gt;0),'Control Sample Data'!I191,$B$1),"")</f>
        <v/>
      </c>
      <c r="V192" s="15" t="str">
        <f>IF(SUM('Control Sample Data'!J$3:J$98)&gt;10,IF(AND(ISNUMBER('Control Sample Data'!J191),'Control Sample Data'!J191&lt;$B$1,'Control Sample Data'!J191&gt;0),'Control Sample Data'!J191,$B$1),"")</f>
        <v/>
      </c>
      <c r="W192" s="15" t="str">
        <f>IF(SUM('Control Sample Data'!K$3:K$98)&gt;10,IF(AND(ISNUMBER('Control Sample Data'!K191),'Control Sample Data'!K191&lt;$B$1,'Control Sample Data'!K191&gt;0),'Control Sample Data'!K191,$B$1),"")</f>
        <v/>
      </c>
      <c r="X192" s="15" t="str">
        <f>IF(SUM('Control Sample Data'!L$3:L$98)&gt;10,IF(AND(ISNUMBER('Control Sample Data'!L191),'Control Sample Data'!L191&lt;$B$1,'Control Sample Data'!L191&gt;0),'Control Sample Data'!L191,$B$1),"")</f>
        <v/>
      </c>
      <c r="Y192" s="15" t="str">
        <f>IF(SUM('Control Sample Data'!M$3:M$98)&gt;10,IF(AND(ISNUMBER('Control Sample Data'!M191),'Control Sample Data'!M191&lt;$B$1,'Control Sample Data'!M191&gt;0),'Control Sample Data'!M191,$B$1),"")</f>
        <v/>
      </c>
      <c r="AT192" s="34" t="str">
        <f t="shared" si="160"/>
        <v/>
      </c>
      <c r="AU192" s="34" t="str">
        <f t="shared" si="161"/>
        <v/>
      </c>
      <c r="AV192" s="34" t="str">
        <f t="shared" si="162"/>
        <v/>
      </c>
      <c r="AW192" s="34" t="str">
        <f t="shared" si="163"/>
        <v/>
      </c>
      <c r="AX192" s="34" t="str">
        <f t="shared" si="164"/>
        <v/>
      </c>
      <c r="AY192" s="34" t="str">
        <f t="shared" si="165"/>
        <v/>
      </c>
      <c r="AZ192" s="34" t="str">
        <f t="shared" si="166"/>
        <v/>
      </c>
      <c r="BA192" s="34" t="str">
        <f t="shared" si="167"/>
        <v/>
      </c>
      <c r="BB192" s="34" t="str">
        <f t="shared" si="168"/>
        <v/>
      </c>
      <c r="BC192" s="34" t="str">
        <f t="shared" si="169"/>
        <v/>
      </c>
      <c r="BD192" s="34" t="str">
        <f t="shared" si="172"/>
        <v/>
      </c>
      <c r="BE192" s="34" t="str">
        <f t="shared" si="173"/>
        <v/>
      </c>
      <c r="BF192" s="34" t="str">
        <f t="shared" si="174"/>
        <v/>
      </c>
      <c r="BG192" s="34" t="str">
        <f t="shared" si="175"/>
        <v/>
      </c>
      <c r="BH192" s="34" t="str">
        <f t="shared" si="176"/>
        <v/>
      </c>
      <c r="BI192" s="34" t="str">
        <f t="shared" si="177"/>
        <v/>
      </c>
      <c r="BJ192" s="34" t="str">
        <f t="shared" si="178"/>
        <v/>
      </c>
      <c r="BK192" s="34" t="str">
        <f t="shared" si="179"/>
        <v/>
      </c>
      <c r="BL192" s="34" t="str">
        <f t="shared" si="180"/>
        <v/>
      </c>
      <c r="BM192" s="34" t="str">
        <f t="shared" si="181"/>
        <v/>
      </c>
      <c r="BN192" s="36" t="e">
        <f t="shared" si="170"/>
        <v>#DIV/0!</v>
      </c>
      <c r="BO192" s="36" t="e">
        <f t="shared" si="171"/>
        <v>#DIV/0!</v>
      </c>
      <c r="BP192" s="37" t="str">
        <f t="shared" si="140"/>
        <v/>
      </c>
      <c r="BQ192" s="37" t="str">
        <f t="shared" si="141"/>
        <v/>
      </c>
      <c r="BR192" s="37" t="str">
        <f t="shared" si="142"/>
        <v/>
      </c>
      <c r="BS192" s="37" t="str">
        <f t="shared" si="143"/>
        <v/>
      </c>
      <c r="BT192" s="37" t="str">
        <f t="shared" si="144"/>
        <v/>
      </c>
      <c r="BU192" s="37" t="str">
        <f t="shared" si="145"/>
        <v/>
      </c>
      <c r="BV192" s="37" t="str">
        <f t="shared" si="146"/>
        <v/>
      </c>
      <c r="BW192" s="37" t="str">
        <f t="shared" si="147"/>
        <v/>
      </c>
      <c r="BX192" s="37" t="str">
        <f t="shared" si="148"/>
        <v/>
      </c>
      <c r="BY192" s="37" t="str">
        <f t="shared" si="149"/>
        <v/>
      </c>
      <c r="BZ192" s="37" t="str">
        <f t="shared" si="150"/>
        <v/>
      </c>
      <c r="CA192" s="37" t="str">
        <f t="shared" si="151"/>
        <v/>
      </c>
      <c r="CB192" s="37" t="str">
        <f t="shared" si="152"/>
        <v/>
      </c>
      <c r="CC192" s="37" t="str">
        <f t="shared" si="153"/>
        <v/>
      </c>
      <c r="CD192" s="37" t="str">
        <f t="shared" si="154"/>
        <v/>
      </c>
      <c r="CE192" s="37" t="str">
        <f t="shared" si="155"/>
        <v/>
      </c>
      <c r="CF192" s="37" t="str">
        <f t="shared" si="156"/>
        <v/>
      </c>
      <c r="CG192" s="37" t="str">
        <f t="shared" si="157"/>
        <v/>
      </c>
      <c r="CH192" s="37" t="str">
        <f t="shared" si="158"/>
        <v/>
      </c>
      <c r="CI192" s="37" t="str">
        <f t="shared" si="159"/>
        <v/>
      </c>
    </row>
    <row r="193" spans="1:87">
      <c r="A193" s="16"/>
      <c r="B193" s="14" t="str">
        <f>'Gene Table'!D192</f>
        <v>RT</v>
      </c>
      <c r="C193" s="14" t="s">
        <v>374</v>
      </c>
      <c r="D193" s="15" t="str">
        <f>IF(SUM('Test Sample Data'!D$3:D$98)&gt;10,IF(AND(ISNUMBER('Test Sample Data'!D192),'Test Sample Data'!D192&lt;$B$1,'Test Sample Data'!D192&gt;0),'Test Sample Data'!D192,$B$1),"")</f>
        <v/>
      </c>
      <c r="E193" s="15" t="str">
        <f>IF(SUM('Test Sample Data'!E$3:E$98)&gt;10,IF(AND(ISNUMBER('Test Sample Data'!E192),'Test Sample Data'!E192&lt;$B$1,'Test Sample Data'!E192&gt;0),'Test Sample Data'!E192,$B$1),"")</f>
        <v/>
      </c>
      <c r="F193" s="15" t="str">
        <f>IF(SUM('Test Sample Data'!F$3:F$98)&gt;10,IF(AND(ISNUMBER('Test Sample Data'!F192),'Test Sample Data'!F192&lt;$B$1,'Test Sample Data'!F192&gt;0),'Test Sample Data'!F192,$B$1),"")</f>
        <v/>
      </c>
      <c r="G193" s="15" t="str">
        <f>IF(SUM('Test Sample Data'!G$3:G$98)&gt;10,IF(AND(ISNUMBER('Test Sample Data'!G192),'Test Sample Data'!G192&lt;$B$1,'Test Sample Data'!G192&gt;0),'Test Sample Data'!G192,$B$1),"")</f>
        <v/>
      </c>
      <c r="H193" s="15" t="str">
        <f>IF(SUM('Test Sample Data'!H$3:H$98)&gt;10,IF(AND(ISNUMBER('Test Sample Data'!H192),'Test Sample Data'!H192&lt;$B$1,'Test Sample Data'!H192&gt;0),'Test Sample Data'!H192,$B$1),"")</f>
        <v/>
      </c>
      <c r="I193" s="15" t="str">
        <f>IF(SUM('Test Sample Data'!I$3:I$98)&gt;10,IF(AND(ISNUMBER('Test Sample Data'!I192),'Test Sample Data'!I192&lt;$B$1,'Test Sample Data'!I192&gt;0),'Test Sample Data'!I192,$B$1),"")</f>
        <v/>
      </c>
      <c r="J193" s="15" t="str">
        <f>IF(SUM('Test Sample Data'!J$3:J$98)&gt;10,IF(AND(ISNUMBER('Test Sample Data'!J192),'Test Sample Data'!J192&lt;$B$1,'Test Sample Data'!J192&gt;0),'Test Sample Data'!J192,$B$1),"")</f>
        <v/>
      </c>
      <c r="K193" s="15" t="str">
        <f>IF(SUM('Test Sample Data'!K$3:K$98)&gt;10,IF(AND(ISNUMBER('Test Sample Data'!K192),'Test Sample Data'!K192&lt;$B$1,'Test Sample Data'!K192&gt;0),'Test Sample Data'!K192,$B$1),"")</f>
        <v/>
      </c>
      <c r="L193" s="15" t="str">
        <f>IF(SUM('Test Sample Data'!L$3:L$98)&gt;10,IF(AND(ISNUMBER('Test Sample Data'!L192),'Test Sample Data'!L192&lt;$B$1,'Test Sample Data'!L192&gt;0),'Test Sample Data'!L192,$B$1),"")</f>
        <v/>
      </c>
      <c r="M193" s="15" t="str">
        <f>IF(SUM('Test Sample Data'!M$3:M$98)&gt;10,IF(AND(ISNUMBER('Test Sample Data'!M192),'Test Sample Data'!M192&lt;$B$1,'Test Sample Data'!M192&gt;0),'Test Sample Data'!M192,$B$1),"")</f>
        <v/>
      </c>
      <c r="N193" s="15" t="str">
        <f>'Gene Table'!D192</f>
        <v>RT</v>
      </c>
      <c r="O193" s="14" t="s">
        <v>374</v>
      </c>
      <c r="P193" s="15" t="str">
        <f>IF(SUM('Control Sample Data'!D$3:D$98)&gt;10,IF(AND(ISNUMBER('Control Sample Data'!D192),'Control Sample Data'!D192&lt;$B$1,'Control Sample Data'!D192&gt;0),'Control Sample Data'!D192,$B$1),"")</f>
        <v/>
      </c>
      <c r="Q193" s="15" t="str">
        <f>IF(SUM('Control Sample Data'!E$3:E$98)&gt;10,IF(AND(ISNUMBER('Control Sample Data'!E192),'Control Sample Data'!E192&lt;$B$1,'Control Sample Data'!E192&gt;0),'Control Sample Data'!E192,$B$1),"")</f>
        <v/>
      </c>
      <c r="R193" s="15" t="str">
        <f>IF(SUM('Control Sample Data'!F$3:F$98)&gt;10,IF(AND(ISNUMBER('Control Sample Data'!F192),'Control Sample Data'!F192&lt;$B$1,'Control Sample Data'!F192&gt;0),'Control Sample Data'!F192,$B$1),"")</f>
        <v/>
      </c>
      <c r="S193" s="15" t="str">
        <f>IF(SUM('Control Sample Data'!G$3:G$98)&gt;10,IF(AND(ISNUMBER('Control Sample Data'!G192),'Control Sample Data'!G192&lt;$B$1,'Control Sample Data'!G192&gt;0),'Control Sample Data'!G192,$B$1),"")</f>
        <v/>
      </c>
      <c r="T193" s="15" t="str">
        <f>IF(SUM('Control Sample Data'!H$3:H$98)&gt;10,IF(AND(ISNUMBER('Control Sample Data'!H192),'Control Sample Data'!H192&lt;$B$1,'Control Sample Data'!H192&gt;0),'Control Sample Data'!H192,$B$1),"")</f>
        <v/>
      </c>
      <c r="U193" s="15" t="str">
        <f>IF(SUM('Control Sample Data'!I$3:I$98)&gt;10,IF(AND(ISNUMBER('Control Sample Data'!I192),'Control Sample Data'!I192&lt;$B$1,'Control Sample Data'!I192&gt;0),'Control Sample Data'!I192,$B$1),"")</f>
        <v/>
      </c>
      <c r="V193" s="15" t="str">
        <f>IF(SUM('Control Sample Data'!J$3:J$98)&gt;10,IF(AND(ISNUMBER('Control Sample Data'!J192),'Control Sample Data'!J192&lt;$B$1,'Control Sample Data'!J192&gt;0),'Control Sample Data'!J192,$B$1),"")</f>
        <v/>
      </c>
      <c r="W193" s="15" t="str">
        <f>IF(SUM('Control Sample Data'!K$3:K$98)&gt;10,IF(AND(ISNUMBER('Control Sample Data'!K192),'Control Sample Data'!K192&lt;$B$1,'Control Sample Data'!K192&gt;0),'Control Sample Data'!K192,$B$1),"")</f>
        <v/>
      </c>
      <c r="X193" s="15" t="str">
        <f>IF(SUM('Control Sample Data'!L$3:L$98)&gt;10,IF(AND(ISNUMBER('Control Sample Data'!L192),'Control Sample Data'!L192&lt;$B$1,'Control Sample Data'!L192&gt;0),'Control Sample Data'!L192,$B$1),"")</f>
        <v/>
      </c>
      <c r="Y193" s="15" t="str">
        <f>IF(SUM('Control Sample Data'!M$3:M$98)&gt;10,IF(AND(ISNUMBER('Control Sample Data'!M192),'Control Sample Data'!M192&lt;$B$1,'Control Sample Data'!M192&gt;0),'Control Sample Data'!M192,$B$1),"")</f>
        <v/>
      </c>
      <c r="AT193" s="34" t="str">
        <f t="shared" si="160"/>
        <v/>
      </c>
      <c r="AU193" s="34" t="str">
        <f t="shared" si="161"/>
        <v/>
      </c>
      <c r="AV193" s="34" t="str">
        <f t="shared" si="162"/>
        <v/>
      </c>
      <c r="AW193" s="34" t="str">
        <f t="shared" si="163"/>
        <v/>
      </c>
      <c r="AX193" s="34" t="str">
        <f t="shared" si="164"/>
        <v/>
      </c>
      <c r="AY193" s="34" t="str">
        <f t="shared" si="165"/>
        <v/>
      </c>
      <c r="AZ193" s="34" t="str">
        <f t="shared" si="166"/>
        <v/>
      </c>
      <c r="BA193" s="34" t="str">
        <f t="shared" si="167"/>
        <v/>
      </c>
      <c r="BB193" s="34" t="str">
        <f t="shared" si="168"/>
        <v/>
      </c>
      <c r="BC193" s="34" t="str">
        <f t="shared" si="169"/>
        <v/>
      </c>
      <c r="BD193" s="34" t="str">
        <f t="shared" si="172"/>
        <v/>
      </c>
      <c r="BE193" s="34" t="str">
        <f t="shared" si="173"/>
        <v/>
      </c>
      <c r="BF193" s="34" t="str">
        <f t="shared" si="174"/>
        <v/>
      </c>
      <c r="BG193" s="34" t="str">
        <f t="shared" si="175"/>
        <v/>
      </c>
      <c r="BH193" s="34" t="str">
        <f t="shared" si="176"/>
        <v/>
      </c>
      <c r="BI193" s="34" t="str">
        <f t="shared" si="177"/>
        <v/>
      </c>
      <c r="BJ193" s="34" t="str">
        <f t="shared" si="178"/>
        <v/>
      </c>
      <c r="BK193" s="34" t="str">
        <f t="shared" si="179"/>
        <v/>
      </c>
      <c r="BL193" s="34" t="str">
        <f t="shared" si="180"/>
        <v/>
      </c>
      <c r="BM193" s="34" t="str">
        <f t="shared" si="181"/>
        <v/>
      </c>
      <c r="BN193" s="36" t="e">
        <f t="shared" si="170"/>
        <v>#DIV/0!</v>
      </c>
      <c r="BO193" s="36" t="e">
        <f t="shared" si="171"/>
        <v>#DIV/0!</v>
      </c>
      <c r="BP193" s="37" t="str">
        <f t="shared" si="140"/>
        <v/>
      </c>
      <c r="BQ193" s="37" t="str">
        <f t="shared" si="141"/>
        <v/>
      </c>
      <c r="BR193" s="37" t="str">
        <f t="shared" si="142"/>
        <v/>
      </c>
      <c r="BS193" s="37" t="str">
        <f t="shared" si="143"/>
        <v/>
      </c>
      <c r="BT193" s="37" t="str">
        <f t="shared" si="144"/>
        <v/>
      </c>
      <c r="BU193" s="37" t="str">
        <f t="shared" si="145"/>
        <v/>
      </c>
      <c r="BV193" s="37" t="str">
        <f t="shared" si="146"/>
        <v/>
      </c>
      <c r="BW193" s="37" t="str">
        <f t="shared" si="147"/>
        <v/>
      </c>
      <c r="BX193" s="37" t="str">
        <f t="shared" si="148"/>
        <v/>
      </c>
      <c r="BY193" s="37" t="str">
        <f t="shared" si="149"/>
        <v/>
      </c>
      <c r="BZ193" s="37" t="str">
        <f t="shared" si="150"/>
        <v/>
      </c>
      <c r="CA193" s="37" t="str">
        <f t="shared" si="151"/>
        <v/>
      </c>
      <c r="CB193" s="37" t="str">
        <f t="shared" si="152"/>
        <v/>
      </c>
      <c r="CC193" s="37" t="str">
        <f t="shared" si="153"/>
        <v/>
      </c>
      <c r="CD193" s="37" t="str">
        <f t="shared" si="154"/>
        <v/>
      </c>
      <c r="CE193" s="37" t="str">
        <f t="shared" si="155"/>
        <v/>
      </c>
      <c r="CF193" s="37" t="str">
        <f t="shared" si="156"/>
        <v/>
      </c>
      <c r="CG193" s="37" t="str">
        <f t="shared" si="157"/>
        <v/>
      </c>
      <c r="CH193" s="37" t="str">
        <f t="shared" si="158"/>
        <v/>
      </c>
      <c r="CI193" s="37" t="str">
        <f t="shared" si="159"/>
        <v/>
      </c>
    </row>
    <row r="194" spans="1:87">
      <c r="A194" s="16"/>
      <c r="B194" s="14" t="str">
        <f>'Gene Table'!D193</f>
        <v>PCR</v>
      </c>
      <c r="C194" s="14" t="s">
        <v>375</v>
      </c>
      <c r="D194" s="15" t="str">
        <f>IF(SUM('Test Sample Data'!D$3:D$98)&gt;10,IF(AND(ISNUMBER('Test Sample Data'!D193),'Test Sample Data'!D193&lt;$B$1,'Test Sample Data'!D193&gt;0),'Test Sample Data'!D193,$B$1),"")</f>
        <v/>
      </c>
      <c r="E194" s="15" t="str">
        <f>IF(SUM('Test Sample Data'!E$3:E$98)&gt;10,IF(AND(ISNUMBER('Test Sample Data'!E193),'Test Sample Data'!E193&lt;$B$1,'Test Sample Data'!E193&gt;0),'Test Sample Data'!E193,$B$1),"")</f>
        <v/>
      </c>
      <c r="F194" s="15" t="str">
        <f>IF(SUM('Test Sample Data'!F$3:F$98)&gt;10,IF(AND(ISNUMBER('Test Sample Data'!F193),'Test Sample Data'!F193&lt;$B$1,'Test Sample Data'!F193&gt;0),'Test Sample Data'!F193,$B$1),"")</f>
        <v/>
      </c>
      <c r="G194" s="15" t="str">
        <f>IF(SUM('Test Sample Data'!G$3:G$98)&gt;10,IF(AND(ISNUMBER('Test Sample Data'!G193),'Test Sample Data'!G193&lt;$B$1,'Test Sample Data'!G193&gt;0),'Test Sample Data'!G193,$B$1),"")</f>
        <v/>
      </c>
      <c r="H194" s="15" t="str">
        <f>IF(SUM('Test Sample Data'!H$3:H$98)&gt;10,IF(AND(ISNUMBER('Test Sample Data'!H193),'Test Sample Data'!H193&lt;$B$1,'Test Sample Data'!H193&gt;0),'Test Sample Data'!H193,$B$1),"")</f>
        <v/>
      </c>
      <c r="I194" s="15" t="str">
        <f>IF(SUM('Test Sample Data'!I$3:I$98)&gt;10,IF(AND(ISNUMBER('Test Sample Data'!I193),'Test Sample Data'!I193&lt;$B$1,'Test Sample Data'!I193&gt;0),'Test Sample Data'!I193,$B$1),"")</f>
        <v/>
      </c>
      <c r="J194" s="15" t="str">
        <f>IF(SUM('Test Sample Data'!J$3:J$98)&gt;10,IF(AND(ISNUMBER('Test Sample Data'!J193),'Test Sample Data'!J193&lt;$B$1,'Test Sample Data'!J193&gt;0),'Test Sample Data'!J193,$B$1),"")</f>
        <v/>
      </c>
      <c r="K194" s="15" t="str">
        <f>IF(SUM('Test Sample Data'!K$3:K$98)&gt;10,IF(AND(ISNUMBER('Test Sample Data'!K193),'Test Sample Data'!K193&lt;$B$1,'Test Sample Data'!K193&gt;0),'Test Sample Data'!K193,$B$1),"")</f>
        <v/>
      </c>
      <c r="L194" s="15" t="str">
        <f>IF(SUM('Test Sample Data'!L$3:L$98)&gt;10,IF(AND(ISNUMBER('Test Sample Data'!L193),'Test Sample Data'!L193&lt;$B$1,'Test Sample Data'!L193&gt;0),'Test Sample Data'!L193,$B$1),"")</f>
        <v/>
      </c>
      <c r="M194" s="15" t="str">
        <f>IF(SUM('Test Sample Data'!M$3:M$98)&gt;10,IF(AND(ISNUMBER('Test Sample Data'!M193),'Test Sample Data'!M193&lt;$B$1,'Test Sample Data'!M193&gt;0),'Test Sample Data'!M193,$B$1),"")</f>
        <v/>
      </c>
      <c r="N194" s="15" t="str">
        <f>'Gene Table'!D193</f>
        <v>PCR</v>
      </c>
      <c r="O194" s="14" t="s">
        <v>375</v>
      </c>
      <c r="P194" s="15" t="str">
        <f>IF(SUM('Control Sample Data'!D$3:D$98)&gt;10,IF(AND(ISNUMBER('Control Sample Data'!D193),'Control Sample Data'!D193&lt;$B$1,'Control Sample Data'!D193&gt;0),'Control Sample Data'!D193,$B$1),"")</f>
        <v/>
      </c>
      <c r="Q194" s="15" t="str">
        <f>IF(SUM('Control Sample Data'!E$3:E$98)&gt;10,IF(AND(ISNUMBER('Control Sample Data'!E193),'Control Sample Data'!E193&lt;$B$1,'Control Sample Data'!E193&gt;0),'Control Sample Data'!E193,$B$1),"")</f>
        <v/>
      </c>
      <c r="R194" s="15" t="str">
        <f>IF(SUM('Control Sample Data'!F$3:F$98)&gt;10,IF(AND(ISNUMBER('Control Sample Data'!F193),'Control Sample Data'!F193&lt;$B$1,'Control Sample Data'!F193&gt;0),'Control Sample Data'!F193,$B$1),"")</f>
        <v/>
      </c>
      <c r="S194" s="15" t="str">
        <f>IF(SUM('Control Sample Data'!G$3:G$98)&gt;10,IF(AND(ISNUMBER('Control Sample Data'!G193),'Control Sample Data'!G193&lt;$B$1,'Control Sample Data'!G193&gt;0),'Control Sample Data'!G193,$B$1),"")</f>
        <v/>
      </c>
      <c r="T194" s="15" t="str">
        <f>IF(SUM('Control Sample Data'!H$3:H$98)&gt;10,IF(AND(ISNUMBER('Control Sample Data'!H193),'Control Sample Data'!H193&lt;$B$1,'Control Sample Data'!H193&gt;0),'Control Sample Data'!H193,$B$1),"")</f>
        <v/>
      </c>
      <c r="U194" s="15" t="str">
        <f>IF(SUM('Control Sample Data'!I$3:I$98)&gt;10,IF(AND(ISNUMBER('Control Sample Data'!I193),'Control Sample Data'!I193&lt;$B$1,'Control Sample Data'!I193&gt;0),'Control Sample Data'!I193,$B$1),"")</f>
        <v/>
      </c>
      <c r="V194" s="15" t="str">
        <f>IF(SUM('Control Sample Data'!J$3:J$98)&gt;10,IF(AND(ISNUMBER('Control Sample Data'!J193),'Control Sample Data'!J193&lt;$B$1,'Control Sample Data'!J193&gt;0),'Control Sample Data'!J193,$B$1),"")</f>
        <v/>
      </c>
      <c r="W194" s="15" t="str">
        <f>IF(SUM('Control Sample Data'!K$3:K$98)&gt;10,IF(AND(ISNUMBER('Control Sample Data'!K193),'Control Sample Data'!K193&lt;$B$1,'Control Sample Data'!K193&gt;0),'Control Sample Data'!K193,$B$1),"")</f>
        <v/>
      </c>
      <c r="X194" s="15" t="str">
        <f>IF(SUM('Control Sample Data'!L$3:L$98)&gt;10,IF(AND(ISNUMBER('Control Sample Data'!L193),'Control Sample Data'!L193&lt;$B$1,'Control Sample Data'!L193&gt;0),'Control Sample Data'!L193,$B$1),"")</f>
        <v/>
      </c>
      <c r="Y194" s="15" t="str">
        <f>IF(SUM('Control Sample Data'!M$3:M$98)&gt;10,IF(AND(ISNUMBER('Control Sample Data'!M193),'Control Sample Data'!M193&lt;$B$1,'Control Sample Data'!M193&gt;0),'Control Sample Data'!M193,$B$1),"")</f>
        <v/>
      </c>
      <c r="AT194" s="34" t="str">
        <f t="shared" si="160"/>
        <v/>
      </c>
      <c r="AU194" s="34" t="str">
        <f t="shared" si="161"/>
        <v/>
      </c>
      <c r="AV194" s="34" t="str">
        <f t="shared" si="162"/>
        <v/>
      </c>
      <c r="AW194" s="34" t="str">
        <f t="shared" si="163"/>
        <v/>
      </c>
      <c r="AX194" s="34" t="str">
        <f t="shared" si="164"/>
        <v/>
      </c>
      <c r="AY194" s="34" t="str">
        <f t="shared" si="165"/>
        <v/>
      </c>
      <c r="AZ194" s="34" t="str">
        <f t="shared" si="166"/>
        <v/>
      </c>
      <c r="BA194" s="34" t="str">
        <f t="shared" si="167"/>
        <v/>
      </c>
      <c r="BB194" s="34" t="str">
        <f t="shared" si="168"/>
        <v/>
      </c>
      <c r="BC194" s="34" t="str">
        <f t="shared" si="169"/>
        <v/>
      </c>
      <c r="BD194" s="34" t="str">
        <f t="shared" si="172"/>
        <v/>
      </c>
      <c r="BE194" s="34" t="str">
        <f t="shared" si="173"/>
        <v/>
      </c>
      <c r="BF194" s="34" t="str">
        <f t="shared" si="174"/>
        <v/>
      </c>
      <c r="BG194" s="34" t="str">
        <f t="shared" si="175"/>
        <v/>
      </c>
      <c r="BH194" s="34" t="str">
        <f t="shared" si="176"/>
        <v/>
      </c>
      <c r="BI194" s="34" t="str">
        <f t="shared" si="177"/>
        <v/>
      </c>
      <c r="BJ194" s="34" t="str">
        <f t="shared" si="178"/>
        <v/>
      </c>
      <c r="BK194" s="34" t="str">
        <f t="shared" si="179"/>
        <v/>
      </c>
      <c r="BL194" s="34" t="str">
        <f t="shared" si="180"/>
        <v/>
      </c>
      <c r="BM194" s="34" t="str">
        <f t="shared" si="181"/>
        <v/>
      </c>
      <c r="BN194" s="36" t="e">
        <f t="shared" si="170"/>
        <v>#DIV/0!</v>
      </c>
      <c r="BO194" s="36" t="e">
        <f t="shared" si="171"/>
        <v>#DIV/0!</v>
      </c>
      <c r="BP194" s="37" t="str">
        <f t="shared" si="140"/>
        <v/>
      </c>
      <c r="BQ194" s="37" t="str">
        <f t="shared" si="141"/>
        <v/>
      </c>
      <c r="BR194" s="37" t="str">
        <f t="shared" si="142"/>
        <v/>
      </c>
      <c r="BS194" s="37" t="str">
        <f t="shared" si="143"/>
        <v/>
      </c>
      <c r="BT194" s="37" t="str">
        <f t="shared" si="144"/>
        <v/>
      </c>
      <c r="BU194" s="37" t="str">
        <f t="shared" si="145"/>
        <v/>
      </c>
      <c r="BV194" s="37" t="str">
        <f t="shared" si="146"/>
        <v/>
      </c>
      <c r="BW194" s="37" t="str">
        <f t="shared" si="147"/>
        <v/>
      </c>
      <c r="BX194" s="37" t="str">
        <f t="shared" si="148"/>
        <v/>
      </c>
      <c r="BY194" s="37" t="str">
        <f t="shared" si="149"/>
        <v/>
      </c>
      <c r="BZ194" s="37" t="str">
        <f t="shared" si="150"/>
        <v/>
      </c>
      <c r="CA194" s="37" t="str">
        <f t="shared" si="151"/>
        <v/>
      </c>
      <c r="CB194" s="37" t="str">
        <f t="shared" si="152"/>
        <v/>
      </c>
      <c r="CC194" s="37" t="str">
        <f t="shared" si="153"/>
        <v/>
      </c>
      <c r="CD194" s="37" t="str">
        <f t="shared" si="154"/>
        <v/>
      </c>
      <c r="CE194" s="37" t="str">
        <f t="shared" si="155"/>
        <v/>
      </c>
      <c r="CF194" s="37" t="str">
        <f t="shared" si="156"/>
        <v/>
      </c>
      <c r="CG194" s="37" t="str">
        <f t="shared" si="157"/>
        <v/>
      </c>
      <c r="CH194" s="37" t="str">
        <f t="shared" si="158"/>
        <v/>
      </c>
      <c r="CI194" s="37" t="str">
        <f t="shared" si="159"/>
        <v/>
      </c>
    </row>
    <row r="195" spans="1:87">
      <c r="A195" s="38"/>
      <c r="B195" s="14" t="str">
        <f>'Gene Table'!D194</f>
        <v>PCR</v>
      </c>
      <c r="C195" s="14" t="s">
        <v>377</v>
      </c>
      <c r="D195" s="15" t="str">
        <f>IF(SUM('Test Sample Data'!D$3:D$98)&gt;10,IF(AND(ISNUMBER('Test Sample Data'!D194),'Test Sample Data'!D194&lt;$B$1,'Test Sample Data'!D194&gt;0),'Test Sample Data'!D194,$B$1),"")</f>
        <v/>
      </c>
      <c r="E195" s="15" t="str">
        <f>IF(SUM('Test Sample Data'!E$3:E$98)&gt;10,IF(AND(ISNUMBER('Test Sample Data'!E194),'Test Sample Data'!E194&lt;$B$1,'Test Sample Data'!E194&gt;0),'Test Sample Data'!E194,$B$1),"")</f>
        <v/>
      </c>
      <c r="F195" s="15" t="str">
        <f>IF(SUM('Test Sample Data'!F$3:F$98)&gt;10,IF(AND(ISNUMBER('Test Sample Data'!F194),'Test Sample Data'!F194&lt;$B$1,'Test Sample Data'!F194&gt;0),'Test Sample Data'!F194,$B$1),"")</f>
        <v/>
      </c>
      <c r="G195" s="15" t="str">
        <f>IF(SUM('Test Sample Data'!G$3:G$98)&gt;10,IF(AND(ISNUMBER('Test Sample Data'!G194),'Test Sample Data'!G194&lt;$B$1,'Test Sample Data'!G194&gt;0),'Test Sample Data'!G194,$B$1),"")</f>
        <v/>
      </c>
      <c r="H195" s="15" t="str">
        <f>IF(SUM('Test Sample Data'!H$3:H$98)&gt;10,IF(AND(ISNUMBER('Test Sample Data'!H194),'Test Sample Data'!H194&lt;$B$1,'Test Sample Data'!H194&gt;0),'Test Sample Data'!H194,$B$1),"")</f>
        <v/>
      </c>
      <c r="I195" s="15" t="str">
        <f>IF(SUM('Test Sample Data'!I$3:I$98)&gt;10,IF(AND(ISNUMBER('Test Sample Data'!I194),'Test Sample Data'!I194&lt;$B$1,'Test Sample Data'!I194&gt;0),'Test Sample Data'!I194,$B$1),"")</f>
        <v/>
      </c>
      <c r="J195" s="15" t="str">
        <f>IF(SUM('Test Sample Data'!J$3:J$98)&gt;10,IF(AND(ISNUMBER('Test Sample Data'!J194),'Test Sample Data'!J194&lt;$B$1,'Test Sample Data'!J194&gt;0),'Test Sample Data'!J194,$B$1),"")</f>
        <v/>
      </c>
      <c r="K195" s="15" t="str">
        <f>IF(SUM('Test Sample Data'!K$3:K$98)&gt;10,IF(AND(ISNUMBER('Test Sample Data'!K194),'Test Sample Data'!K194&lt;$B$1,'Test Sample Data'!K194&gt;0),'Test Sample Data'!K194,$B$1),"")</f>
        <v/>
      </c>
      <c r="L195" s="15" t="str">
        <f>IF(SUM('Test Sample Data'!L$3:L$98)&gt;10,IF(AND(ISNUMBER('Test Sample Data'!L194),'Test Sample Data'!L194&lt;$B$1,'Test Sample Data'!L194&gt;0),'Test Sample Data'!L194,$B$1),"")</f>
        <v/>
      </c>
      <c r="M195" s="15" t="str">
        <f>IF(SUM('Test Sample Data'!M$3:M$98)&gt;10,IF(AND(ISNUMBER('Test Sample Data'!M194),'Test Sample Data'!M194&lt;$B$1,'Test Sample Data'!M194&gt;0),'Test Sample Data'!M194,$B$1),"")</f>
        <v/>
      </c>
      <c r="N195" s="15" t="str">
        <f>'Gene Table'!D194</f>
        <v>PCR</v>
      </c>
      <c r="O195" s="14" t="s">
        <v>377</v>
      </c>
      <c r="P195" s="15" t="str">
        <f>IF(SUM('Control Sample Data'!D$3:D$98)&gt;10,IF(AND(ISNUMBER('Control Sample Data'!D194),'Control Sample Data'!D194&lt;$B$1,'Control Sample Data'!D194&gt;0),'Control Sample Data'!D194,$B$1),"")</f>
        <v/>
      </c>
      <c r="Q195" s="15" t="str">
        <f>IF(SUM('Control Sample Data'!E$3:E$98)&gt;10,IF(AND(ISNUMBER('Control Sample Data'!E194),'Control Sample Data'!E194&lt;$B$1,'Control Sample Data'!E194&gt;0),'Control Sample Data'!E194,$B$1),"")</f>
        <v/>
      </c>
      <c r="R195" s="15" t="str">
        <f>IF(SUM('Control Sample Data'!F$3:F$98)&gt;10,IF(AND(ISNUMBER('Control Sample Data'!F194),'Control Sample Data'!F194&lt;$B$1,'Control Sample Data'!F194&gt;0),'Control Sample Data'!F194,$B$1),"")</f>
        <v/>
      </c>
      <c r="S195" s="15" t="str">
        <f>IF(SUM('Control Sample Data'!G$3:G$98)&gt;10,IF(AND(ISNUMBER('Control Sample Data'!G194),'Control Sample Data'!G194&lt;$B$1,'Control Sample Data'!G194&gt;0),'Control Sample Data'!G194,$B$1),"")</f>
        <v/>
      </c>
      <c r="T195" s="15" t="str">
        <f>IF(SUM('Control Sample Data'!H$3:H$98)&gt;10,IF(AND(ISNUMBER('Control Sample Data'!H194),'Control Sample Data'!H194&lt;$B$1,'Control Sample Data'!H194&gt;0),'Control Sample Data'!H194,$B$1),"")</f>
        <v/>
      </c>
      <c r="U195" s="15" t="str">
        <f>IF(SUM('Control Sample Data'!I$3:I$98)&gt;10,IF(AND(ISNUMBER('Control Sample Data'!I194),'Control Sample Data'!I194&lt;$B$1,'Control Sample Data'!I194&gt;0),'Control Sample Data'!I194,$B$1),"")</f>
        <v/>
      </c>
      <c r="V195" s="15" t="str">
        <f>IF(SUM('Control Sample Data'!J$3:J$98)&gt;10,IF(AND(ISNUMBER('Control Sample Data'!J194),'Control Sample Data'!J194&lt;$B$1,'Control Sample Data'!J194&gt;0),'Control Sample Data'!J194,$B$1),"")</f>
        <v/>
      </c>
      <c r="W195" s="15" t="str">
        <f>IF(SUM('Control Sample Data'!K$3:K$98)&gt;10,IF(AND(ISNUMBER('Control Sample Data'!K194),'Control Sample Data'!K194&lt;$B$1,'Control Sample Data'!K194&gt;0),'Control Sample Data'!K194,$B$1),"")</f>
        <v/>
      </c>
      <c r="X195" s="15" t="str">
        <f>IF(SUM('Control Sample Data'!L$3:L$98)&gt;10,IF(AND(ISNUMBER('Control Sample Data'!L194),'Control Sample Data'!L194&lt;$B$1,'Control Sample Data'!L194&gt;0),'Control Sample Data'!L194,$B$1),"")</f>
        <v/>
      </c>
      <c r="Y195" s="15" t="str">
        <f>IF(SUM('Control Sample Data'!M$3:M$98)&gt;10,IF(AND(ISNUMBER('Control Sample Data'!M194),'Control Sample Data'!M194&lt;$B$1,'Control Sample Data'!M194&gt;0),'Control Sample Data'!M194,$B$1),"")</f>
        <v/>
      </c>
      <c r="AT195" s="34" t="str">
        <f t="shared" si="160"/>
        <v/>
      </c>
      <c r="AU195" s="34" t="str">
        <f t="shared" si="161"/>
        <v/>
      </c>
      <c r="AV195" s="34" t="str">
        <f t="shared" si="162"/>
        <v/>
      </c>
      <c r="AW195" s="34" t="str">
        <f t="shared" si="163"/>
        <v/>
      </c>
      <c r="AX195" s="34" t="str">
        <f t="shared" si="164"/>
        <v/>
      </c>
      <c r="AY195" s="34" t="str">
        <f t="shared" si="165"/>
        <v/>
      </c>
      <c r="AZ195" s="34" t="str">
        <f t="shared" si="166"/>
        <v/>
      </c>
      <c r="BA195" s="34" t="str">
        <f t="shared" si="167"/>
        <v/>
      </c>
      <c r="BB195" s="34" t="str">
        <f t="shared" si="168"/>
        <v/>
      </c>
      <c r="BC195" s="34" t="str">
        <f t="shared" si="169"/>
        <v/>
      </c>
      <c r="BD195" s="34" t="str">
        <f t="shared" si="172"/>
        <v/>
      </c>
      <c r="BE195" s="34" t="str">
        <f t="shared" si="173"/>
        <v/>
      </c>
      <c r="BF195" s="34" t="str">
        <f t="shared" si="174"/>
        <v/>
      </c>
      <c r="BG195" s="34" t="str">
        <f t="shared" si="175"/>
        <v/>
      </c>
      <c r="BH195" s="34" t="str">
        <f t="shared" si="176"/>
        <v/>
      </c>
      <c r="BI195" s="34" t="str">
        <f t="shared" si="177"/>
        <v/>
      </c>
      <c r="BJ195" s="34" t="str">
        <f t="shared" si="178"/>
        <v/>
      </c>
      <c r="BK195" s="34" t="str">
        <f t="shared" si="179"/>
        <v/>
      </c>
      <c r="BL195" s="34" t="str">
        <f t="shared" si="180"/>
        <v/>
      </c>
      <c r="BM195" s="34" t="str">
        <f t="shared" si="181"/>
        <v/>
      </c>
      <c r="BN195" s="36" t="e">
        <f t="shared" si="170"/>
        <v>#DIV/0!</v>
      </c>
      <c r="BO195" s="36" t="e">
        <f t="shared" si="171"/>
        <v>#DIV/0!</v>
      </c>
      <c r="BP195" s="37" t="str">
        <f t="shared" si="140"/>
        <v/>
      </c>
      <c r="BQ195" s="37" t="str">
        <f t="shared" si="141"/>
        <v/>
      </c>
      <c r="BR195" s="37" t="str">
        <f t="shared" si="142"/>
        <v/>
      </c>
      <c r="BS195" s="37" t="str">
        <f t="shared" si="143"/>
        <v/>
      </c>
      <c r="BT195" s="37" t="str">
        <f t="shared" si="144"/>
        <v/>
      </c>
      <c r="BU195" s="37" t="str">
        <f t="shared" si="145"/>
        <v/>
      </c>
      <c r="BV195" s="37" t="str">
        <f t="shared" si="146"/>
        <v/>
      </c>
      <c r="BW195" s="37" t="str">
        <f t="shared" si="147"/>
        <v/>
      </c>
      <c r="BX195" s="37" t="str">
        <f t="shared" si="148"/>
        <v/>
      </c>
      <c r="BY195" s="37" t="str">
        <f t="shared" si="149"/>
        <v/>
      </c>
      <c r="BZ195" s="37" t="str">
        <f t="shared" si="150"/>
        <v/>
      </c>
      <c r="CA195" s="37" t="str">
        <f t="shared" si="151"/>
        <v/>
      </c>
      <c r="CB195" s="37" t="str">
        <f t="shared" si="152"/>
        <v/>
      </c>
      <c r="CC195" s="37" t="str">
        <f t="shared" si="153"/>
        <v/>
      </c>
      <c r="CD195" s="37" t="str">
        <f t="shared" si="154"/>
        <v/>
      </c>
      <c r="CE195" s="37" t="str">
        <f t="shared" si="155"/>
        <v/>
      </c>
      <c r="CF195" s="37" t="str">
        <f t="shared" si="156"/>
        <v/>
      </c>
      <c r="CG195" s="37" t="str">
        <f t="shared" si="157"/>
        <v/>
      </c>
      <c r="CH195" s="37" t="str">
        <f t="shared" si="158"/>
        <v/>
      </c>
      <c r="CI195" s="37" t="str">
        <f t="shared" si="159"/>
        <v/>
      </c>
    </row>
    <row r="196" spans="1:87">
      <c r="A196" s="13" t="s">
        <v>631</v>
      </c>
      <c r="B196" s="14" t="str">
        <f>'Gene Table'!D195</f>
        <v>NM_130445</v>
      </c>
      <c r="C196" s="14" t="s">
        <v>9</v>
      </c>
      <c r="D196" s="15" t="str">
        <f>IF(SUM('Test Sample Data'!D$3:D$98)&gt;10,IF(AND(ISNUMBER('Test Sample Data'!D195),'Test Sample Data'!D195&lt;$B$1,'Test Sample Data'!D195&gt;0),'Test Sample Data'!D195,$B$1),"")</f>
        <v/>
      </c>
      <c r="E196" s="15" t="str">
        <f>IF(SUM('Test Sample Data'!E$3:E$98)&gt;10,IF(AND(ISNUMBER('Test Sample Data'!E195),'Test Sample Data'!E195&lt;$B$1,'Test Sample Data'!E195&gt;0),'Test Sample Data'!E195,$B$1),"")</f>
        <v/>
      </c>
      <c r="F196" s="15" t="str">
        <f>IF(SUM('Test Sample Data'!F$3:F$98)&gt;10,IF(AND(ISNUMBER('Test Sample Data'!F195),'Test Sample Data'!F195&lt;$B$1,'Test Sample Data'!F195&gt;0),'Test Sample Data'!F195,$B$1),"")</f>
        <v/>
      </c>
      <c r="G196" s="15" t="str">
        <f>IF(SUM('Test Sample Data'!G$3:G$98)&gt;10,IF(AND(ISNUMBER('Test Sample Data'!G195),'Test Sample Data'!G195&lt;$B$1,'Test Sample Data'!G195&gt;0),'Test Sample Data'!G195,$B$1),"")</f>
        <v/>
      </c>
      <c r="H196" s="15" t="str">
        <f>IF(SUM('Test Sample Data'!H$3:H$98)&gt;10,IF(AND(ISNUMBER('Test Sample Data'!H195),'Test Sample Data'!H195&lt;$B$1,'Test Sample Data'!H195&gt;0),'Test Sample Data'!H195,$B$1),"")</f>
        <v/>
      </c>
      <c r="I196" s="15" t="str">
        <f>IF(SUM('Test Sample Data'!I$3:I$98)&gt;10,IF(AND(ISNUMBER('Test Sample Data'!I195),'Test Sample Data'!I195&lt;$B$1,'Test Sample Data'!I195&gt;0),'Test Sample Data'!I195,$B$1),"")</f>
        <v/>
      </c>
      <c r="J196" s="15" t="str">
        <f>IF(SUM('Test Sample Data'!J$3:J$98)&gt;10,IF(AND(ISNUMBER('Test Sample Data'!J195),'Test Sample Data'!J195&lt;$B$1,'Test Sample Data'!J195&gt;0),'Test Sample Data'!J195,$B$1),"")</f>
        <v/>
      </c>
      <c r="K196" s="15" t="str">
        <f>IF(SUM('Test Sample Data'!K$3:K$98)&gt;10,IF(AND(ISNUMBER('Test Sample Data'!K195),'Test Sample Data'!K195&lt;$B$1,'Test Sample Data'!K195&gt;0),'Test Sample Data'!K195,$B$1),"")</f>
        <v/>
      </c>
      <c r="L196" s="15" t="str">
        <f>IF(SUM('Test Sample Data'!L$3:L$98)&gt;10,IF(AND(ISNUMBER('Test Sample Data'!L195),'Test Sample Data'!L195&lt;$B$1,'Test Sample Data'!L195&gt;0),'Test Sample Data'!L195,$B$1),"")</f>
        <v/>
      </c>
      <c r="M196" s="15" t="str">
        <f>IF(SUM('Test Sample Data'!M$3:M$98)&gt;10,IF(AND(ISNUMBER('Test Sample Data'!M195),'Test Sample Data'!M195&lt;$B$1,'Test Sample Data'!M195&gt;0),'Test Sample Data'!M195,$B$1),"")</f>
        <v/>
      </c>
      <c r="N196" s="15" t="str">
        <f>'Gene Table'!D195</f>
        <v>NM_130445</v>
      </c>
      <c r="O196" s="14" t="s">
        <v>9</v>
      </c>
      <c r="P196" s="15" t="str">
        <f>IF(SUM('Control Sample Data'!D$3:D$98)&gt;10,IF(AND(ISNUMBER('Control Sample Data'!D195),'Control Sample Data'!D195&lt;$B$1,'Control Sample Data'!D195&gt;0),'Control Sample Data'!D195,$B$1),"")</f>
        <v/>
      </c>
      <c r="Q196" s="15" t="str">
        <f>IF(SUM('Control Sample Data'!E$3:E$98)&gt;10,IF(AND(ISNUMBER('Control Sample Data'!E195),'Control Sample Data'!E195&lt;$B$1,'Control Sample Data'!E195&gt;0),'Control Sample Data'!E195,$B$1),"")</f>
        <v/>
      </c>
      <c r="R196" s="15" t="str">
        <f>IF(SUM('Control Sample Data'!F$3:F$98)&gt;10,IF(AND(ISNUMBER('Control Sample Data'!F195),'Control Sample Data'!F195&lt;$B$1,'Control Sample Data'!F195&gt;0),'Control Sample Data'!F195,$B$1),"")</f>
        <v/>
      </c>
      <c r="S196" s="15" t="str">
        <f>IF(SUM('Control Sample Data'!G$3:G$98)&gt;10,IF(AND(ISNUMBER('Control Sample Data'!G195),'Control Sample Data'!G195&lt;$B$1,'Control Sample Data'!G195&gt;0),'Control Sample Data'!G195,$B$1),"")</f>
        <v/>
      </c>
      <c r="T196" s="15" t="str">
        <f>IF(SUM('Control Sample Data'!H$3:H$98)&gt;10,IF(AND(ISNUMBER('Control Sample Data'!H195),'Control Sample Data'!H195&lt;$B$1,'Control Sample Data'!H195&gt;0),'Control Sample Data'!H195,$B$1),"")</f>
        <v/>
      </c>
      <c r="U196" s="15" t="str">
        <f>IF(SUM('Control Sample Data'!I$3:I$98)&gt;10,IF(AND(ISNUMBER('Control Sample Data'!I195),'Control Sample Data'!I195&lt;$B$1,'Control Sample Data'!I195&gt;0),'Control Sample Data'!I195,$B$1),"")</f>
        <v/>
      </c>
      <c r="V196" s="15" t="str">
        <f>IF(SUM('Control Sample Data'!J$3:J$98)&gt;10,IF(AND(ISNUMBER('Control Sample Data'!J195),'Control Sample Data'!J195&lt;$B$1,'Control Sample Data'!J195&gt;0),'Control Sample Data'!J195,$B$1),"")</f>
        <v/>
      </c>
      <c r="W196" s="15" t="str">
        <f>IF(SUM('Control Sample Data'!K$3:K$98)&gt;10,IF(AND(ISNUMBER('Control Sample Data'!K195),'Control Sample Data'!K195&lt;$B$1,'Control Sample Data'!K195&gt;0),'Control Sample Data'!K195,$B$1),"")</f>
        <v/>
      </c>
      <c r="X196" s="15" t="str">
        <f>IF(SUM('Control Sample Data'!L$3:L$98)&gt;10,IF(AND(ISNUMBER('Control Sample Data'!L195),'Control Sample Data'!L195&lt;$B$1,'Control Sample Data'!L195&gt;0),'Control Sample Data'!L195,$B$1),"")</f>
        <v/>
      </c>
      <c r="Y196" s="15" t="str">
        <f>IF(SUM('Control Sample Data'!M$3:M$98)&gt;10,IF(AND(ISNUMBER('Control Sample Data'!M195),'Control Sample Data'!M195&lt;$B$1,'Control Sample Data'!M195&gt;0),'Control Sample Data'!M195,$B$1),"")</f>
        <v/>
      </c>
      <c r="Z196" s="36" t="str">
        <f>IF(ISERROR(VLOOKUP('Choose Housekeeping Genes'!$C3,Calculations!$C$196:$M$291,2,0)),"",VLOOKUP('Choose Housekeeping Genes'!$C3,Calculations!$C$196:$M$291,2,0))</f>
        <v/>
      </c>
      <c r="AA196" s="36" t="str">
        <f>IF(ISERROR(VLOOKUP('Choose Housekeeping Genes'!$C3,Calculations!$C$196:$M$291,3,0)),"",VLOOKUP('Choose Housekeeping Genes'!$C3,Calculations!$C$196:$M$291,3,0))</f>
        <v/>
      </c>
      <c r="AB196" s="36" t="str">
        <f>IF(ISERROR(VLOOKUP('Choose Housekeeping Genes'!$C3,Calculations!$C$196:$M$291,4,0)),"",VLOOKUP('Choose Housekeeping Genes'!$C3,Calculations!$C$196:$M$291,4,0))</f>
        <v/>
      </c>
      <c r="AC196" s="36" t="str">
        <f>IF(ISERROR(VLOOKUP('Choose Housekeeping Genes'!$C3,Calculations!$C$196:$M$291,5,0)),"",VLOOKUP('Choose Housekeeping Genes'!$C3,Calculations!$C$196:$M$291,5,0))</f>
        <v/>
      </c>
      <c r="AD196" s="36" t="str">
        <f>IF(ISERROR(VLOOKUP('Choose Housekeeping Genes'!$C3,Calculations!$C$196:$M$291,6,0)),"",VLOOKUP('Choose Housekeeping Genes'!$C3,Calculations!$C$196:$M$291,6,0))</f>
        <v/>
      </c>
      <c r="AE196" s="36" t="str">
        <f>IF(ISERROR(VLOOKUP('Choose Housekeeping Genes'!$C3,Calculations!$C$196:$M$291,7,0)),"",VLOOKUP('Choose Housekeeping Genes'!$C3,Calculations!$C$196:$M$291,7,0))</f>
        <v/>
      </c>
      <c r="AF196" s="36" t="str">
        <f>IF(ISERROR(VLOOKUP('Choose Housekeeping Genes'!$C3,Calculations!$C$196:$M$291,8,0)),"",VLOOKUP('Choose Housekeeping Genes'!$C3,Calculations!$C$196:$M$291,8,0))</f>
        <v/>
      </c>
      <c r="AG196" s="36" t="str">
        <f>IF(ISERROR(VLOOKUP('Choose Housekeeping Genes'!$C3,Calculations!$C$196:$M$291,9,0)),"",VLOOKUP('Choose Housekeeping Genes'!$C3,Calculations!$C$196:$M$291,9,0))</f>
        <v/>
      </c>
      <c r="AH196" s="36" t="str">
        <f>IF(ISERROR(VLOOKUP('Choose Housekeeping Genes'!$C3,Calculations!$C$196:$M$291,10,0)),"",VLOOKUP('Choose Housekeeping Genes'!$C3,Calculations!$C$196:$M$291,10,0))</f>
        <v/>
      </c>
      <c r="AI196" s="36" t="str">
        <f>IF(ISERROR(VLOOKUP('Choose Housekeeping Genes'!$C3,Calculations!$C$196:$M$291,11,0)),"",VLOOKUP('Choose Housekeeping Genes'!$C3,Calculations!$C$196:$M$291,11,0))</f>
        <v/>
      </c>
      <c r="AJ196" s="36" t="str">
        <f>IF(ISERROR(VLOOKUP('Choose Housekeeping Genes'!$C3,Calculations!$C$196:$AB$291,14,0)),"",VLOOKUP('Choose Housekeeping Genes'!$C3,Calculations!$C$196:$AB$291,14,0))</f>
        <v/>
      </c>
      <c r="AK196" s="36" t="str">
        <f>IF(ISERROR(VLOOKUP('Choose Housekeeping Genes'!$C3,Calculations!$C$196:$AB$291,15,0)),"",VLOOKUP('Choose Housekeeping Genes'!$C3,Calculations!$C$196:$AB$291,15,0))</f>
        <v/>
      </c>
      <c r="AL196" s="36" t="str">
        <f>IF(ISERROR(VLOOKUP('Choose Housekeeping Genes'!$C3,Calculations!$C$196:$AB$291,16,0)),"",VLOOKUP('Choose Housekeeping Genes'!$C3,Calculations!$C$196:$AB$291,16,0))</f>
        <v/>
      </c>
      <c r="AM196" s="36" t="str">
        <f>IF(ISERROR(VLOOKUP('Choose Housekeeping Genes'!$C3,Calculations!$C$196:$AB$291,17,0)),"",VLOOKUP('Choose Housekeeping Genes'!$C3,Calculations!$C$196:$AB$291,17,0))</f>
        <v/>
      </c>
      <c r="AN196" s="36" t="str">
        <f>IF(ISERROR(VLOOKUP('Choose Housekeeping Genes'!$C3,Calculations!$C$196:$AB$291,18,0)),"",VLOOKUP('Choose Housekeeping Genes'!$C3,Calculations!$C$196:$AB$291,18,0))</f>
        <v/>
      </c>
      <c r="AO196" s="36" t="str">
        <f>IF(ISERROR(VLOOKUP('Choose Housekeeping Genes'!$C3,Calculations!$C$196:$AB$291,19,0)),"",VLOOKUP('Choose Housekeeping Genes'!$C3,Calculations!$C$196:$AB$291,19,0))</f>
        <v/>
      </c>
      <c r="AP196" s="36" t="str">
        <f>IF(ISERROR(VLOOKUP('Choose Housekeeping Genes'!$C3,Calculations!$C$196:$AB$291,20,0)),"",VLOOKUP('Choose Housekeeping Genes'!$C3,Calculations!$C$196:$AB$291,20,0))</f>
        <v/>
      </c>
      <c r="AQ196" s="36" t="str">
        <f>IF(ISERROR(VLOOKUP('Choose Housekeeping Genes'!$C3,Calculations!$C$196:$AB$291,21,0)),"",VLOOKUP('Choose Housekeeping Genes'!$C3,Calculations!$C$196:$AB$291,21,0))</f>
        <v/>
      </c>
      <c r="AR196" s="36" t="str">
        <f>IF(ISERROR(VLOOKUP('Choose Housekeeping Genes'!$C3,Calculations!$C$196:$AB$291,22,0)),"",VLOOKUP('Choose Housekeeping Genes'!$C3,Calculations!$C$196:$AB$291,22,0))</f>
        <v/>
      </c>
      <c r="AS196" s="36" t="str">
        <f>IF(ISERROR(VLOOKUP('Choose Housekeeping Genes'!$C3,Calculations!$C$196:$AB$291,23,0)),"",VLOOKUP('Choose Housekeeping Genes'!$C3,Calculations!$C$196:$AB$291,23,0))</f>
        <v/>
      </c>
      <c r="AT196" s="34" t="str">
        <f t="shared" ref="AT196:AT227" si="182">IF(ISERROR(D196-Z$218),"",D196-Z$218)</f>
        <v/>
      </c>
      <c r="AU196" s="34" t="str">
        <f t="shared" ref="AU196:AU227" si="183">IF(ISERROR(E196-AA$218),"",E196-AA$218)</f>
        <v/>
      </c>
      <c r="AV196" s="34" t="str">
        <f t="shared" ref="AV196:AV227" si="184">IF(ISERROR(F196-AB$218),"",F196-AB$218)</f>
        <v/>
      </c>
      <c r="AW196" s="34" t="str">
        <f t="shared" ref="AW196:AW227" si="185">IF(ISERROR(G196-AC$218),"",G196-AC$218)</f>
        <v/>
      </c>
      <c r="AX196" s="34" t="str">
        <f t="shared" ref="AX196:AX227" si="186">IF(ISERROR(H196-AD$218),"",H196-AD$218)</f>
        <v/>
      </c>
      <c r="AY196" s="34" t="str">
        <f t="shared" ref="AY196:AY227" si="187">IF(ISERROR(I196-AE$218),"",I196-AE$218)</f>
        <v/>
      </c>
      <c r="AZ196" s="34" t="str">
        <f t="shared" ref="AZ196:AZ227" si="188">IF(ISERROR(J196-AF$218),"",J196-AF$218)</f>
        <v/>
      </c>
      <c r="BA196" s="34" t="str">
        <f t="shared" ref="BA196:BA227" si="189">IF(ISERROR(K196-AG$218),"",K196-AG$218)</f>
        <v/>
      </c>
      <c r="BB196" s="34" t="str">
        <f t="shared" ref="BB196:BB227" si="190">IF(ISERROR(L196-AH$218),"",L196-AH$218)</f>
        <v/>
      </c>
      <c r="BC196" s="34" t="str">
        <f t="shared" ref="BC196:BC227" si="191">IF(ISERROR(M196-AI$218),"",M196-AI$218)</f>
        <v/>
      </c>
      <c r="BD196" s="34" t="str">
        <f>IF(ISERROR(P196-AJ$218),"",P196-AJ$218)</f>
        <v/>
      </c>
      <c r="BE196" s="34" t="str">
        <f t="shared" ref="BE196:BM196" si="192">IF(ISERROR(Q196-AK$218),"",Q196-AK$218)</f>
        <v/>
      </c>
      <c r="BF196" s="34" t="str">
        <f t="shared" si="192"/>
        <v/>
      </c>
      <c r="BG196" s="34" t="str">
        <f t="shared" si="192"/>
        <v/>
      </c>
      <c r="BH196" s="34" t="str">
        <f t="shared" si="192"/>
        <v/>
      </c>
      <c r="BI196" s="34" t="str">
        <f t="shared" si="192"/>
        <v/>
      </c>
      <c r="BJ196" s="34" t="str">
        <f t="shared" si="192"/>
        <v/>
      </c>
      <c r="BK196" s="34" t="str">
        <f t="shared" si="192"/>
        <v/>
      </c>
      <c r="BL196" s="34" t="str">
        <f t="shared" si="192"/>
        <v/>
      </c>
      <c r="BM196" s="34" t="str">
        <f t="shared" si="192"/>
        <v/>
      </c>
      <c r="BN196" s="36" t="e">
        <f t="shared" si="170"/>
        <v>#DIV/0!</v>
      </c>
      <c r="BO196" s="36" t="e">
        <f t="shared" si="171"/>
        <v>#DIV/0!</v>
      </c>
      <c r="BP196" s="37" t="str">
        <f t="shared" si="140"/>
        <v/>
      </c>
      <c r="BQ196" s="37" t="str">
        <f t="shared" si="141"/>
        <v/>
      </c>
      <c r="BR196" s="37" t="str">
        <f t="shared" si="142"/>
        <v/>
      </c>
      <c r="BS196" s="37" t="str">
        <f t="shared" si="143"/>
        <v/>
      </c>
      <c r="BT196" s="37" t="str">
        <f t="shared" si="144"/>
        <v/>
      </c>
      <c r="BU196" s="37" t="str">
        <f t="shared" si="145"/>
        <v/>
      </c>
      <c r="BV196" s="37" t="str">
        <f t="shared" si="146"/>
        <v/>
      </c>
      <c r="BW196" s="37" t="str">
        <f t="shared" si="147"/>
        <v/>
      </c>
      <c r="BX196" s="37" t="str">
        <f t="shared" si="148"/>
        <v/>
      </c>
      <c r="BY196" s="37" t="str">
        <f t="shared" si="149"/>
        <v/>
      </c>
      <c r="BZ196" s="37" t="str">
        <f t="shared" si="150"/>
        <v/>
      </c>
      <c r="CA196" s="37" t="str">
        <f t="shared" si="151"/>
        <v/>
      </c>
      <c r="CB196" s="37" t="str">
        <f t="shared" si="152"/>
        <v/>
      </c>
      <c r="CC196" s="37" t="str">
        <f t="shared" si="153"/>
        <v/>
      </c>
      <c r="CD196" s="37" t="str">
        <f t="shared" si="154"/>
        <v/>
      </c>
      <c r="CE196" s="37" t="str">
        <f t="shared" si="155"/>
        <v/>
      </c>
      <c r="CF196" s="37" t="str">
        <f t="shared" si="156"/>
        <v/>
      </c>
      <c r="CG196" s="37" t="str">
        <f t="shared" si="157"/>
        <v/>
      </c>
      <c r="CH196" s="37" t="str">
        <f t="shared" si="158"/>
        <v/>
      </c>
      <c r="CI196" s="37" t="str">
        <f t="shared" si="159"/>
        <v/>
      </c>
    </row>
    <row r="197" spans="1:87">
      <c r="A197" s="16"/>
      <c r="B197" s="14" t="str">
        <f>'Gene Table'!D196</f>
        <v>NM_030578</v>
      </c>
      <c r="C197" s="14" t="s">
        <v>13</v>
      </c>
      <c r="D197" s="15" t="str">
        <f>IF(SUM('Test Sample Data'!D$3:D$98)&gt;10,IF(AND(ISNUMBER('Test Sample Data'!D196),'Test Sample Data'!D196&lt;$B$1,'Test Sample Data'!D196&gt;0),'Test Sample Data'!D196,$B$1),"")</f>
        <v/>
      </c>
      <c r="E197" s="15" t="str">
        <f>IF(SUM('Test Sample Data'!E$3:E$98)&gt;10,IF(AND(ISNUMBER('Test Sample Data'!E196),'Test Sample Data'!E196&lt;$B$1,'Test Sample Data'!E196&gt;0),'Test Sample Data'!E196,$B$1),"")</f>
        <v/>
      </c>
      <c r="F197" s="15" t="str">
        <f>IF(SUM('Test Sample Data'!F$3:F$98)&gt;10,IF(AND(ISNUMBER('Test Sample Data'!F196),'Test Sample Data'!F196&lt;$B$1,'Test Sample Data'!F196&gt;0),'Test Sample Data'!F196,$B$1),"")</f>
        <v/>
      </c>
      <c r="G197" s="15" t="str">
        <f>IF(SUM('Test Sample Data'!G$3:G$98)&gt;10,IF(AND(ISNUMBER('Test Sample Data'!G196),'Test Sample Data'!G196&lt;$B$1,'Test Sample Data'!G196&gt;0),'Test Sample Data'!G196,$B$1),"")</f>
        <v/>
      </c>
      <c r="H197" s="15" t="str">
        <f>IF(SUM('Test Sample Data'!H$3:H$98)&gt;10,IF(AND(ISNUMBER('Test Sample Data'!H196),'Test Sample Data'!H196&lt;$B$1,'Test Sample Data'!H196&gt;0),'Test Sample Data'!H196,$B$1),"")</f>
        <v/>
      </c>
      <c r="I197" s="15" t="str">
        <f>IF(SUM('Test Sample Data'!I$3:I$98)&gt;10,IF(AND(ISNUMBER('Test Sample Data'!I196),'Test Sample Data'!I196&lt;$B$1,'Test Sample Data'!I196&gt;0),'Test Sample Data'!I196,$B$1),"")</f>
        <v/>
      </c>
      <c r="J197" s="15" t="str">
        <f>IF(SUM('Test Sample Data'!J$3:J$98)&gt;10,IF(AND(ISNUMBER('Test Sample Data'!J196),'Test Sample Data'!J196&lt;$B$1,'Test Sample Data'!J196&gt;0),'Test Sample Data'!J196,$B$1),"")</f>
        <v/>
      </c>
      <c r="K197" s="15" t="str">
        <f>IF(SUM('Test Sample Data'!K$3:K$98)&gt;10,IF(AND(ISNUMBER('Test Sample Data'!K196),'Test Sample Data'!K196&lt;$B$1,'Test Sample Data'!K196&gt;0),'Test Sample Data'!K196,$B$1),"")</f>
        <v/>
      </c>
      <c r="L197" s="15" t="str">
        <f>IF(SUM('Test Sample Data'!L$3:L$98)&gt;10,IF(AND(ISNUMBER('Test Sample Data'!L196),'Test Sample Data'!L196&lt;$B$1,'Test Sample Data'!L196&gt;0),'Test Sample Data'!L196,$B$1),"")</f>
        <v/>
      </c>
      <c r="M197" s="15" t="str">
        <f>IF(SUM('Test Sample Data'!M$3:M$98)&gt;10,IF(AND(ISNUMBER('Test Sample Data'!M196),'Test Sample Data'!M196&lt;$B$1,'Test Sample Data'!M196&gt;0),'Test Sample Data'!M196,$B$1),"")</f>
        <v/>
      </c>
      <c r="N197" s="15" t="str">
        <f>'Gene Table'!D196</f>
        <v>NM_030578</v>
      </c>
      <c r="O197" s="14" t="s">
        <v>13</v>
      </c>
      <c r="P197" s="15" t="str">
        <f>IF(SUM('Control Sample Data'!D$3:D$98)&gt;10,IF(AND(ISNUMBER('Control Sample Data'!D196),'Control Sample Data'!D196&lt;$B$1,'Control Sample Data'!D196&gt;0),'Control Sample Data'!D196,$B$1),"")</f>
        <v/>
      </c>
      <c r="Q197" s="15" t="str">
        <f>IF(SUM('Control Sample Data'!E$3:E$98)&gt;10,IF(AND(ISNUMBER('Control Sample Data'!E196),'Control Sample Data'!E196&lt;$B$1,'Control Sample Data'!E196&gt;0),'Control Sample Data'!E196,$B$1),"")</f>
        <v/>
      </c>
      <c r="R197" s="15" t="str">
        <f>IF(SUM('Control Sample Data'!F$3:F$98)&gt;10,IF(AND(ISNUMBER('Control Sample Data'!F196),'Control Sample Data'!F196&lt;$B$1,'Control Sample Data'!F196&gt;0),'Control Sample Data'!F196,$B$1),"")</f>
        <v/>
      </c>
      <c r="S197" s="15" t="str">
        <f>IF(SUM('Control Sample Data'!G$3:G$98)&gt;10,IF(AND(ISNUMBER('Control Sample Data'!G196),'Control Sample Data'!G196&lt;$B$1,'Control Sample Data'!G196&gt;0),'Control Sample Data'!G196,$B$1),"")</f>
        <v/>
      </c>
      <c r="T197" s="15" t="str">
        <f>IF(SUM('Control Sample Data'!H$3:H$98)&gt;10,IF(AND(ISNUMBER('Control Sample Data'!H196),'Control Sample Data'!H196&lt;$B$1,'Control Sample Data'!H196&gt;0),'Control Sample Data'!H196,$B$1),"")</f>
        <v/>
      </c>
      <c r="U197" s="15" t="str">
        <f>IF(SUM('Control Sample Data'!I$3:I$98)&gt;10,IF(AND(ISNUMBER('Control Sample Data'!I196),'Control Sample Data'!I196&lt;$B$1,'Control Sample Data'!I196&gt;0),'Control Sample Data'!I196,$B$1),"")</f>
        <v/>
      </c>
      <c r="V197" s="15" t="str">
        <f>IF(SUM('Control Sample Data'!J$3:J$98)&gt;10,IF(AND(ISNUMBER('Control Sample Data'!J196),'Control Sample Data'!J196&lt;$B$1,'Control Sample Data'!J196&gt;0),'Control Sample Data'!J196,$B$1),"")</f>
        <v/>
      </c>
      <c r="W197" s="15" t="str">
        <f>IF(SUM('Control Sample Data'!K$3:K$98)&gt;10,IF(AND(ISNUMBER('Control Sample Data'!K196),'Control Sample Data'!K196&lt;$B$1,'Control Sample Data'!K196&gt;0),'Control Sample Data'!K196,$B$1),"")</f>
        <v/>
      </c>
      <c r="X197" s="15" t="str">
        <f>IF(SUM('Control Sample Data'!L$3:L$98)&gt;10,IF(AND(ISNUMBER('Control Sample Data'!L196),'Control Sample Data'!L196&lt;$B$1,'Control Sample Data'!L196&gt;0),'Control Sample Data'!L196,$B$1),"")</f>
        <v/>
      </c>
      <c r="Y197" s="15" t="str">
        <f>IF(SUM('Control Sample Data'!M$3:M$98)&gt;10,IF(AND(ISNUMBER('Control Sample Data'!M196),'Control Sample Data'!M196&lt;$B$1,'Control Sample Data'!M196&gt;0),'Control Sample Data'!M196,$B$1),"")</f>
        <v/>
      </c>
      <c r="Z197" s="36" t="str">
        <f>IF(ISERROR(VLOOKUP('Choose Housekeeping Genes'!$C4,Calculations!$C$196:$M$291,2,0)),"",VLOOKUP('Choose Housekeeping Genes'!$C4,Calculations!$C$196:$M$291,2,0))</f>
        <v/>
      </c>
      <c r="AA197" s="36" t="str">
        <f>IF(ISERROR(VLOOKUP('Choose Housekeeping Genes'!$C4,Calculations!$C$196:$M$291,3,0)),"",VLOOKUP('Choose Housekeeping Genes'!$C4,Calculations!$C$196:$M$291,3,0))</f>
        <v/>
      </c>
      <c r="AB197" s="36" t="str">
        <f>IF(ISERROR(VLOOKUP('Choose Housekeeping Genes'!$C4,Calculations!$C$196:$M$291,4,0)),"",VLOOKUP('Choose Housekeeping Genes'!$C4,Calculations!$C$196:$M$291,4,0))</f>
        <v/>
      </c>
      <c r="AC197" s="36" t="str">
        <f>IF(ISERROR(VLOOKUP('Choose Housekeeping Genes'!$C4,Calculations!$C$196:$M$291,5,0)),"",VLOOKUP('Choose Housekeeping Genes'!$C4,Calculations!$C$196:$M$291,5,0))</f>
        <v/>
      </c>
      <c r="AD197" s="36" t="str">
        <f>IF(ISERROR(VLOOKUP('Choose Housekeeping Genes'!$C4,Calculations!$C$196:$M$291,6,0)),"",VLOOKUP('Choose Housekeeping Genes'!$C4,Calculations!$C$196:$M$291,6,0))</f>
        <v/>
      </c>
      <c r="AE197" s="36" t="str">
        <f>IF(ISERROR(VLOOKUP('Choose Housekeeping Genes'!$C4,Calculations!$C$196:$M$291,7,0)),"",VLOOKUP('Choose Housekeeping Genes'!$C4,Calculations!$C$196:$M$291,7,0))</f>
        <v/>
      </c>
      <c r="AF197" s="36" t="str">
        <f>IF(ISERROR(VLOOKUP('Choose Housekeeping Genes'!$C4,Calculations!$C$196:$M$291,8,0)),"",VLOOKUP('Choose Housekeeping Genes'!$C4,Calculations!$C$196:$M$291,8,0))</f>
        <v/>
      </c>
      <c r="AG197" s="36" t="str">
        <f>IF(ISERROR(VLOOKUP('Choose Housekeeping Genes'!$C4,Calculations!$C$196:$M$291,9,0)),"",VLOOKUP('Choose Housekeeping Genes'!$C4,Calculations!$C$196:$M$291,9,0))</f>
        <v/>
      </c>
      <c r="AH197" s="36" t="str">
        <f>IF(ISERROR(VLOOKUP('Choose Housekeeping Genes'!$C4,Calculations!$C$196:$M$291,10,0)),"",VLOOKUP('Choose Housekeeping Genes'!$C4,Calculations!$C$196:$M$291,10,0))</f>
        <v/>
      </c>
      <c r="AI197" s="36" t="str">
        <f>IF(ISERROR(VLOOKUP('Choose Housekeeping Genes'!$C4,Calculations!$C$196:$M$291,11,0)),"",VLOOKUP('Choose Housekeeping Genes'!$C4,Calculations!$C$196:$M$291,11,0))</f>
        <v/>
      </c>
      <c r="AJ197" s="36" t="str">
        <f>IF(ISERROR(VLOOKUP('Choose Housekeeping Genes'!$C4,Calculations!$C$196:$AB$291,14,0)),"",VLOOKUP('Choose Housekeeping Genes'!$C4,Calculations!$C$196:$AB$291,14,0))</f>
        <v/>
      </c>
      <c r="AK197" s="36" t="str">
        <f>IF(ISERROR(VLOOKUP('Choose Housekeeping Genes'!$C4,Calculations!$C$196:$AB$291,15,0)),"",VLOOKUP('Choose Housekeeping Genes'!$C4,Calculations!$C$196:$AB$291,15,0))</f>
        <v/>
      </c>
      <c r="AL197" s="36" t="str">
        <f>IF(ISERROR(VLOOKUP('Choose Housekeeping Genes'!$C4,Calculations!$C$196:$AB$291,16,0)),"",VLOOKUP('Choose Housekeeping Genes'!$C4,Calculations!$C$196:$AB$291,16,0))</f>
        <v/>
      </c>
      <c r="AM197" s="36" t="str">
        <f>IF(ISERROR(VLOOKUP('Choose Housekeeping Genes'!$C4,Calculations!$C$196:$AB$291,17,0)),"",VLOOKUP('Choose Housekeeping Genes'!$C4,Calculations!$C$196:$AB$291,17,0))</f>
        <v/>
      </c>
      <c r="AN197" s="36" t="str">
        <f>IF(ISERROR(VLOOKUP('Choose Housekeeping Genes'!$C4,Calculations!$C$196:$AB$291,18,0)),"",VLOOKUP('Choose Housekeeping Genes'!$C4,Calculations!$C$196:$AB$291,18,0))</f>
        <v/>
      </c>
      <c r="AO197" s="36" t="str">
        <f>IF(ISERROR(VLOOKUP('Choose Housekeeping Genes'!$C4,Calculations!$C$196:$AB$291,19,0)),"",VLOOKUP('Choose Housekeeping Genes'!$C4,Calculations!$C$196:$AB$291,19,0))</f>
        <v/>
      </c>
      <c r="AP197" s="36" t="str">
        <f>IF(ISERROR(VLOOKUP('Choose Housekeeping Genes'!$C4,Calculations!$C$196:$AB$291,20,0)),"",VLOOKUP('Choose Housekeeping Genes'!$C4,Calculations!$C$196:$AB$291,20,0))</f>
        <v/>
      </c>
      <c r="AQ197" s="36" t="str">
        <f>IF(ISERROR(VLOOKUP('Choose Housekeeping Genes'!$C4,Calculations!$C$196:$AB$291,21,0)),"",VLOOKUP('Choose Housekeeping Genes'!$C4,Calculations!$C$196:$AB$291,21,0))</f>
        <v/>
      </c>
      <c r="AR197" s="36" t="str">
        <f>IF(ISERROR(VLOOKUP('Choose Housekeeping Genes'!$C4,Calculations!$C$196:$AB$291,22,0)),"",VLOOKUP('Choose Housekeeping Genes'!$C4,Calculations!$C$196:$AB$291,22,0))</f>
        <v/>
      </c>
      <c r="AS197" s="36" t="str">
        <f>IF(ISERROR(VLOOKUP('Choose Housekeeping Genes'!$C4,Calculations!$C$196:$AB$291,23,0)),"",VLOOKUP('Choose Housekeeping Genes'!$C4,Calculations!$C$196:$AB$291,23,0))</f>
        <v/>
      </c>
      <c r="AT197" s="34" t="str">
        <f t="shared" si="182"/>
        <v/>
      </c>
      <c r="AU197" s="34" t="str">
        <f t="shared" si="183"/>
        <v/>
      </c>
      <c r="AV197" s="34" t="str">
        <f t="shared" si="184"/>
        <v/>
      </c>
      <c r="AW197" s="34" t="str">
        <f t="shared" si="185"/>
        <v/>
      </c>
      <c r="AX197" s="34" t="str">
        <f t="shared" si="186"/>
        <v/>
      </c>
      <c r="AY197" s="34" t="str">
        <f t="shared" si="187"/>
        <v/>
      </c>
      <c r="AZ197" s="34" t="str">
        <f t="shared" si="188"/>
        <v/>
      </c>
      <c r="BA197" s="34" t="str">
        <f t="shared" si="189"/>
        <v/>
      </c>
      <c r="BB197" s="34" t="str">
        <f t="shared" si="190"/>
        <v/>
      </c>
      <c r="BC197" s="34" t="str">
        <f t="shared" si="191"/>
        <v/>
      </c>
      <c r="BD197" s="34" t="str">
        <f t="shared" ref="BD197:BD260" si="193">IF(ISERROR(P197-AJ$218),"",P197-AJ$218)</f>
        <v/>
      </c>
      <c r="BE197" s="34" t="str">
        <f t="shared" ref="BE197:BE260" si="194">IF(ISERROR(Q197-AK$218),"",Q197-AK$218)</f>
        <v/>
      </c>
      <c r="BF197" s="34" t="str">
        <f t="shared" ref="BF197:BF260" si="195">IF(ISERROR(R197-AL$218),"",R197-AL$218)</f>
        <v/>
      </c>
      <c r="BG197" s="34" t="str">
        <f t="shared" ref="BG197:BG260" si="196">IF(ISERROR(S197-AM$218),"",S197-AM$218)</f>
        <v/>
      </c>
      <c r="BH197" s="34" t="str">
        <f t="shared" ref="BH197:BH260" si="197">IF(ISERROR(T197-AN$218),"",T197-AN$218)</f>
        <v/>
      </c>
      <c r="BI197" s="34" t="str">
        <f t="shared" ref="BI197:BI260" si="198">IF(ISERROR(U197-AO$218),"",U197-AO$218)</f>
        <v/>
      </c>
      <c r="BJ197" s="34" t="str">
        <f t="shared" ref="BJ197:BJ260" si="199">IF(ISERROR(V197-AP$218),"",V197-AP$218)</f>
        <v/>
      </c>
      <c r="BK197" s="34" t="str">
        <f t="shared" ref="BK197:BK260" si="200">IF(ISERROR(W197-AQ$218),"",W197-AQ$218)</f>
        <v/>
      </c>
      <c r="BL197" s="34" t="str">
        <f t="shared" ref="BL197:BL260" si="201">IF(ISERROR(X197-AR$218),"",X197-AR$218)</f>
        <v/>
      </c>
      <c r="BM197" s="34" t="str">
        <f t="shared" ref="BM197:BM260" si="202">IF(ISERROR(Y197-AS$218),"",Y197-AS$218)</f>
        <v/>
      </c>
      <c r="BN197" s="36" t="e">
        <f t="shared" si="170"/>
        <v>#DIV/0!</v>
      </c>
      <c r="BO197" s="36" t="e">
        <f t="shared" si="171"/>
        <v>#DIV/0!</v>
      </c>
      <c r="BP197" s="37" t="str">
        <f t="shared" ref="BP197:BP260" si="203">IF(ISNUMBER(AT197),POWER(2,-AT197),"")</f>
        <v/>
      </c>
      <c r="BQ197" s="37" t="str">
        <f t="shared" ref="BQ197:BQ260" si="204">IF(ISNUMBER(AU197),POWER(2,-AU197),"")</f>
        <v/>
      </c>
      <c r="BR197" s="37" t="str">
        <f t="shared" ref="BR197:BR260" si="205">IF(ISNUMBER(AV197),POWER(2,-AV197),"")</f>
        <v/>
      </c>
      <c r="BS197" s="37" t="str">
        <f t="shared" ref="BS197:BS260" si="206">IF(ISNUMBER(AW197),POWER(2,-AW197),"")</f>
        <v/>
      </c>
      <c r="BT197" s="37" t="str">
        <f t="shared" ref="BT197:BT260" si="207">IF(ISNUMBER(AX197),POWER(2,-AX197),"")</f>
        <v/>
      </c>
      <c r="BU197" s="37" t="str">
        <f t="shared" ref="BU197:BU260" si="208">IF(ISNUMBER(AY197),POWER(2,-AY197),"")</f>
        <v/>
      </c>
      <c r="BV197" s="37" t="str">
        <f t="shared" ref="BV197:BV260" si="209">IF(ISNUMBER(AZ197),POWER(2,-AZ197),"")</f>
        <v/>
      </c>
      <c r="BW197" s="37" t="str">
        <f t="shared" ref="BW197:BW260" si="210">IF(ISNUMBER(BA197),POWER(2,-BA197),"")</f>
        <v/>
      </c>
      <c r="BX197" s="37" t="str">
        <f t="shared" ref="BX197:BX260" si="211">IF(ISNUMBER(BB197),POWER(2,-BB197),"")</f>
        <v/>
      </c>
      <c r="BY197" s="37" t="str">
        <f t="shared" ref="BY197:BY260" si="212">IF(ISNUMBER(BC197),POWER(2,-BC197),"")</f>
        <v/>
      </c>
      <c r="BZ197" s="37" t="str">
        <f t="shared" ref="BZ197:BZ260" si="213">IF(ISNUMBER(BD197),POWER(2,-BD197),"")</f>
        <v/>
      </c>
      <c r="CA197" s="37" t="str">
        <f t="shared" ref="CA197:CA260" si="214">IF(ISNUMBER(BE197),POWER(2,-BE197),"")</f>
        <v/>
      </c>
      <c r="CB197" s="37" t="str">
        <f t="shared" ref="CB197:CB260" si="215">IF(ISNUMBER(BF197),POWER(2,-BF197),"")</f>
        <v/>
      </c>
      <c r="CC197" s="37" t="str">
        <f t="shared" ref="CC197:CC260" si="216">IF(ISNUMBER(BG197),POWER(2,-BG197),"")</f>
        <v/>
      </c>
      <c r="CD197" s="37" t="str">
        <f t="shared" ref="CD197:CD260" si="217">IF(ISNUMBER(BH197),POWER(2,-BH197),"")</f>
        <v/>
      </c>
      <c r="CE197" s="37" t="str">
        <f t="shared" ref="CE197:CE260" si="218">IF(ISNUMBER(BI197),POWER(2,-BI197),"")</f>
        <v/>
      </c>
      <c r="CF197" s="37" t="str">
        <f t="shared" ref="CF197:CF260" si="219">IF(ISNUMBER(BJ197),POWER(2,-BJ197),"")</f>
        <v/>
      </c>
      <c r="CG197" s="37" t="str">
        <f t="shared" ref="CG197:CG260" si="220">IF(ISNUMBER(BK197),POWER(2,-BK197),"")</f>
        <v/>
      </c>
      <c r="CH197" s="37" t="str">
        <f t="shared" ref="CH197:CH260" si="221">IF(ISNUMBER(BL197),POWER(2,-BL197),"")</f>
        <v/>
      </c>
      <c r="CI197" s="37" t="str">
        <f t="shared" ref="CI197:CI260" si="222">IF(ISNUMBER(BM197),POWER(2,-BM197),"")</f>
        <v/>
      </c>
    </row>
    <row r="198" spans="1:87">
      <c r="A198" s="16"/>
      <c r="B198" s="14" t="str">
        <f>'Gene Table'!D197</f>
        <v>NM_001042529</v>
      </c>
      <c r="C198" s="14" t="s">
        <v>17</v>
      </c>
      <c r="D198" s="15" t="str">
        <f>IF(SUM('Test Sample Data'!D$3:D$98)&gt;10,IF(AND(ISNUMBER('Test Sample Data'!D197),'Test Sample Data'!D197&lt;$B$1,'Test Sample Data'!D197&gt;0),'Test Sample Data'!D197,$B$1),"")</f>
        <v/>
      </c>
      <c r="E198" s="15" t="str">
        <f>IF(SUM('Test Sample Data'!E$3:E$98)&gt;10,IF(AND(ISNUMBER('Test Sample Data'!E197),'Test Sample Data'!E197&lt;$B$1,'Test Sample Data'!E197&gt;0),'Test Sample Data'!E197,$B$1),"")</f>
        <v/>
      </c>
      <c r="F198" s="15" t="str">
        <f>IF(SUM('Test Sample Data'!F$3:F$98)&gt;10,IF(AND(ISNUMBER('Test Sample Data'!F197),'Test Sample Data'!F197&lt;$B$1,'Test Sample Data'!F197&gt;0),'Test Sample Data'!F197,$B$1),"")</f>
        <v/>
      </c>
      <c r="G198" s="15" t="str">
        <f>IF(SUM('Test Sample Data'!G$3:G$98)&gt;10,IF(AND(ISNUMBER('Test Sample Data'!G197),'Test Sample Data'!G197&lt;$B$1,'Test Sample Data'!G197&gt;0),'Test Sample Data'!G197,$B$1),"")</f>
        <v/>
      </c>
      <c r="H198" s="15" t="str">
        <f>IF(SUM('Test Sample Data'!H$3:H$98)&gt;10,IF(AND(ISNUMBER('Test Sample Data'!H197),'Test Sample Data'!H197&lt;$B$1,'Test Sample Data'!H197&gt;0),'Test Sample Data'!H197,$B$1),"")</f>
        <v/>
      </c>
      <c r="I198" s="15" t="str">
        <f>IF(SUM('Test Sample Data'!I$3:I$98)&gt;10,IF(AND(ISNUMBER('Test Sample Data'!I197),'Test Sample Data'!I197&lt;$B$1,'Test Sample Data'!I197&gt;0),'Test Sample Data'!I197,$B$1),"")</f>
        <v/>
      </c>
      <c r="J198" s="15" t="str">
        <f>IF(SUM('Test Sample Data'!J$3:J$98)&gt;10,IF(AND(ISNUMBER('Test Sample Data'!J197),'Test Sample Data'!J197&lt;$B$1,'Test Sample Data'!J197&gt;0),'Test Sample Data'!J197,$B$1),"")</f>
        <v/>
      </c>
      <c r="K198" s="15" t="str">
        <f>IF(SUM('Test Sample Data'!K$3:K$98)&gt;10,IF(AND(ISNUMBER('Test Sample Data'!K197),'Test Sample Data'!K197&lt;$B$1,'Test Sample Data'!K197&gt;0),'Test Sample Data'!K197,$B$1),"")</f>
        <v/>
      </c>
      <c r="L198" s="15" t="str">
        <f>IF(SUM('Test Sample Data'!L$3:L$98)&gt;10,IF(AND(ISNUMBER('Test Sample Data'!L197),'Test Sample Data'!L197&lt;$B$1,'Test Sample Data'!L197&gt;0),'Test Sample Data'!L197,$B$1),"")</f>
        <v/>
      </c>
      <c r="M198" s="15" t="str">
        <f>IF(SUM('Test Sample Data'!M$3:M$98)&gt;10,IF(AND(ISNUMBER('Test Sample Data'!M197),'Test Sample Data'!M197&lt;$B$1,'Test Sample Data'!M197&gt;0),'Test Sample Data'!M197,$B$1),"")</f>
        <v/>
      </c>
      <c r="N198" s="15" t="str">
        <f>'Gene Table'!D197</f>
        <v>NM_001042529</v>
      </c>
      <c r="O198" s="14" t="s">
        <v>17</v>
      </c>
      <c r="P198" s="15" t="str">
        <f>IF(SUM('Control Sample Data'!D$3:D$98)&gt;10,IF(AND(ISNUMBER('Control Sample Data'!D197),'Control Sample Data'!D197&lt;$B$1,'Control Sample Data'!D197&gt;0),'Control Sample Data'!D197,$B$1),"")</f>
        <v/>
      </c>
      <c r="Q198" s="15" t="str">
        <f>IF(SUM('Control Sample Data'!E$3:E$98)&gt;10,IF(AND(ISNUMBER('Control Sample Data'!E197),'Control Sample Data'!E197&lt;$B$1,'Control Sample Data'!E197&gt;0),'Control Sample Data'!E197,$B$1),"")</f>
        <v/>
      </c>
      <c r="R198" s="15" t="str">
        <f>IF(SUM('Control Sample Data'!F$3:F$98)&gt;10,IF(AND(ISNUMBER('Control Sample Data'!F197),'Control Sample Data'!F197&lt;$B$1,'Control Sample Data'!F197&gt;0),'Control Sample Data'!F197,$B$1),"")</f>
        <v/>
      </c>
      <c r="S198" s="15" t="str">
        <f>IF(SUM('Control Sample Data'!G$3:G$98)&gt;10,IF(AND(ISNUMBER('Control Sample Data'!G197),'Control Sample Data'!G197&lt;$B$1,'Control Sample Data'!G197&gt;0),'Control Sample Data'!G197,$B$1),"")</f>
        <v/>
      </c>
      <c r="T198" s="15" t="str">
        <f>IF(SUM('Control Sample Data'!H$3:H$98)&gt;10,IF(AND(ISNUMBER('Control Sample Data'!H197),'Control Sample Data'!H197&lt;$B$1,'Control Sample Data'!H197&gt;0),'Control Sample Data'!H197,$B$1),"")</f>
        <v/>
      </c>
      <c r="U198" s="15" t="str">
        <f>IF(SUM('Control Sample Data'!I$3:I$98)&gt;10,IF(AND(ISNUMBER('Control Sample Data'!I197),'Control Sample Data'!I197&lt;$B$1,'Control Sample Data'!I197&gt;0),'Control Sample Data'!I197,$B$1),"")</f>
        <v/>
      </c>
      <c r="V198" s="15" t="str">
        <f>IF(SUM('Control Sample Data'!J$3:J$98)&gt;10,IF(AND(ISNUMBER('Control Sample Data'!J197),'Control Sample Data'!J197&lt;$B$1,'Control Sample Data'!J197&gt;0),'Control Sample Data'!J197,$B$1),"")</f>
        <v/>
      </c>
      <c r="W198" s="15" t="str">
        <f>IF(SUM('Control Sample Data'!K$3:K$98)&gt;10,IF(AND(ISNUMBER('Control Sample Data'!K197),'Control Sample Data'!K197&lt;$B$1,'Control Sample Data'!K197&gt;0),'Control Sample Data'!K197,$B$1),"")</f>
        <v/>
      </c>
      <c r="X198" s="15" t="str">
        <f>IF(SUM('Control Sample Data'!L$3:L$98)&gt;10,IF(AND(ISNUMBER('Control Sample Data'!L197),'Control Sample Data'!L197&lt;$B$1,'Control Sample Data'!L197&gt;0),'Control Sample Data'!L197,$B$1),"")</f>
        <v/>
      </c>
      <c r="Y198" s="15" t="str">
        <f>IF(SUM('Control Sample Data'!M$3:M$98)&gt;10,IF(AND(ISNUMBER('Control Sample Data'!M197),'Control Sample Data'!M197&lt;$B$1,'Control Sample Data'!M197&gt;0),'Control Sample Data'!M197,$B$1),"")</f>
        <v/>
      </c>
      <c r="Z198" s="36" t="str">
        <f>IF(ISERROR(VLOOKUP('Choose Housekeeping Genes'!$C5,Calculations!$C$196:$M$291,2,0)),"",VLOOKUP('Choose Housekeeping Genes'!$C5,Calculations!$C$196:$M$291,2,0))</f>
        <v/>
      </c>
      <c r="AA198" s="36" t="str">
        <f>IF(ISERROR(VLOOKUP('Choose Housekeeping Genes'!$C5,Calculations!$C$196:$M$291,3,0)),"",VLOOKUP('Choose Housekeeping Genes'!$C5,Calculations!$C$196:$M$291,3,0))</f>
        <v/>
      </c>
      <c r="AB198" s="36" t="str">
        <f>IF(ISERROR(VLOOKUP('Choose Housekeeping Genes'!$C5,Calculations!$C$196:$M$291,4,0)),"",VLOOKUP('Choose Housekeeping Genes'!$C5,Calculations!$C$196:$M$291,4,0))</f>
        <v/>
      </c>
      <c r="AC198" s="36" t="str">
        <f>IF(ISERROR(VLOOKUP('Choose Housekeeping Genes'!$C5,Calculations!$C$196:$M$291,5,0)),"",VLOOKUP('Choose Housekeeping Genes'!$C5,Calculations!$C$196:$M$291,5,0))</f>
        <v/>
      </c>
      <c r="AD198" s="36" t="str">
        <f>IF(ISERROR(VLOOKUP('Choose Housekeeping Genes'!$C5,Calculations!$C$196:$M$291,6,0)),"",VLOOKUP('Choose Housekeeping Genes'!$C5,Calculations!$C$196:$M$291,6,0))</f>
        <v/>
      </c>
      <c r="AE198" s="36" t="str">
        <f>IF(ISERROR(VLOOKUP('Choose Housekeeping Genes'!$C5,Calculations!$C$196:$M$291,7,0)),"",VLOOKUP('Choose Housekeeping Genes'!$C5,Calculations!$C$196:$M$291,7,0))</f>
        <v/>
      </c>
      <c r="AF198" s="36" t="str">
        <f>IF(ISERROR(VLOOKUP('Choose Housekeeping Genes'!$C5,Calculations!$C$196:$M$291,8,0)),"",VLOOKUP('Choose Housekeeping Genes'!$C5,Calculations!$C$196:$M$291,8,0))</f>
        <v/>
      </c>
      <c r="AG198" s="36" t="str">
        <f>IF(ISERROR(VLOOKUP('Choose Housekeeping Genes'!$C5,Calculations!$C$196:$M$291,9,0)),"",VLOOKUP('Choose Housekeeping Genes'!$C5,Calculations!$C$196:$M$291,9,0))</f>
        <v/>
      </c>
      <c r="AH198" s="36" t="str">
        <f>IF(ISERROR(VLOOKUP('Choose Housekeeping Genes'!$C5,Calculations!$C$196:$M$291,10,0)),"",VLOOKUP('Choose Housekeeping Genes'!$C5,Calculations!$C$196:$M$291,10,0))</f>
        <v/>
      </c>
      <c r="AI198" s="36" t="str">
        <f>IF(ISERROR(VLOOKUP('Choose Housekeeping Genes'!$C5,Calculations!$C$196:$M$291,11,0)),"",VLOOKUP('Choose Housekeeping Genes'!$C5,Calculations!$C$196:$M$291,11,0))</f>
        <v/>
      </c>
      <c r="AJ198" s="36" t="str">
        <f>IF(ISERROR(VLOOKUP('Choose Housekeeping Genes'!$C5,Calculations!$C$196:$AB$291,14,0)),"",VLOOKUP('Choose Housekeeping Genes'!$C5,Calculations!$C$196:$AB$291,14,0))</f>
        <v/>
      </c>
      <c r="AK198" s="36" t="str">
        <f>IF(ISERROR(VLOOKUP('Choose Housekeeping Genes'!$C5,Calculations!$C$196:$AB$291,15,0)),"",VLOOKUP('Choose Housekeeping Genes'!$C5,Calculations!$C$196:$AB$291,15,0))</f>
        <v/>
      </c>
      <c r="AL198" s="36" t="str">
        <f>IF(ISERROR(VLOOKUP('Choose Housekeeping Genes'!$C5,Calculations!$C$196:$AB$291,16,0)),"",VLOOKUP('Choose Housekeeping Genes'!$C5,Calculations!$C$196:$AB$291,16,0))</f>
        <v/>
      </c>
      <c r="AM198" s="36" t="str">
        <f>IF(ISERROR(VLOOKUP('Choose Housekeeping Genes'!$C5,Calculations!$C$196:$AB$291,17,0)),"",VLOOKUP('Choose Housekeeping Genes'!$C5,Calculations!$C$196:$AB$291,17,0))</f>
        <v/>
      </c>
      <c r="AN198" s="36" t="str">
        <f>IF(ISERROR(VLOOKUP('Choose Housekeeping Genes'!$C5,Calculations!$C$196:$AB$291,18,0)),"",VLOOKUP('Choose Housekeeping Genes'!$C5,Calculations!$C$196:$AB$291,18,0))</f>
        <v/>
      </c>
      <c r="AO198" s="36" t="str">
        <f>IF(ISERROR(VLOOKUP('Choose Housekeeping Genes'!$C5,Calculations!$C$196:$AB$291,19,0)),"",VLOOKUP('Choose Housekeeping Genes'!$C5,Calculations!$C$196:$AB$291,19,0))</f>
        <v/>
      </c>
      <c r="AP198" s="36" t="str">
        <f>IF(ISERROR(VLOOKUP('Choose Housekeeping Genes'!$C5,Calculations!$C$196:$AB$291,20,0)),"",VLOOKUP('Choose Housekeeping Genes'!$C5,Calculations!$C$196:$AB$291,20,0))</f>
        <v/>
      </c>
      <c r="AQ198" s="36" t="str">
        <f>IF(ISERROR(VLOOKUP('Choose Housekeeping Genes'!$C5,Calculations!$C$196:$AB$291,21,0)),"",VLOOKUP('Choose Housekeeping Genes'!$C5,Calculations!$C$196:$AB$291,21,0))</f>
        <v/>
      </c>
      <c r="AR198" s="36" t="str">
        <f>IF(ISERROR(VLOOKUP('Choose Housekeeping Genes'!$C5,Calculations!$C$196:$AB$291,22,0)),"",VLOOKUP('Choose Housekeeping Genes'!$C5,Calculations!$C$196:$AB$291,22,0))</f>
        <v/>
      </c>
      <c r="AS198" s="36" t="str">
        <f>IF(ISERROR(VLOOKUP('Choose Housekeeping Genes'!$C5,Calculations!$C$196:$AB$291,23,0)),"",VLOOKUP('Choose Housekeeping Genes'!$C5,Calculations!$C$196:$AB$291,23,0))</f>
        <v/>
      </c>
      <c r="AT198" s="34" t="str">
        <f t="shared" si="182"/>
        <v/>
      </c>
      <c r="AU198" s="34" t="str">
        <f t="shared" si="183"/>
        <v/>
      </c>
      <c r="AV198" s="34" t="str">
        <f t="shared" si="184"/>
        <v/>
      </c>
      <c r="AW198" s="34" t="str">
        <f t="shared" si="185"/>
        <v/>
      </c>
      <c r="AX198" s="34" t="str">
        <f t="shared" si="186"/>
        <v/>
      </c>
      <c r="AY198" s="34" t="str">
        <f t="shared" si="187"/>
        <v/>
      </c>
      <c r="AZ198" s="34" t="str">
        <f t="shared" si="188"/>
        <v/>
      </c>
      <c r="BA198" s="34" t="str">
        <f t="shared" si="189"/>
        <v/>
      </c>
      <c r="BB198" s="34" t="str">
        <f t="shared" si="190"/>
        <v/>
      </c>
      <c r="BC198" s="34" t="str">
        <f t="shared" si="191"/>
        <v/>
      </c>
      <c r="BD198" s="34" t="str">
        <f t="shared" si="193"/>
        <v/>
      </c>
      <c r="BE198" s="34" t="str">
        <f t="shared" si="194"/>
        <v/>
      </c>
      <c r="BF198" s="34" t="str">
        <f t="shared" si="195"/>
        <v/>
      </c>
      <c r="BG198" s="34" t="str">
        <f t="shared" si="196"/>
        <v/>
      </c>
      <c r="BH198" s="34" t="str">
        <f t="shared" si="197"/>
        <v/>
      </c>
      <c r="BI198" s="34" t="str">
        <f t="shared" si="198"/>
        <v/>
      </c>
      <c r="BJ198" s="34" t="str">
        <f t="shared" si="199"/>
        <v/>
      </c>
      <c r="BK198" s="34" t="str">
        <f t="shared" si="200"/>
        <v/>
      </c>
      <c r="BL198" s="34" t="str">
        <f t="shared" si="201"/>
        <v/>
      </c>
      <c r="BM198" s="34" t="str">
        <f t="shared" si="202"/>
        <v/>
      </c>
      <c r="BN198" s="36" t="e">
        <f t="shared" si="170"/>
        <v>#DIV/0!</v>
      </c>
      <c r="BO198" s="36" t="e">
        <f t="shared" si="171"/>
        <v>#DIV/0!</v>
      </c>
      <c r="BP198" s="37" t="str">
        <f t="shared" si="203"/>
        <v/>
      </c>
      <c r="BQ198" s="37" t="str">
        <f t="shared" si="204"/>
        <v/>
      </c>
      <c r="BR198" s="37" t="str">
        <f t="shared" si="205"/>
        <v/>
      </c>
      <c r="BS198" s="37" t="str">
        <f t="shared" si="206"/>
        <v/>
      </c>
      <c r="BT198" s="37" t="str">
        <f t="shared" si="207"/>
        <v/>
      </c>
      <c r="BU198" s="37" t="str">
        <f t="shared" si="208"/>
        <v/>
      </c>
      <c r="BV198" s="37" t="str">
        <f t="shared" si="209"/>
        <v/>
      </c>
      <c r="BW198" s="37" t="str">
        <f t="shared" si="210"/>
        <v/>
      </c>
      <c r="BX198" s="37" t="str">
        <f t="shared" si="211"/>
        <v/>
      </c>
      <c r="BY198" s="37" t="str">
        <f t="shared" si="212"/>
        <v/>
      </c>
      <c r="BZ198" s="37" t="str">
        <f t="shared" si="213"/>
        <v/>
      </c>
      <c r="CA198" s="37" t="str">
        <f t="shared" si="214"/>
        <v/>
      </c>
      <c r="CB198" s="37" t="str">
        <f t="shared" si="215"/>
        <v/>
      </c>
      <c r="CC198" s="37" t="str">
        <f t="shared" si="216"/>
        <v/>
      </c>
      <c r="CD198" s="37" t="str">
        <f t="shared" si="217"/>
        <v/>
      </c>
      <c r="CE198" s="37" t="str">
        <f t="shared" si="218"/>
        <v/>
      </c>
      <c r="CF198" s="37" t="str">
        <f t="shared" si="219"/>
        <v/>
      </c>
      <c r="CG198" s="37" t="str">
        <f t="shared" si="220"/>
        <v/>
      </c>
      <c r="CH198" s="37" t="str">
        <f t="shared" si="221"/>
        <v/>
      </c>
      <c r="CI198" s="37" t="str">
        <f t="shared" si="222"/>
        <v/>
      </c>
    </row>
    <row r="199" spans="1:87">
      <c r="A199" s="16"/>
      <c r="B199" s="14" t="str">
        <f>'Gene Table'!D198</f>
        <v>NM_001742</v>
      </c>
      <c r="C199" s="14" t="s">
        <v>21</v>
      </c>
      <c r="D199" s="15" t="str">
        <f>IF(SUM('Test Sample Data'!D$3:D$98)&gt;10,IF(AND(ISNUMBER('Test Sample Data'!D198),'Test Sample Data'!D198&lt;$B$1,'Test Sample Data'!D198&gt;0),'Test Sample Data'!D198,$B$1),"")</f>
        <v/>
      </c>
      <c r="E199" s="15" t="str">
        <f>IF(SUM('Test Sample Data'!E$3:E$98)&gt;10,IF(AND(ISNUMBER('Test Sample Data'!E198),'Test Sample Data'!E198&lt;$B$1,'Test Sample Data'!E198&gt;0),'Test Sample Data'!E198,$B$1),"")</f>
        <v/>
      </c>
      <c r="F199" s="15" t="str">
        <f>IF(SUM('Test Sample Data'!F$3:F$98)&gt;10,IF(AND(ISNUMBER('Test Sample Data'!F198),'Test Sample Data'!F198&lt;$B$1,'Test Sample Data'!F198&gt;0),'Test Sample Data'!F198,$B$1),"")</f>
        <v/>
      </c>
      <c r="G199" s="15" t="str">
        <f>IF(SUM('Test Sample Data'!G$3:G$98)&gt;10,IF(AND(ISNUMBER('Test Sample Data'!G198),'Test Sample Data'!G198&lt;$B$1,'Test Sample Data'!G198&gt;0),'Test Sample Data'!G198,$B$1),"")</f>
        <v/>
      </c>
      <c r="H199" s="15" t="str">
        <f>IF(SUM('Test Sample Data'!H$3:H$98)&gt;10,IF(AND(ISNUMBER('Test Sample Data'!H198),'Test Sample Data'!H198&lt;$B$1,'Test Sample Data'!H198&gt;0),'Test Sample Data'!H198,$B$1),"")</f>
        <v/>
      </c>
      <c r="I199" s="15" t="str">
        <f>IF(SUM('Test Sample Data'!I$3:I$98)&gt;10,IF(AND(ISNUMBER('Test Sample Data'!I198),'Test Sample Data'!I198&lt;$B$1,'Test Sample Data'!I198&gt;0),'Test Sample Data'!I198,$B$1),"")</f>
        <v/>
      </c>
      <c r="J199" s="15" t="str">
        <f>IF(SUM('Test Sample Data'!J$3:J$98)&gt;10,IF(AND(ISNUMBER('Test Sample Data'!J198),'Test Sample Data'!J198&lt;$B$1,'Test Sample Data'!J198&gt;0),'Test Sample Data'!J198,$B$1),"")</f>
        <v/>
      </c>
      <c r="K199" s="15" t="str">
        <f>IF(SUM('Test Sample Data'!K$3:K$98)&gt;10,IF(AND(ISNUMBER('Test Sample Data'!K198),'Test Sample Data'!K198&lt;$B$1,'Test Sample Data'!K198&gt;0),'Test Sample Data'!K198,$B$1),"")</f>
        <v/>
      </c>
      <c r="L199" s="15" t="str">
        <f>IF(SUM('Test Sample Data'!L$3:L$98)&gt;10,IF(AND(ISNUMBER('Test Sample Data'!L198),'Test Sample Data'!L198&lt;$B$1,'Test Sample Data'!L198&gt;0),'Test Sample Data'!L198,$B$1),"")</f>
        <v/>
      </c>
      <c r="M199" s="15" t="str">
        <f>IF(SUM('Test Sample Data'!M$3:M$98)&gt;10,IF(AND(ISNUMBER('Test Sample Data'!M198),'Test Sample Data'!M198&lt;$B$1,'Test Sample Data'!M198&gt;0),'Test Sample Data'!M198,$B$1),"")</f>
        <v/>
      </c>
      <c r="N199" s="15" t="str">
        <f>'Gene Table'!D198</f>
        <v>NM_001742</v>
      </c>
      <c r="O199" s="14" t="s">
        <v>21</v>
      </c>
      <c r="P199" s="15" t="str">
        <f>IF(SUM('Control Sample Data'!D$3:D$98)&gt;10,IF(AND(ISNUMBER('Control Sample Data'!D198),'Control Sample Data'!D198&lt;$B$1,'Control Sample Data'!D198&gt;0),'Control Sample Data'!D198,$B$1),"")</f>
        <v/>
      </c>
      <c r="Q199" s="15" t="str">
        <f>IF(SUM('Control Sample Data'!E$3:E$98)&gt;10,IF(AND(ISNUMBER('Control Sample Data'!E198),'Control Sample Data'!E198&lt;$B$1,'Control Sample Data'!E198&gt;0),'Control Sample Data'!E198,$B$1),"")</f>
        <v/>
      </c>
      <c r="R199" s="15" t="str">
        <f>IF(SUM('Control Sample Data'!F$3:F$98)&gt;10,IF(AND(ISNUMBER('Control Sample Data'!F198),'Control Sample Data'!F198&lt;$B$1,'Control Sample Data'!F198&gt;0),'Control Sample Data'!F198,$B$1),"")</f>
        <v/>
      </c>
      <c r="S199" s="15" t="str">
        <f>IF(SUM('Control Sample Data'!G$3:G$98)&gt;10,IF(AND(ISNUMBER('Control Sample Data'!G198),'Control Sample Data'!G198&lt;$B$1,'Control Sample Data'!G198&gt;0),'Control Sample Data'!G198,$B$1),"")</f>
        <v/>
      </c>
      <c r="T199" s="15" t="str">
        <f>IF(SUM('Control Sample Data'!H$3:H$98)&gt;10,IF(AND(ISNUMBER('Control Sample Data'!H198),'Control Sample Data'!H198&lt;$B$1,'Control Sample Data'!H198&gt;0),'Control Sample Data'!H198,$B$1),"")</f>
        <v/>
      </c>
      <c r="U199" s="15" t="str">
        <f>IF(SUM('Control Sample Data'!I$3:I$98)&gt;10,IF(AND(ISNUMBER('Control Sample Data'!I198),'Control Sample Data'!I198&lt;$B$1,'Control Sample Data'!I198&gt;0),'Control Sample Data'!I198,$B$1),"")</f>
        <v/>
      </c>
      <c r="V199" s="15" t="str">
        <f>IF(SUM('Control Sample Data'!J$3:J$98)&gt;10,IF(AND(ISNUMBER('Control Sample Data'!J198),'Control Sample Data'!J198&lt;$B$1,'Control Sample Data'!J198&gt;0),'Control Sample Data'!J198,$B$1),"")</f>
        <v/>
      </c>
      <c r="W199" s="15" t="str">
        <f>IF(SUM('Control Sample Data'!K$3:K$98)&gt;10,IF(AND(ISNUMBER('Control Sample Data'!K198),'Control Sample Data'!K198&lt;$B$1,'Control Sample Data'!K198&gt;0),'Control Sample Data'!K198,$B$1),"")</f>
        <v/>
      </c>
      <c r="X199" s="15" t="str">
        <f>IF(SUM('Control Sample Data'!L$3:L$98)&gt;10,IF(AND(ISNUMBER('Control Sample Data'!L198),'Control Sample Data'!L198&lt;$B$1,'Control Sample Data'!L198&gt;0),'Control Sample Data'!L198,$B$1),"")</f>
        <v/>
      </c>
      <c r="Y199" s="15" t="str">
        <f>IF(SUM('Control Sample Data'!M$3:M$98)&gt;10,IF(AND(ISNUMBER('Control Sample Data'!M198),'Control Sample Data'!M198&lt;$B$1,'Control Sample Data'!M198&gt;0),'Control Sample Data'!M198,$B$1),"")</f>
        <v/>
      </c>
      <c r="Z199" s="36" t="str">
        <f>IF(ISERROR(VLOOKUP('Choose Housekeeping Genes'!$C6,Calculations!$C$196:$M$291,2,0)),"",VLOOKUP('Choose Housekeeping Genes'!$C6,Calculations!$C$196:$M$291,2,0))</f>
        <v/>
      </c>
      <c r="AA199" s="36" t="str">
        <f>IF(ISERROR(VLOOKUP('Choose Housekeeping Genes'!$C6,Calculations!$C$196:$M$291,3,0)),"",VLOOKUP('Choose Housekeeping Genes'!$C6,Calculations!$C$196:$M$291,3,0))</f>
        <v/>
      </c>
      <c r="AB199" s="36" t="str">
        <f>IF(ISERROR(VLOOKUP('Choose Housekeeping Genes'!$C6,Calculations!$C$196:$M$291,4,0)),"",VLOOKUP('Choose Housekeeping Genes'!$C6,Calculations!$C$196:$M$291,4,0))</f>
        <v/>
      </c>
      <c r="AC199" s="36" t="str">
        <f>IF(ISERROR(VLOOKUP('Choose Housekeeping Genes'!$C6,Calculations!$C$196:$M$291,5,0)),"",VLOOKUP('Choose Housekeeping Genes'!$C6,Calculations!$C$196:$M$291,5,0))</f>
        <v/>
      </c>
      <c r="AD199" s="36" t="str">
        <f>IF(ISERROR(VLOOKUP('Choose Housekeeping Genes'!$C6,Calculations!$C$196:$M$291,6,0)),"",VLOOKUP('Choose Housekeeping Genes'!$C6,Calculations!$C$196:$M$291,6,0))</f>
        <v/>
      </c>
      <c r="AE199" s="36" t="str">
        <f>IF(ISERROR(VLOOKUP('Choose Housekeeping Genes'!$C6,Calculations!$C$196:$M$291,7,0)),"",VLOOKUP('Choose Housekeeping Genes'!$C6,Calculations!$C$196:$M$291,7,0))</f>
        <v/>
      </c>
      <c r="AF199" s="36" t="str">
        <f>IF(ISERROR(VLOOKUP('Choose Housekeeping Genes'!$C6,Calculations!$C$196:$M$291,8,0)),"",VLOOKUP('Choose Housekeeping Genes'!$C6,Calculations!$C$196:$M$291,8,0))</f>
        <v/>
      </c>
      <c r="AG199" s="36" t="str">
        <f>IF(ISERROR(VLOOKUP('Choose Housekeeping Genes'!$C6,Calculations!$C$196:$M$291,9,0)),"",VLOOKUP('Choose Housekeeping Genes'!$C6,Calculations!$C$196:$M$291,9,0))</f>
        <v/>
      </c>
      <c r="AH199" s="36" t="str">
        <f>IF(ISERROR(VLOOKUP('Choose Housekeeping Genes'!$C6,Calculations!$C$196:$M$291,10,0)),"",VLOOKUP('Choose Housekeeping Genes'!$C6,Calculations!$C$196:$M$291,10,0))</f>
        <v/>
      </c>
      <c r="AI199" s="36" t="str">
        <f>IF(ISERROR(VLOOKUP('Choose Housekeeping Genes'!$C6,Calculations!$C$196:$M$291,11,0)),"",VLOOKUP('Choose Housekeeping Genes'!$C6,Calculations!$C$196:$M$291,11,0))</f>
        <v/>
      </c>
      <c r="AJ199" s="36" t="str">
        <f>IF(ISERROR(VLOOKUP('Choose Housekeeping Genes'!$C6,Calculations!$C$196:$AB$291,14,0)),"",VLOOKUP('Choose Housekeeping Genes'!$C6,Calculations!$C$196:$AB$291,14,0))</f>
        <v/>
      </c>
      <c r="AK199" s="36" t="str">
        <f>IF(ISERROR(VLOOKUP('Choose Housekeeping Genes'!$C6,Calculations!$C$196:$AB$291,15,0)),"",VLOOKUP('Choose Housekeeping Genes'!$C6,Calculations!$C$196:$AB$291,15,0))</f>
        <v/>
      </c>
      <c r="AL199" s="36" t="str">
        <f>IF(ISERROR(VLOOKUP('Choose Housekeeping Genes'!$C6,Calculations!$C$196:$AB$291,16,0)),"",VLOOKUP('Choose Housekeeping Genes'!$C6,Calculations!$C$196:$AB$291,16,0))</f>
        <v/>
      </c>
      <c r="AM199" s="36" t="str">
        <f>IF(ISERROR(VLOOKUP('Choose Housekeeping Genes'!$C6,Calculations!$C$196:$AB$291,17,0)),"",VLOOKUP('Choose Housekeeping Genes'!$C6,Calculations!$C$196:$AB$291,17,0))</f>
        <v/>
      </c>
      <c r="AN199" s="36" t="str">
        <f>IF(ISERROR(VLOOKUP('Choose Housekeeping Genes'!$C6,Calculations!$C$196:$AB$291,18,0)),"",VLOOKUP('Choose Housekeeping Genes'!$C6,Calculations!$C$196:$AB$291,18,0))</f>
        <v/>
      </c>
      <c r="AO199" s="36" t="str">
        <f>IF(ISERROR(VLOOKUP('Choose Housekeeping Genes'!$C6,Calculations!$C$196:$AB$291,19,0)),"",VLOOKUP('Choose Housekeeping Genes'!$C6,Calculations!$C$196:$AB$291,19,0))</f>
        <v/>
      </c>
      <c r="AP199" s="36" t="str">
        <f>IF(ISERROR(VLOOKUP('Choose Housekeeping Genes'!$C6,Calculations!$C$196:$AB$291,20,0)),"",VLOOKUP('Choose Housekeeping Genes'!$C6,Calculations!$C$196:$AB$291,20,0))</f>
        <v/>
      </c>
      <c r="AQ199" s="36" t="str">
        <f>IF(ISERROR(VLOOKUP('Choose Housekeeping Genes'!$C6,Calculations!$C$196:$AB$291,21,0)),"",VLOOKUP('Choose Housekeeping Genes'!$C6,Calculations!$C$196:$AB$291,21,0))</f>
        <v/>
      </c>
      <c r="AR199" s="36" t="str">
        <f>IF(ISERROR(VLOOKUP('Choose Housekeeping Genes'!$C6,Calculations!$C$196:$AB$291,22,0)),"",VLOOKUP('Choose Housekeeping Genes'!$C6,Calculations!$C$196:$AB$291,22,0))</f>
        <v/>
      </c>
      <c r="AS199" s="36" t="str">
        <f>IF(ISERROR(VLOOKUP('Choose Housekeeping Genes'!$C6,Calculations!$C$196:$AB$291,23,0)),"",VLOOKUP('Choose Housekeeping Genes'!$C6,Calculations!$C$196:$AB$291,23,0))</f>
        <v/>
      </c>
      <c r="AT199" s="34" t="str">
        <f t="shared" si="182"/>
        <v/>
      </c>
      <c r="AU199" s="34" t="str">
        <f t="shared" si="183"/>
        <v/>
      </c>
      <c r="AV199" s="34" t="str">
        <f t="shared" si="184"/>
        <v/>
      </c>
      <c r="AW199" s="34" t="str">
        <f t="shared" si="185"/>
        <v/>
      </c>
      <c r="AX199" s="34" t="str">
        <f t="shared" si="186"/>
        <v/>
      </c>
      <c r="AY199" s="34" t="str">
        <f t="shared" si="187"/>
        <v/>
      </c>
      <c r="AZ199" s="34" t="str">
        <f t="shared" si="188"/>
        <v/>
      </c>
      <c r="BA199" s="34" t="str">
        <f t="shared" si="189"/>
        <v/>
      </c>
      <c r="BB199" s="34" t="str">
        <f t="shared" si="190"/>
        <v/>
      </c>
      <c r="BC199" s="34" t="str">
        <f t="shared" si="191"/>
        <v/>
      </c>
      <c r="BD199" s="34" t="str">
        <f t="shared" si="193"/>
        <v/>
      </c>
      <c r="BE199" s="34" t="str">
        <f t="shared" si="194"/>
        <v/>
      </c>
      <c r="BF199" s="34" t="str">
        <f t="shared" si="195"/>
        <v/>
      </c>
      <c r="BG199" s="34" t="str">
        <f t="shared" si="196"/>
        <v/>
      </c>
      <c r="BH199" s="34" t="str">
        <f t="shared" si="197"/>
        <v/>
      </c>
      <c r="BI199" s="34" t="str">
        <f t="shared" si="198"/>
        <v/>
      </c>
      <c r="BJ199" s="34" t="str">
        <f t="shared" si="199"/>
        <v/>
      </c>
      <c r="BK199" s="34" t="str">
        <f t="shared" si="200"/>
        <v/>
      </c>
      <c r="BL199" s="34" t="str">
        <f t="shared" si="201"/>
        <v/>
      </c>
      <c r="BM199" s="34" t="str">
        <f t="shared" si="202"/>
        <v/>
      </c>
      <c r="BN199" s="36" t="e">
        <f t="shared" si="170"/>
        <v>#DIV/0!</v>
      </c>
      <c r="BO199" s="36" t="e">
        <f t="shared" si="171"/>
        <v>#DIV/0!</v>
      </c>
      <c r="BP199" s="37" t="str">
        <f t="shared" si="203"/>
        <v/>
      </c>
      <c r="BQ199" s="37" t="str">
        <f t="shared" si="204"/>
        <v/>
      </c>
      <c r="BR199" s="37" t="str">
        <f t="shared" si="205"/>
        <v/>
      </c>
      <c r="BS199" s="37" t="str">
        <f t="shared" si="206"/>
        <v/>
      </c>
      <c r="BT199" s="37" t="str">
        <f t="shared" si="207"/>
        <v/>
      </c>
      <c r="BU199" s="37" t="str">
        <f t="shared" si="208"/>
        <v/>
      </c>
      <c r="BV199" s="37" t="str">
        <f t="shared" si="209"/>
        <v/>
      </c>
      <c r="BW199" s="37" t="str">
        <f t="shared" si="210"/>
        <v/>
      </c>
      <c r="BX199" s="37" t="str">
        <f t="shared" si="211"/>
        <v/>
      </c>
      <c r="BY199" s="37" t="str">
        <f t="shared" si="212"/>
        <v/>
      </c>
      <c r="BZ199" s="37" t="str">
        <f t="shared" si="213"/>
        <v/>
      </c>
      <c r="CA199" s="37" t="str">
        <f t="shared" si="214"/>
        <v/>
      </c>
      <c r="CB199" s="37" t="str">
        <f t="shared" si="215"/>
        <v/>
      </c>
      <c r="CC199" s="37" t="str">
        <f t="shared" si="216"/>
        <v/>
      </c>
      <c r="CD199" s="37" t="str">
        <f t="shared" si="217"/>
        <v/>
      </c>
      <c r="CE199" s="37" t="str">
        <f t="shared" si="218"/>
        <v/>
      </c>
      <c r="CF199" s="37" t="str">
        <f t="shared" si="219"/>
        <v/>
      </c>
      <c r="CG199" s="37" t="str">
        <f t="shared" si="220"/>
        <v/>
      </c>
      <c r="CH199" s="37" t="str">
        <f t="shared" si="221"/>
        <v/>
      </c>
      <c r="CI199" s="37" t="str">
        <f t="shared" si="222"/>
        <v/>
      </c>
    </row>
    <row r="200" spans="1:87">
      <c r="A200" s="16"/>
      <c r="B200" s="14" t="str">
        <f>'Gene Table'!D199</f>
        <v>NM_013309</v>
      </c>
      <c r="C200" s="14" t="s">
        <v>25</v>
      </c>
      <c r="D200" s="15" t="str">
        <f>IF(SUM('Test Sample Data'!D$3:D$98)&gt;10,IF(AND(ISNUMBER('Test Sample Data'!D199),'Test Sample Data'!D199&lt;$B$1,'Test Sample Data'!D199&gt;0),'Test Sample Data'!D199,$B$1),"")</f>
        <v/>
      </c>
      <c r="E200" s="15" t="str">
        <f>IF(SUM('Test Sample Data'!E$3:E$98)&gt;10,IF(AND(ISNUMBER('Test Sample Data'!E199),'Test Sample Data'!E199&lt;$B$1,'Test Sample Data'!E199&gt;0),'Test Sample Data'!E199,$B$1),"")</f>
        <v/>
      </c>
      <c r="F200" s="15" t="str">
        <f>IF(SUM('Test Sample Data'!F$3:F$98)&gt;10,IF(AND(ISNUMBER('Test Sample Data'!F199),'Test Sample Data'!F199&lt;$B$1,'Test Sample Data'!F199&gt;0),'Test Sample Data'!F199,$B$1),"")</f>
        <v/>
      </c>
      <c r="G200" s="15" t="str">
        <f>IF(SUM('Test Sample Data'!G$3:G$98)&gt;10,IF(AND(ISNUMBER('Test Sample Data'!G199),'Test Sample Data'!G199&lt;$B$1,'Test Sample Data'!G199&gt;0),'Test Sample Data'!G199,$B$1),"")</f>
        <v/>
      </c>
      <c r="H200" s="15" t="str">
        <f>IF(SUM('Test Sample Data'!H$3:H$98)&gt;10,IF(AND(ISNUMBER('Test Sample Data'!H199),'Test Sample Data'!H199&lt;$B$1,'Test Sample Data'!H199&gt;0),'Test Sample Data'!H199,$B$1),"")</f>
        <v/>
      </c>
      <c r="I200" s="15" t="str">
        <f>IF(SUM('Test Sample Data'!I$3:I$98)&gt;10,IF(AND(ISNUMBER('Test Sample Data'!I199),'Test Sample Data'!I199&lt;$B$1,'Test Sample Data'!I199&gt;0),'Test Sample Data'!I199,$B$1),"")</f>
        <v/>
      </c>
      <c r="J200" s="15" t="str">
        <f>IF(SUM('Test Sample Data'!J$3:J$98)&gt;10,IF(AND(ISNUMBER('Test Sample Data'!J199),'Test Sample Data'!J199&lt;$B$1,'Test Sample Data'!J199&gt;0),'Test Sample Data'!J199,$B$1),"")</f>
        <v/>
      </c>
      <c r="K200" s="15" t="str">
        <f>IF(SUM('Test Sample Data'!K$3:K$98)&gt;10,IF(AND(ISNUMBER('Test Sample Data'!K199),'Test Sample Data'!K199&lt;$B$1,'Test Sample Data'!K199&gt;0),'Test Sample Data'!K199,$B$1),"")</f>
        <v/>
      </c>
      <c r="L200" s="15" t="str">
        <f>IF(SUM('Test Sample Data'!L$3:L$98)&gt;10,IF(AND(ISNUMBER('Test Sample Data'!L199),'Test Sample Data'!L199&lt;$B$1,'Test Sample Data'!L199&gt;0),'Test Sample Data'!L199,$B$1),"")</f>
        <v/>
      </c>
      <c r="M200" s="15" t="str">
        <f>IF(SUM('Test Sample Data'!M$3:M$98)&gt;10,IF(AND(ISNUMBER('Test Sample Data'!M199),'Test Sample Data'!M199&lt;$B$1,'Test Sample Data'!M199&gt;0),'Test Sample Data'!M199,$B$1),"")</f>
        <v/>
      </c>
      <c r="N200" s="15" t="str">
        <f>'Gene Table'!D199</f>
        <v>NM_013309</v>
      </c>
      <c r="O200" s="14" t="s">
        <v>25</v>
      </c>
      <c r="P200" s="15" t="str">
        <f>IF(SUM('Control Sample Data'!D$3:D$98)&gt;10,IF(AND(ISNUMBER('Control Sample Data'!D199),'Control Sample Data'!D199&lt;$B$1,'Control Sample Data'!D199&gt;0),'Control Sample Data'!D199,$B$1),"")</f>
        <v/>
      </c>
      <c r="Q200" s="15" t="str">
        <f>IF(SUM('Control Sample Data'!E$3:E$98)&gt;10,IF(AND(ISNUMBER('Control Sample Data'!E199),'Control Sample Data'!E199&lt;$B$1,'Control Sample Data'!E199&gt;0),'Control Sample Data'!E199,$B$1),"")</f>
        <v/>
      </c>
      <c r="R200" s="15" t="str">
        <f>IF(SUM('Control Sample Data'!F$3:F$98)&gt;10,IF(AND(ISNUMBER('Control Sample Data'!F199),'Control Sample Data'!F199&lt;$B$1,'Control Sample Data'!F199&gt;0),'Control Sample Data'!F199,$B$1),"")</f>
        <v/>
      </c>
      <c r="S200" s="15" t="str">
        <f>IF(SUM('Control Sample Data'!G$3:G$98)&gt;10,IF(AND(ISNUMBER('Control Sample Data'!G199),'Control Sample Data'!G199&lt;$B$1,'Control Sample Data'!G199&gt;0),'Control Sample Data'!G199,$B$1),"")</f>
        <v/>
      </c>
      <c r="T200" s="15" t="str">
        <f>IF(SUM('Control Sample Data'!H$3:H$98)&gt;10,IF(AND(ISNUMBER('Control Sample Data'!H199),'Control Sample Data'!H199&lt;$B$1,'Control Sample Data'!H199&gt;0),'Control Sample Data'!H199,$B$1),"")</f>
        <v/>
      </c>
      <c r="U200" s="15" t="str">
        <f>IF(SUM('Control Sample Data'!I$3:I$98)&gt;10,IF(AND(ISNUMBER('Control Sample Data'!I199),'Control Sample Data'!I199&lt;$B$1,'Control Sample Data'!I199&gt;0),'Control Sample Data'!I199,$B$1),"")</f>
        <v/>
      </c>
      <c r="V200" s="15" t="str">
        <f>IF(SUM('Control Sample Data'!J$3:J$98)&gt;10,IF(AND(ISNUMBER('Control Sample Data'!J199),'Control Sample Data'!J199&lt;$B$1,'Control Sample Data'!J199&gt;0),'Control Sample Data'!J199,$B$1),"")</f>
        <v/>
      </c>
      <c r="W200" s="15" t="str">
        <f>IF(SUM('Control Sample Data'!K$3:K$98)&gt;10,IF(AND(ISNUMBER('Control Sample Data'!K199),'Control Sample Data'!K199&lt;$B$1,'Control Sample Data'!K199&gt;0),'Control Sample Data'!K199,$B$1),"")</f>
        <v/>
      </c>
      <c r="X200" s="15" t="str">
        <f>IF(SUM('Control Sample Data'!L$3:L$98)&gt;10,IF(AND(ISNUMBER('Control Sample Data'!L199),'Control Sample Data'!L199&lt;$B$1,'Control Sample Data'!L199&gt;0),'Control Sample Data'!L199,$B$1),"")</f>
        <v/>
      </c>
      <c r="Y200" s="15" t="str">
        <f>IF(SUM('Control Sample Data'!M$3:M$98)&gt;10,IF(AND(ISNUMBER('Control Sample Data'!M199),'Control Sample Data'!M199&lt;$B$1,'Control Sample Data'!M199&gt;0),'Control Sample Data'!M199,$B$1),"")</f>
        <v/>
      </c>
      <c r="Z200" s="36" t="str">
        <f>IF(ISERROR(VLOOKUP('Choose Housekeeping Genes'!$C7,Calculations!$C$196:$M$291,2,0)),"",VLOOKUP('Choose Housekeeping Genes'!$C7,Calculations!$C$196:$M$291,2,0))</f>
        <v/>
      </c>
      <c r="AA200" s="36" t="str">
        <f>IF(ISERROR(VLOOKUP('Choose Housekeeping Genes'!$C7,Calculations!$C$196:$M$291,3,0)),"",VLOOKUP('Choose Housekeeping Genes'!$C7,Calculations!$C$196:$M$291,3,0))</f>
        <v/>
      </c>
      <c r="AB200" s="36" t="str">
        <f>IF(ISERROR(VLOOKUP('Choose Housekeeping Genes'!$C7,Calculations!$C$196:$M$291,4,0)),"",VLOOKUP('Choose Housekeeping Genes'!$C7,Calculations!$C$196:$M$291,4,0))</f>
        <v/>
      </c>
      <c r="AC200" s="36" t="str">
        <f>IF(ISERROR(VLOOKUP('Choose Housekeeping Genes'!$C7,Calculations!$C$196:$M$291,5,0)),"",VLOOKUP('Choose Housekeeping Genes'!$C7,Calculations!$C$196:$M$291,5,0))</f>
        <v/>
      </c>
      <c r="AD200" s="36" t="str">
        <f>IF(ISERROR(VLOOKUP('Choose Housekeeping Genes'!$C7,Calculations!$C$196:$M$291,6,0)),"",VLOOKUP('Choose Housekeeping Genes'!$C7,Calculations!$C$196:$M$291,6,0))</f>
        <v/>
      </c>
      <c r="AE200" s="36" t="str">
        <f>IF(ISERROR(VLOOKUP('Choose Housekeeping Genes'!$C7,Calculations!$C$196:$M$291,7,0)),"",VLOOKUP('Choose Housekeeping Genes'!$C7,Calculations!$C$196:$M$291,7,0))</f>
        <v/>
      </c>
      <c r="AF200" s="36" t="str">
        <f>IF(ISERROR(VLOOKUP('Choose Housekeeping Genes'!$C7,Calculations!$C$196:$M$291,8,0)),"",VLOOKUP('Choose Housekeeping Genes'!$C7,Calculations!$C$196:$M$291,8,0))</f>
        <v/>
      </c>
      <c r="AG200" s="36" t="str">
        <f>IF(ISERROR(VLOOKUP('Choose Housekeeping Genes'!$C7,Calculations!$C$196:$M$291,9,0)),"",VLOOKUP('Choose Housekeeping Genes'!$C7,Calculations!$C$196:$M$291,9,0))</f>
        <v/>
      </c>
      <c r="AH200" s="36" t="str">
        <f>IF(ISERROR(VLOOKUP('Choose Housekeeping Genes'!$C7,Calculations!$C$196:$M$291,10,0)),"",VLOOKUP('Choose Housekeeping Genes'!$C7,Calculations!$C$196:$M$291,10,0))</f>
        <v/>
      </c>
      <c r="AI200" s="36" t="str">
        <f>IF(ISERROR(VLOOKUP('Choose Housekeeping Genes'!$C7,Calculations!$C$196:$M$291,11,0)),"",VLOOKUP('Choose Housekeeping Genes'!$C7,Calculations!$C$196:$M$291,11,0))</f>
        <v/>
      </c>
      <c r="AJ200" s="36" t="str">
        <f>IF(ISERROR(VLOOKUP('Choose Housekeeping Genes'!$C7,Calculations!$C$196:$AB$291,14,0)),"",VLOOKUP('Choose Housekeeping Genes'!$C7,Calculations!$C$196:$AB$291,14,0))</f>
        <v/>
      </c>
      <c r="AK200" s="36" t="str">
        <f>IF(ISERROR(VLOOKUP('Choose Housekeeping Genes'!$C7,Calculations!$C$196:$AB$291,15,0)),"",VLOOKUP('Choose Housekeeping Genes'!$C7,Calculations!$C$196:$AB$291,15,0))</f>
        <v/>
      </c>
      <c r="AL200" s="36" t="str">
        <f>IF(ISERROR(VLOOKUP('Choose Housekeeping Genes'!$C7,Calculations!$C$196:$AB$291,16,0)),"",VLOOKUP('Choose Housekeeping Genes'!$C7,Calculations!$C$196:$AB$291,16,0))</f>
        <v/>
      </c>
      <c r="AM200" s="36" t="str">
        <f>IF(ISERROR(VLOOKUP('Choose Housekeeping Genes'!$C7,Calculations!$C$196:$AB$291,17,0)),"",VLOOKUP('Choose Housekeeping Genes'!$C7,Calculations!$C$196:$AB$291,17,0))</f>
        <v/>
      </c>
      <c r="AN200" s="36" t="str">
        <f>IF(ISERROR(VLOOKUP('Choose Housekeeping Genes'!$C7,Calculations!$C$196:$AB$291,18,0)),"",VLOOKUP('Choose Housekeeping Genes'!$C7,Calculations!$C$196:$AB$291,18,0))</f>
        <v/>
      </c>
      <c r="AO200" s="36" t="str">
        <f>IF(ISERROR(VLOOKUP('Choose Housekeeping Genes'!$C7,Calculations!$C$196:$AB$291,19,0)),"",VLOOKUP('Choose Housekeeping Genes'!$C7,Calculations!$C$196:$AB$291,19,0))</f>
        <v/>
      </c>
      <c r="AP200" s="36" t="str">
        <f>IF(ISERROR(VLOOKUP('Choose Housekeeping Genes'!$C7,Calculations!$C$196:$AB$291,20,0)),"",VLOOKUP('Choose Housekeeping Genes'!$C7,Calculations!$C$196:$AB$291,20,0))</f>
        <v/>
      </c>
      <c r="AQ200" s="36" t="str">
        <f>IF(ISERROR(VLOOKUP('Choose Housekeeping Genes'!$C7,Calculations!$C$196:$AB$291,21,0)),"",VLOOKUP('Choose Housekeeping Genes'!$C7,Calculations!$C$196:$AB$291,21,0))</f>
        <v/>
      </c>
      <c r="AR200" s="36" t="str">
        <f>IF(ISERROR(VLOOKUP('Choose Housekeeping Genes'!$C7,Calculations!$C$196:$AB$291,22,0)),"",VLOOKUP('Choose Housekeeping Genes'!$C7,Calculations!$C$196:$AB$291,22,0))</f>
        <v/>
      </c>
      <c r="AS200" s="36" t="str">
        <f>IF(ISERROR(VLOOKUP('Choose Housekeeping Genes'!$C7,Calculations!$C$196:$AB$291,23,0)),"",VLOOKUP('Choose Housekeeping Genes'!$C7,Calculations!$C$196:$AB$291,23,0))</f>
        <v/>
      </c>
      <c r="AT200" s="34" t="str">
        <f t="shared" si="182"/>
        <v/>
      </c>
      <c r="AU200" s="34" t="str">
        <f t="shared" si="183"/>
        <v/>
      </c>
      <c r="AV200" s="34" t="str">
        <f t="shared" si="184"/>
        <v/>
      </c>
      <c r="AW200" s="34" t="str">
        <f t="shared" si="185"/>
        <v/>
      </c>
      <c r="AX200" s="34" t="str">
        <f t="shared" si="186"/>
        <v/>
      </c>
      <c r="AY200" s="34" t="str">
        <f t="shared" si="187"/>
        <v/>
      </c>
      <c r="AZ200" s="34" t="str">
        <f t="shared" si="188"/>
        <v/>
      </c>
      <c r="BA200" s="34" t="str">
        <f t="shared" si="189"/>
        <v/>
      </c>
      <c r="BB200" s="34" t="str">
        <f t="shared" si="190"/>
        <v/>
      </c>
      <c r="BC200" s="34" t="str">
        <f t="shared" si="191"/>
        <v/>
      </c>
      <c r="BD200" s="34" t="str">
        <f t="shared" si="193"/>
        <v/>
      </c>
      <c r="BE200" s="34" t="str">
        <f t="shared" si="194"/>
        <v/>
      </c>
      <c r="BF200" s="34" t="str">
        <f t="shared" si="195"/>
        <v/>
      </c>
      <c r="BG200" s="34" t="str">
        <f t="shared" si="196"/>
        <v/>
      </c>
      <c r="BH200" s="34" t="str">
        <f t="shared" si="197"/>
        <v/>
      </c>
      <c r="BI200" s="34" t="str">
        <f t="shared" si="198"/>
        <v/>
      </c>
      <c r="BJ200" s="34" t="str">
        <f t="shared" si="199"/>
        <v/>
      </c>
      <c r="BK200" s="34" t="str">
        <f t="shared" si="200"/>
        <v/>
      </c>
      <c r="BL200" s="34" t="str">
        <f t="shared" si="201"/>
        <v/>
      </c>
      <c r="BM200" s="34" t="str">
        <f t="shared" si="202"/>
        <v/>
      </c>
      <c r="BN200" s="36" t="e">
        <f t="shared" si="170"/>
        <v>#DIV/0!</v>
      </c>
      <c r="BO200" s="36" t="e">
        <f t="shared" si="171"/>
        <v>#DIV/0!</v>
      </c>
      <c r="BP200" s="37" t="str">
        <f t="shared" si="203"/>
        <v/>
      </c>
      <c r="BQ200" s="37" t="str">
        <f t="shared" si="204"/>
        <v/>
      </c>
      <c r="BR200" s="37" t="str">
        <f t="shared" si="205"/>
        <v/>
      </c>
      <c r="BS200" s="37" t="str">
        <f t="shared" si="206"/>
        <v/>
      </c>
      <c r="BT200" s="37" t="str">
        <f t="shared" si="207"/>
        <v/>
      </c>
      <c r="BU200" s="37" t="str">
        <f t="shared" si="208"/>
        <v/>
      </c>
      <c r="BV200" s="37" t="str">
        <f t="shared" si="209"/>
        <v/>
      </c>
      <c r="BW200" s="37" t="str">
        <f t="shared" si="210"/>
        <v/>
      </c>
      <c r="BX200" s="37" t="str">
        <f t="shared" si="211"/>
        <v/>
      </c>
      <c r="BY200" s="37" t="str">
        <f t="shared" si="212"/>
        <v/>
      </c>
      <c r="BZ200" s="37" t="str">
        <f t="shared" si="213"/>
        <v/>
      </c>
      <c r="CA200" s="37" t="str">
        <f t="shared" si="214"/>
        <v/>
      </c>
      <c r="CB200" s="37" t="str">
        <f t="shared" si="215"/>
        <v/>
      </c>
      <c r="CC200" s="37" t="str">
        <f t="shared" si="216"/>
        <v/>
      </c>
      <c r="CD200" s="37" t="str">
        <f t="shared" si="217"/>
        <v/>
      </c>
      <c r="CE200" s="37" t="str">
        <f t="shared" si="218"/>
        <v/>
      </c>
      <c r="CF200" s="37" t="str">
        <f t="shared" si="219"/>
        <v/>
      </c>
      <c r="CG200" s="37" t="str">
        <f t="shared" si="220"/>
        <v/>
      </c>
      <c r="CH200" s="37" t="str">
        <f t="shared" si="221"/>
        <v/>
      </c>
      <c r="CI200" s="37" t="str">
        <f t="shared" si="222"/>
        <v/>
      </c>
    </row>
    <row r="201" spans="1:87">
      <c r="A201" s="16"/>
      <c r="B201" s="14" t="str">
        <f>'Gene Table'!D200</f>
        <v>NM_006300</v>
      </c>
      <c r="C201" s="14" t="s">
        <v>29</v>
      </c>
      <c r="D201" s="15" t="str">
        <f>IF(SUM('Test Sample Data'!D$3:D$98)&gt;10,IF(AND(ISNUMBER('Test Sample Data'!D200),'Test Sample Data'!D200&lt;$B$1,'Test Sample Data'!D200&gt;0),'Test Sample Data'!D200,$B$1),"")</f>
        <v/>
      </c>
      <c r="E201" s="15" t="str">
        <f>IF(SUM('Test Sample Data'!E$3:E$98)&gt;10,IF(AND(ISNUMBER('Test Sample Data'!E200),'Test Sample Data'!E200&lt;$B$1,'Test Sample Data'!E200&gt;0),'Test Sample Data'!E200,$B$1),"")</f>
        <v/>
      </c>
      <c r="F201" s="15" t="str">
        <f>IF(SUM('Test Sample Data'!F$3:F$98)&gt;10,IF(AND(ISNUMBER('Test Sample Data'!F200),'Test Sample Data'!F200&lt;$B$1,'Test Sample Data'!F200&gt;0),'Test Sample Data'!F200,$B$1),"")</f>
        <v/>
      </c>
      <c r="G201" s="15" t="str">
        <f>IF(SUM('Test Sample Data'!G$3:G$98)&gt;10,IF(AND(ISNUMBER('Test Sample Data'!G200),'Test Sample Data'!G200&lt;$B$1,'Test Sample Data'!G200&gt;0),'Test Sample Data'!G200,$B$1),"")</f>
        <v/>
      </c>
      <c r="H201" s="15" t="str">
        <f>IF(SUM('Test Sample Data'!H$3:H$98)&gt;10,IF(AND(ISNUMBER('Test Sample Data'!H200),'Test Sample Data'!H200&lt;$B$1,'Test Sample Data'!H200&gt;0),'Test Sample Data'!H200,$B$1),"")</f>
        <v/>
      </c>
      <c r="I201" s="15" t="str">
        <f>IF(SUM('Test Sample Data'!I$3:I$98)&gt;10,IF(AND(ISNUMBER('Test Sample Data'!I200),'Test Sample Data'!I200&lt;$B$1,'Test Sample Data'!I200&gt;0),'Test Sample Data'!I200,$B$1),"")</f>
        <v/>
      </c>
      <c r="J201" s="15" t="str">
        <f>IF(SUM('Test Sample Data'!J$3:J$98)&gt;10,IF(AND(ISNUMBER('Test Sample Data'!J200),'Test Sample Data'!J200&lt;$B$1,'Test Sample Data'!J200&gt;0),'Test Sample Data'!J200,$B$1),"")</f>
        <v/>
      </c>
      <c r="K201" s="15" t="str">
        <f>IF(SUM('Test Sample Data'!K$3:K$98)&gt;10,IF(AND(ISNUMBER('Test Sample Data'!K200),'Test Sample Data'!K200&lt;$B$1,'Test Sample Data'!K200&gt;0),'Test Sample Data'!K200,$B$1),"")</f>
        <v/>
      </c>
      <c r="L201" s="15" t="str">
        <f>IF(SUM('Test Sample Data'!L$3:L$98)&gt;10,IF(AND(ISNUMBER('Test Sample Data'!L200),'Test Sample Data'!L200&lt;$B$1,'Test Sample Data'!L200&gt;0),'Test Sample Data'!L200,$B$1),"")</f>
        <v/>
      </c>
      <c r="M201" s="15" t="str">
        <f>IF(SUM('Test Sample Data'!M$3:M$98)&gt;10,IF(AND(ISNUMBER('Test Sample Data'!M200),'Test Sample Data'!M200&lt;$B$1,'Test Sample Data'!M200&gt;0),'Test Sample Data'!M200,$B$1),"")</f>
        <v/>
      </c>
      <c r="N201" s="15" t="str">
        <f>'Gene Table'!D200</f>
        <v>NM_006300</v>
      </c>
      <c r="O201" s="14" t="s">
        <v>29</v>
      </c>
      <c r="P201" s="15" t="str">
        <f>IF(SUM('Control Sample Data'!D$3:D$98)&gt;10,IF(AND(ISNUMBER('Control Sample Data'!D200),'Control Sample Data'!D200&lt;$B$1,'Control Sample Data'!D200&gt;0),'Control Sample Data'!D200,$B$1),"")</f>
        <v/>
      </c>
      <c r="Q201" s="15" t="str">
        <f>IF(SUM('Control Sample Data'!E$3:E$98)&gt;10,IF(AND(ISNUMBER('Control Sample Data'!E200),'Control Sample Data'!E200&lt;$B$1,'Control Sample Data'!E200&gt;0),'Control Sample Data'!E200,$B$1),"")</f>
        <v/>
      </c>
      <c r="R201" s="15" t="str">
        <f>IF(SUM('Control Sample Data'!F$3:F$98)&gt;10,IF(AND(ISNUMBER('Control Sample Data'!F200),'Control Sample Data'!F200&lt;$B$1,'Control Sample Data'!F200&gt;0),'Control Sample Data'!F200,$B$1),"")</f>
        <v/>
      </c>
      <c r="S201" s="15" t="str">
        <f>IF(SUM('Control Sample Data'!G$3:G$98)&gt;10,IF(AND(ISNUMBER('Control Sample Data'!G200),'Control Sample Data'!G200&lt;$B$1,'Control Sample Data'!G200&gt;0),'Control Sample Data'!G200,$B$1),"")</f>
        <v/>
      </c>
      <c r="T201" s="15" t="str">
        <f>IF(SUM('Control Sample Data'!H$3:H$98)&gt;10,IF(AND(ISNUMBER('Control Sample Data'!H200),'Control Sample Data'!H200&lt;$B$1,'Control Sample Data'!H200&gt;0),'Control Sample Data'!H200,$B$1),"")</f>
        <v/>
      </c>
      <c r="U201" s="15" t="str">
        <f>IF(SUM('Control Sample Data'!I$3:I$98)&gt;10,IF(AND(ISNUMBER('Control Sample Data'!I200),'Control Sample Data'!I200&lt;$B$1,'Control Sample Data'!I200&gt;0),'Control Sample Data'!I200,$B$1),"")</f>
        <v/>
      </c>
      <c r="V201" s="15" t="str">
        <f>IF(SUM('Control Sample Data'!J$3:J$98)&gt;10,IF(AND(ISNUMBER('Control Sample Data'!J200),'Control Sample Data'!J200&lt;$B$1,'Control Sample Data'!J200&gt;0),'Control Sample Data'!J200,$B$1),"")</f>
        <v/>
      </c>
      <c r="W201" s="15" t="str">
        <f>IF(SUM('Control Sample Data'!K$3:K$98)&gt;10,IF(AND(ISNUMBER('Control Sample Data'!K200),'Control Sample Data'!K200&lt;$B$1,'Control Sample Data'!K200&gt;0),'Control Sample Data'!K200,$B$1),"")</f>
        <v/>
      </c>
      <c r="X201" s="15" t="str">
        <f>IF(SUM('Control Sample Data'!L$3:L$98)&gt;10,IF(AND(ISNUMBER('Control Sample Data'!L200),'Control Sample Data'!L200&lt;$B$1,'Control Sample Data'!L200&gt;0),'Control Sample Data'!L200,$B$1),"")</f>
        <v/>
      </c>
      <c r="Y201" s="15" t="str">
        <f>IF(SUM('Control Sample Data'!M$3:M$98)&gt;10,IF(AND(ISNUMBER('Control Sample Data'!M200),'Control Sample Data'!M200&lt;$B$1,'Control Sample Data'!M200&gt;0),'Control Sample Data'!M200,$B$1),"")</f>
        <v/>
      </c>
      <c r="Z201" s="36" t="str">
        <f>IF(ISERROR(VLOOKUP('Choose Housekeeping Genes'!$C8,Calculations!$C$196:$M$291,2,0)),"",VLOOKUP('Choose Housekeeping Genes'!$C8,Calculations!$C$196:$M$291,2,0))</f>
        <v/>
      </c>
      <c r="AA201" s="36" t="str">
        <f>IF(ISERROR(VLOOKUP('Choose Housekeeping Genes'!$C8,Calculations!$C$196:$M$291,3,0)),"",VLOOKUP('Choose Housekeeping Genes'!$C8,Calculations!$C$196:$M$291,3,0))</f>
        <v/>
      </c>
      <c r="AB201" s="36" t="str">
        <f>IF(ISERROR(VLOOKUP('Choose Housekeeping Genes'!$C8,Calculations!$C$196:$M$291,4,0)),"",VLOOKUP('Choose Housekeeping Genes'!$C8,Calculations!$C$196:$M$291,4,0))</f>
        <v/>
      </c>
      <c r="AC201" s="36" t="str">
        <f>IF(ISERROR(VLOOKUP('Choose Housekeeping Genes'!$C8,Calculations!$C$196:$M$291,5,0)),"",VLOOKUP('Choose Housekeeping Genes'!$C8,Calculations!$C$196:$M$291,5,0))</f>
        <v/>
      </c>
      <c r="AD201" s="36" t="str">
        <f>IF(ISERROR(VLOOKUP('Choose Housekeeping Genes'!$C8,Calculations!$C$196:$M$291,6,0)),"",VLOOKUP('Choose Housekeeping Genes'!$C8,Calculations!$C$196:$M$291,6,0))</f>
        <v/>
      </c>
      <c r="AE201" s="36" t="str">
        <f>IF(ISERROR(VLOOKUP('Choose Housekeeping Genes'!$C8,Calculations!$C$196:$M$291,7,0)),"",VLOOKUP('Choose Housekeeping Genes'!$C8,Calculations!$C$196:$M$291,7,0))</f>
        <v/>
      </c>
      <c r="AF201" s="36" t="str">
        <f>IF(ISERROR(VLOOKUP('Choose Housekeeping Genes'!$C8,Calculations!$C$196:$M$291,8,0)),"",VLOOKUP('Choose Housekeeping Genes'!$C8,Calculations!$C$196:$M$291,8,0))</f>
        <v/>
      </c>
      <c r="AG201" s="36" t="str">
        <f>IF(ISERROR(VLOOKUP('Choose Housekeeping Genes'!$C8,Calculations!$C$196:$M$291,9,0)),"",VLOOKUP('Choose Housekeeping Genes'!$C8,Calculations!$C$196:$M$291,9,0))</f>
        <v/>
      </c>
      <c r="AH201" s="36" t="str">
        <f>IF(ISERROR(VLOOKUP('Choose Housekeeping Genes'!$C8,Calculations!$C$196:$M$291,10,0)),"",VLOOKUP('Choose Housekeeping Genes'!$C8,Calculations!$C$196:$M$291,10,0))</f>
        <v/>
      </c>
      <c r="AI201" s="36" t="str">
        <f>IF(ISERROR(VLOOKUP('Choose Housekeeping Genes'!$C8,Calculations!$C$196:$M$291,11,0)),"",VLOOKUP('Choose Housekeeping Genes'!$C8,Calculations!$C$196:$M$291,11,0))</f>
        <v/>
      </c>
      <c r="AJ201" s="36" t="str">
        <f>IF(ISERROR(VLOOKUP('Choose Housekeeping Genes'!$C8,Calculations!$C$196:$AB$291,14,0)),"",VLOOKUP('Choose Housekeeping Genes'!$C8,Calculations!$C$196:$AB$291,14,0))</f>
        <v/>
      </c>
      <c r="AK201" s="36" t="str">
        <f>IF(ISERROR(VLOOKUP('Choose Housekeeping Genes'!$C8,Calculations!$C$196:$AB$291,15,0)),"",VLOOKUP('Choose Housekeeping Genes'!$C8,Calculations!$C$196:$AB$291,15,0))</f>
        <v/>
      </c>
      <c r="AL201" s="36" t="str">
        <f>IF(ISERROR(VLOOKUP('Choose Housekeeping Genes'!$C8,Calculations!$C$196:$AB$291,16,0)),"",VLOOKUP('Choose Housekeeping Genes'!$C8,Calculations!$C$196:$AB$291,16,0))</f>
        <v/>
      </c>
      <c r="AM201" s="36" t="str">
        <f>IF(ISERROR(VLOOKUP('Choose Housekeeping Genes'!$C8,Calculations!$C$196:$AB$291,17,0)),"",VLOOKUP('Choose Housekeeping Genes'!$C8,Calculations!$C$196:$AB$291,17,0))</f>
        <v/>
      </c>
      <c r="AN201" s="36" t="str">
        <f>IF(ISERROR(VLOOKUP('Choose Housekeeping Genes'!$C8,Calculations!$C$196:$AB$291,18,0)),"",VLOOKUP('Choose Housekeeping Genes'!$C8,Calculations!$C$196:$AB$291,18,0))</f>
        <v/>
      </c>
      <c r="AO201" s="36" t="str">
        <f>IF(ISERROR(VLOOKUP('Choose Housekeeping Genes'!$C8,Calculations!$C$196:$AB$291,19,0)),"",VLOOKUP('Choose Housekeeping Genes'!$C8,Calculations!$C$196:$AB$291,19,0))</f>
        <v/>
      </c>
      <c r="AP201" s="36" t="str">
        <f>IF(ISERROR(VLOOKUP('Choose Housekeeping Genes'!$C8,Calculations!$C$196:$AB$291,20,0)),"",VLOOKUP('Choose Housekeeping Genes'!$C8,Calculations!$C$196:$AB$291,20,0))</f>
        <v/>
      </c>
      <c r="AQ201" s="36" t="str">
        <f>IF(ISERROR(VLOOKUP('Choose Housekeeping Genes'!$C8,Calculations!$C$196:$AB$291,21,0)),"",VLOOKUP('Choose Housekeeping Genes'!$C8,Calculations!$C$196:$AB$291,21,0))</f>
        <v/>
      </c>
      <c r="AR201" s="36" t="str">
        <f>IF(ISERROR(VLOOKUP('Choose Housekeeping Genes'!$C8,Calculations!$C$196:$AB$291,22,0)),"",VLOOKUP('Choose Housekeeping Genes'!$C8,Calculations!$C$196:$AB$291,22,0))</f>
        <v/>
      </c>
      <c r="AS201" s="36" t="str">
        <f>IF(ISERROR(VLOOKUP('Choose Housekeeping Genes'!$C8,Calculations!$C$196:$AB$291,23,0)),"",VLOOKUP('Choose Housekeeping Genes'!$C8,Calculations!$C$196:$AB$291,23,0))</f>
        <v/>
      </c>
      <c r="AT201" s="34" t="str">
        <f t="shared" si="182"/>
        <v/>
      </c>
      <c r="AU201" s="34" t="str">
        <f t="shared" si="183"/>
        <v/>
      </c>
      <c r="AV201" s="34" t="str">
        <f t="shared" si="184"/>
        <v/>
      </c>
      <c r="AW201" s="34" t="str">
        <f t="shared" si="185"/>
        <v/>
      </c>
      <c r="AX201" s="34" t="str">
        <f t="shared" si="186"/>
        <v/>
      </c>
      <c r="AY201" s="34" t="str">
        <f t="shared" si="187"/>
        <v/>
      </c>
      <c r="AZ201" s="34" t="str">
        <f t="shared" si="188"/>
        <v/>
      </c>
      <c r="BA201" s="34" t="str">
        <f t="shared" si="189"/>
        <v/>
      </c>
      <c r="BB201" s="34" t="str">
        <f t="shared" si="190"/>
        <v/>
      </c>
      <c r="BC201" s="34" t="str">
        <f t="shared" si="191"/>
        <v/>
      </c>
      <c r="BD201" s="34" t="str">
        <f t="shared" si="193"/>
        <v/>
      </c>
      <c r="BE201" s="34" t="str">
        <f t="shared" si="194"/>
        <v/>
      </c>
      <c r="BF201" s="34" t="str">
        <f t="shared" si="195"/>
        <v/>
      </c>
      <c r="BG201" s="34" t="str">
        <f t="shared" si="196"/>
        <v/>
      </c>
      <c r="BH201" s="34" t="str">
        <f t="shared" si="197"/>
        <v/>
      </c>
      <c r="BI201" s="34" t="str">
        <f t="shared" si="198"/>
        <v/>
      </c>
      <c r="BJ201" s="34" t="str">
        <f t="shared" si="199"/>
        <v/>
      </c>
      <c r="BK201" s="34" t="str">
        <f t="shared" si="200"/>
        <v/>
      </c>
      <c r="BL201" s="34" t="str">
        <f t="shared" si="201"/>
        <v/>
      </c>
      <c r="BM201" s="34" t="str">
        <f t="shared" si="202"/>
        <v/>
      </c>
      <c r="BN201" s="36" t="e">
        <f t="shared" si="170"/>
        <v>#DIV/0!</v>
      </c>
      <c r="BO201" s="36" t="e">
        <f t="shared" si="171"/>
        <v>#DIV/0!</v>
      </c>
      <c r="BP201" s="37" t="str">
        <f t="shared" si="203"/>
        <v/>
      </c>
      <c r="BQ201" s="37" t="str">
        <f t="shared" si="204"/>
        <v/>
      </c>
      <c r="BR201" s="37" t="str">
        <f t="shared" si="205"/>
        <v/>
      </c>
      <c r="BS201" s="37" t="str">
        <f t="shared" si="206"/>
        <v/>
      </c>
      <c r="BT201" s="37" t="str">
        <f t="shared" si="207"/>
        <v/>
      </c>
      <c r="BU201" s="37" t="str">
        <f t="shared" si="208"/>
        <v/>
      </c>
      <c r="BV201" s="37" t="str">
        <f t="shared" si="209"/>
        <v/>
      </c>
      <c r="BW201" s="37" t="str">
        <f t="shared" si="210"/>
        <v/>
      </c>
      <c r="BX201" s="37" t="str">
        <f t="shared" si="211"/>
        <v/>
      </c>
      <c r="BY201" s="37" t="str">
        <f t="shared" si="212"/>
        <v/>
      </c>
      <c r="BZ201" s="37" t="str">
        <f t="shared" si="213"/>
        <v/>
      </c>
      <c r="CA201" s="37" t="str">
        <f t="shared" si="214"/>
        <v/>
      </c>
      <c r="CB201" s="37" t="str">
        <f t="shared" si="215"/>
        <v/>
      </c>
      <c r="CC201" s="37" t="str">
        <f t="shared" si="216"/>
        <v/>
      </c>
      <c r="CD201" s="37" t="str">
        <f t="shared" si="217"/>
        <v/>
      </c>
      <c r="CE201" s="37" t="str">
        <f t="shared" si="218"/>
        <v/>
      </c>
      <c r="CF201" s="37" t="str">
        <f t="shared" si="219"/>
        <v/>
      </c>
      <c r="CG201" s="37" t="str">
        <f t="shared" si="220"/>
        <v/>
      </c>
      <c r="CH201" s="37" t="str">
        <f t="shared" si="221"/>
        <v/>
      </c>
      <c r="CI201" s="37" t="str">
        <f t="shared" si="222"/>
        <v/>
      </c>
    </row>
    <row r="202" spans="1:87">
      <c r="A202" s="16"/>
      <c r="B202" s="14" t="str">
        <f>'Gene Table'!D201</f>
        <v>NM_001079539</v>
      </c>
      <c r="C202" s="14" t="s">
        <v>33</v>
      </c>
      <c r="D202" s="15" t="str">
        <f>IF(SUM('Test Sample Data'!D$3:D$98)&gt;10,IF(AND(ISNUMBER('Test Sample Data'!D201),'Test Sample Data'!D201&lt;$B$1,'Test Sample Data'!D201&gt;0),'Test Sample Data'!D201,$B$1),"")</f>
        <v/>
      </c>
      <c r="E202" s="15" t="str">
        <f>IF(SUM('Test Sample Data'!E$3:E$98)&gt;10,IF(AND(ISNUMBER('Test Sample Data'!E201),'Test Sample Data'!E201&lt;$B$1,'Test Sample Data'!E201&gt;0),'Test Sample Data'!E201,$B$1),"")</f>
        <v/>
      </c>
      <c r="F202" s="15" t="str">
        <f>IF(SUM('Test Sample Data'!F$3:F$98)&gt;10,IF(AND(ISNUMBER('Test Sample Data'!F201),'Test Sample Data'!F201&lt;$B$1,'Test Sample Data'!F201&gt;0),'Test Sample Data'!F201,$B$1),"")</f>
        <v/>
      </c>
      <c r="G202" s="15" t="str">
        <f>IF(SUM('Test Sample Data'!G$3:G$98)&gt;10,IF(AND(ISNUMBER('Test Sample Data'!G201),'Test Sample Data'!G201&lt;$B$1,'Test Sample Data'!G201&gt;0),'Test Sample Data'!G201,$B$1),"")</f>
        <v/>
      </c>
      <c r="H202" s="15" t="str">
        <f>IF(SUM('Test Sample Data'!H$3:H$98)&gt;10,IF(AND(ISNUMBER('Test Sample Data'!H201),'Test Sample Data'!H201&lt;$B$1,'Test Sample Data'!H201&gt;0),'Test Sample Data'!H201,$B$1),"")</f>
        <v/>
      </c>
      <c r="I202" s="15" t="str">
        <f>IF(SUM('Test Sample Data'!I$3:I$98)&gt;10,IF(AND(ISNUMBER('Test Sample Data'!I201),'Test Sample Data'!I201&lt;$B$1,'Test Sample Data'!I201&gt;0),'Test Sample Data'!I201,$B$1),"")</f>
        <v/>
      </c>
      <c r="J202" s="15" t="str">
        <f>IF(SUM('Test Sample Data'!J$3:J$98)&gt;10,IF(AND(ISNUMBER('Test Sample Data'!J201),'Test Sample Data'!J201&lt;$B$1,'Test Sample Data'!J201&gt;0),'Test Sample Data'!J201,$B$1),"")</f>
        <v/>
      </c>
      <c r="K202" s="15" t="str">
        <f>IF(SUM('Test Sample Data'!K$3:K$98)&gt;10,IF(AND(ISNUMBER('Test Sample Data'!K201),'Test Sample Data'!K201&lt;$B$1,'Test Sample Data'!K201&gt;0),'Test Sample Data'!K201,$B$1),"")</f>
        <v/>
      </c>
      <c r="L202" s="15" t="str">
        <f>IF(SUM('Test Sample Data'!L$3:L$98)&gt;10,IF(AND(ISNUMBER('Test Sample Data'!L201),'Test Sample Data'!L201&lt;$B$1,'Test Sample Data'!L201&gt;0),'Test Sample Data'!L201,$B$1),"")</f>
        <v/>
      </c>
      <c r="M202" s="15" t="str">
        <f>IF(SUM('Test Sample Data'!M$3:M$98)&gt;10,IF(AND(ISNUMBER('Test Sample Data'!M201),'Test Sample Data'!M201&lt;$B$1,'Test Sample Data'!M201&gt;0),'Test Sample Data'!M201,$B$1),"")</f>
        <v/>
      </c>
      <c r="N202" s="15" t="str">
        <f>'Gene Table'!D201</f>
        <v>NM_001079539</v>
      </c>
      <c r="O202" s="14" t="s">
        <v>33</v>
      </c>
      <c r="P202" s="15" t="str">
        <f>IF(SUM('Control Sample Data'!D$3:D$98)&gt;10,IF(AND(ISNUMBER('Control Sample Data'!D201),'Control Sample Data'!D201&lt;$B$1,'Control Sample Data'!D201&gt;0),'Control Sample Data'!D201,$B$1),"")</f>
        <v/>
      </c>
      <c r="Q202" s="15" t="str">
        <f>IF(SUM('Control Sample Data'!E$3:E$98)&gt;10,IF(AND(ISNUMBER('Control Sample Data'!E201),'Control Sample Data'!E201&lt;$B$1,'Control Sample Data'!E201&gt;0),'Control Sample Data'!E201,$B$1),"")</f>
        <v/>
      </c>
      <c r="R202" s="15" t="str">
        <f>IF(SUM('Control Sample Data'!F$3:F$98)&gt;10,IF(AND(ISNUMBER('Control Sample Data'!F201),'Control Sample Data'!F201&lt;$B$1,'Control Sample Data'!F201&gt;0),'Control Sample Data'!F201,$B$1),"")</f>
        <v/>
      </c>
      <c r="S202" s="15" t="str">
        <f>IF(SUM('Control Sample Data'!G$3:G$98)&gt;10,IF(AND(ISNUMBER('Control Sample Data'!G201),'Control Sample Data'!G201&lt;$B$1,'Control Sample Data'!G201&gt;0),'Control Sample Data'!G201,$B$1),"")</f>
        <v/>
      </c>
      <c r="T202" s="15" t="str">
        <f>IF(SUM('Control Sample Data'!H$3:H$98)&gt;10,IF(AND(ISNUMBER('Control Sample Data'!H201),'Control Sample Data'!H201&lt;$B$1,'Control Sample Data'!H201&gt;0),'Control Sample Data'!H201,$B$1),"")</f>
        <v/>
      </c>
      <c r="U202" s="15" t="str">
        <f>IF(SUM('Control Sample Data'!I$3:I$98)&gt;10,IF(AND(ISNUMBER('Control Sample Data'!I201),'Control Sample Data'!I201&lt;$B$1,'Control Sample Data'!I201&gt;0),'Control Sample Data'!I201,$B$1),"")</f>
        <v/>
      </c>
      <c r="V202" s="15" t="str">
        <f>IF(SUM('Control Sample Data'!J$3:J$98)&gt;10,IF(AND(ISNUMBER('Control Sample Data'!J201),'Control Sample Data'!J201&lt;$B$1,'Control Sample Data'!J201&gt;0),'Control Sample Data'!J201,$B$1),"")</f>
        <v/>
      </c>
      <c r="W202" s="15" t="str">
        <f>IF(SUM('Control Sample Data'!K$3:K$98)&gt;10,IF(AND(ISNUMBER('Control Sample Data'!K201),'Control Sample Data'!K201&lt;$B$1,'Control Sample Data'!K201&gt;0),'Control Sample Data'!K201,$B$1),"")</f>
        <v/>
      </c>
      <c r="X202" s="15" t="str">
        <f>IF(SUM('Control Sample Data'!L$3:L$98)&gt;10,IF(AND(ISNUMBER('Control Sample Data'!L201),'Control Sample Data'!L201&lt;$B$1,'Control Sample Data'!L201&gt;0),'Control Sample Data'!L201,$B$1),"")</f>
        <v/>
      </c>
      <c r="Y202" s="15" t="str">
        <f>IF(SUM('Control Sample Data'!M$3:M$98)&gt;10,IF(AND(ISNUMBER('Control Sample Data'!M201),'Control Sample Data'!M201&lt;$B$1,'Control Sample Data'!M201&gt;0),'Control Sample Data'!M201,$B$1),"")</f>
        <v/>
      </c>
      <c r="Z202" s="36" t="str">
        <f>IF(ISERROR(VLOOKUP('Choose Housekeeping Genes'!$C9,Calculations!$C$196:$M$291,2,0)),"",VLOOKUP('Choose Housekeeping Genes'!$C9,Calculations!$C$196:$M$291,2,0))</f>
        <v/>
      </c>
      <c r="AA202" s="36" t="str">
        <f>IF(ISERROR(VLOOKUP('Choose Housekeeping Genes'!$C9,Calculations!$C$196:$M$291,3,0)),"",VLOOKUP('Choose Housekeeping Genes'!$C9,Calculations!$C$196:$M$291,3,0))</f>
        <v/>
      </c>
      <c r="AB202" s="36" t="str">
        <f>IF(ISERROR(VLOOKUP('Choose Housekeeping Genes'!$C9,Calculations!$C$196:$M$291,4,0)),"",VLOOKUP('Choose Housekeeping Genes'!$C9,Calculations!$C$196:$M$291,4,0))</f>
        <v/>
      </c>
      <c r="AC202" s="36" t="str">
        <f>IF(ISERROR(VLOOKUP('Choose Housekeeping Genes'!$C9,Calculations!$C$196:$M$291,5,0)),"",VLOOKUP('Choose Housekeeping Genes'!$C9,Calculations!$C$196:$M$291,5,0))</f>
        <v/>
      </c>
      <c r="AD202" s="36" t="str">
        <f>IF(ISERROR(VLOOKUP('Choose Housekeeping Genes'!$C9,Calculations!$C$196:$M$291,6,0)),"",VLOOKUP('Choose Housekeeping Genes'!$C9,Calculations!$C$196:$M$291,6,0))</f>
        <v/>
      </c>
      <c r="AE202" s="36" t="str">
        <f>IF(ISERROR(VLOOKUP('Choose Housekeeping Genes'!$C9,Calculations!$C$196:$M$291,7,0)),"",VLOOKUP('Choose Housekeeping Genes'!$C9,Calculations!$C$196:$M$291,7,0))</f>
        <v/>
      </c>
      <c r="AF202" s="36" t="str">
        <f>IF(ISERROR(VLOOKUP('Choose Housekeeping Genes'!$C9,Calculations!$C$196:$M$291,8,0)),"",VLOOKUP('Choose Housekeeping Genes'!$C9,Calculations!$C$196:$M$291,8,0))</f>
        <v/>
      </c>
      <c r="AG202" s="36" t="str">
        <f>IF(ISERROR(VLOOKUP('Choose Housekeeping Genes'!$C9,Calculations!$C$196:$M$291,9,0)),"",VLOOKUP('Choose Housekeeping Genes'!$C9,Calculations!$C$196:$M$291,9,0))</f>
        <v/>
      </c>
      <c r="AH202" s="36" t="str">
        <f>IF(ISERROR(VLOOKUP('Choose Housekeeping Genes'!$C9,Calculations!$C$196:$M$291,10,0)),"",VLOOKUP('Choose Housekeeping Genes'!$C9,Calculations!$C$196:$M$291,10,0))</f>
        <v/>
      </c>
      <c r="AI202" s="36" t="str">
        <f>IF(ISERROR(VLOOKUP('Choose Housekeeping Genes'!$C9,Calculations!$C$196:$M$291,11,0)),"",VLOOKUP('Choose Housekeeping Genes'!$C9,Calculations!$C$196:$M$291,11,0))</f>
        <v/>
      </c>
      <c r="AJ202" s="36" t="str">
        <f>IF(ISERROR(VLOOKUP('Choose Housekeeping Genes'!$C9,Calculations!$C$196:$AB$291,14,0)),"",VLOOKUP('Choose Housekeeping Genes'!$C9,Calculations!$C$196:$AB$291,14,0))</f>
        <v/>
      </c>
      <c r="AK202" s="36" t="str">
        <f>IF(ISERROR(VLOOKUP('Choose Housekeeping Genes'!$C9,Calculations!$C$196:$AB$291,15,0)),"",VLOOKUP('Choose Housekeeping Genes'!$C9,Calculations!$C$196:$AB$291,15,0))</f>
        <v/>
      </c>
      <c r="AL202" s="36" t="str">
        <f>IF(ISERROR(VLOOKUP('Choose Housekeeping Genes'!$C9,Calculations!$C$196:$AB$291,16,0)),"",VLOOKUP('Choose Housekeeping Genes'!$C9,Calculations!$C$196:$AB$291,16,0))</f>
        <v/>
      </c>
      <c r="AM202" s="36" t="str">
        <f>IF(ISERROR(VLOOKUP('Choose Housekeeping Genes'!$C9,Calculations!$C$196:$AB$291,17,0)),"",VLOOKUP('Choose Housekeeping Genes'!$C9,Calculations!$C$196:$AB$291,17,0))</f>
        <v/>
      </c>
      <c r="AN202" s="36" t="str">
        <f>IF(ISERROR(VLOOKUP('Choose Housekeeping Genes'!$C9,Calculations!$C$196:$AB$291,18,0)),"",VLOOKUP('Choose Housekeeping Genes'!$C9,Calculations!$C$196:$AB$291,18,0))</f>
        <v/>
      </c>
      <c r="AO202" s="36" t="str">
        <f>IF(ISERROR(VLOOKUP('Choose Housekeeping Genes'!$C9,Calculations!$C$196:$AB$291,19,0)),"",VLOOKUP('Choose Housekeeping Genes'!$C9,Calculations!$C$196:$AB$291,19,0))</f>
        <v/>
      </c>
      <c r="AP202" s="36" t="str">
        <f>IF(ISERROR(VLOOKUP('Choose Housekeeping Genes'!$C9,Calculations!$C$196:$AB$291,20,0)),"",VLOOKUP('Choose Housekeeping Genes'!$C9,Calculations!$C$196:$AB$291,20,0))</f>
        <v/>
      </c>
      <c r="AQ202" s="36" t="str">
        <f>IF(ISERROR(VLOOKUP('Choose Housekeeping Genes'!$C9,Calculations!$C$196:$AB$291,21,0)),"",VLOOKUP('Choose Housekeeping Genes'!$C9,Calculations!$C$196:$AB$291,21,0))</f>
        <v/>
      </c>
      <c r="AR202" s="36" t="str">
        <f>IF(ISERROR(VLOOKUP('Choose Housekeeping Genes'!$C9,Calculations!$C$196:$AB$291,22,0)),"",VLOOKUP('Choose Housekeeping Genes'!$C9,Calculations!$C$196:$AB$291,22,0))</f>
        <v/>
      </c>
      <c r="AS202" s="36" t="str">
        <f>IF(ISERROR(VLOOKUP('Choose Housekeeping Genes'!$C9,Calculations!$C$196:$AB$291,23,0)),"",VLOOKUP('Choose Housekeeping Genes'!$C9,Calculations!$C$196:$AB$291,23,0))</f>
        <v/>
      </c>
      <c r="AT202" s="34" t="str">
        <f t="shared" si="182"/>
        <v/>
      </c>
      <c r="AU202" s="34" t="str">
        <f t="shared" si="183"/>
        <v/>
      </c>
      <c r="AV202" s="34" t="str">
        <f t="shared" si="184"/>
        <v/>
      </c>
      <c r="AW202" s="34" t="str">
        <f t="shared" si="185"/>
        <v/>
      </c>
      <c r="AX202" s="34" t="str">
        <f t="shared" si="186"/>
        <v/>
      </c>
      <c r="AY202" s="34" t="str">
        <f t="shared" si="187"/>
        <v/>
      </c>
      <c r="AZ202" s="34" t="str">
        <f t="shared" si="188"/>
        <v/>
      </c>
      <c r="BA202" s="34" t="str">
        <f t="shared" si="189"/>
        <v/>
      </c>
      <c r="BB202" s="34" t="str">
        <f t="shared" si="190"/>
        <v/>
      </c>
      <c r="BC202" s="34" t="str">
        <f t="shared" si="191"/>
        <v/>
      </c>
      <c r="BD202" s="34" t="str">
        <f t="shared" si="193"/>
        <v/>
      </c>
      <c r="BE202" s="34" t="str">
        <f t="shared" si="194"/>
        <v/>
      </c>
      <c r="BF202" s="34" t="str">
        <f t="shared" si="195"/>
        <v/>
      </c>
      <c r="BG202" s="34" t="str">
        <f t="shared" si="196"/>
        <v/>
      </c>
      <c r="BH202" s="34" t="str">
        <f t="shared" si="197"/>
        <v/>
      </c>
      <c r="BI202" s="34" t="str">
        <f t="shared" si="198"/>
        <v/>
      </c>
      <c r="BJ202" s="34" t="str">
        <f t="shared" si="199"/>
        <v/>
      </c>
      <c r="BK202" s="34" t="str">
        <f t="shared" si="200"/>
        <v/>
      </c>
      <c r="BL202" s="34" t="str">
        <f t="shared" si="201"/>
        <v/>
      </c>
      <c r="BM202" s="34" t="str">
        <f t="shared" si="202"/>
        <v/>
      </c>
      <c r="BN202" s="36" t="e">
        <f t="shared" si="170"/>
        <v>#DIV/0!</v>
      </c>
      <c r="BO202" s="36" t="e">
        <f t="shared" si="171"/>
        <v>#DIV/0!</v>
      </c>
      <c r="BP202" s="37" t="str">
        <f t="shared" si="203"/>
        <v/>
      </c>
      <c r="BQ202" s="37" t="str">
        <f t="shared" si="204"/>
        <v/>
      </c>
      <c r="BR202" s="37" t="str">
        <f t="shared" si="205"/>
        <v/>
      </c>
      <c r="BS202" s="37" t="str">
        <f t="shared" si="206"/>
        <v/>
      </c>
      <c r="BT202" s="37" t="str">
        <f t="shared" si="207"/>
        <v/>
      </c>
      <c r="BU202" s="37" t="str">
        <f t="shared" si="208"/>
        <v/>
      </c>
      <c r="BV202" s="37" t="str">
        <f t="shared" si="209"/>
        <v/>
      </c>
      <c r="BW202" s="37" t="str">
        <f t="shared" si="210"/>
        <v/>
      </c>
      <c r="BX202" s="37" t="str">
        <f t="shared" si="211"/>
        <v/>
      </c>
      <c r="BY202" s="37" t="str">
        <f t="shared" si="212"/>
        <v/>
      </c>
      <c r="BZ202" s="37" t="str">
        <f t="shared" si="213"/>
        <v/>
      </c>
      <c r="CA202" s="37" t="str">
        <f t="shared" si="214"/>
        <v/>
      </c>
      <c r="CB202" s="37" t="str">
        <f t="shared" si="215"/>
        <v/>
      </c>
      <c r="CC202" s="37" t="str">
        <f t="shared" si="216"/>
        <v/>
      </c>
      <c r="CD202" s="37" t="str">
        <f t="shared" si="217"/>
        <v/>
      </c>
      <c r="CE202" s="37" t="str">
        <f t="shared" si="218"/>
        <v/>
      </c>
      <c r="CF202" s="37" t="str">
        <f t="shared" si="219"/>
        <v/>
      </c>
      <c r="CG202" s="37" t="str">
        <f t="shared" si="220"/>
        <v/>
      </c>
      <c r="CH202" s="37" t="str">
        <f t="shared" si="221"/>
        <v/>
      </c>
      <c r="CI202" s="37" t="str">
        <f t="shared" si="222"/>
        <v/>
      </c>
    </row>
    <row r="203" spans="1:87">
      <c r="A203" s="16"/>
      <c r="B203" s="14" t="str">
        <f>'Gene Table'!D202</f>
        <v>NM_000553</v>
      </c>
      <c r="C203" s="14" t="s">
        <v>37</v>
      </c>
      <c r="D203" s="15" t="str">
        <f>IF(SUM('Test Sample Data'!D$3:D$98)&gt;10,IF(AND(ISNUMBER('Test Sample Data'!D202),'Test Sample Data'!D202&lt;$B$1,'Test Sample Data'!D202&gt;0),'Test Sample Data'!D202,$B$1),"")</f>
        <v/>
      </c>
      <c r="E203" s="15" t="str">
        <f>IF(SUM('Test Sample Data'!E$3:E$98)&gt;10,IF(AND(ISNUMBER('Test Sample Data'!E202),'Test Sample Data'!E202&lt;$B$1,'Test Sample Data'!E202&gt;0),'Test Sample Data'!E202,$B$1),"")</f>
        <v/>
      </c>
      <c r="F203" s="15" t="str">
        <f>IF(SUM('Test Sample Data'!F$3:F$98)&gt;10,IF(AND(ISNUMBER('Test Sample Data'!F202),'Test Sample Data'!F202&lt;$B$1,'Test Sample Data'!F202&gt;0),'Test Sample Data'!F202,$B$1),"")</f>
        <v/>
      </c>
      <c r="G203" s="15" t="str">
        <f>IF(SUM('Test Sample Data'!G$3:G$98)&gt;10,IF(AND(ISNUMBER('Test Sample Data'!G202),'Test Sample Data'!G202&lt;$B$1,'Test Sample Data'!G202&gt;0),'Test Sample Data'!G202,$B$1),"")</f>
        <v/>
      </c>
      <c r="H203" s="15" t="str">
        <f>IF(SUM('Test Sample Data'!H$3:H$98)&gt;10,IF(AND(ISNUMBER('Test Sample Data'!H202),'Test Sample Data'!H202&lt;$B$1,'Test Sample Data'!H202&gt;0),'Test Sample Data'!H202,$B$1),"")</f>
        <v/>
      </c>
      <c r="I203" s="15" t="str">
        <f>IF(SUM('Test Sample Data'!I$3:I$98)&gt;10,IF(AND(ISNUMBER('Test Sample Data'!I202),'Test Sample Data'!I202&lt;$B$1,'Test Sample Data'!I202&gt;0),'Test Sample Data'!I202,$B$1),"")</f>
        <v/>
      </c>
      <c r="J203" s="15" t="str">
        <f>IF(SUM('Test Sample Data'!J$3:J$98)&gt;10,IF(AND(ISNUMBER('Test Sample Data'!J202),'Test Sample Data'!J202&lt;$B$1,'Test Sample Data'!J202&gt;0),'Test Sample Data'!J202,$B$1),"")</f>
        <v/>
      </c>
      <c r="K203" s="15" t="str">
        <f>IF(SUM('Test Sample Data'!K$3:K$98)&gt;10,IF(AND(ISNUMBER('Test Sample Data'!K202),'Test Sample Data'!K202&lt;$B$1,'Test Sample Data'!K202&gt;0),'Test Sample Data'!K202,$B$1),"")</f>
        <v/>
      </c>
      <c r="L203" s="15" t="str">
        <f>IF(SUM('Test Sample Data'!L$3:L$98)&gt;10,IF(AND(ISNUMBER('Test Sample Data'!L202),'Test Sample Data'!L202&lt;$B$1,'Test Sample Data'!L202&gt;0),'Test Sample Data'!L202,$B$1),"")</f>
        <v/>
      </c>
      <c r="M203" s="15" t="str">
        <f>IF(SUM('Test Sample Data'!M$3:M$98)&gt;10,IF(AND(ISNUMBER('Test Sample Data'!M202),'Test Sample Data'!M202&lt;$B$1,'Test Sample Data'!M202&gt;0),'Test Sample Data'!M202,$B$1),"")</f>
        <v/>
      </c>
      <c r="N203" s="15" t="str">
        <f>'Gene Table'!D202</f>
        <v>NM_000553</v>
      </c>
      <c r="O203" s="14" t="s">
        <v>37</v>
      </c>
      <c r="P203" s="15" t="str">
        <f>IF(SUM('Control Sample Data'!D$3:D$98)&gt;10,IF(AND(ISNUMBER('Control Sample Data'!D202),'Control Sample Data'!D202&lt;$B$1,'Control Sample Data'!D202&gt;0),'Control Sample Data'!D202,$B$1),"")</f>
        <v/>
      </c>
      <c r="Q203" s="15" t="str">
        <f>IF(SUM('Control Sample Data'!E$3:E$98)&gt;10,IF(AND(ISNUMBER('Control Sample Data'!E202),'Control Sample Data'!E202&lt;$B$1,'Control Sample Data'!E202&gt;0),'Control Sample Data'!E202,$B$1),"")</f>
        <v/>
      </c>
      <c r="R203" s="15" t="str">
        <f>IF(SUM('Control Sample Data'!F$3:F$98)&gt;10,IF(AND(ISNUMBER('Control Sample Data'!F202),'Control Sample Data'!F202&lt;$B$1,'Control Sample Data'!F202&gt;0),'Control Sample Data'!F202,$B$1),"")</f>
        <v/>
      </c>
      <c r="S203" s="15" t="str">
        <f>IF(SUM('Control Sample Data'!G$3:G$98)&gt;10,IF(AND(ISNUMBER('Control Sample Data'!G202),'Control Sample Data'!G202&lt;$B$1,'Control Sample Data'!G202&gt;0),'Control Sample Data'!G202,$B$1),"")</f>
        <v/>
      </c>
      <c r="T203" s="15" t="str">
        <f>IF(SUM('Control Sample Data'!H$3:H$98)&gt;10,IF(AND(ISNUMBER('Control Sample Data'!H202),'Control Sample Data'!H202&lt;$B$1,'Control Sample Data'!H202&gt;0),'Control Sample Data'!H202,$B$1),"")</f>
        <v/>
      </c>
      <c r="U203" s="15" t="str">
        <f>IF(SUM('Control Sample Data'!I$3:I$98)&gt;10,IF(AND(ISNUMBER('Control Sample Data'!I202),'Control Sample Data'!I202&lt;$B$1,'Control Sample Data'!I202&gt;0),'Control Sample Data'!I202,$B$1),"")</f>
        <v/>
      </c>
      <c r="V203" s="15" t="str">
        <f>IF(SUM('Control Sample Data'!J$3:J$98)&gt;10,IF(AND(ISNUMBER('Control Sample Data'!J202),'Control Sample Data'!J202&lt;$B$1,'Control Sample Data'!J202&gt;0),'Control Sample Data'!J202,$B$1),"")</f>
        <v/>
      </c>
      <c r="W203" s="15" t="str">
        <f>IF(SUM('Control Sample Data'!K$3:K$98)&gt;10,IF(AND(ISNUMBER('Control Sample Data'!K202),'Control Sample Data'!K202&lt;$B$1,'Control Sample Data'!K202&gt;0),'Control Sample Data'!K202,$B$1),"")</f>
        <v/>
      </c>
      <c r="X203" s="15" t="str">
        <f>IF(SUM('Control Sample Data'!L$3:L$98)&gt;10,IF(AND(ISNUMBER('Control Sample Data'!L202),'Control Sample Data'!L202&lt;$B$1,'Control Sample Data'!L202&gt;0),'Control Sample Data'!L202,$B$1),"")</f>
        <v/>
      </c>
      <c r="Y203" s="15" t="str">
        <f>IF(SUM('Control Sample Data'!M$3:M$98)&gt;10,IF(AND(ISNUMBER('Control Sample Data'!M202),'Control Sample Data'!M202&lt;$B$1,'Control Sample Data'!M202&gt;0),'Control Sample Data'!M202,$B$1),"")</f>
        <v/>
      </c>
      <c r="Z203" s="36" t="str">
        <f>IF(ISERROR(VLOOKUP('Choose Housekeeping Genes'!$C10,Calculations!$C$196:$M$291,2,0)),"",VLOOKUP('Choose Housekeeping Genes'!$C10,Calculations!$C$196:$M$291,2,0))</f>
        <v/>
      </c>
      <c r="AA203" s="36" t="str">
        <f>IF(ISERROR(VLOOKUP('Choose Housekeeping Genes'!$C10,Calculations!$C$196:$M$291,3,0)),"",VLOOKUP('Choose Housekeeping Genes'!$C10,Calculations!$C$196:$M$291,3,0))</f>
        <v/>
      </c>
      <c r="AB203" s="36" t="str">
        <f>IF(ISERROR(VLOOKUP('Choose Housekeeping Genes'!$C10,Calculations!$C$196:$M$291,4,0)),"",VLOOKUP('Choose Housekeeping Genes'!$C10,Calculations!$C$196:$M$291,4,0))</f>
        <v/>
      </c>
      <c r="AC203" s="36" t="str">
        <f>IF(ISERROR(VLOOKUP('Choose Housekeeping Genes'!$C10,Calculations!$C$196:$M$291,5,0)),"",VLOOKUP('Choose Housekeeping Genes'!$C10,Calculations!$C$196:$M$291,5,0))</f>
        <v/>
      </c>
      <c r="AD203" s="36" t="str">
        <f>IF(ISERROR(VLOOKUP('Choose Housekeeping Genes'!$C10,Calculations!$C$196:$M$291,6,0)),"",VLOOKUP('Choose Housekeeping Genes'!$C10,Calculations!$C$196:$M$291,6,0))</f>
        <v/>
      </c>
      <c r="AE203" s="36" t="str">
        <f>IF(ISERROR(VLOOKUP('Choose Housekeeping Genes'!$C10,Calculations!$C$196:$M$291,7,0)),"",VLOOKUP('Choose Housekeeping Genes'!$C10,Calculations!$C$196:$M$291,7,0))</f>
        <v/>
      </c>
      <c r="AF203" s="36" t="str">
        <f>IF(ISERROR(VLOOKUP('Choose Housekeeping Genes'!$C10,Calculations!$C$196:$M$291,8,0)),"",VLOOKUP('Choose Housekeeping Genes'!$C10,Calculations!$C$196:$M$291,8,0))</f>
        <v/>
      </c>
      <c r="AG203" s="36" t="str">
        <f>IF(ISERROR(VLOOKUP('Choose Housekeeping Genes'!$C10,Calculations!$C$196:$M$291,9,0)),"",VLOOKUP('Choose Housekeeping Genes'!$C10,Calculations!$C$196:$M$291,9,0))</f>
        <v/>
      </c>
      <c r="AH203" s="36" t="str">
        <f>IF(ISERROR(VLOOKUP('Choose Housekeeping Genes'!$C10,Calculations!$C$196:$M$291,10,0)),"",VLOOKUP('Choose Housekeeping Genes'!$C10,Calculations!$C$196:$M$291,10,0))</f>
        <v/>
      </c>
      <c r="AI203" s="36" t="str">
        <f>IF(ISERROR(VLOOKUP('Choose Housekeeping Genes'!$C10,Calculations!$C$196:$M$291,11,0)),"",VLOOKUP('Choose Housekeeping Genes'!$C10,Calculations!$C$196:$M$291,11,0))</f>
        <v/>
      </c>
      <c r="AJ203" s="36" t="str">
        <f>IF(ISERROR(VLOOKUP('Choose Housekeeping Genes'!$C10,Calculations!$C$196:$AB$291,14,0)),"",VLOOKUP('Choose Housekeeping Genes'!$C10,Calculations!$C$196:$AB$291,14,0))</f>
        <v/>
      </c>
      <c r="AK203" s="36" t="str">
        <f>IF(ISERROR(VLOOKUP('Choose Housekeeping Genes'!$C10,Calculations!$C$196:$AB$291,15,0)),"",VLOOKUP('Choose Housekeeping Genes'!$C10,Calculations!$C$196:$AB$291,15,0))</f>
        <v/>
      </c>
      <c r="AL203" s="36" t="str">
        <f>IF(ISERROR(VLOOKUP('Choose Housekeeping Genes'!$C10,Calculations!$C$196:$AB$291,16,0)),"",VLOOKUP('Choose Housekeeping Genes'!$C10,Calculations!$C$196:$AB$291,16,0))</f>
        <v/>
      </c>
      <c r="AM203" s="36" t="str">
        <f>IF(ISERROR(VLOOKUP('Choose Housekeeping Genes'!$C10,Calculations!$C$196:$AB$291,17,0)),"",VLOOKUP('Choose Housekeeping Genes'!$C10,Calculations!$C$196:$AB$291,17,0))</f>
        <v/>
      </c>
      <c r="AN203" s="36" t="str">
        <f>IF(ISERROR(VLOOKUP('Choose Housekeeping Genes'!$C10,Calculations!$C$196:$AB$291,18,0)),"",VLOOKUP('Choose Housekeeping Genes'!$C10,Calculations!$C$196:$AB$291,18,0))</f>
        <v/>
      </c>
      <c r="AO203" s="36" t="str">
        <f>IF(ISERROR(VLOOKUP('Choose Housekeeping Genes'!$C10,Calculations!$C$196:$AB$291,19,0)),"",VLOOKUP('Choose Housekeeping Genes'!$C10,Calculations!$C$196:$AB$291,19,0))</f>
        <v/>
      </c>
      <c r="AP203" s="36" t="str">
        <f>IF(ISERROR(VLOOKUP('Choose Housekeeping Genes'!$C10,Calculations!$C$196:$AB$291,20,0)),"",VLOOKUP('Choose Housekeeping Genes'!$C10,Calculations!$C$196:$AB$291,20,0))</f>
        <v/>
      </c>
      <c r="AQ203" s="36" t="str">
        <f>IF(ISERROR(VLOOKUP('Choose Housekeeping Genes'!$C10,Calculations!$C$196:$AB$291,21,0)),"",VLOOKUP('Choose Housekeeping Genes'!$C10,Calculations!$C$196:$AB$291,21,0))</f>
        <v/>
      </c>
      <c r="AR203" s="36" t="str">
        <f>IF(ISERROR(VLOOKUP('Choose Housekeeping Genes'!$C10,Calculations!$C$196:$AB$291,22,0)),"",VLOOKUP('Choose Housekeeping Genes'!$C10,Calculations!$C$196:$AB$291,22,0))</f>
        <v/>
      </c>
      <c r="AS203" s="36" t="str">
        <f>IF(ISERROR(VLOOKUP('Choose Housekeeping Genes'!$C10,Calculations!$C$196:$AB$291,23,0)),"",VLOOKUP('Choose Housekeeping Genes'!$C10,Calculations!$C$196:$AB$291,23,0))</f>
        <v/>
      </c>
      <c r="AT203" s="34" t="str">
        <f t="shared" si="182"/>
        <v/>
      </c>
      <c r="AU203" s="34" t="str">
        <f t="shared" si="183"/>
        <v/>
      </c>
      <c r="AV203" s="34" t="str">
        <f t="shared" si="184"/>
        <v/>
      </c>
      <c r="AW203" s="34" t="str">
        <f t="shared" si="185"/>
        <v/>
      </c>
      <c r="AX203" s="34" t="str">
        <f t="shared" si="186"/>
        <v/>
      </c>
      <c r="AY203" s="34" t="str">
        <f t="shared" si="187"/>
        <v/>
      </c>
      <c r="AZ203" s="34" t="str">
        <f t="shared" si="188"/>
        <v/>
      </c>
      <c r="BA203" s="34" t="str">
        <f t="shared" si="189"/>
        <v/>
      </c>
      <c r="BB203" s="34" t="str">
        <f t="shared" si="190"/>
        <v/>
      </c>
      <c r="BC203" s="34" t="str">
        <f t="shared" si="191"/>
        <v/>
      </c>
      <c r="BD203" s="34" t="str">
        <f t="shared" si="193"/>
        <v/>
      </c>
      <c r="BE203" s="34" t="str">
        <f t="shared" si="194"/>
        <v/>
      </c>
      <c r="BF203" s="34" t="str">
        <f t="shared" si="195"/>
        <v/>
      </c>
      <c r="BG203" s="34" t="str">
        <f t="shared" si="196"/>
        <v/>
      </c>
      <c r="BH203" s="34" t="str">
        <f t="shared" si="197"/>
        <v/>
      </c>
      <c r="BI203" s="34" t="str">
        <f t="shared" si="198"/>
        <v/>
      </c>
      <c r="BJ203" s="34" t="str">
        <f t="shared" si="199"/>
        <v/>
      </c>
      <c r="BK203" s="34" t="str">
        <f t="shared" si="200"/>
        <v/>
      </c>
      <c r="BL203" s="34" t="str">
        <f t="shared" si="201"/>
        <v/>
      </c>
      <c r="BM203" s="34" t="str">
        <f t="shared" si="202"/>
        <v/>
      </c>
      <c r="BN203" s="36" t="e">
        <f t="shared" si="170"/>
        <v>#DIV/0!</v>
      </c>
      <c r="BO203" s="36" t="e">
        <f t="shared" si="171"/>
        <v>#DIV/0!</v>
      </c>
      <c r="BP203" s="37" t="str">
        <f t="shared" si="203"/>
        <v/>
      </c>
      <c r="BQ203" s="37" t="str">
        <f t="shared" si="204"/>
        <v/>
      </c>
      <c r="BR203" s="37" t="str">
        <f t="shared" si="205"/>
        <v/>
      </c>
      <c r="BS203" s="37" t="str">
        <f t="shared" si="206"/>
        <v/>
      </c>
      <c r="BT203" s="37" t="str">
        <f t="shared" si="207"/>
        <v/>
      </c>
      <c r="BU203" s="37" t="str">
        <f t="shared" si="208"/>
        <v/>
      </c>
      <c r="BV203" s="37" t="str">
        <f t="shared" si="209"/>
        <v/>
      </c>
      <c r="BW203" s="37" t="str">
        <f t="shared" si="210"/>
        <v/>
      </c>
      <c r="BX203" s="37" t="str">
        <f t="shared" si="211"/>
        <v/>
      </c>
      <c r="BY203" s="37" t="str">
        <f t="shared" si="212"/>
        <v/>
      </c>
      <c r="BZ203" s="37" t="str">
        <f t="shared" si="213"/>
        <v/>
      </c>
      <c r="CA203" s="37" t="str">
        <f t="shared" si="214"/>
        <v/>
      </c>
      <c r="CB203" s="37" t="str">
        <f t="shared" si="215"/>
        <v/>
      </c>
      <c r="CC203" s="37" t="str">
        <f t="shared" si="216"/>
        <v/>
      </c>
      <c r="CD203" s="37" t="str">
        <f t="shared" si="217"/>
        <v/>
      </c>
      <c r="CE203" s="37" t="str">
        <f t="shared" si="218"/>
        <v/>
      </c>
      <c r="CF203" s="37" t="str">
        <f t="shared" si="219"/>
        <v/>
      </c>
      <c r="CG203" s="37" t="str">
        <f t="shared" si="220"/>
        <v/>
      </c>
      <c r="CH203" s="37" t="str">
        <f t="shared" si="221"/>
        <v/>
      </c>
      <c r="CI203" s="37" t="str">
        <f t="shared" si="222"/>
        <v/>
      </c>
    </row>
    <row r="204" spans="1:87">
      <c r="A204" s="16"/>
      <c r="B204" s="14" t="str">
        <f>'Gene Table'!D203</f>
        <v>NM_003379</v>
      </c>
      <c r="C204" s="14" t="s">
        <v>41</v>
      </c>
      <c r="D204" s="15" t="str">
        <f>IF(SUM('Test Sample Data'!D$3:D$98)&gt;10,IF(AND(ISNUMBER('Test Sample Data'!D203),'Test Sample Data'!D203&lt;$B$1,'Test Sample Data'!D203&gt;0),'Test Sample Data'!D203,$B$1),"")</f>
        <v/>
      </c>
      <c r="E204" s="15" t="str">
        <f>IF(SUM('Test Sample Data'!E$3:E$98)&gt;10,IF(AND(ISNUMBER('Test Sample Data'!E203),'Test Sample Data'!E203&lt;$B$1,'Test Sample Data'!E203&gt;0),'Test Sample Data'!E203,$B$1),"")</f>
        <v/>
      </c>
      <c r="F204" s="15" t="str">
        <f>IF(SUM('Test Sample Data'!F$3:F$98)&gt;10,IF(AND(ISNUMBER('Test Sample Data'!F203),'Test Sample Data'!F203&lt;$B$1,'Test Sample Data'!F203&gt;0),'Test Sample Data'!F203,$B$1),"")</f>
        <v/>
      </c>
      <c r="G204" s="15" t="str">
        <f>IF(SUM('Test Sample Data'!G$3:G$98)&gt;10,IF(AND(ISNUMBER('Test Sample Data'!G203),'Test Sample Data'!G203&lt;$B$1,'Test Sample Data'!G203&gt;0),'Test Sample Data'!G203,$B$1),"")</f>
        <v/>
      </c>
      <c r="H204" s="15" t="str">
        <f>IF(SUM('Test Sample Data'!H$3:H$98)&gt;10,IF(AND(ISNUMBER('Test Sample Data'!H203),'Test Sample Data'!H203&lt;$B$1,'Test Sample Data'!H203&gt;0),'Test Sample Data'!H203,$B$1),"")</f>
        <v/>
      </c>
      <c r="I204" s="15" t="str">
        <f>IF(SUM('Test Sample Data'!I$3:I$98)&gt;10,IF(AND(ISNUMBER('Test Sample Data'!I203),'Test Sample Data'!I203&lt;$B$1,'Test Sample Data'!I203&gt;0),'Test Sample Data'!I203,$B$1),"")</f>
        <v/>
      </c>
      <c r="J204" s="15" t="str">
        <f>IF(SUM('Test Sample Data'!J$3:J$98)&gt;10,IF(AND(ISNUMBER('Test Sample Data'!J203),'Test Sample Data'!J203&lt;$B$1,'Test Sample Data'!J203&gt;0),'Test Sample Data'!J203,$B$1),"")</f>
        <v/>
      </c>
      <c r="K204" s="15" t="str">
        <f>IF(SUM('Test Sample Data'!K$3:K$98)&gt;10,IF(AND(ISNUMBER('Test Sample Data'!K203),'Test Sample Data'!K203&lt;$B$1,'Test Sample Data'!K203&gt;0),'Test Sample Data'!K203,$B$1),"")</f>
        <v/>
      </c>
      <c r="L204" s="15" t="str">
        <f>IF(SUM('Test Sample Data'!L$3:L$98)&gt;10,IF(AND(ISNUMBER('Test Sample Data'!L203),'Test Sample Data'!L203&lt;$B$1,'Test Sample Data'!L203&gt;0),'Test Sample Data'!L203,$B$1),"")</f>
        <v/>
      </c>
      <c r="M204" s="15" t="str">
        <f>IF(SUM('Test Sample Data'!M$3:M$98)&gt;10,IF(AND(ISNUMBER('Test Sample Data'!M203),'Test Sample Data'!M203&lt;$B$1,'Test Sample Data'!M203&gt;0),'Test Sample Data'!M203,$B$1),"")</f>
        <v/>
      </c>
      <c r="N204" s="15" t="str">
        <f>'Gene Table'!D203</f>
        <v>NM_003379</v>
      </c>
      <c r="O204" s="14" t="s">
        <v>41</v>
      </c>
      <c r="P204" s="15" t="str">
        <f>IF(SUM('Control Sample Data'!D$3:D$98)&gt;10,IF(AND(ISNUMBER('Control Sample Data'!D203),'Control Sample Data'!D203&lt;$B$1,'Control Sample Data'!D203&gt;0),'Control Sample Data'!D203,$B$1),"")</f>
        <v/>
      </c>
      <c r="Q204" s="15" t="str">
        <f>IF(SUM('Control Sample Data'!E$3:E$98)&gt;10,IF(AND(ISNUMBER('Control Sample Data'!E203),'Control Sample Data'!E203&lt;$B$1,'Control Sample Data'!E203&gt;0),'Control Sample Data'!E203,$B$1),"")</f>
        <v/>
      </c>
      <c r="R204" s="15" t="str">
        <f>IF(SUM('Control Sample Data'!F$3:F$98)&gt;10,IF(AND(ISNUMBER('Control Sample Data'!F203),'Control Sample Data'!F203&lt;$B$1,'Control Sample Data'!F203&gt;0),'Control Sample Data'!F203,$B$1),"")</f>
        <v/>
      </c>
      <c r="S204" s="15" t="str">
        <f>IF(SUM('Control Sample Data'!G$3:G$98)&gt;10,IF(AND(ISNUMBER('Control Sample Data'!G203),'Control Sample Data'!G203&lt;$B$1,'Control Sample Data'!G203&gt;0),'Control Sample Data'!G203,$B$1),"")</f>
        <v/>
      </c>
      <c r="T204" s="15" t="str">
        <f>IF(SUM('Control Sample Data'!H$3:H$98)&gt;10,IF(AND(ISNUMBER('Control Sample Data'!H203),'Control Sample Data'!H203&lt;$B$1,'Control Sample Data'!H203&gt;0),'Control Sample Data'!H203,$B$1),"")</f>
        <v/>
      </c>
      <c r="U204" s="15" t="str">
        <f>IF(SUM('Control Sample Data'!I$3:I$98)&gt;10,IF(AND(ISNUMBER('Control Sample Data'!I203),'Control Sample Data'!I203&lt;$B$1,'Control Sample Data'!I203&gt;0),'Control Sample Data'!I203,$B$1),"")</f>
        <v/>
      </c>
      <c r="V204" s="15" t="str">
        <f>IF(SUM('Control Sample Data'!J$3:J$98)&gt;10,IF(AND(ISNUMBER('Control Sample Data'!J203),'Control Sample Data'!J203&lt;$B$1,'Control Sample Data'!J203&gt;0),'Control Sample Data'!J203,$B$1),"")</f>
        <v/>
      </c>
      <c r="W204" s="15" t="str">
        <f>IF(SUM('Control Sample Data'!K$3:K$98)&gt;10,IF(AND(ISNUMBER('Control Sample Data'!K203),'Control Sample Data'!K203&lt;$B$1,'Control Sample Data'!K203&gt;0),'Control Sample Data'!K203,$B$1),"")</f>
        <v/>
      </c>
      <c r="X204" s="15" t="str">
        <f>IF(SUM('Control Sample Data'!L$3:L$98)&gt;10,IF(AND(ISNUMBER('Control Sample Data'!L203),'Control Sample Data'!L203&lt;$B$1,'Control Sample Data'!L203&gt;0),'Control Sample Data'!L203,$B$1),"")</f>
        <v/>
      </c>
      <c r="Y204" s="15" t="str">
        <f>IF(SUM('Control Sample Data'!M$3:M$98)&gt;10,IF(AND(ISNUMBER('Control Sample Data'!M203),'Control Sample Data'!M203&lt;$B$1,'Control Sample Data'!M203&gt;0),'Control Sample Data'!M203,$B$1),"")</f>
        <v/>
      </c>
      <c r="Z204" s="36" t="str">
        <f>IF(ISERROR(VLOOKUP('Choose Housekeeping Genes'!$C11,Calculations!$C$196:$M$291,2,0)),"",VLOOKUP('Choose Housekeeping Genes'!$C11,Calculations!$C$196:$M$291,2,0))</f>
        <v/>
      </c>
      <c r="AA204" s="36" t="str">
        <f>IF(ISERROR(VLOOKUP('Choose Housekeeping Genes'!$C11,Calculations!$C$196:$M$291,3,0)),"",VLOOKUP('Choose Housekeeping Genes'!$C11,Calculations!$C$196:$M$291,3,0))</f>
        <v/>
      </c>
      <c r="AB204" s="36" t="str">
        <f>IF(ISERROR(VLOOKUP('Choose Housekeeping Genes'!$C11,Calculations!$C$196:$M$291,4,0)),"",VLOOKUP('Choose Housekeeping Genes'!$C11,Calculations!$C$196:$M$291,4,0))</f>
        <v/>
      </c>
      <c r="AC204" s="36" t="str">
        <f>IF(ISERROR(VLOOKUP('Choose Housekeeping Genes'!$C11,Calculations!$C$196:$M$291,5,0)),"",VLOOKUP('Choose Housekeeping Genes'!$C11,Calculations!$C$196:$M$291,5,0))</f>
        <v/>
      </c>
      <c r="AD204" s="36" t="str">
        <f>IF(ISERROR(VLOOKUP('Choose Housekeeping Genes'!$C11,Calculations!$C$196:$M$291,6,0)),"",VLOOKUP('Choose Housekeeping Genes'!$C11,Calculations!$C$196:$M$291,6,0))</f>
        <v/>
      </c>
      <c r="AE204" s="36" t="str">
        <f>IF(ISERROR(VLOOKUP('Choose Housekeeping Genes'!$C11,Calculations!$C$196:$M$291,7,0)),"",VLOOKUP('Choose Housekeeping Genes'!$C11,Calculations!$C$196:$M$291,7,0))</f>
        <v/>
      </c>
      <c r="AF204" s="36" t="str">
        <f>IF(ISERROR(VLOOKUP('Choose Housekeeping Genes'!$C11,Calculations!$C$196:$M$291,8,0)),"",VLOOKUP('Choose Housekeeping Genes'!$C11,Calculations!$C$196:$M$291,8,0))</f>
        <v/>
      </c>
      <c r="AG204" s="36" t="str">
        <f>IF(ISERROR(VLOOKUP('Choose Housekeeping Genes'!$C11,Calculations!$C$196:$M$291,9,0)),"",VLOOKUP('Choose Housekeeping Genes'!$C11,Calculations!$C$196:$M$291,9,0))</f>
        <v/>
      </c>
      <c r="AH204" s="36" t="str">
        <f>IF(ISERROR(VLOOKUP('Choose Housekeeping Genes'!$C11,Calculations!$C$196:$M$291,10,0)),"",VLOOKUP('Choose Housekeeping Genes'!$C11,Calculations!$C$196:$M$291,10,0))</f>
        <v/>
      </c>
      <c r="AI204" s="36" t="str">
        <f>IF(ISERROR(VLOOKUP('Choose Housekeeping Genes'!$C11,Calculations!$C$196:$M$291,11,0)),"",VLOOKUP('Choose Housekeeping Genes'!$C11,Calculations!$C$196:$M$291,11,0))</f>
        <v/>
      </c>
      <c r="AJ204" s="36" t="str">
        <f>IF(ISERROR(VLOOKUP('Choose Housekeeping Genes'!$C11,Calculations!$C$196:$AB$291,14,0)),"",VLOOKUP('Choose Housekeeping Genes'!$C11,Calculations!$C$196:$AB$291,14,0))</f>
        <v/>
      </c>
      <c r="AK204" s="36" t="str">
        <f>IF(ISERROR(VLOOKUP('Choose Housekeeping Genes'!$C11,Calculations!$C$196:$AB$291,15,0)),"",VLOOKUP('Choose Housekeeping Genes'!$C11,Calculations!$C$196:$AB$291,15,0))</f>
        <v/>
      </c>
      <c r="AL204" s="36" t="str">
        <f>IF(ISERROR(VLOOKUP('Choose Housekeeping Genes'!$C11,Calculations!$C$196:$AB$291,16,0)),"",VLOOKUP('Choose Housekeeping Genes'!$C11,Calculations!$C$196:$AB$291,16,0))</f>
        <v/>
      </c>
      <c r="AM204" s="36" t="str">
        <f>IF(ISERROR(VLOOKUP('Choose Housekeeping Genes'!$C11,Calculations!$C$196:$AB$291,17,0)),"",VLOOKUP('Choose Housekeeping Genes'!$C11,Calculations!$C$196:$AB$291,17,0))</f>
        <v/>
      </c>
      <c r="AN204" s="36" t="str">
        <f>IF(ISERROR(VLOOKUP('Choose Housekeeping Genes'!$C11,Calculations!$C$196:$AB$291,18,0)),"",VLOOKUP('Choose Housekeeping Genes'!$C11,Calculations!$C$196:$AB$291,18,0))</f>
        <v/>
      </c>
      <c r="AO204" s="36" t="str">
        <f>IF(ISERROR(VLOOKUP('Choose Housekeeping Genes'!$C11,Calculations!$C$196:$AB$291,19,0)),"",VLOOKUP('Choose Housekeeping Genes'!$C11,Calculations!$C$196:$AB$291,19,0))</f>
        <v/>
      </c>
      <c r="AP204" s="36" t="str">
        <f>IF(ISERROR(VLOOKUP('Choose Housekeeping Genes'!$C11,Calculations!$C$196:$AB$291,20,0)),"",VLOOKUP('Choose Housekeeping Genes'!$C11,Calculations!$C$196:$AB$291,20,0))</f>
        <v/>
      </c>
      <c r="AQ204" s="36" t="str">
        <f>IF(ISERROR(VLOOKUP('Choose Housekeeping Genes'!$C11,Calculations!$C$196:$AB$291,21,0)),"",VLOOKUP('Choose Housekeeping Genes'!$C11,Calculations!$C$196:$AB$291,21,0))</f>
        <v/>
      </c>
      <c r="AR204" s="36" t="str">
        <f>IF(ISERROR(VLOOKUP('Choose Housekeeping Genes'!$C11,Calculations!$C$196:$AB$291,22,0)),"",VLOOKUP('Choose Housekeeping Genes'!$C11,Calculations!$C$196:$AB$291,22,0))</f>
        <v/>
      </c>
      <c r="AS204" s="36" t="str">
        <f>IF(ISERROR(VLOOKUP('Choose Housekeeping Genes'!$C11,Calculations!$C$196:$AB$291,23,0)),"",VLOOKUP('Choose Housekeeping Genes'!$C11,Calculations!$C$196:$AB$291,23,0))</f>
        <v/>
      </c>
      <c r="AT204" s="34" t="str">
        <f t="shared" si="182"/>
        <v/>
      </c>
      <c r="AU204" s="34" t="str">
        <f t="shared" si="183"/>
        <v/>
      </c>
      <c r="AV204" s="34" t="str">
        <f t="shared" si="184"/>
        <v/>
      </c>
      <c r="AW204" s="34" t="str">
        <f t="shared" si="185"/>
        <v/>
      </c>
      <c r="AX204" s="34" t="str">
        <f t="shared" si="186"/>
        <v/>
      </c>
      <c r="AY204" s="34" t="str">
        <f t="shared" si="187"/>
        <v/>
      </c>
      <c r="AZ204" s="34" t="str">
        <f t="shared" si="188"/>
        <v/>
      </c>
      <c r="BA204" s="34" t="str">
        <f t="shared" si="189"/>
        <v/>
      </c>
      <c r="BB204" s="34" t="str">
        <f t="shared" si="190"/>
        <v/>
      </c>
      <c r="BC204" s="34" t="str">
        <f t="shared" si="191"/>
        <v/>
      </c>
      <c r="BD204" s="34" t="str">
        <f t="shared" si="193"/>
        <v/>
      </c>
      <c r="BE204" s="34" t="str">
        <f t="shared" si="194"/>
        <v/>
      </c>
      <c r="BF204" s="34" t="str">
        <f t="shared" si="195"/>
        <v/>
      </c>
      <c r="BG204" s="34" t="str">
        <f t="shared" si="196"/>
        <v/>
      </c>
      <c r="BH204" s="34" t="str">
        <f t="shared" si="197"/>
        <v/>
      </c>
      <c r="BI204" s="34" t="str">
        <f t="shared" si="198"/>
        <v/>
      </c>
      <c r="BJ204" s="34" t="str">
        <f t="shared" si="199"/>
        <v/>
      </c>
      <c r="BK204" s="34" t="str">
        <f t="shared" si="200"/>
        <v/>
      </c>
      <c r="BL204" s="34" t="str">
        <f t="shared" si="201"/>
        <v/>
      </c>
      <c r="BM204" s="34" t="str">
        <f t="shared" si="202"/>
        <v/>
      </c>
      <c r="BN204" s="36" t="e">
        <f t="shared" si="170"/>
        <v>#DIV/0!</v>
      </c>
      <c r="BO204" s="36" t="e">
        <f t="shared" si="171"/>
        <v>#DIV/0!</v>
      </c>
      <c r="BP204" s="37" t="str">
        <f t="shared" si="203"/>
        <v/>
      </c>
      <c r="BQ204" s="37" t="str">
        <f t="shared" si="204"/>
        <v/>
      </c>
      <c r="BR204" s="37" t="str">
        <f t="shared" si="205"/>
        <v/>
      </c>
      <c r="BS204" s="37" t="str">
        <f t="shared" si="206"/>
        <v/>
      </c>
      <c r="BT204" s="37" t="str">
        <f t="shared" si="207"/>
        <v/>
      </c>
      <c r="BU204" s="37" t="str">
        <f t="shared" si="208"/>
        <v/>
      </c>
      <c r="BV204" s="37" t="str">
        <f t="shared" si="209"/>
        <v/>
      </c>
      <c r="BW204" s="37" t="str">
        <f t="shared" si="210"/>
        <v/>
      </c>
      <c r="BX204" s="37" t="str">
        <f t="shared" si="211"/>
        <v/>
      </c>
      <c r="BY204" s="37" t="str">
        <f t="shared" si="212"/>
        <v/>
      </c>
      <c r="BZ204" s="37" t="str">
        <f t="shared" si="213"/>
        <v/>
      </c>
      <c r="CA204" s="37" t="str">
        <f t="shared" si="214"/>
        <v/>
      </c>
      <c r="CB204" s="37" t="str">
        <f t="shared" si="215"/>
        <v/>
      </c>
      <c r="CC204" s="37" t="str">
        <f t="shared" si="216"/>
        <v/>
      </c>
      <c r="CD204" s="37" t="str">
        <f t="shared" si="217"/>
        <v/>
      </c>
      <c r="CE204" s="37" t="str">
        <f t="shared" si="218"/>
        <v/>
      </c>
      <c r="CF204" s="37" t="str">
        <f t="shared" si="219"/>
        <v/>
      </c>
      <c r="CG204" s="37" t="str">
        <f t="shared" si="220"/>
        <v/>
      </c>
      <c r="CH204" s="37" t="str">
        <f t="shared" si="221"/>
        <v/>
      </c>
      <c r="CI204" s="37" t="str">
        <f t="shared" si="222"/>
        <v/>
      </c>
    </row>
    <row r="205" spans="1:87">
      <c r="A205" s="16"/>
      <c r="B205" s="14" t="str">
        <f>'Gene Table'!D204</f>
        <v>NM_080682</v>
      </c>
      <c r="C205" s="14" t="s">
        <v>45</v>
      </c>
      <c r="D205" s="15" t="str">
        <f>IF(SUM('Test Sample Data'!D$3:D$98)&gt;10,IF(AND(ISNUMBER('Test Sample Data'!D204),'Test Sample Data'!D204&lt;$B$1,'Test Sample Data'!D204&gt;0),'Test Sample Data'!D204,$B$1),"")</f>
        <v/>
      </c>
      <c r="E205" s="15" t="str">
        <f>IF(SUM('Test Sample Data'!E$3:E$98)&gt;10,IF(AND(ISNUMBER('Test Sample Data'!E204),'Test Sample Data'!E204&lt;$B$1,'Test Sample Data'!E204&gt;0),'Test Sample Data'!E204,$B$1),"")</f>
        <v/>
      </c>
      <c r="F205" s="15" t="str">
        <f>IF(SUM('Test Sample Data'!F$3:F$98)&gt;10,IF(AND(ISNUMBER('Test Sample Data'!F204),'Test Sample Data'!F204&lt;$B$1,'Test Sample Data'!F204&gt;0),'Test Sample Data'!F204,$B$1),"")</f>
        <v/>
      </c>
      <c r="G205" s="15" t="str">
        <f>IF(SUM('Test Sample Data'!G$3:G$98)&gt;10,IF(AND(ISNUMBER('Test Sample Data'!G204),'Test Sample Data'!G204&lt;$B$1,'Test Sample Data'!G204&gt;0),'Test Sample Data'!G204,$B$1),"")</f>
        <v/>
      </c>
      <c r="H205" s="15" t="str">
        <f>IF(SUM('Test Sample Data'!H$3:H$98)&gt;10,IF(AND(ISNUMBER('Test Sample Data'!H204),'Test Sample Data'!H204&lt;$B$1,'Test Sample Data'!H204&gt;0),'Test Sample Data'!H204,$B$1),"")</f>
        <v/>
      </c>
      <c r="I205" s="15" t="str">
        <f>IF(SUM('Test Sample Data'!I$3:I$98)&gt;10,IF(AND(ISNUMBER('Test Sample Data'!I204),'Test Sample Data'!I204&lt;$B$1,'Test Sample Data'!I204&gt;0),'Test Sample Data'!I204,$B$1),"")</f>
        <v/>
      </c>
      <c r="J205" s="15" t="str">
        <f>IF(SUM('Test Sample Data'!J$3:J$98)&gt;10,IF(AND(ISNUMBER('Test Sample Data'!J204),'Test Sample Data'!J204&lt;$B$1,'Test Sample Data'!J204&gt;0),'Test Sample Data'!J204,$B$1),"")</f>
        <v/>
      </c>
      <c r="K205" s="15" t="str">
        <f>IF(SUM('Test Sample Data'!K$3:K$98)&gt;10,IF(AND(ISNUMBER('Test Sample Data'!K204),'Test Sample Data'!K204&lt;$B$1,'Test Sample Data'!K204&gt;0),'Test Sample Data'!K204,$B$1),"")</f>
        <v/>
      </c>
      <c r="L205" s="15" t="str">
        <f>IF(SUM('Test Sample Data'!L$3:L$98)&gt;10,IF(AND(ISNUMBER('Test Sample Data'!L204),'Test Sample Data'!L204&lt;$B$1,'Test Sample Data'!L204&gt;0),'Test Sample Data'!L204,$B$1),"")</f>
        <v/>
      </c>
      <c r="M205" s="15" t="str">
        <f>IF(SUM('Test Sample Data'!M$3:M$98)&gt;10,IF(AND(ISNUMBER('Test Sample Data'!M204),'Test Sample Data'!M204&lt;$B$1,'Test Sample Data'!M204&gt;0),'Test Sample Data'!M204,$B$1),"")</f>
        <v/>
      </c>
      <c r="N205" s="15" t="str">
        <f>'Gene Table'!D204</f>
        <v>NM_080682</v>
      </c>
      <c r="O205" s="14" t="s">
        <v>45</v>
      </c>
      <c r="P205" s="15" t="str">
        <f>IF(SUM('Control Sample Data'!D$3:D$98)&gt;10,IF(AND(ISNUMBER('Control Sample Data'!D204),'Control Sample Data'!D204&lt;$B$1,'Control Sample Data'!D204&gt;0),'Control Sample Data'!D204,$B$1),"")</f>
        <v/>
      </c>
      <c r="Q205" s="15" t="str">
        <f>IF(SUM('Control Sample Data'!E$3:E$98)&gt;10,IF(AND(ISNUMBER('Control Sample Data'!E204),'Control Sample Data'!E204&lt;$B$1,'Control Sample Data'!E204&gt;0),'Control Sample Data'!E204,$B$1),"")</f>
        <v/>
      </c>
      <c r="R205" s="15" t="str">
        <f>IF(SUM('Control Sample Data'!F$3:F$98)&gt;10,IF(AND(ISNUMBER('Control Sample Data'!F204),'Control Sample Data'!F204&lt;$B$1,'Control Sample Data'!F204&gt;0),'Control Sample Data'!F204,$B$1),"")</f>
        <v/>
      </c>
      <c r="S205" s="15" t="str">
        <f>IF(SUM('Control Sample Data'!G$3:G$98)&gt;10,IF(AND(ISNUMBER('Control Sample Data'!G204),'Control Sample Data'!G204&lt;$B$1,'Control Sample Data'!G204&gt;0),'Control Sample Data'!G204,$B$1),"")</f>
        <v/>
      </c>
      <c r="T205" s="15" t="str">
        <f>IF(SUM('Control Sample Data'!H$3:H$98)&gt;10,IF(AND(ISNUMBER('Control Sample Data'!H204),'Control Sample Data'!H204&lt;$B$1,'Control Sample Data'!H204&gt;0),'Control Sample Data'!H204,$B$1),"")</f>
        <v/>
      </c>
      <c r="U205" s="15" t="str">
        <f>IF(SUM('Control Sample Data'!I$3:I$98)&gt;10,IF(AND(ISNUMBER('Control Sample Data'!I204),'Control Sample Data'!I204&lt;$B$1,'Control Sample Data'!I204&gt;0),'Control Sample Data'!I204,$B$1),"")</f>
        <v/>
      </c>
      <c r="V205" s="15" t="str">
        <f>IF(SUM('Control Sample Data'!J$3:J$98)&gt;10,IF(AND(ISNUMBER('Control Sample Data'!J204),'Control Sample Data'!J204&lt;$B$1,'Control Sample Data'!J204&gt;0),'Control Sample Data'!J204,$B$1),"")</f>
        <v/>
      </c>
      <c r="W205" s="15" t="str">
        <f>IF(SUM('Control Sample Data'!K$3:K$98)&gt;10,IF(AND(ISNUMBER('Control Sample Data'!K204),'Control Sample Data'!K204&lt;$B$1,'Control Sample Data'!K204&gt;0),'Control Sample Data'!K204,$B$1),"")</f>
        <v/>
      </c>
      <c r="X205" s="15" t="str">
        <f>IF(SUM('Control Sample Data'!L$3:L$98)&gt;10,IF(AND(ISNUMBER('Control Sample Data'!L204),'Control Sample Data'!L204&lt;$B$1,'Control Sample Data'!L204&gt;0),'Control Sample Data'!L204,$B$1),"")</f>
        <v/>
      </c>
      <c r="Y205" s="15" t="str">
        <f>IF(SUM('Control Sample Data'!M$3:M$98)&gt;10,IF(AND(ISNUMBER('Control Sample Data'!M204),'Control Sample Data'!M204&lt;$B$1,'Control Sample Data'!M204&gt;0),'Control Sample Data'!M204,$B$1),"")</f>
        <v/>
      </c>
      <c r="Z205" s="36" t="str">
        <f>IF(ISERROR(VLOOKUP('Choose Housekeeping Genes'!$C12,Calculations!$C$196:$M$291,2,0)),"",VLOOKUP('Choose Housekeeping Genes'!$C12,Calculations!$C$196:$M$291,2,0))</f>
        <v/>
      </c>
      <c r="AA205" s="36" t="str">
        <f>IF(ISERROR(VLOOKUP('Choose Housekeeping Genes'!$C12,Calculations!$C$196:$M$291,3,0)),"",VLOOKUP('Choose Housekeeping Genes'!$C12,Calculations!$C$196:$M$291,3,0))</f>
        <v/>
      </c>
      <c r="AB205" s="36" t="str">
        <f>IF(ISERROR(VLOOKUP('Choose Housekeeping Genes'!$C12,Calculations!$C$196:$M$291,4,0)),"",VLOOKUP('Choose Housekeeping Genes'!$C12,Calculations!$C$196:$M$291,4,0))</f>
        <v/>
      </c>
      <c r="AC205" s="36" t="str">
        <f>IF(ISERROR(VLOOKUP('Choose Housekeeping Genes'!$C12,Calculations!$C$196:$M$291,5,0)),"",VLOOKUP('Choose Housekeeping Genes'!$C12,Calculations!$C$196:$M$291,5,0))</f>
        <v/>
      </c>
      <c r="AD205" s="36" t="str">
        <f>IF(ISERROR(VLOOKUP('Choose Housekeeping Genes'!$C12,Calculations!$C$196:$M$291,6,0)),"",VLOOKUP('Choose Housekeeping Genes'!$C12,Calculations!$C$196:$M$291,6,0))</f>
        <v/>
      </c>
      <c r="AE205" s="36" t="str">
        <f>IF(ISERROR(VLOOKUP('Choose Housekeeping Genes'!$C12,Calculations!$C$196:$M$291,7,0)),"",VLOOKUP('Choose Housekeeping Genes'!$C12,Calculations!$C$196:$M$291,7,0))</f>
        <v/>
      </c>
      <c r="AF205" s="36" t="str">
        <f>IF(ISERROR(VLOOKUP('Choose Housekeeping Genes'!$C12,Calculations!$C$196:$M$291,8,0)),"",VLOOKUP('Choose Housekeeping Genes'!$C12,Calculations!$C$196:$M$291,8,0))</f>
        <v/>
      </c>
      <c r="AG205" s="36" t="str">
        <f>IF(ISERROR(VLOOKUP('Choose Housekeeping Genes'!$C12,Calculations!$C$196:$M$291,9,0)),"",VLOOKUP('Choose Housekeeping Genes'!$C12,Calculations!$C$196:$M$291,9,0))</f>
        <v/>
      </c>
      <c r="AH205" s="36" t="str">
        <f>IF(ISERROR(VLOOKUP('Choose Housekeeping Genes'!$C12,Calculations!$C$196:$M$291,10,0)),"",VLOOKUP('Choose Housekeeping Genes'!$C12,Calculations!$C$196:$M$291,10,0))</f>
        <v/>
      </c>
      <c r="AI205" s="36" t="str">
        <f>IF(ISERROR(VLOOKUP('Choose Housekeeping Genes'!$C12,Calculations!$C$196:$M$291,11,0)),"",VLOOKUP('Choose Housekeeping Genes'!$C12,Calculations!$C$196:$M$291,11,0))</f>
        <v/>
      </c>
      <c r="AJ205" s="36" t="str">
        <f>IF(ISERROR(VLOOKUP('Choose Housekeeping Genes'!$C12,Calculations!$C$196:$AB$291,14,0)),"",VLOOKUP('Choose Housekeeping Genes'!$C12,Calculations!$C$196:$AB$291,14,0))</f>
        <v/>
      </c>
      <c r="AK205" s="36" t="str">
        <f>IF(ISERROR(VLOOKUP('Choose Housekeeping Genes'!$C12,Calculations!$C$196:$AB$291,15,0)),"",VLOOKUP('Choose Housekeeping Genes'!$C12,Calculations!$C$196:$AB$291,15,0))</f>
        <v/>
      </c>
      <c r="AL205" s="36" t="str">
        <f>IF(ISERROR(VLOOKUP('Choose Housekeeping Genes'!$C12,Calculations!$C$196:$AB$291,16,0)),"",VLOOKUP('Choose Housekeeping Genes'!$C12,Calculations!$C$196:$AB$291,16,0))</f>
        <v/>
      </c>
      <c r="AM205" s="36" t="str">
        <f>IF(ISERROR(VLOOKUP('Choose Housekeeping Genes'!$C12,Calculations!$C$196:$AB$291,17,0)),"",VLOOKUP('Choose Housekeeping Genes'!$C12,Calculations!$C$196:$AB$291,17,0))</f>
        <v/>
      </c>
      <c r="AN205" s="36" t="str">
        <f>IF(ISERROR(VLOOKUP('Choose Housekeeping Genes'!$C12,Calculations!$C$196:$AB$291,18,0)),"",VLOOKUP('Choose Housekeeping Genes'!$C12,Calculations!$C$196:$AB$291,18,0))</f>
        <v/>
      </c>
      <c r="AO205" s="36" t="str">
        <f>IF(ISERROR(VLOOKUP('Choose Housekeeping Genes'!$C12,Calculations!$C$196:$AB$291,19,0)),"",VLOOKUP('Choose Housekeeping Genes'!$C12,Calculations!$C$196:$AB$291,19,0))</f>
        <v/>
      </c>
      <c r="AP205" s="36" t="str">
        <f>IF(ISERROR(VLOOKUP('Choose Housekeeping Genes'!$C12,Calculations!$C$196:$AB$291,20,0)),"",VLOOKUP('Choose Housekeeping Genes'!$C12,Calculations!$C$196:$AB$291,20,0))</f>
        <v/>
      </c>
      <c r="AQ205" s="36" t="str">
        <f>IF(ISERROR(VLOOKUP('Choose Housekeeping Genes'!$C12,Calculations!$C$196:$AB$291,21,0)),"",VLOOKUP('Choose Housekeeping Genes'!$C12,Calculations!$C$196:$AB$291,21,0))</f>
        <v/>
      </c>
      <c r="AR205" s="36" t="str">
        <f>IF(ISERROR(VLOOKUP('Choose Housekeeping Genes'!$C12,Calculations!$C$196:$AB$291,22,0)),"",VLOOKUP('Choose Housekeeping Genes'!$C12,Calculations!$C$196:$AB$291,22,0))</f>
        <v/>
      </c>
      <c r="AS205" s="36" t="str">
        <f>IF(ISERROR(VLOOKUP('Choose Housekeeping Genes'!$C12,Calculations!$C$196:$AB$291,23,0)),"",VLOOKUP('Choose Housekeeping Genes'!$C12,Calculations!$C$196:$AB$291,23,0))</f>
        <v/>
      </c>
      <c r="AT205" s="34" t="str">
        <f t="shared" si="182"/>
        <v/>
      </c>
      <c r="AU205" s="34" t="str">
        <f t="shared" si="183"/>
        <v/>
      </c>
      <c r="AV205" s="34" t="str">
        <f t="shared" si="184"/>
        <v/>
      </c>
      <c r="AW205" s="34" t="str">
        <f t="shared" si="185"/>
        <v/>
      </c>
      <c r="AX205" s="34" t="str">
        <f t="shared" si="186"/>
        <v/>
      </c>
      <c r="AY205" s="34" t="str">
        <f t="shared" si="187"/>
        <v/>
      </c>
      <c r="AZ205" s="34" t="str">
        <f t="shared" si="188"/>
        <v/>
      </c>
      <c r="BA205" s="34" t="str">
        <f t="shared" si="189"/>
        <v/>
      </c>
      <c r="BB205" s="34" t="str">
        <f t="shared" si="190"/>
        <v/>
      </c>
      <c r="BC205" s="34" t="str">
        <f t="shared" si="191"/>
        <v/>
      </c>
      <c r="BD205" s="34" t="str">
        <f t="shared" si="193"/>
        <v/>
      </c>
      <c r="BE205" s="34" t="str">
        <f t="shared" si="194"/>
        <v/>
      </c>
      <c r="BF205" s="34" t="str">
        <f t="shared" si="195"/>
        <v/>
      </c>
      <c r="BG205" s="34" t="str">
        <f t="shared" si="196"/>
        <v/>
      </c>
      <c r="BH205" s="34" t="str">
        <f t="shared" si="197"/>
        <v/>
      </c>
      <c r="BI205" s="34" t="str">
        <f t="shared" si="198"/>
        <v/>
      </c>
      <c r="BJ205" s="34" t="str">
        <f t="shared" si="199"/>
        <v/>
      </c>
      <c r="BK205" s="34" t="str">
        <f t="shared" si="200"/>
        <v/>
      </c>
      <c r="BL205" s="34" t="str">
        <f t="shared" si="201"/>
        <v/>
      </c>
      <c r="BM205" s="34" t="str">
        <f t="shared" si="202"/>
        <v/>
      </c>
      <c r="BN205" s="36" t="e">
        <f t="shared" si="170"/>
        <v>#DIV/0!</v>
      </c>
      <c r="BO205" s="36" t="e">
        <f t="shared" si="171"/>
        <v>#DIV/0!</v>
      </c>
      <c r="BP205" s="37" t="str">
        <f t="shared" si="203"/>
        <v/>
      </c>
      <c r="BQ205" s="37" t="str">
        <f t="shared" si="204"/>
        <v/>
      </c>
      <c r="BR205" s="37" t="str">
        <f t="shared" si="205"/>
        <v/>
      </c>
      <c r="BS205" s="37" t="str">
        <f t="shared" si="206"/>
        <v/>
      </c>
      <c r="BT205" s="37" t="str">
        <f t="shared" si="207"/>
        <v/>
      </c>
      <c r="BU205" s="37" t="str">
        <f t="shared" si="208"/>
        <v/>
      </c>
      <c r="BV205" s="37" t="str">
        <f t="shared" si="209"/>
        <v/>
      </c>
      <c r="BW205" s="37" t="str">
        <f t="shared" si="210"/>
        <v/>
      </c>
      <c r="BX205" s="37" t="str">
        <f t="shared" si="211"/>
        <v/>
      </c>
      <c r="BY205" s="37" t="str">
        <f t="shared" si="212"/>
        <v/>
      </c>
      <c r="BZ205" s="37" t="str">
        <f t="shared" si="213"/>
        <v/>
      </c>
      <c r="CA205" s="37" t="str">
        <f t="shared" si="214"/>
        <v/>
      </c>
      <c r="CB205" s="37" t="str">
        <f t="shared" si="215"/>
        <v/>
      </c>
      <c r="CC205" s="37" t="str">
        <f t="shared" si="216"/>
        <v/>
      </c>
      <c r="CD205" s="37" t="str">
        <f t="shared" si="217"/>
        <v/>
      </c>
      <c r="CE205" s="37" t="str">
        <f t="shared" si="218"/>
        <v/>
      </c>
      <c r="CF205" s="37" t="str">
        <f t="shared" si="219"/>
        <v/>
      </c>
      <c r="CG205" s="37" t="str">
        <f t="shared" si="220"/>
        <v/>
      </c>
      <c r="CH205" s="37" t="str">
        <f t="shared" si="221"/>
        <v/>
      </c>
      <c r="CI205" s="37" t="str">
        <f t="shared" si="222"/>
        <v/>
      </c>
    </row>
    <row r="206" spans="1:87">
      <c r="A206" s="16"/>
      <c r="B206" s="14" t="str">
        <f>'Gene Table'!D205</f>
        <v>NM_003356</v>
      </c>
      <c r="C206" s="14" t="s">
        <v>49</v>
      </c>
      <c r="D206" s="15" t="str">
        <f>IF(SUM('Test Sample Data'!D$3:D$98)&gt;10,IF(AND(ISNUMBER('Test Sample Data'!D205),'Test Sample Data'!D205&lt;$B$1,'Test Sample Data'!D205&gt;0),'Test Sample Data'!D205,$B$1),"")</f>
        <v/>
      </c>
      <c r="E206" s="15" t="str">
        <f>IF(SUM('Test Sample Data'!E$3:E$98)&gt;10,IF(AND(ISNUMBER('Test Sample Data'!E205),'Test Sample Data'!E205&lt;$B$1,'Test Sample Data'!E205&gt;0),'Test Sample Data'!E205,$B$1),"")</f>
        <v/>
      </c>
      <c r="F206" s="15" t="str">
        <f>IF(SUM('Test Sample Data'!F$3:F$98)&gt;10,IF(AND(ISNUMBER('Test Sample Data'!F205),'Test Sample Data'!F205&lt;$B$1,'Test Sample Data'!F205&gt;0),'Test Sample Data'!F205,$B$1),"")</f>
        <v/>
      </c>
      <c r="G206" s="15" t="str">
        <f>IF(SUM('Test Sample Data'!G$3:G$98)&gt;10,IF(AND(ISNUMBER('Test Sample Data'!G205),'Test Sample Data'!G205&lt;$B$1,'Test Sample Data'!G205&gt;0),'Test Sample Data'!G205,$B$1),"")</f>
        <v/>
      </c>
      <c r="H206" s="15" t="str">
        <f>IF(SUM('Test Sample Data'!H$3:H$98)&gt;10,IF(AND(ISNUMBER('Test Sample Data'!H205),'Test Sample Data'!H205&lt;$B$1,'Test Sample Data'!H205&gt;0),'Test Sample Data'!H205,$B$1),"")</f>
        <v/>
      </c>
      <c r="I206" s="15" t="str">
        <f>IF(SUM('Test Sample Data'!I$3:I$98)&gt;10,IF(AND(ISNUMBER('Test Sample Data'!I205),'Test Sample Data'!I205&lt;$B$1,'Test Sample Data'!I205&gt;0),'Test Sample Data'!I205,$B$1),"")</f>
        <v/>
      </c>
      <c r="J206" s="15" t="str">
        <f>IF(SUM('Test Sample Data'!J$3:J$98)&gt;10,IF(AND(ISNUMBER('Test Sample Data'!J205),'Test Sample Data'!J205&lt;$B$1,'Test Sample Data'!J205&gt;0),'Test Sample Data'!J205,$B$1),"")</f>
        <v/>
      </c>
      <c r="K206" s="15" t="str">
        <f>IF(SUM('Test Sample Data'!K$3:K$98)&gt;10,IF(AND(ISNUMBER('Test Sample Data'!K205),'Test Sample Data'!K205&lt;$B$1,'Test Sample Data'!K205&gt;0),'Test Sample Data'!K205,$B$1),"")</f>
        <v/>
      </c>
      <c r="L206" s="15" t="str">
        <f>IF(SUM('Test Sample Data'!L$3:L$98)&gt;10,IF(AND(ISNUMBER('Test Sample Data'!L205),'Test Sample Data'!L205&lt;$B$1,'Test Sample Data'!L205&gt;0),'Test Sample Data'!L205,$B$1),"")</f>
        <v/>
      </c>
      <c r="M206" s="15" t="str">
        <f>IF(SUM('Test Sample Data'!M$3:M$98)&gt;10,IF(AND(ISNUMBER('Test Sample Data'!M205),'Test Sample Data'!M205&lt;$B$1,'Test Sample Data'!M205&gt;0),'Test Sample Data'!M205,$B$1),"")</f>
        <v/>
      </c>
      <c r="N206" s="15" t="str">
        <f>'Gene Table'!D205</f>
        <v>NM_003356</v>
      </c>
      <c r="O206" s="14" t="s">
        <v>49</v>
      </c>
      <c r="P206" s="15" t="str">
        <f>IF(SUM('Control Sample Data'!D$3:D$98)&gt;10,IF(AND(ISNUMBER('Control Sample Data'!D205),'Control Sample Data'!D205&lt;$B$1,'Control Sample Data'!D205&gt;0),'Control Sample Data'!D205,$B$1),"")</f>
        <v/>
      </c>
      <c r="Q206" s="15" t="str">
        <f>IF(SUM('Control Sample Data'!E$3:E$98)&gt;10,IF(AND(ISNUMBER('Control Sample Data'!E205),'Control Sample Data'!E205&lt;$B$1,'Control Sample Data'!E205&gt;0),'Control Sample Data'!E205,$B$1),"")</f>
        <v/>
      </c>
      <c r="R206" s="15" t="str">
        <f>IF(SUM('Control Sample Data'!F$3:F$98)&gt;10,IF(AND(ISNUMBER('Control Sample Data'!F205),'Control Sample Data'!F205&lt;$B$1,'Control Sample Data'!F205&gt;0),'Control Sample Data'!F205,$B$1),"")</f>
        <v/>
      </c>
      <c r="S206" s="15" t="str">
        <f>IF(SUM('Control Sample Data'!G$3:G$98)&gt;10,IF(AND(ISNUMBER('Control Sample Data'!G205),'Control Sample Data'!G205&lt;$B$1,'Control Sample Data'!G205&gt;0),'Control Sample Data'!G205,$B$1),"")</f>
        <v/>
      </c>
      <c r="T206" s="15" t="str">
        <f>IF(SUM('Control Sample Data'!H$3:H$98)&gt;10,IF(AND(ISNUMBER('Control Sample Data'!H205),'Control Sample Data'!H205&lt;$B$1,'Control Sample Data'!H205&gt;0),'Control Sample Data'!H205,$B$1),"")</f>
        <v/>
      </c>
      <c r="U206" s="15" t="str">
        <f>IF(SUM('Control Sample Data'!I$3:I$98)&gt;10,IF(AND(ISNUMBER('Control Sample Data'!I205),'Control Sample Data'!I205&lt;$B$1,'Control Sample Data'!I205&gt;0),'Control Sample Data'!I205,$B$1),"")</f>
        <v/>
      </c>
      <c r="V206" s="15" t="str">
        <f>IF(SUM('Control Sample Data'!J$3:J$98)&gt;10,IF(AND(ISNUMBER('Control Sample Data'!J205),'Control Sample Data'!J205&lt;$B$1,'Control Sample Data'!J205&gt;0),'Control Sample Data'!J205,$B$1),"")</f>
        <v/>
      </c>
      <c r="W206" s="15" t="str">
        <f>IF(SUM('Control Sample Data'!K$3:K$98)&gt;10,IF(AND(ISNUMBER('Control Sample Data'!K205),'Control Sample Data'!K205&lt;$B$1,'Control Sample Data'!K205&gt;0),'Control Sample Data'!K205,$B$1),"")</f>
        <v/>
      </c>
      <c r="X206" s="15" t="str">
        <f>IF(SUM('Control Sample Data'!L$3:L$98)&gt;10,IF(AND(ISNUMBER('Control Sample Data'!L205),'Control Sample Data'!L205&lt;$B$1,'Control Sample Data'!L205&gt;0),'Control Sample Data'!L205,$B$1),"")</f>
        <v/>
      </c>
      <c r="Y206" s="15" t="str">
        <f>IF(SUM('Control Sample Data'!M$3:M$98)&gt;10,IF(AND(ISNUMBER('Control Sample Data'!M205),'Control Sample Data'!M205&lt;$B$1,'Control Sample Data'!M205&gt;0),'Control Sample Data'!M205,$B$1),"")</f>
        <v/>
      </c>
      <c r="Z206" s="36" t="str">
        <f>IF(ISERROR(VLOOKUP('Choose Housekeeping Genes'!$C13,Calculations!$C$196:$M$291,2,0)),"",VLOOKUP('Choose Housekeeping Genes'!$C13,Calculations!$C$196:$M$291,2,0))</f>
        <v/>
      </c>
      <c r="AA206" s="36" t="str">
        <f>IF(ISERROR(VLOOKUP('Choose Housekeeping Genes'!$C13,Calculations!$C$196:$M$291,3,0)),"",VLOOKUP('Choose Housekeeping Genes'!$C13,Calculations!$C$196:$M$291,3,0))</f>
        <v/>
      </c>
      <c r="AB206" s="36" t="str">
        <f>IF(ISERROR(VLOOKUP('Choose Housekeeping Genes'!$C13,Calculations!$C$196:$M$291,4,0)),"",VLOOKUP('Choose Housekeeping Genes'!$C13,Calculations!$C$196:$M$291,4,0))</f>
        <v/>
      </c>
      <c r="AC206" s="36" t="str">
        <f>IF(ISERROR(VLOOKUP('Choose Housekeeping Genes'!$C13,Calculations!$C$196:$M$291,5,0)),"",VLOOKUP('Choose Housekeeping Genes'!$C13,Calculations!$C$196:$M$291,5,0))</f>
        <v/>
      </c>
      <c r="AD206" s="36" t="str">
        <f>IF(ISERROR(VLOOKUP('Choose Housekeeping Genes'!$C13,Calculations!$C$196:$M$291,6,0)),"",VLOOKUP('Choose Housekeeping Genes'!$C13,Calculations!$C$196:$M$291,6,0))</f>
        <v/>
      </c>
      <c r="AE206" s="36" t="str">
        <f>IF(ISERROR(VLOOKUP('Choose Housekeeping Genes'!$C13,Calculations!$C$196:$M$291,7,0)),"",VLOOKUP('Choose Housekeeping Genes'!$C13,Calculations!$C$196:$M$291,7,0))</f>
        <v/>
      </c>
      <c r="AF206" s="36" t="str">
        <f>IF(ISERROR(VLOOKUP('Choose Housekeeping Genes'!$C13,Calculations!$C$196:$M$291,8,0)),"",VLOOKUP('Choose Housekeeping Genes'!$C13,Calculations!$C$196:$M$291,8,0))</f>
        <v/>
      </c>
      <c r="AG206" s="36" t="str">
        <f>IF(ISERROR(VLOOKUP('Choose Housekeeping Genes'!$C13,Calculations!$C$196:$M$291,9,0)),"",VLOOKUP('Choose Housekeeping Genes'!$C13,Calculations!$C$196:$M$291,9,0))</f>
        <v/>
      </c>
      <c r="AH206" s="36" t="str">
        <f>IF(ISERROR(VLOOKUP('Choose Housekeeping Genes'!$C13,Calculations!$C$196:$M$291,10,0)),"",VLOOKUP('Choose Housekeeping Genes'!$C13,Calculations!$C$196:$M$291,10,0))</f>
        <v/>
      </c>
      <c r="AI206" s="36" t="str">
        <f>IF(ISERROR(VLOOKUP('Choose Housekeeping Genes'!$C13,Calculations!$C$196:$M$291,11,0)),"",VLOOKUP('Choose Housekeeping Genes'!$C13,Calculations!$C$196:$M$291,11,0))</f>
        <v/>
      </c>
      <c r="AJ206" s="36" t="str">
        <f>IF(ISERROR(VLOOKUP('Choose Housekeeping Genes'!$C13,Calculations!$C$196:$AB$291,14,0)),"",VLOOKUP('Choose Housekeeping Genes'!$C13,Calculations!$C$196:$AB$291,14,0))</f>
        <v/>
      </c>
      <c r="AK206" s="36" t="str">
        <f>IF(ISERROR(VLOOKUP('Choose Housekeeping Genes'!$C13,Calculations!$C$196:$AB$291,15,0)),"",VLOOKUP('Choose Housekeeping Genes'!$C13,Calculations!$C$196:$AB$291,15,0))</f>
        <v/>
      </c>
      <c r="AL206" s="36" t="str">
        <f>IF(ISERROR(VLOOKUP('Choose Housekeeping Genes'!$C13,Calculations!$C$196:$AB$291,16,0)),"",VLOOKUP('Choose Housekeeping Genes'!$C13,Calculations!$C$196:$AB$291,16,0))</f>
        <v/>
      </c>
      <c r="AM206" s="36" t="str">
        <f>IF(ISERROR(VLOOKUP('Choose Housekeeping Genes'!$C13,Calculations!$C$196:$AB$291,17,0)),"",VLOOKUP('Choose Housekeeping Genes'!$C13,Calculations!$C$196:$AB$291,17,0))</f>
        <v/>
      </c>
      <c r="AN206" s="36" t="str">
        <f>IF(ISERROR(VLOOKUP('Choose Housekeeping Genes'!$C13,Calculations!$C$196:$AB$291,18,0)),"",VLOOKUP('Choose Housekeeping Genes'!$C13,Calculations!$C$196:$AB$291,18,0))</f>
        <v/>
      </c>
      <c r="AO206" s="36" t="str">
        <f>IF(ISERROR(VLOOKUP('Choose Housekeeping Genes'!$C13,Calculations!$C$196:$AB$291,19,0)),"",VLOOKUP('Choose Housekeeping Genes'!$C13,Calculations!$C$196:$AB$291,19,0))</f>
        <v/>
      </c>
      <c r="AP206" s="36" t="str">
        <f>IF(ISERROR(VLOOKUP('Choose Housekeeping Genes'!$C13,Calculations!$C$196:$AB$291,20,0)),"",VLOOKUP('Choose Housekeeping Genes'!$C13,Calculations!$C$196:$AB$291,20,0))</f>
        <v/>
      </c>
      <c r="AQ206" s="36" t="str">
        <f>IF(ISERROR(VLOOKUP('Choose Housekeeping Genes'!$C13,Calculations!$C$196:$AB$291,21,0)),"",VLOOKUP('Choose Housekeeping Genes'!$C13,Calculations!$C$196:$AB$291,21,0))</f>
        <v/>
      </c>
      <c r="AR206" s="36" t="str">
        <f>IF(ISERROR(VLOOKUP('Choose Housekeeping Genes'!$C13,Calculations!$C$196:$AB$291,22,0)),"",VLOOKUP('Choose Housekeeping Genes'!$C13,Calculations!$C$196:$AB$291,22,0))</f>
        <v/>
      </c>
      <c r="AS206" s="36" t="str">
        <f>IF(ISERROR(VLOOKUP('Choose Housekeeping Genes'!$C13,Calculations!$C$196:$AB$291,23,0)),"",VLOOKUP('Choose Housekeeping Genes'!$C13,Calculations!$C$196:$AB$291,23,0))</f>
        <v/>
      </c>
      <c r="AT206" s="34" t="str">
        <f t="shared" si="182"/>
        <v/>
      </c>
      <c r="AU206" s="34" t="str">
        <f t="shared" si="183"/>
        <v/>
      </c>
      <c r="AV206" s="34" t="str">
        <f t="shared" si="184"/>
        <v/>
      </c>
      <c r="AW206" s="34" t="str">
        <f t="shared" si="185"/>
        <v/>
      </c>
      <c r="AX206" s="34" t="str">
        <f t="shared" si="186"/>
        <v/>
      </c>
      <c r="AY206" s="34" t="str">
        <f t="shared" si="187"/>
        <v/>
      </c>
      <c r="AZ206" s="34" t="str">
        <f t="shared" si="188"/>
        <v/>
      </c>
      <c r="BA206" s="34" t="str">
        <f t="shared" si="189"/>
        <v/>
      </c>
      <c r="BB206" s="34" t="str">
        <f t="shared" si="190"/>
        <v/>
      </c>
      <c r="BC206" s="34" t="str">
        <f t="shared" si="191"/>
        <v/>
      </c>
      <c r="BD206" s="34" t="str">
        <f t="shared" si="193"/>
        <v/>
      </c>
      <c r="BE206" s="34" t="str">
        <f t="shared" si="194"/>
        <v/>
      </c>
      <c r="BF206" s="34" t="str">
        <f t="shared" si="195"/>
        <v/>
      </c>
      <c r="BG206" s="34" t="str">
        <f t="shared" si="196"/>
        <v/>
      </c>
      <c r="BH206" s="34" t="str">
        <f t="shared" si="197"/>
        <v/>
      </c>
      <c r="BI206" s="34" t="str">
        <f t="shared" si="198"/>
        <v/>
      </c>
      <c r="BJ206" s="34" t="str">
        <f t="shared" si="199"/>
        <v/>
      </c>
      <c r="BK206" s="34" t="str">
        <f t="shared" si="200"/>
        <v/>
      </c>
      <c r="BL206" s="34" t="str">
        <f t="shared" si="201"/>
        <v/>
      </c>
      <c r="BM206" s="34" t="str">
        <f t="shared" si="202"/>
        <v/>
      </c>
      <c r="BN206" s="36" t="e">
        <f t="shared" si="170"/>
        <v>#DIV/0!</v>
      </c>
      <c r="BO206" s="36" t="e">
        <f t="shared" si="171"/>
        <v>#DIV/0!</v>
      </c>
      <c r="BP206" s="37" t="str">
        <f t="shared" si="203"/>
        <v/>
      </c>
      <c r="BQ206" s="37" t="str">
        <f t="shared" si="204"/>
        <v/>
      </c>
      <c r="BR206" s="37" t="str">
        <f t="shared" si="205"/>
        <v/>
      </c>
      <c r="BS206" s="37" t="str">
        <f t="shared" si="206"/>
        <v/>
      </c>
      <c r="BT206" s="37" t="str">
        <f t="shared" si="207"/>
        <v/>
      </c>
      <c r="BU206" s="37" t="str">
        <f t="shared" si="208"/>
        <v/>
      </c>
      <c r="BV206" s="37" t="str">
        <f t="shared" si="209"/>
        <v/>
      </c>
      <c r="BW206" s="37" t="str">
        <f t="shared" si="210"/>
        <v/>
      </c>
      <c r="BX206" s="37" t="str">
        <f t="shared" si="211"/>
        <v/>
      </c>
      <c r="BY206" s="37" t="str">
        <f t="shared" si="212"/>
        <v/>
      </c>
      <c r="BZ206" s="37" t="str">
        <f t="shared" si="213"/>
        <v/>
      </c>
      <c r="CA206" s="37" t="str">
        <f t="shared" si="214"/>
        <v/>
      </c>
      <c r="CB206" s="37" t="str">
        <f t="shared" si="215"/>
        <v/>
      </c>
      <c r="CC206" s="37" t="str">
        <f t="shared" si="216"/>
        <v/>
      </c>
      <c r="CD206" s="37" t="str">
        <f t="shared" si="217"/>
        <v/>
      </c>
      <c r="CE206" s="37" t="str">
        <f t="shared" si="218"/>
        <v/>
      </c>
      <c r="CF206" s="37" t="str">
        <f t="shared" si="219"/>
        <v/>
      </c>
      <c r="CG206" s="37" t="str">
        <f t="shared" si="220"/>
        <v/>
      </c>
      <c r="CH206" s="37" t="str">
        <f t="shared" si="221"/>
        <v/>
      </c>
      <c r="CI206" s="37" t="str">
        <f t="shared" si="222"/>
        <v/>
      </c>
    </row>
    <row r="207" spans="1:87">
      <c r="A207" s="16"/>
      <c r="B207" s="14" t="str">
        <f>'Gene Table'!D206</f>
        <v>NM_000372</v>
      </c>
      <c r="C207" s="14" t="s">
        <v>53</v>
      </c>
      <c r="D207" s="15" t="str">
        <f>IF(SUM('Test Sample Data'!D$3:D$98)&gt;10,IF(AND(ISNUMBER('Test Sample Data'!D206),'Test Sample Data'!D206&lt;$B$1,'Test Sample Data'!D206&gt;0),'Test Sample Data'!D206,$B$1),"")</f>
        <v/>
      </c>
      <c r="E207" s="15" t="str">
        <f>IF(SUM('Test Sample Data'!E$3:E$98)&gt;10,IF(AND(ISNUMBER('Test Sample Data'!E206),'Test Sample Data'!E206&lt;$B$1,'Test Sample Data'!E206&gt;0),'Test Sample Data'!E206,$B$1),"")</f>
        <v/>
      </c>
      <c r="F207" s="15" t="str">
        <f>IF(SUM('Test Sample Data'!F$3:F$98)&gt;10,IF(AND(ISNUMBER('Test Sample Data'!F206),'Test Sample Data'!F206&lt;$B$1,'Test Sample Data'!F206&gt;0),'Test Sample Data'!F206,$B$1),"")</f>
        <v/>
      </c>
      <c r="G207" s="15" t="str">
        <f>IF(SUM('Test Sample Data'!G$3:G$98)&gt;10,IF(AND(ISNUMBER('Test Sample Data'!G206),'Test Sample Data'!G206&lt;$B$1,'Test Sample Data'!G206&gt;0),'Test Sample Data'!G206,$B$1),"")</f>
        <v/>
      </c>
      <c r="H207" s="15" t="str">
        <f>IF(SUM('Test Sample Data'!H$3:H$98)&gt;10,IF(AND(ISNUMBER('Test Sample Data'!H206),'Test Sample Data'!H206&lt;$B$1,'Test Sample Data'!H206&gt;0),'Test Sample Data'!H206,$B$1),"")</f>
        <v/>
      </c>
      <c r="I207" s="15" t="str">
        <f>IF(SUM('Test Sample Data'!I$3:I$98)&gt;10,IF(AND(ISNUMBER('Test Sample Data'!I206),'Test Sample Data'!I206&lt;$B$1,'Test Sample Data'!I206&gt;0),'Test Sample Data'!I206,$B$1),"")</f>
        <v/>
      </c>
      <c r="J207" s="15" t="str">
        <f>IF(SUM('Test Sample Data'!J$3:J$98)&gt;10,IF(AND(ISNUMBER('Test Sample Data'!J206),'Test Sample Data'!J206&lt;$B$1,'Test Sample Data'!J206&gt;0),'Test Sample Data'!J206,$B$1),"")</f>
        <v/>
      </c>
      <c r="K207" s="15" t="str">
        <f>IF(SUM('Test Sample Data'!K$3:K$98)&gt;10,IF(AND(ISNUMBER('Test Sample Data'!K206),'Test Sample Data'!K206&lt;$B$1,'Test Sample Data'!K206&gt;0),'Test Sample Data'!K206,$B$1),"")</f>
        <v/>
      </c>
      <c r="L207" s="15" t="str">
        <f>IF(SUM('Test Sample Data'!L$3:L$98)&gt;10,IF(AND(ISNUMBER('Test Sample Data'!L206),'Test Sample Data'!L206&lt;$B$1,'Test Sample Data'!L206&gt;0),'Test Sample Data'!L206,$B$1),"")</f>
        <v/>
      </c>
      <c r="M207" s="15" t="str">
        <f>IF(SUM('Test Sample Data'!M$3:M$98)&gt;10,IF(AND(ISNUMBER('Test Sample Data'!M206),'Test Sample Data'!M206&lt;$B$1,'Test Sample Data'!M206&gt;0),'Test Sample Data'!M206,$B$1),"")</f>
        <v/>
      </c>
      <c r="N207" s="15" t="str">
        <f>'Gene Table'!D206</f>
        <v>NM_000372</v>
      </c>
      <c r="O207" s="14" t="s">
        <v>53</v>
      </c>
      <c r="P207" s="15" t="str">
        <f>IF(SUM('Control Sample Data'!D$3:D$98)&gt;10,IF(AND(ISNUMBER('Control Sample Data'!D206),'Control Sample Data'!D206&lt;$B$1,'Control Sample Data'!D206&gt;0),'Control Sample Data'!D206,$B$1),"")</f>
        <v/>
      </c>
      <c r="Q207" s="15" t="str">
        <f>IF(SUM('Control Sample Data'!E$3:E$98)&gt;10,IF(AND(ISNUMBER('Control Sample Data'!E206),'Control Sample Data'!E206&lt;$B$1,'Control Sample Data'!E206&gt;0),'Control Sample Data'!E206,$B$1),"")</f>
        <v/>
      </c>
      <c r="R207" s="15" t="str">
        <f>IF(SUM('Control Sample Data'!F$3:F$98)&gt;10,IF(AND(ISNUMBER('Control Sample Data'!F206),'Control Sample Data'!F206&lt;$B$1,'Control Sample Data'!F206&gt;0),'Control Sample Data'!F206,$B$1),"")</f>
        <v/>
      </c>
      <c r="S207" s="15" t="str">
        <f>IF(SUM('Control Sample Data'!G$3:G$98)&gt;10,IF(AND(ISNUMBER('Control Sample Data'!G206),'Control Sample Data'!G206&lt;$B$1,'Control Sample Data'!G206&gt;0),'Control Sample Data'!G206,$B$1),"")</f>
        <v/>
      </c>
      <c r="T207" s="15" t="str">
        <f>IF(SUM('Control Sample Data'!H$3:H$98)&gt;10,IF(AND(ISNUMBER('Control Sample Data'!H206),'Control Sample Data'!H206&lt;$B$1,'Control Sample Data'!H206&gt;0),'Control Sample Data'!H206,$B$1),"")</f>
        <v/>
      </c>
      <c r="U207" s="15" t="str">
        <f>IF(SUM('Control Sample Data'!I$3:I$98)&gt;10,IF(AND(ISNUMBER('Control Sample Data'!I206),'Control Sample Data'!I206&lt;$B$1,'Control Sample Data'!I206&gt;0),'Control Sample Data'!I206,$B$1),"")</f>
        <v/>
      </c>
      <c r="V207" s="15" t="str">
        <f>IF(SUM('Control Sample Data'!J$3:J$98)&gt;10,IF(AND(ISNUMBER('Control Sample Data'!J206),'Control Sample Data'!J206&lt;$B$1,'Control Sample Data'!J206&gt;0),'Control Sample Data'!J206,$B$1),"")</f>
        <v/>
      </c>
      <c r="W207" s="15" t="str">
        <f>IF(SUM('Control Sample Data'!K$3:K$98)&gt;10,IF(AND(ISNUMBER('Control Sample Data'!K206),'Control Sample Data'!K206&lt;$B$1,'Control Sample Data'!K206&gt;0),'Control Sample Data'!K206,$B$1),"")</f>
        <v/>
      </c>
      <c r="X207" s="15" t="str">
        <f>IF(SUM('Control Sample Data'!L$3:L$98)&gt;10,IF(AND(ISNUMBER('Control Sample Data'!L206),'Control Sample Data'!L206&lt;$B$1,'Control Sample Data'!L206&gt;0),'Control Sample Data'!L206,$B$1),"")</f>
        <v/>
      </c>
      <c r="Y207" s="15" t="str">
        <f>IF(SUM('Control Sample Data'!M$3:M$98)&gt;10,IF(AND(ISNUMBER('Control Sample Data'!M206),'Control Sample Data'!M206&lt;$B$1,'Control Sample Data'!M206&gt;0),'Control Sample Data'!M206,$B$1),"")</f>
        <v/>
      </c>
      <c r="Z207" s="36" t="str">
        <f>IF(ISERROR(VLOOKUP('Choose Housekeeping Genes'!$C14,Calculations!$C$196:$M$291,2,0)),"",VLOOKUP('Choose Housekeeping Genes'!$C14,Calculations!$C$196:$M$291,2,0))</f>
        <v/>
      </c>
      <c r="AA207" s="36" t="str">
        <f>IF(ISERROR(VLOOKUP('Choose Housekeeping Genes'!$C14,Calculations!$C$196:$M$291,3,0)),"",VLOOKUP('Choose Housekeeping Genes'!$C14,Calculations!$C$196:$M$291,3,0))</f>
        <v/>
      </c>
      <c r="AB207" s="36" t="str">
        <f>IF(ISERROR(VLOOKUP('Choose Housekeeping Genes'!$C14,Calculations!$C$196:$M$291,4,0)),"",VLOOKUP('Choose Housekeeping Genes'!$C14,Calculations!$C$196:$M$291,4,0))</f>
        <v/>
      </c>
      <c r="AC207" s="36" t="str">
        <f>IF(ISERROR(VLOOKUP('Choose Housekeeping Genes'!$C14,Calculations!$C$196:$M$291,5,0)),"",VLOOKUP('Choose Housekeeping Genes'!$C14,Calculations!$C$196:$M$291,5,0))</f>
        <v/>
      </c>
      <c r="AD207" s="36" t="str">
        <f>IF(ISERROR(VLOOKUP('Choose Housekeeping Genes'!$C14,Calculations!$C$196:$M$291,6,0)),"",VLOOKUP('Choose Housekeeping Genes'!$C14,Calculations!$C$196:$M$291,6,0))</f>
        <v/>
      </c>
      <c r="AE207" s="36" t="str">
        <f>IF(ISERROR(VLOOKUP('Choose Housekeeping Genes'!$C14,Calculations!$C$196:$M$291,7,0)),"",VLOOKUP('Choose Housekeeping Genes'!$C14,Calculations!$C$196:$M$291,7,0))</f>
        <v/>
      </c>
      <c r="AF207" s="36" t="str">
        <f>IF(ISERROR(VLOOKUP('Choose Housekeeping Genes'!$C14,Calculations!$C$196:$M$291,8,0)),"",VLOOKUP('Choose Housekeeping Genes'!$C14,Calculations!$C$196:$M$291,8,0))</f>
        <v/>
      </c>
      <c r="AG207" s="36" t="str">
        <f>IF(ISERROR(VLOOKUP('Choose Housekeeping Genes'!$C14,Calculations!$C$196:$M$291,9,0)),"",VLOOKUP('Choose Housekeeping Genes'!$C14,Calculations!$C$196:$M$291,9,0))</f>
        <v/>
      </c>
      <c r="AH207" s="36" t="str">
        <f>IF(ISERROR(VLOOKUP('Choose Housekeeping Genes'!$C14,Calculations!$C$196:$M$291,10,0)),"",VLOOKUP('Choose Housekeeping Genes'!$C14,Calculations!$C$196:$M$291,10,0))</f>
        <v/>
      </c>
      <c r="AI207" s="36" t="str">
        <f>IF(ISERROR(VLOOKUP('Choose Housekeeping Genes'!$C14,Calculations!$C$196:$M$291,11,0)),"",VLOOKUP('Choose Housekeeping Genes'!$C14,Calculations!$C$196:$M$291,11,0))</f>
        <v/>
      </c>
      <c r="AJ207" s="36" t="str">
        <f>IF(ISERROR(VLOOKUP('Choose Housekeeping Genes'!$C14,Calculations!$C$196:$AB$291,14,0)),"",VLOOKUP('Choose Housekeeping Genes'!$C14,Calculations!$C$196:$AB$291,14,0))</f>
        <v/>
      </c>
      <c r="AK207" s="36" t="str">
        <f>IF(ISERROR(VLOOKUP('Choose Housekeeping Genes'!$C14,Calculations!$C$196:$AB$291,15,0)),"",VLOOKUP('Choose Housekeeping Genes'!$C14,Calculations!$C$196:$AB$291,15,0))</f>
        <v/>
      </c>
      <c r="AL207" s="36" t="str">
        <f>IF(ISERROR(VLOOKUP('Choose Housekeeping Genes'!$C14,Calculations!$C$196:$AB$291,16,0)),"",VLOOKUP('Choose Housekeeping Genes'!$C14,Calculations!$C$196:$AB$291,16,0))</f>
        <v/>
      </c>
      <c r="AM207" s="36" t="str">
        <f>IF(ISERROR(VLOOKUP('Choose Housekeeping Genes'!$C14,Calculations!$C$196:$AB$291,17,0)),"",VLOOKUP('Choose Housekeeping Genes'!$C14,Calculations!$C$196:$AB$291,17,0))</f>
        <v/>
      </c>
      <c r="AN207" s="36" t="str">
        <f>IF(ISERROR(VLOOKUP('Choose Housekeeping Genes'!$C14,Calculations!$C$196:$AB$291,18,0)),"",VLOOKUP('Choose Housekeeping Genes'!$C14,Calculations!$C$196:$AB$291,18,0))</f>
        <v/>
      </c>
      <c r="AO207" s="36" t="str">
        <f>IF(ISERROR(VLOOKUP('Choose Housekeeping Genes'!$C14,Calculations!$C$196:$AB$291,19,0)),"",VLOOKUP('Choose Housekeeping Genes'!$C14,Calculations!$C$196:$AB$291,19,0))</f>
        <v/>
      </c>
      <c r="AP207" s="36" t="str">
        <f>IF(ISERROR(VLOOKUP('Choose Housekeeping Genes'!$C14,Calculations!$C$196:$AB$291,20,0)),"",VLOOKUP('Choose Housekeeping Genes'!$C14,Calculations!$C$196:$AB$291,20,0))</f>
        <v/>
      </c>
      <c r="AQ207" s="36" t="str">
        <f>IF(ISERROR(VLOOKUP('Choose Housekeeping Genes'!$C14,Calculations!$C$196:$AB$291,21,0)),"",VLOOKUP('Choose Housekeeping Genes'!$C14,Calculations!$C$196:$AB$291,21,0))</f>
        <v/>
      </c>
      <c r="AR207" s="36" t="str">
        <f>IF(ISERROR(VLOOKUP('Choose Housekeeping Genes'!$C14,Calculations!$C$196:$AB$291,22,0)),"",VLOOKUP('Choose Housekeeping Genes'!$C14,Calculations!$C$196:$AB$291,22,0))</f>
        <v/>
      </c>
      <c r="AS207" s="36" t="str">
        <f>IF(ISERROR(VLOOKUP('Choose Housekeeping Genes'!$C14,Calculations!$C$196:$AB$291,23,0)),"",VLOOKUP('Choose Housekeeping Genes'!$C14,Calculations!$C$196:$AB$291,23,0))</f>
        <v/>
      </c>
      <c r="AT207" s="34" t="str">
        <f t="shared" si="182"/>
        <v/>
      </c>
      <c r="AU207" s="34" t="str">
        <f t="shared" si="183"/>
        <v/>
      </c>
      <c r="AV207" s="34" t="str">
        <f t="shared" si="184"/>
        <v/>
      </c>
      <c r="AW207" s="34" t="str">
        <f t="shared" si="185"/>
        <v/>
      </c>
      <c r="AX207" s="34" t="str">
        <f t="shared" si="186"/>
        <v/>
      </c>
      <c r="AY207" s="34" t="str">
        <f t="shared" si="187"/>
        <v/>
      </c>
      <c r="AZ207" s="34" t="str">
        <f t="shared" si="188"/>
        <v/>
      </c>
      <c r="BA207" s="34" t="str">
        <f t="shared" si="189"/>
        <v/>
      </c>
      <c r="BB207" s="34" t="str">
        <f t="shared" si="190"/>
        <v/>
      </c>
      <c r="BC207" s="34" t="str">
        <f t="shared" si="191"/>
        <v/>
      </c>
      <c r="BD207" s="34" t="str">
        <f t="shared" si="193"/>
        <v/>
      </c>
      <c r="BE207" s="34" t="str">
        <f t="shared" si="194"/>
        <v/>
      </c>
      <c r="BF207" s="34" t="str">
        <f t="shared" si="195"/>
        <v/>
      </c>
      <c r="BG207" s="34" t="str">
        <f t="shared" si="196"/>
        <v/>
      </c>
      <c r="BH207" s="34" t="str">
        <f t="shared" si="197"/>
        <v/>
      </c>
      <c r="BI207" s="34" t="str">
        <f t="shared" si="198"/>
        <v/>
      </c>
      <c r="BJ207" s="34" t="str">
        <f t="shared" si="199"/>
        <v/>
      </c>
      <c r="BK207" s="34" t="str">
        <f t="shared" si="200"/>
        <v/>
      </c>
      <c r="BL207" s="34" t="str">
        <f t="shared" si="201"/>
        <v/>
      </c>
      <c r="BM207" s="34" t="str">
        <f t="shared" si="202"/>
        <v/>
      </c>
      <c r="BN207" s="36" t="e">
        <f t="shared" si="170"/>
        <v>#DIV/0!</v>
      </c>
      <c r="BO207" s="36" t="e">
        <f t="shared" si="171"/>
        <v>#DIV/0!</v>
      </c>
      <c r="BP207" s="37" t="str">
        <f t="shared" si="203"/>
        <v/>
      </c>
      <c r="BQ207" s="37" t="str">
        <f t="shared" si="204"/>
        <v/>
      </c>
      <c r="BR207" s="37" t="str">
        <f t="shared" si="205"/>
        <v/>
      </c>
      <c r="BS207" s="37" t="str">
        <f t="shared" si="206"/>
        <v/>
      </c>
      <c r="BT207" s="37" t="str">
        <f t="shared" si="207"/>
        <v/>
      </c>
      <c r="BU207" s="37" t="str">
        <f t="shared" si="208"/>
        <v/>
      </c>
      <c r="BV207" s="37" t="str">
        <f t="shared" si="209"/>
        <v/>
      </c>
      <c r="BW207" s="37" t="str">
        <f t="shared" si="210"/>
        <v/>
      </c>
      <c r="BX207" s="37" t="str">
        <f t="shared" si="211"/>
        <v/>
      </c>
      <c r="BY207" s="37" t="str">
        <f t="shared" si="212"/>
        <v/>
      </c>
      <c r="BZ207" s="37" t="str">
        <f t="shared" si="213"/>
        <v/>
      </c>
      <c r="CA207" s="37" t="str">
        <f t="shared" si="214"/>
        <v/>
      </c>
      <c r="CB207" s="37" t="str">
        <f t="shared" si="215"/>
        <v/>
      </c>
      <c r="CC207" s="37" t="str">
        <f t="shared" si="216"/>
        <v/>
      </c>
      <c r="CD207" s="37" t="str">
        <f t="shared" si="217"/>
        <v/>
      </c>
      <c r="CE207" s="37" t="str">
        <f t="shared" si="218"/>
        <v/>
      </c>
      <c r="CF207" s="37" t="str">
        <f t="shared" si="219"/>
        <v/>
      </c>
      <c r="CG207" s="37" t="str">
        <f t="shared" si="220"/>
        <v/>
      </c>
      <c r="CH207" s="37" t="str">
        <f t="shared" si="221"/>
        <v/>
      </c>
      <c r="CI207" s="37" t="str">
        <f t="shared" si="222"/>
        <v/>
      </c>
    </row>
    <row r="208" spans="1:87">
      <c r="A208" s="16"/>
      <c r="B208" s="14" t="str">
        <f>'Gene Table'!D207</f>
        <v>NM_006292</v>
      </c>
      <c r="C208" s="14" t="s">
        <v>57</v>
      </c>
      <c r="D208" s="15" t="str">
        <f>IF(SUM('Test Sample Data'!D$3:D$98)&gt;10,IF(AND(ISNUMBER('Test Sample Data'!D207),'Test Sample Data'!D207&lt;$B$1,'Test Sample Data'!D207&gt;0),'Test Sample Data'!D207,$B$1),"")</f>
        <v/>
      </c>
      <c r="E208" s="15" t="str">
        <f>IF(SUM('Test Sample Data'!E$3:E$98)&gt;10,IF(AND(ISNUMBER('Test Sample Data'!E207),'Test Sample Data'!E207&lt;$B$1,'Test Sample Data'!E207&gt;0),'Test Sample Data'!E207,$B$1),"")</f>
        <v/>
      </c>
      <c r="F208" s="15" t="str">
        <f>IF(SUM('Test Sample Data'!F$3:F$98)&gt;10,IF(AND(ISNUMBER('Test Sample Data'!F207),'Test Sample Data'!F207&lt;$B$1,'Test Sample Data'!F207&gt;0),'Test Sample Data'!F207,$B$1),"")</f>
        <v/>
      </c>
      <c r="G208" s="15" t="str">
        <f>IF(SUM('Test Sample Data'!G$3:G$98)&gt;10,IF(AND(ISNUMBER('Test Sample Data'!G207),'Test Sample Data'!G207&lt;$B$1,'Test Sample Data'!G207&gt;0),'Test Sample Data'!G207,$B$1),"")</f>
        <v/>
      </c>
      <c r="H208" s="15" t="str">
        <f>IF(SUM('Test Sample Data'!H$3:H$98)&gt;10,IF(AND(ISNUMBER('Test Sample Data'!H207),'Test Sample Data'!H207&lt;$B$1,'Test Sample Data'!H207&gt;0),'Test Sample Data'!H207,$B$1),"")</f>
        <v/>
      </c>
      <c r="I208" s="15" t="str">
        <f>IF(SUM('Test Sample Data'!I$3:I$98)&gt;10,IF(AND(ISNUMBER('Test Sample Data'!I207),'Test Sample Data'!I207&lt;$B$1,'Test Sample Data'!I207&gt;0),'Test Sample Data'!I207,$B$1),"")</f>
        <v/>
      </c>
      <c r="J208" s="15" t="str">
        <f>IF(SUM('Test Sample Data'!J$3:J$98)&gt;10,IF(AND(ISNUMBER('Test Sample Data'!J207),'Test Sample Data'!J207&lt;$B$1,'Test Sample Data'!J207&gt;0),'Test Sample Data'!J207,$B$1),"")</f>
        <v/>
      </c>
      <c r="K208" s="15" t="str">
        <f>IF(SUM('Test Sample Data'!K$3:K$98)&gt;10,IF(AND(ISNUMBER('Test Sample Data'!K207),'Test Sample Data'!K207&lt;$B$1,'Test Sample Data'!K207&gt;0),'Test Sample Data'!K207,$B$1),"")</f>
        <v/>
      </c>
      <c r="L208" s="15" t="str">
        <f>IF(SUM('Test Sample Data'!L$3:L$98)&gt;10,IF(AND(ISNUMBER('Test Sample Data'!L207),'Test Sample Data'!L207&lt;$B$1,'Test Sample Data'!L207&gt;0),'Test Sample Data'!L207,$B$1),"")</f>
        <v/>
      </c>
      <c r="M208" s="15" t="str">
        <f>IF(SUM('Test Sample Data'!M$3:M$98)&gt;10,IF(AND(ISNUMBER('Test Sample Data'!M207),'Test Sample Data'!M207&lt;$B$1,'Test Sample Data'!M207&gt;0),'Test Sample Data'!M207,$B$1),"")</f>
        <v/>
      </c>
      <c r="N208" s="15" t="str">
        <f>'Gene Table'!D207</f>
        <v>NM_006292</v>
      </c>
      <c r="O208" s="14" t="s">
        <v>57</v>
      </c>
      <c r="P208" s="15" t="str">
        <f>IF(SUM('Control Sample Data'!D$3:D$98)&gt;10,IF(AND(ISNUMBER('Control Sample Data'!D207),'Control Sample Data'!D207&lt;$B$1,'Control Sample Data'!D207&gt;0),'Control Sample Data'!D207,$B$1),"")</f>
        <v/>
      </c>
      <c r="Q208" s="15" t="str">
        <f>IF(SUM('Control Sample Data'!E$3:E$98)&gt;10,IF(AND(ISNUMBER('Control Sample Data'!E207),'Control Sample Data'!E207&lt;$B$1,'Control Sample Data'!E207&gt;0),'Control Sample Data'!E207,$B$1),"")</f>
        <v/>
      </c>
      <c r="R208" s="15" t="str">
        <f>IF(SUM('Control Sample Data'!F$3:F$98)&gt;10,IF(AND(ISNUMBER('Control Sample Data'!F207),'Control Sample Data'!F207&lt;$B$1,'Control Sample Data'!F207&gt;0),'Control Sample Data'!F207,$B$1),"")</f>
        <v/>
      </c>
      <c r="S208" s="15" t="str">
        <f>IF(SUM('Control Sample Data'!G$3:G$98)&gt;10,IF(AND(ISNUMBER('Control Sample Data'!G207),'Control Sample Data'!G207&lt;$B$1,'Control Sample Data'!G207&gt;0),'Control Sample Data'!G207,$B$1),"")</f>
        <v/>
      </c>
      <c r="T208" s="15" t="str">
        <f>IF(SUM('Control Sample Data'!H$3:H$98)&gt;10,IF(AND(ISNUMBER('Control Sample Data'!H207),'Control Sample Data'!H207&lt;$B$1,'Control Sample Data'!H207&gt;0),'Control Sample Data'!H207,$B$1),"")</f>
        <v/>
      </c>
      <c r="U208" s="15" t="str">
        <f>IF(SUM('Control Sample Data'!I$3:I$98)&gt;10,IF(AND(ISNUMBER('Control Sample Data'!I207),'Control Sample Data'!I207&lt;$B$1,'Control Sample Data'!I207&gt;0),'Control Sample Data'!I207,$B$1),"")</f>
        <v/>
      </c>
      <c r="V208" s="15" t="str">
        <f>IF(SUM('Control Sample Data'!J$3:J$98)&gt;10,IF(AND(ISNUMBER('Control Sample Data'!J207),'Control Sample Data'!J207&lt;$B$1,'Control Sample Data'!J207&gt;0),'Control Sample Data'!J207,$B$1),"")</f>
        <v/>
      </c>
      <c r="W208" s="15" t="str">
        <f>IF(SUM('Control Sample Data'!K$3:K$98)&gt;10,IF(AND(ISNUMBER('Control Sample Data'!K207),'Control Sample Data'!K207&lt;$B$1,'Control Sample Data'!K207&gt;0),'Control Sample Data'!K207,$B$1),"")</f>
        <v/>
      </c>
      <c r="X208" s="15" t="str">
        <f>IF(SUM('Control Sample Data'!L$3:L$98)&gt;10,IF(AND(ISNUMBER('Control Sample Data'!L207),'Control Sample Data'!L207&lt;$B$1,'Control Sample Data'!L207&gt;0),'Control Sample Data'!L207,$B$1),"")</f>
        <v/>
      </c>
      <c r="Y208" s="15" t="str">
        <f>IF(SUM('Control Sample Data'!M$3:M$98)&gt;10,IF(AND(ISNUMBER('Control Sample Data'!M207),'Control Sample Data'!M207&lt;$B$1,'Control Sample Data'!M207&gt;0),'Control Sample Data'!M207,$B$1),"")</f>
        <v/>
      </c>
      <c r="Z208" s="36" t="str">
        <f>IF(ISERROR(VLOOKUP('Choose Housekeeping Genes'!$C15,Calculations!$C$196:$M$291,2,0)),"",VLOOKUP('Choose Housekeeping Genes'!$C15,Calculations!$C$196:$M$291,2,0))</f>
        <v/>
      </c>
      <c r="AA208" s="36" t="str">
        <f>IF(ISERROR(VLOOKUP('Choose Housekeeping Genes'!$C15,Calculations!$C$196:$M$291,3,0)),"",VLOOKUP('Choose Housekeeping Genes'!$C15,Calculations!$C$196:$M$291,3,0))</f>
        <v/>
      </c>
      <c r="AB208" s="36" t="str">
        <f>IF(ISERROR(VLOOKUP('Choose Housekeeping Genes'!$C15,Calculations!$C$196:$M$291,4,0)),"",VLOOKUP('Choose Housekeeping Genes'!$C15,Calculations!$C$196:$M$291,4,0))</f>
        <v/>
      </c>
      <c r="AC208" s="36" t="str">
        <f>IF(ISERROR(VLOOKUP('Choose Housekeeping Genes'!$C15,Calculations!$C$196:$M$291,5,0)),"",VLOOKUP('Choose Housekeeping Genes'!$C15,Calculations!$C$196:$M$291,5,0))</f>
        <v/>
      </c>
      <c r="AD208" s="36" t="str">
        <f>IF(ISERROR(VLOOKUP('Choose Housekeeping Genes'!$C15,Calculations!$C$196:$M$291,6,0)),"",VLOOKUP('Choose Housekeeping Genes'!$C15,Calculations!$C$196:$M$291,6,0))</f>
        <v/>
      </c>
      <c r="AE208" s="36" t="str">
        <f>IF(ISERROR(VLOOKUP('Choose Housekeeping Genes'!$C15,Calculations!$C$196:$M$291,7,0)),"",VLOOKUP('Choose Housekeeping Genes'!$C15,Calculations!$C$196:$M$291,7,0))</f>
        <v/>
      </c>
      <c r="AF208" s="36" t="str">
        <f>IF(ISERROR(VLOOKUP('Choose Housekeeping Genes'!$C15,Calculations!$C$196:$M$291,8,0)),"",VLOOKUP('Choose Housekeeping Genes'!$C15,Calculations!$C$196:$M$291,8,0))</f>
        <v/>
      </c>
      <c r="AG208" s="36" t="str">
        <f>IF(ISERROR(VLOOKUP('Choose Housekeeping Genes'!$C15,Calculations!$C$196:$M$291,9,0)),"",VLOOKUP('Choose Housekeeping Genes'!$C15,Calculations!$C$196:$M$291,9,0))</f>
        <v/>
      </c>
      <c r="AH208" s="36" t="str">
        <f>IF(ISERROR(VLOOKUP('Choose Housekeeping Genes'!$C15,Calculations!$C$196:$M$291,10,0)),"",VLOOKUP('Choose Housekeeping Genes'!$C15,Calculations!$C$196:$M$291,10,0))</f>
        <v/>
      </c>
      <c r="AI208" s="36" t="str">
        <f>IF(ISERROR(VLOOKUP('Choose Housekeeping Genes'!$C15,Calculations!$C$196:$M$291,11,0)),"",VLOOKUP('Choose Housekeeping Genes'!$C15,Calculations!$C$196:$M$291,11,0))</f>
        <v/>
      </c>
      <c r="AJ208" s="36" t="str">
        <f>IF(ISERROR(VLOOKUP('Choose Housekeeping Genes'!$C15,Calculations!$C$196:$AB$291,14,0)),"",VLOOKUP('Choose Housekeeping Genes'!$C15,Calculations!$C$196:$AB$291,14,0))</f>
        <v/>
      </c>
      <c r="AK208" s="36" t="str">
        <f>IF(ISERROR(VLOOKUP('Choose Housekeeping Genes'!$C15,Calculations!$C$196:$AB$291,15,0)),"",VLOOKUP('Choose Housekeeping Genes'!$C15,Calculations!$C$196:$AB$291,15,0))</f>
        <v/>
      </c>
      <c r="AL208" s="36" t="str">
        <f>IF(ISERROR(VLOOKUP('Choose Housekeeping Genes'!$C15,Calculations!$C$196:$AB$291,16,0)),"",VLOOKUP('Choose Housekeeping Genes'!$C15,Calculations!$C$196:$AB$291,16,0))</f>
        <v/>
      </c>
      <c r="AM208" s="36" t="str">
        <f>IF(ISERROR(VLOOKUP('Choose Housekeeping Genes'!$C15,Calculations!$C$196:$AB$291,17,0)),"",VLOOKUP('Choose Housekeeping Genes'!$C15,Calculations!$C$196:$AB$291,17,0))</f>
        <v/>
      </c>
      <c r="AN208" s="36" t="str">
        <f>IF(ISERROR(VLOOKUP('Choose Housekeeping Genes'!$C15,Calculations!$C$196:$AB$291,18,0)),"",VLOOKUP('Choose Housekeeping Genes'!$C15,Calculations!$C$196:$AB$291,18,0))</f>
        <v/>
      </c>
      <c r="AO208" s="36" t="str">
        <f>IF(ISERROR(VLOOKUP('Choose Housekeeping Genes'!$C15,Calculations!$C$196:$AB$291,19,0)),"",VLOOKUP('Choose Housekeeping Genes'!$C15,Calculations!$C$196:$AB$291,19,0))</f>
        <v/>
      </c>
      <c r="AP208" s="36" t="str">
        <f>IF(ISERROR(VLOOKUP('Choose Housekeeping Genes'!$C15,Calculations!$C$196:$AB$291,20,0)),"",VLOOKUP('Choose Housekeeping Genes'!$C15,Calculations!$C$196:$AB$291,20,0))</f>
        <v/>
      </c>
      <c r="AQ208" s="36" t="str">
        <f>IF(ISERROR(VLOOKUP('Choose Housekeeping Genes'!$C15,Calculations!$C$196:$AB$291,21,0)),"",VLOOKUP('Choose Housekeeping Genes'!$C15,Calculations!$C$196:$AB$291,21,0))</f>
        <v/>
      </c>
      <c r="AR208" s="36" t="str">
        <f>IF(ISERROR(VLOOKUP('Choose Housekeeping Genes'!$C15,Calculations!$C$196:$AB$291,22,0)),"",VLOOKUP('Choose Housekeeping Genes'!$C15,Calculations!$C$196:$AB$291,22,0))</f>
        <v/>
      </c>
      <c r="AS208" s="36" t="str">
        <f>IF(ISERROR(VLOOKUP('Choose Housekeeping Genes'!$C15,Calculations!$C$196:$AB$291,23,0)),"",VLOOKUP('Choose Housekeeping Genes'!$C15,Calculations!$C$196:$AB$291,23,0))</f>
        <v/>
      </c>
      <c r="AT208" s="34" t="str">
        <f t="shared" si="182"/>
        <v/>
      </c>
      <c r="AU208" s="34" t="str">
        <f t="shared" si="183"/>
        <v/>
      </c>
      <c r="AV208" s="34" t="str">
        <f t="shared" si="184"/>
        <v/>
      </c>
      <c r="AW208" s="34" t="str">
        <f t="shared" si="185"/>
        <v/>
      </c>
      <c r="AX208" s="34" t="str">
        <f t="shared" si="186"/>
        <v/>
      </c>
      <c r="AY208" s="34" t="str">
        <f t="shared" si="187"/>
        <v/>
      </c>
      <c r="AZ208" s="34" t="str">
        <f t="shared" si="188"/>
        <v/>
      </c>
      <c r="BA208" s="34" t="str">
        <f t="shared" si="189"/>
        <v/>
      </c>
      <c r="BB208" s="34" t="str">
        <f t="shared" si="190"/>
        <v/>
      </c>
      <c r="BC208" s="34" t="str">
        <f t="shared" si="191"/>
        <v/>
      </c>
      <c r="BD208" s="34" t="str">
        <f t="shared" si="193"/>
        <v/>
      </c>
      <c r="BE208" s="34" t="str">
        <f t="shared" si="194"/>
        <v/>
      </c>
      <c r="BF208" s="34" t="str">
        <f t="shared" si="195"/>
        <v/>
      </c>
      <c r="BG208" s="34" t="str">
        <f t="shared" si="196"/>
        <v/>
      </c>
      <c r="BH208" s="34" t="str">
        <f t="shared" si="197"/>
        <v/>
      </c>
      <c r="BI208" s="34" t="str">
        <f t="shared" si="198"/>
        <v/>
      </c>
      <c r="BJ208" s="34" t="str">
        <f t="shared" si="199"/>
        <v/>
      </c>
      <c r="BK208" s="34" t="str">
        <f t="shared" si="200"/>
        <v/>
      </c>
      <c r="BL208" s="34" t="str">
        <f t="shared" si="201"/>
        <v/>
      </c>
      <c r="BM208" s="34" t="str">
        <f t="shared" si="202"/>
        <v/>
      </c>
      <c r="BN208" s="36" t="e">
        <f t="shared" si="170"/>
        <v>#DIV/0!</v>
      </c>
      <c r="BO208" s="36" t="e">
        <f t="shared" si="171"/>
        <v>#DIV/0!</v>
      </c>
      <c r="BP208" s="37" t="str">
        <f t="shared" si="203"/>
        <v/>
      </c>
      <c r="BQ208" s="37" t="str">
        <f t="shared" si="204"/>
        <v/>
      </c>
      <c r="BR208" s="37" t="str">
        <f t="shared" si="205"/>
        <v/>
      </c>
      <c r="BS208" s="37" t="str">
        <f t="shared" si="206"/>
        <v/>
      </c>
      <c r="BT208" s="37" t="str">
        <f t="shared" si="207"/>
        <v/>
      </c>
      <c r="BU208" s="37" t="str">
        <f t="shared" si="208"/>
        <v/>
      </c>
      <c r="BV208" s="37" t="str">
        <f t="shared" si="209"/>
        <v/>
      </c>
      <c r="BW208" s="37" t="str">
        <f t="shared" si="210"/>
        <v/>
      </c>
      <c r="BX208" s="37" t="str">
        <f t="shared" si="211"/>
        <v/>
      </c>
      <c r="BY208" s="37" t="str">
        <f t="shared" si="212"/>
        <v/>
      </c>
      <c r="BZ208" s="37" t="str">
        <f t="shared" si="213"/>
        <v/>
      </c>
      <c r="CA208" s="37" t="str">
        <f t="shared" si="214"/>
        <v/>
      </c>
      <c r="CB208" s="37" t="str">
        <f t="shared" si="215"/>
        <v/>
      </c>
      <c r="CC208" s="37" t="str">
        <f t="shared" si="216"/>
        <v/>
      </c>
      <c r="CD208" s="37" t="str">
        <f t="shared" si="217"/>
        <v/>
      </c>
      <c r="CE208" s="37" t="str">
        <f t="shared" si="218"/>
        <v/>
      </c>
      <c r="CF208" s="37" t="str">
        <f t="shared" si="219"/>
        <v/>
      </c>
      <c r="CG208" s="37" t="str">
        <f t="shared" si="220"/>
        <v/>
      </c>
      <c r="CH208" s="37" t="str">
        <f t="shared" si="221"/>
        <v/>
      </c>
      <c r="CI208" s="37" t="str">
        <f t="shared" si="222"/>
        <v/>
      </c>
    </row>
    <row r="209" spans="1:87">
      <c r="A209" s="16"/>
      <c r="B209" s="14" t="str">
        <f>'Gene Table'!D208</f>
        <v>NM_000548</v>
      </c>
      <c r="C209" s="14" t="s">
        <v>61</v>
      </c>
      <c r="D209" s="15" t="str">
        <f>IF(SUM('Test Sample Data'!D$3:D$98)&gt;10,IF(AND(ISNUMBER('Test Sample Data'!D208),'Test Sample Data'!D208&lt;$B$1,'Test Sample Data'!D208&gt;0),'Test Sample Data'!D208,$B$1),"")</f>
        <v/>
      </c>
      <c r="E209" s="15" t="str">
        <f>IF(SUM('Test Sample Data'!E$3:E$98)&gt;10,IF(AND(ISNUMBER('Test Sample Data'!E208),'Test Sample Data'!E208&lt;$B$1,'Test Sample Data'!E208&gt;0),'Test Sample Data'!E208,$B$1),"")</f>
        <v/>
      </c>
      <c r="F209" s="15" t="str">
        <f>IF(SUM('Test Sample Data'!F$3:F$98)&gt;10,IF(AND(ISNUMBER('Test Sample Data'!F208),'Test Sample Data'!F208&lt;$B$1,'Test Sample Data'!F208&gt;0),'Test Sample Data'!F208,$B$1),"")</f>
        <v/>
      </c>
      <c r="G209" s="15" t="str">
        <f>IF(SUM('Test Sample Data'!G$3:G$98)&gt;10,IF(AND(ISNUMBER('Test Sample Data'!G208),'Test Sample Data'!G208&lt;$B$1,'Test Sample Data'!G208&gt;0),'Test Sample Data'!G208,$B$1),"")</f>
        <v/>
      </c>
      <c r="H209" s="15" t="str">
        <f>IF(SUM('Test Sample Data'!H$3:H$98)&gt;10,IF(AND(ISNUMBER('Test Sample Data'!H208),'Test Sample Data'!H208&lt;$B$1,'Test Sample Data'!H208&gt;0),'Test Sample Data'!H208,$B$1),"")</f>
        <v/>
      </c>
      <c r="I209" s="15" t="str">
        <f>IF(SUM('Test Sample Data'!I$3:I$98)&gt;10,IF(AND(ISNUMBER('Test Sample Data'!I208),'Test Sample Data'!I208&lt;$B$1,'Test Sample Data'!I208&gt;0),'Test Sample Data'!I208,$B$1),"")</f>
        <v/>
      </c>
      <c r="J209" s="15" t="str">
        <f>IF(SUM('Test Sample Data'!J$3:J$98)&gt;10,IF(AND(ISNUMBER('Test Sample Data'!J208),'Test Sample Data'!J208&lt;$B$1,'Test Sample Data'!J208&gt;0),'Test Sample Data'!J208,$B$1),"")</f>
        <v/>
      </c>
      <c r="K209" s="15" t="str">
        <f>IF(SUM('Test Sample Data'!K$3:K$98)&gt;10,IF(AND(ISNUMBER('Test Sample Data'!K208),'Test Sample Data'!K208&lt;$B$1,'Test Sample Data'!K208&gt;0),'Test Sample Data'!K208,$B$1),"")</f>
        <v/>
      </c>
      <c r="L209" s="15" t="str">
        <f>IF(SUM('Test Sample Data'!L$3:L$98)&gt;10,IF(AND(ISNUMBER('Test Sample Data'!L208),'Test Sample Data'!L208&lt;$B$1,'Test Sample Data'!L208&gt;0),'Test Sample Data'!L208,$B$1),"")</f>
        <v/>
      </c>
      <c r="M209" s="15" t="str">
        <f>IF(SUM('Test Sample Data'!M$3:M$98)&gt;10,IF(AND(ISNUMBER('Test Sample Data'!M208),'Test Sample Data'!M208&lt;$B$1,'Test Sample Data'!M208&gt;0),'Test Sample Data'!M208,$B$1),"")</f>
        <v/>
      </c>
      <c r="N209" s="15" t="str">
        <f>'Gene Table'!D208</f>
        <v>NM_000548</v>
      </c>
      <c r="O209" s="14" t="s">
        <v>61</v>
      </c>
      <c r="P209" s="15" t="str">
        <f>IF(SUM('Control Sample Data'!D$3:D$98)&gt;10,IF(AND(ISNUMBER('Control Sample Data'!D208),'Control Sample Data'!D208&lt;$B$1,'Control Sample Data'!D208&gt;0),'Control Sample Data'!D208,$B$1),"")</f>
        <v/>
      </c>
      <c r="Q209" s="15" t="str">
        <f>IF(SUM('Control Sample Data'!E$3:E$98)&gt;10,IF(AND(ISNUMBER('Control Sample Data'!E208),'Control Sample Data'!E208&lt;$B$1,'Control Sample Data'!E208&gt;0),'Control Sample Data'!E208,$B$1),"")</f>
        <v/>
      </c>
      <c r="R209" s="15" t="str">
        <f>IF(SUM('Control Sample Data'!F$3:F$98)&gt;10,IF(AND(ISNUMBER('Control Sample Data'!F208),'Control Sample Data'!F208&lt;$B$1,'Control Sample Data'!F208&gt;0),'Control Sample Data'!F208,$B$1),"")</f>
        <v/>
      </c>
      <c r="S209" s="15" t="str">
        <f>IF(SUM('Control Sample Data'!G$3:G$98)&gt;10,IF(AND(ISNUMBER('Control Sample Data'!G208),'Control Sample Data'!G208&lt;$B$1,'Control Sample Data'!G208&gt;0),'Control Sample Data'!G208,$B$1),"")</f>
        <v/>
      </c>
      <c r="T209" s="15" t="str">
        <f>IF(SUM('Control Sample Data'!H$3:H$98)&gt;10,IF(AND(ISNUMBER('Control Sample Data'!H208),'Control Sample Data'!H208&lt;$B$1,'Control Sample Data'!H208&gt;0),'Control Sample Data'!H208,$B$1),"")</f>
        <v/>
      </c>
      <c r="U209" s="15" t="str">
        <f>IF(SUM('Control Sample Data'!I$3:I$98)&gt;10,IF(AND(ISNUMBER('Control Sample Data'!I208),'Control Sample Data'!I208&lt;$B$1,'Control Sample Data'!I208&gt;0),'Control Sample Data'!I208,$B$1),"")</f>
        <v/>
      </c>
      <c r="V209" s="15" t="str">
        <f>IF(SUM('Control Sample Data'!J$3:J$98)&gt;10,IF(AND(ISNUMBER('Control Sample Data'!J208),'Control Sample Data'!J208&lt;$B$1,'Control Sample Data'!J208&gt;0),'Control Sample Data'!J208,$B$1),"")</f>
        <v/>
      </c>
      <c r="W209" s="15" t="str">
        <f>IF(SUM('Control Sample Data'!K$3:K$98)&gt;10,IF(AND(ISNUMBER('Control Sample Data'!K208),'Control Sample Data'!K208&lt;$B$1,'Control Sample Data'!K208&gt;0),'Control Sample Data'!K208,$B$1),"")</f>
        <v/>
      </c>
      <c r="X209" s="15" t="str">
        <f>IF(SUM('Control Sample Data'!L$3:L$98)&gt;10,IF(AND(ISNUMBER('Control Sample Data'!L208),'Control Sample Data'!L208&lt;$B$1,'Control Sample Data'!L208&gt;0),'Control Sample Data'!L208,$B$1),"")</f>
        <v/>
      </c>
      <c r="Y209" s="15" t="str">
        <f>IF(SUM('Control Sample Data'!M$3:M$98)&gt;10,IF(AND(ISNUMBER('Control Sample Data'!M208),'Control Sample Data'!M208&lt;$B$1,'Control Sample Data'!M208&gt;0),'Control Sample Data'!M208,$B$1),"")</f>
        <v/>
      </c>
      <c r="Z209" s="36" t="str">
        <f>IF(ISERROR(VLOOKUP('Choose Housekeeping Genes'!$C16,Calculations!$C$196:$M$291,2,0)),"",VLOOKUP('Choose Housekeeping Genes'!$C16,Calculations!$C$196:$M$291,2,0))</f>
        <v/>
      </c>
      <c r="AA209" s="36" t="str">
        <f>IF(ISERROR(VLOOKUP('Choose Housekeeping Genes'!$C16,Calculations!$C$196:$M$291,3,0)),"",VLOOKUP('Choose Housekeeping Genes'!$C16,Calculations!$C$196:$M$291,3,0))</f>
        <v/>
      </c>
      <c r="AB209" s="36" t="str">
        <f>IF(ISERROR(VLOOKUP('Choose Housekeeping Genes'!$C16,Calculations!$C$196:$M$291,4,0)),"",VLOOKUP('Choose Housekeeping Genes'!$C16,Calculations!$C$196:$M$291,4,0))</f>
        <v/>
      </c>
      <c r="AC209" s="36" t="str">
        <f>IF(ISERROR(VLOOKUP('Choose Housekeeping Genes'!$C16,Calculations!$C$196:$M$291,5,0)),"",VLOOKUP('Choose Housekeeping Genes'!$C16,Calculations!$C$196:$M$291,5,0))</f>
        <v/>
      </c>
      <c r="AD209" s="36" t="str">
        <f>IF(ISERROR(VLOOKUP('Choose Housekeeping Genes'!$C16,Calculations!$C$196:$M$291,6,0)),"",VLOOKUP('Choose Housekeeping Genes'!$C16,Calculations!$C$196:$M$291,6,0))</f>
        <v/>
      </c>
      <c r="AE209" s="36" t="str">
        <f>IF(ISERROR(VLOOKUP('Choose Housekeeping Genes'!$C16,Calculations!$C$196:$M$291,7,0)),"",VLOOKUP('Choose Housekeeping Genes'!$C16,Calculations!$C$196:$M$291,7,0))</f>
        <v/>
      </c>
      <c r="AF209" s="36" t="str">
        <f>IF(ISERROR(VLOOKUP('Choose Housekeeping Genes'!$C16,Calculations!$C$196:$M$291,8,0)),"",VLOOKUP('Choose Housekeeping Genes'!$C16,Calculations!$C$196:$M$291,8,0))</f>
        <v/>
      </c>
      <c r="AG209" s="36" t="str">
        <f>IF(ISERROR(VLOOKUP('Choose Housekeeping Genes'!$C16,Calculations!$C$196:$M$291,9,0)),"",VLOOKUP('Choose Housekeeping Genes'!$C16,Calculations!$C$196:$M$291,9,0))</f>
        <v/>
      </c>
      <c r="AH209" s="36" t="str">
        <f>IF(ISERROR(VLOOKUP('Choose Housekeeping Genes'!$C16,Calculations!$C$196:$M$291,10,0)),"",VLOOKUP('Choose Housekeeping Genes'!$C16,Calculations!$C$196:$M$291,10,0))</f>
        <v/>
      </c>
      <c r="AI209" s="36" t="str">
        <f>IF(ISERROR(VLOOKUP('Choose Housekeeping Genes'!$C16,Calculations!$C$196:$M$291,11,0)),"",VLOOKUP('Choose Housekeeping Genes'!$C16,Calculations!$C$196:$M$291,11,0))</f>
        <v/>
      </c>
      <c r="AJ209" s="36" t="str">
        <f>IF(ISERROR(VLOOKUP('Choose Housekeeping Genes'!$C16,Calculations!$C$196:$AB$291,14,0)),"",VLOOKUP('Choose Housekeeping Genes'!$C16,Calculations!$C$196:$AB$291,14,0))</f>
        <v/>
      </c>
      <c r="AK209" s="36" t="str">
        <f>IF(ISERROR(VLOOKUP('Choose Housekeeping Genes'!$C16,Calculations!$C$196:$AB$291,15,0)),"",VLOOKUP('Choose Housekeeping Genes'!$C16,Calculations!$C$196:$AB$291,15,0))</f>
        <v/>
      </c>
      <c r="AL209" s="36" t="str">
        <f>IF(ISERROR(VLOOKUP('Choose Housekeeping Genes'!$C16,Calculations!$C$196:$AB$291,16,0)),"",VLOOKUP('Choose Housekeeping Genes'!$C16,Calculations!$C$196:$AB$291,16,0))</f>
        <v/>
      </c>
      <c r="AM209" s="36" t="str">
        <f>IF(ISERROR(VLOOKUP('Choose Housekeeping Genes'!$C16,Calculations!$C$196:$AB$291,17,0)),"",VLOOKUP('Choose Housekeeping Genes'!$C16,Calculations!$C$196:$AB$291,17,0))</f>
        <v/>
      </c>
      <c r="AN209" s="36" t="str">
        <f>IF(ISERROR(VLOOKUP('Choose Housekeeping Genes'!$C16,Calculations!$C$196:$AB$291,18,0)),"",VLOOKUP('Choose Housekeeping Genes'!$C16,Calculations!$C$196:$AB$291,18,0))</f>
        <v/>
      </c>
      <c r="AO209" s="36" t="str">
        <f>IF(ISERROR(VLOOKUP('Choose Housekeeping Genes'!$C16,Calculations!$C$196:$AB$291,19,0)),"",VLOOKUP('Choose Housekeeping Genes'!$C16,Calculations!$C$196:$AB$291,19,0))</f>
        <v/>
      </c>
      <c r="AP209" s="36" t="str">
        <f>IF(ISERROR(VLOOKUP('Choose Housekeeping Genes'!$C16,Calculations!$C$196:$AB$291,20,0)),"",VLOOKUP('Choose Housekeeping Genes'!$C16,Calculations!$C$196:$AB$291,20,0))</f>
        <v/>
      </c>
      <c r="AQ209" s="36" t="str">
        <f>IF(ISERROR(VLOOKUP('Choose Housekeeping Genes'!$C16,Calculations!$C$196:$AB$291,21,0)),"",VLOOKUP('Choose Housekeeping Genes'!$C16,Calculations!$C$196:$AB$291,21,0))</f>
        <v/>
      </c>
      <c r="AR209" s="36" t="str">
        <f>IF(ISERROR(VLOOKUP('Choose Housekeeping Genes'!$C16,Calculations!$C$196:$AB$291,22,0)),"",VLOOKUP('Choose Housekeeping Genes'!$C16,Calculations!$C$196:$AB$291,22,0))</f>
        <v/>
      </c>
      <c r="AS209" s="36" t="str">
        <f>IF(ISERROR(VLOOKUP('Choose Housekeeping Genes'!$C16,Calculations!$C$196:$AB$291,23,0)),"",VLOOKUP('Choose Housekeeping Genes'!$C16,Calculations!$C$196:$AB$291,23,0))</f>
        <v/>
      </c>
      <c r="AT209" s="34" t="str">
        <f t="shared" si="182"/>
        <v/>
      </c>
      <c r="AU209" s="34" t="str">
        <f t="shared" si="183"/>
        <v/>
      </c>
      <c r="AV209" s="34" t="str">
        <f t="shared" si="184"/>
        <v/>
      </c>
      <c r="AW209" s="34" t="str">
        <f t="shared" si="185"/>
        <v/>
      </c>
      <c r="AX209" s="34" t="str">
        <f t="shared" si="186"/>
        <v/>
      </c>
      <c r="AY209" s="34" t="str">
        <f t="shared" si="187"/>
        <v/>
      </c>
      <c r="AZ209" s="34" t="str">
        <f t="shared" si="188"/>
        <v/>
      </c>
      <c r="BA209" s="34" t="str">
        <f t="shared" si="189"/>
        <v/>
      </c>
      <c r="BB209" s="34" t="str">
        <f t="shared" si="190"/>
        <v/>
      </c>
      <c r="BC209" s="34" t="str">
        <f t="shared" si="191"/>
        <v/>
      </c>
      <c r="BD209" s="34" t="str">
        <f t="shared" si="193"/>
        <v/>
      </c>
      <c r="BE209" s="34" t="str">
        <f t="shared" si="194"/>
        <v/>
      </c>
      <c r="BF209" s="34" t="str">
        <f t="shared" si="195"/>
        <v/>
      </c>
      <c r="BG209" s="34" t="str">
        <f t="shared" si="196"/>
        <v/>
      </c>
      <c r="BH209" s="34" t="str">
        <f t="shared" si="197"/>
        <v/>
      </c>
      <c r="BI209" s="34" t="str">
        <f t="shared" si="198"/>
        <v/>
      </c>
      <c r="BJ209" s="34" t="str">
        <f t="shared" si="199"/>
        <v/>
      </c>
      <c r="BK209" s="34" t="str">
        <f t="shared" si="200"/>
        <v/>
      </c>
      <c r="BL209" s="34" t="str">
        <f t="shared" si="201"/>
        <v/>
      </c>
      <c r="BM209" s="34" t="str">
        <f t="shared" si="202"/>
        <v/>
      </c>
      <c r="BN209" s="36" t="e">
        <f t="shared" si="170"/>
        <v>#DIV/0!</v>
      </c>
      <c r="BO209" s="36" t="e">
        <f t="shared" si="171"/>
        <v>#DIV/0!</v>
      </c>
      <c r="BP209" s="37" t="str">
        <f t="shared" si="203"/>
        <v/>
      </c>
      <c r="BQ209" s="37" t="str">
        <f t="shared" si="204"/>
        <v/>
      </c>
      <c r="BR209" s="37" t="str">
        <f t="shared" si="205"/>
        <v/>
      </c>
      <c r="BS209" s="37" t="str">
        <f t="shared" si="206"/>
        <v/>
      </c>
      <c r="BT209" s="37" t="str">
        <f t="shared" si="207"/>
        <v/>
      </c>
      <c r="BU209" s="37" t="str">
        <f t="shared" si="208"/>
        <v/>
      </c>
      <c r="BV209" s="37" t="str">
        <f t="shared" si="209"/>
        <v/>
      </c>
      <c r="BW209" s="37" t="str">
        <f t="shared" si="210"/>
        <v/>
      </c>
      <c r="BX209" s="37" t="str">
        <f t="shared" si="211"/>
        <v/>
      </c>
      <c r="BY209" s="37" t="str">
        <f t="shared" si="212"/>
        <v/>
      </c>
      <c r="BZ209" s="37" t="str">
        <f t="shared" si="213"/>
        <v/>
      </c>
      <c r="CA209" s="37" t="str">
        <f t="shared" si="214"/>
        <v/>
      </c>
      <c r="CB209" s="37" t="str">
        <f t="shared" si="215"/>
        <v/>
      </c>
      <c r="CC209" s="37" t="str">
        <f t="shared" si="216"/>
        <v/>
      </c>
      <c r="CD209" s="37" t="str">
        <f t="shared" si="217"/>
        <v/>
      </c>
      <c r="CE209" s="37" t="str">
        <f t="shared" si="218"/>
        <v/>
      </c>
      <c r="CF209" s="37" t="str">
        <f t="shared" si="219"/>
        <v/>
      </c>
      <c r="CG209" s="37" t="str">
        <f t="shared" si="220"/>
        <v/>
      </c>
      <c r="CH209" s="37" t="str">
        <f t="shared" si="221"/>
        <v/>
      </c>
      <c r="CI209" s="37" t="str">
        <f t="shared" si="222"/>
        <v/>
      </c>
    </row>
    <row r="210" spans="1:87">
      <c r="A210" s="16"/>
      <c r="B210" s="14" t="str">
        <f>'Gene Table'!D209</f>
        <v>NM_000359</v>
      </c>
      <c r="C210" s="14" t="s">
        <v>65</v>
      </c>
      <c r="D210" s="15" t="str">
        <f>IF(SUM('Test Sample Data'!D$3:D$98)&gt;10,IF(AND(ISNUMBER('Test Sample Data'!D209),'Test Sample Data'!D209&lt;$B$1,'Test Sample Data'!D209&gt;0),'Test Sample Data'!D209,$B$1),"")</f>
        <v/>
      </c>
      <c r="E210" s="15" t="str">
        <f>IF(SUM('Test Sample Data'!E$3:E$98)&gt;10,IF(AND(ISNUMBER('Test Sample Data'!E209),'Test Sample Data'!E209&lt;$B$1,'Test Sample Data'!E209&gt;0),'Test Sample Data'!E209,$B$1),"")</f>
        <v/>
      </c>
      <c r="F210" s="15" t="str">
        <f>IF(SUM('Test Sample Data'!F$3:F$98)&gt;10,IF(AND(ISNUMBER('Test Sample Data'!F209),'Test Sample Data'!F209&lt;$B$1,'Test Sample Data'!F209&gt;0),'Test Sample Data'!F209,$B$1),"")</f>
        <v/>
      </c>
      <c r="G210" s="15" t="str">
        <f>IF(SUM('Test Sample Data'!G$3:G$98)&gt;10,IF(AND(ISNUMBER('Test Sample Data'!G209),'Test Sample Data'!G209&lt;$B$1,'Test Sample Data'!G209&gt;0),'Test Sample Data'!G209,$B$1),"")</f>
        <v/>
      </c>
      <c r="H210" s="15" t="str">
        <f>IF(SUM('Test Sample Data'!H$3:H$98)&gt;10,IF(AND(ISNUMBER('Test Sample Data'!H209),'Test Sample Data'!H209&lt;$B$1,'Test Sample Data'!H209&gt;0),'Test Sample Data'!H209,$B$1),"")</f>
        <v/>
      </c>
      <c r="I210" s="15" t="str">
        <f>IF(SUM('Test Sample Data'!I$3:I$98)&gt;10,IF(AND(ISNUMBER('Test Sample Data'!I209),'Test Sample Data'!I209&lt;$B$1,'Test Sample Data'!I209&gt;0),'Test Sample Data'!I209,$B$1),"")</f>
        <v/>
      </c>
      <c r="J210" s="15" t="str">
        <f>IF(SUM('Test Sample Data'!J$3:J$98)&gt;10,IF(AND(ISNUMBER('Test Sample Data'!J209),'Test Sample Data'!J209&lt;$B$1,'Test Sample Data'!J209&gt;0),'Test Sample Data'!J209,$B$1),"")</f>
        <v/>
      </c>
      <c r="K210" s="15" t="str">
        <f>IF(SUM('Test Sample Data'!K$3:K$98)&gt;10,IF(AND(ISNUMBER('Test Sample Data'!K209),'Test Sample Data'!K209&lt;$B$1,'Test Sample Data'!K209&gt;0),'Test Sample Data'!K209,$B$1),"")</f>
        <v/>
      </c>
      <c r="L210" s="15" t="str">
        <f>IF(SUM('Test Sample Data'!L$3:L$98)&gt;10,IF(AND(ISNUMBER('Test Sample Data'!L209),'Test Sample Data'!L209&lt;$B$1,'Test Sample Data'!L209&gt;0),'Test Sample Data'!L209,$B$1),"")</f>
        <v/>
      </c>
      <c r="M210" s="15" t="str">
        <f>IF(SUM('Test Sample Data'!M$3:M$98)&gt;10,IF(AND(ISNUMBER('Test Sample Data'!M209),'Test Sample Data'!M209&lt;$B$1,'Test Sample Data'!M209&gt;0),'Test Sample Data'!M209,$B$1),"")</f>
        <v/>
      </c>
      <c r="N210" s="15" t="str">
        <f>'Gene Table'!D209</f>
        <v>NM_000359</v>
      </c>
      <c r="O210" s="14" t="s">
        <v>65</v>
      </c>
      <c r="P210" s="15" t="str">
        <f>IF(SUM('Control Sample Data'!D$3:D$98)&gt;10,IF(AND(ISNUMBER('Control Sample Data'!D209),'Control Sample Data'!D209&lt;$B$1,'Control Sample Data'!D209&gt;0),'Control Sample Data'!D209,$B$1),"")</f>
        <v/>
      </c>
      <c r="Q210" s="15" t="str">
        <f>IF(SUM('Control Sample Data'!E$3:E$98)&gt;10,IF(AND(ISNUMBER('Control Sample Data'!E209),'Control Sample Data'!E209&lt;$B$1,'Control Sample Data'!E209&gt;0),'Control Sample Data'!E209,$B$1),"")</f>
        <v/>
      </c>
      <c r="R210" s="15" t="str">
        <f>IF(SUM('Control Sample Data'!F$3:F$98)&gt;10,IF(AND(ISNUMBER('Control Sample Data'!F209),'Control Sample Data'!F209&lt;$B$1,'Control Sample Data'!F209&gt;0),'Control Sample Data'!F209,$B$1),"")</f>
        <v/>
      </c>
      <c r="S210" s="15" t="str">
        <f>IF(SUM('Control Sample Data'!G$3:G$98)&gt;10,IF(AND(ISNUMBER('Control Sample Data'!G209),'Control Sample Data'!G209&lt;$B$1,'Control Sample Data'!G209&gt;0),'Control Sample Data'!G209,$B$1),"")</f>
        <v/>
      </c>
      <c r="T210" s="15" t="str">
        <f>IF(SUM('Control Sample Data'!H$3:H$98)&gt;10,IF(AND(ISNUMBER('Control Sample Data'!H209),'Control Sample Data'!H209&lt;$B$1,'Control Sample Data'!H209&gt;0),'Control Sample Data'!H209,$B$1),"")</f>
        <v/>
      </c>
      <c r="U210" s="15" t="str">
        <f>IF(SUM('Control Sample Data'!I$3:I$98)&gt;10,IF(AND(ISNUMBER('Control Sample Data'!I209),'Control Sample Data'!I209&lt;$B$1,'Control Sample Data'!I209&gt;0),'Control Sample Data'!I209,$B$1),"")</f>
        <v/>
      </c>
      <c r="V210" s="15" t="str">
        <f>IF(SUM('Control Sample Data'!J$3:J$98)&gt;10,IF(AND(ISNUMBER('Control Sample Data'!J209),'Control Sample Data'!J209&lt;$B$1,'Control Sample Data'!J209&gt;0),'Control Sample Data'!J209,$B$1),"")</f>
        <v/>
      </c>
      <c r="W210" s="15" t="str">
        <f>IF(SUM('Control Sample Data'!K$3:K$98)&gt;10,IF(AND(ISNUMBER('Control Sample Data'!K209),'Control Sample Data'!K209&lt;$B$1,'Control Sample Data'!K209&gt;0),'Control Sample Data'!K209,$B$1),"")</f>
        <v/>
      </c>
      <c r="X210" s="15" t="str">
        <f>IF(SUM('Control Sample Data'!L$3:L$98)&gt;10,IF(AND(ISNUMBER('Control Sample Data'!L209),'Control Sample Data'!L209&lt;$B$1,'Control Sample Data'!L209&gt;0),'Control Sample Data'!L209,$B$1),"")</f>
        <v/>
      </c>
      <c r="Y210" s="15" t="str">
        <f>IF(SUM('Control Sample Data'!M$3:M$98)&gt;10,IF(AND(ISNUMBER('Control Sample Data'!M209),'Control Sample Data'!M209&lt;$B$1,'Control Sample Data'!M209&gt;0),'Control Sample Data'!M209,$B$1),"")</f>
        <v/>
      </c>
      <c r="Z210" s="36" t="str">
        <f>IF(ISERROR(VLOOKUP('Choose Housekeeping Genes'!$C17,Calculations!$C$196:$M$291,2,0)),"",VLOOKUP('Choose Housekeeping Genes'!$C17,Calculations!$C$196:$M$291,2,0))</f>
        <v/>
      </c>
      <c r="AA210" s="36" t="str">
        <f>IF(ISERROR(VLOOKUP('Choose Housekeeping Genes'!$C17,Calculations!$C$196:$M$291,3,0)),"",VLOOKUP('Choose Housekeeping Genes'!$C17,Calculations!$C$196:$M$291,3,0))</f>
        <v/>
      </c>
      <c r="AB210" s="36" t="str">
        <f>IF(ISERROR(VLOOKUP('Choose Housekeeping Genes'!$C17,Calculations!$C$196:$M$291,4,0)),"",VLOOKUP('Choose Housekeeping Genes'!$C17,Calculations!$C$196:$M$291,4,0))</f>
        <v/>
      </c>
      <c r="AC210" s="36" t="str">
        <f>IF(ISERROR(VLOOKUP('Choose Housekeeping Genes'!$C17,Calculations!$C$196:$M$291,5,0)),"",VLOOKUP('Choose Housekeeping Genes'!$C17,Calculations!$C$196:$M$291,5,0))</f>
        <v/>
      </c>
      <c r="AD210" s="36" t="str">
        <f>IF(ISERROR(VLOOKUP('Choose Housekeeping Genes'!$C17,Calculations!$C$196:$M$291,6,0)),"",VLOOKUP('Choose Housekeeping Genes'!$C17,Calculations!$C$196:$M$291,6,0))</f>
        <v/>
      </c>
      <c r="AE210" s="36" t="str">
        <f>IF(ISERROR(VLOOKUP('Choose Housekeeping Genes'!$C17,Calculations!$C$196:$M$291,7,0)),"",VLOOKUP('Choose Housekeeping Genes'!$C17,Calculations!$C$196:$M$291,7,0))</f>
        <v/>
      </c>
      <c r="AF210" s="36" t="str">
        <f>IF(ISERROR(VLOOKUP('Choose Housekeeping Genes'!$C17,Calculations!$C$196:$M$291,8,0)),"",VLOOKUP('Choose Housekeeping Genes'!$C17,Calculations!$C$196:$M$291,8,0))</f>
        <v/>
      </c>
      <c r="AG210" s="36" t="str">
        <f>IF(ISERROR(VLOOKUP('Choose Housekeeping Genes'!$C17,Calculations!$C$196:$M$291,9,0)),"",VLOOKUP('Choose Housekeeping Genes'!$C17,Calculations!$C$196:$M$291,9,0))</f>
        <v/>
      </c>
      <c r="AH210" s="36" t="str">
        <f>IF(ISERROR(VLOOKUP('Choose Housekeeping Genes'!$C17,Calculations!$C$196:$M$291,10,0)),"",VLOOKUP('Choose Housekeeping Genes'!$C17,Calculations!$C$196:$M$291,10,0))</f>
        <v/>
      </c>
      <c r="AI210" s="36" t="str">
        <f>IF(ISERROR(VLOOKUP('Choose Housekeeping Genes'!$C17,Calculations!$C$196:$M$291,11,0)),"",VLOOKUP('Choose Housekeeping Genes'!$C17,Calculations!$C$196:$M$291,11,0))</f>
        <v/>
      </c>
      <c r="AJ210" s="36" t="str">
        <f>IF(ISERROR(VLOOKUP('Choose Housekeeping Genes'!$C17,Calculations!$C$196:$AB$291,14,0)),"",VLOOKUP('Choose Housekeeping Genes'!$C17,Calculations!$C$196:$AB$291,14,0))</f>
        <v/>
      </c>
      <c r="AK210" s="36" t="str">
        <f>IF(ISERROR(VLOOKUP('Choose Housekeeping Genes'!$C17,Calculations!$C$196:$AB$291,15,0)),"",VLOOKUP('Choose Housekeeping Genes'!$C17,Calculations!$C$196:$AB$291,15,0))</f>
        <v/>
      </c>
      <c r="AL210" s="36" t="str">
        <f>IF(ISERROR(VLOOKUP('Choose Housekeeping Genes'!$C17,Calculations!$C$196:$AB$291,16,0)),"",VLOOKUP('Choose Housekeeping Genes'!$C17,Calculations!$C$196:$AB$291,16,0))</f>
        <v/>
      </c>
      <c r="AM210" s="36" t="str">
        <f>IF(ISERROR(VLOOKUP('Choose Housekeeping Genes'!$C17,Calculations!$C$196:$AB$291,17,0)),"",VLOOKUP('Choose Housekeeping Genes'!$C17,Calculations!$C$196:$AB$291,17,0))</f>
        <v/>
      </c>
      <c r="AN210" s="36" t="str">
        <f>IF(ISERROR(VLOOKUP('Choose Housekeeping Genes'!$C17,Calculations!$C$196:$AB$291,18,0)),"",VLOOKUP('Choose Housekeeping Genes'!$C17,Calculations!$C$196:$AB$291,18,0))</f>
        <v/>
      </c>
      <c r="AO210" s="36" t="str">
        <f>IF(ISERROR(VLOOKUP('Choose Housekeeping Genes'!$C17,Calculations!$C$196:$AB$291,19,0)),"",VLOOKUP('Choose Housekeeping Genes'!$C17,Calculations!$C$196:$AB$291,19,0))</f>
        <v/>
      </c>
      <c r="AP210" s="36" t="str">
        <f>IF(ISERROR(VLOOKUP('Choose Housekeeping Genes'!$C17,Calculations!$C$196:$AB$291,20,0)),"",VLOOKUP('Choose Housekeeping Genes'!$C17,Calculations!$C$196:$AB$291,20,0))</f>
        <v/>
      </c>
      <c r="AQ210" s="36" t="str">
        <f>IF(ISERROR(VLOOKUP('Choose Housekeeping Genes'!$C17,Calculations!$C$196:$AB$291,21,0)),"",VLOOKUP('Choose Housekeeping Genes'!$C17,Calculations!$C$196:$AB$291,21,0))</f>
        <v/>
      </c>
      <c r="AR210" s="36" t="str">
        <f>IF(ISERROR(VLOOKUP('Choose Housekeeping Genes'!$C17,Calculations!$C$196:$AB$291,22,0)),"",VLOOKUP('Choose Housekeeping Genes'!$C17,Calculations!$C$196:$AB$291,22,0))</f>
        <v/>
      </c>
      <c r="AS210" s="36" t="str">
        <f>IF(ISERROR(VLOOKUP('Choose Housekeeping Genes'!$C17,Calculations!$C$196:$AB$291,23,0)),"",VLOOKUP('Choose Housekeeping Genes'!$C17,Calculations!$C$196:$AB$291,23,0))</f>
        <v/>
      </c>
      <c r="AT210" s="34" t="str">
        <f t="shared" si="182"/>
        <v/>
      </c>
      <c r="AU210" s="34" t="str">
        <f t="shared" si="183"/>
        <v/>
      </c>
      <c r="AV210" s="34" t="str">
        <f t="shared" si="184"/>
        <v/>
      </c>
      <c r="AW210" s="34" t="str">
        <f t="shared" si="185"/>
        <v/>
      </c>
      <c r="AX210" s="34" t="str">
        <f t="shared" si="186"/>
        <v/>
      </c>
      <c r="AY210" s="34" t="str">
        <f t="shared" si="187"/>
        <v/>
      </c>
      <c r="AZ210" s="34" t="str">
        <f t="shared" si="188"/>
        <v/>
      </c>
      <c r="BA210" s="34" t="str">
        <f t="shared" si="189"/>
        <v/>
      </c>
      <c r="BB210" s="34" t="str">
        <f t="shared" si="190"/>
        <v/>
      </c>
      <c r="BC210" s="34" t="str">
        <f t="shared" si="191"/>
        <v/>
      </c>
      <c r="BD210" s="34" t="str">
        <f t="shared" si="193"/>
        <v/>
      </c>
      <c r="BE210" s="34" t="str">
        <f t="shared" si="194"/>
        <v/>
      </c>
      <c r="BF210" s="34" t="str">
        <f t="shared" si="195"/>
        <v/>
      </c>
      <c r="BG210" s="34" t="str">
        <f t="shared" si="196"/>
        <v/>
      </c>
      <c r="BH210" s="34" t="str">
        <f t="shared" si="197"/>
        <v/>
      </c>
      <c r="BI210" s="34" t="str">
        <f t="shared" si="198"/>
        <v/>
      </c>
      <c r="BJ210" s="34" t="str">
        <f t="shared" si="199"/>
        <v/>
      </c>
      <c r="BK210" s="34" t="str">
        <f t="shared" si="200"/>
        <v/>
      </c>
      <c r="BL210" s="34" t="str">
        <f t="shared" si="201"/>
        <v/>
      </c>
      <c r="BM210" s="34" t="str">
        <f t="shared" si="202"/>
        <v/>
      </c>
      <c r="BN210" s="36" t="e">
        <f t="shared" si="170"/>
        <v>#DIV/0!</v>
      </c>
      <c r="BO210" s="36" t="e">
        <f t="shared" si="171"/>
        <v>#DIV/0!</v>
      </c>
      <c r="BP210" s="37" t="str">
        <f t="shared" si="203"/>
        <v/>
      </c>
      <c r="BQ210" s="37" t="str">
        <f t="shared" si="204"/>
        <v/>
      </c>
      <c r="BR210" s="37" t="str">
        <f t="shared" si="205"/>
        <v/>
      </c>
      <c r="BS210" s="37" t="str">
        <f t="shared" si="206"/>
        <v/>
      </c>
      <c r="BT210" s="37" t="str">
        <f t="shared" si="207"/>
        <v/>
      </c>
      <c r="BU210" s="37" t="str">
        <f t="shared" si="208"/>
        <v/>
      </c>
      <c r="BV210" s="37" t="str">
        <f t="shared" si="209"/>
        <v/>
      </c>
      <c r="BW210" s="37" t="str">
        <f t="shared" si="210"/>
        <v/>
      </c>
      <c r="BX210" s="37" t="str">
        <f t="shared" si="211"/>
        <v/>
      </c>
      <c r="BY210" s="37" t="str">
        <f t="shared" si="212"/>
        <v/>
      </c>
      <c r="BZ210" s="37" t="str">
        <f t="shared" si="213"/>
        <v/>
      </c>
      <c r="CA210" s="37" t="str">
        <f t="shared" si="214"/>
        <v/>
      </c>
      <c r="CB210" s="37" t="str">
        <f t="shared" si="215"/>
        <v/>
      </c>
      <c r="CC210" s="37" t="str">
        <f t="shared" si="216"/>
        <v/>
      </c>
      <c r="CD210" s="37" t="str">
        <f t="shared" si="217"/>
        <v/>
      </c>
      <c r="CE210" s="37" t="str">
        <f t="shared" si="218"/>
        <v/>
      </c>
      <c r="CF210" s="37" t="str">
        <f t="shared" si="219"/>
        <v/>
      </c>
      <c r="CG210" s="37" t="str">
        <f t="shared" si="220"/>
        <v/>
      </c>
      <c r="CH210" s="37" t="str">
        <f t="shared" si="221"/>
        <v/>
      </c>
      <c r="CI210" s="37" t="str">
        <f t="shared" si="222"/>
        <v/>
      </c>
    </row>
    <row r="211" spans="1:87">
      <c r="A211" s="16"/>
      <c r="B211" s="14" t="str">
        <f>'Gene Table'!D210</f>
        <v>NM_003225</v>
      </c>
      <c r="C211" s="14" t="s">
        <v>69</v>
      </c>
      <c r="D211" s="15" t="str">
        <f>IF(SUM('Test Sample Data'!D$3:D$98)&gt;10,IF(AND(ISNUMBER('Test Sample Data'!D210),'Test Sample Data'!D210&lt;$B$1,'Test Sample Data'!D210&gt;0),'Test Sample Data'!D210,$B$1),"")</f>
        <v/>
      </c>
      <c r="E211" s="15" t="str">
        <f>IF(SUM('Test Sample Data'!E$3:E$98)&gt;10,IF(AND(ISNUMBER('Test Sample Data'!E210),'Test Sample Data'!E210&lt;$B$1,'Test Sample Data'!E210&gt;0),'Test Sample Data'!E210,$B$1),"")</f>
        <v/>
      </c>
      <c r="F211" s="15" t="str">
        <f>IF(SUM('Test Sample Data'!F$3:F$98)&gt;10,IF(AND(ISNUMBER('Test Sample Data'!F210),'Test Sample Data'!F210&lt;$B$1,'Test Sample Data'!F210&gt;0),'Test Sample Data'!F210,$B$1),"")</f>
        <v/>
      </c>
      <c r="G211" s="15" t="str">
        <f>IF(SUM('Test Sample Data'!G$3:G$98)&gt;10,IF(AND(ISNUMBER('Test Sample Data'!G210),'Test Sample Data'!G210&lt;$B$1,'Test Sample Data'!G210&gt;0),'Test Sample Data'!G210,$B$1),"")</f>
        <v/>
      </c>
      <c r="H211" s="15" t="str">
        <f>IF(SUM('Test Sample Data'!H$3:H$98)&gt;10,IF(AND(ISNUMBER('Test Sample Data'!H210),'Test Sample Data'!H210&lt;$B$1,'Test Sample Data'!H210&gt;0),'Test Sample Data'!H210,$B$1),"")</f>
        <v/>
      </c>
      <c r="I211" s="15" t="str">
        <f>IF(SUM('Test Sample Data'!I$3:I$98)&gt;10,IF(AND(ISNUMBER('Test Sample Data'!I210),'Test Sample Data'!I210&lt;$B$1,'Test Sample Data'!I210&gt;0),'Test Sample Data'!I210,$B$1),"")</f>
        <v/>
      </c>
      <c r="J211" s="15" t="str">
        <f>IF(SUM('Test Sample Data'!J$3:J$98)&gt;10,IF(AND(ISNUMBER('Test Sample Data'!J210),'Test Sample Data'!J210&lt;$B$1,'Test Sample Data'!J210&gt;0),'Test Sample Data'!J210,$B$1),"")</f>
        <v/>
      </c>
      <c r="K211" s="15" t="str">
        <f>IF(SUM('Test Sample Data'!K$3:K$98)&gt;10,IF(AND(ISNUMBER('Test Sample Data'!K210),'Test Sample Data'!K210&lt;$B$1,'Test Sample Data'!K210&gt;0),'Test Sample Data'!K210,$B$1),"")</f>
        <v/>
      </c>
      <c r="L211" s="15" t="str">
        <f>IF(SUM('Test Sample Data'!L$3:L$98)&gt;10,IF(AND(ISNUMBER('Test Sample Data'!L210),'Test Sample Data'!L210&lt;$B$1,'Test Sample Data'!L210&gt;0),'Test Sample Data'!L210,$B$1),"")</f>
        <v/>
      </c>
      <c r="M211" s="15" t="str">
        <f>IF(SUM('Test Sample Data'!M$3:M$98)&gt;10,IF(AND(ISNUMBER('Test Sample Data'!M210),'Test Sample Data'!M210&lt;$B$1,'Test Sample Data'!M210&gt;0),'Test Sample Data'!M210,$B$1),"")</f>
        <v/>
      </c>
      <c r="N211" s="15" t="str">
        <f>'Gene Table'!D210</f>
        <v>NM_003225</v>
      </c>
      <c r="O211" s="14" t="s">
        <v>69</v>
      </c>
      <c r="P211" s="15" t="str">
        <f>IF(SUM('Control Sample Data'!D$3:D$98)&gt;10,IF(AND(ISNUMBER('Control Sample Data'!D210),'Control Sample Data'!D210&lt;$B$1,'Control Sample Data'!D210&gt;0),'Control Sample Data'!D210,$B$1),"")</f>
        <v/>
      </c>
      <c r="Q211" s="15" t="str">
        <f>IF(SUM('Control Sample Data'!E$3:E$98)&gt;10,IF(AND(ISNUMBER('Control Sample Data'!E210),'Control Sample Data'!E210&lt;$B$1,'Control Sample Data'!E210&gt;0),'Control Sample Data'!E210,$B$1),"")</f>
        <v/>
      </c>
      <c r="R211" s="15" t="str">
        <f>IF(SUM('Control Sample Data'!F$3:F$98)&gt;10,IF(AND(ISNUMBER('Control Sample Data'!F210),'Control Sample Data'!F210&lt;$B$1,'Control Sample Data'!F210&gt;0),'Control Sample Data'!F210,$B$1),"")</f>
        <v/>
      </c>
      <c r="S211" s="15" t="str">
        <f>IF(SUM('Control Sample Data'!G$3:G$98)&gt;10,IF(AND(ISNUMBER('Control Sample Data'!G210),'Control Sample Data'!G210&lt;$B$1,'Control Sample Data'!G210&gt;0),'Control Sample Data'!G210,$B$1),"")</f>
        <v/>
      </c>
      <c r="T211" s="15" t="str">
        <f>IF(SUM('Control Sample Data'!H$3:H$98)&gt;10,IF(AND(ISNUMBER('Control Sample Data'!H210),'Control Sample Data'!H210&lt;$B$1,'Control Sample Data'!H210&gt;0),'Control Sample Data'!H210,$B$1),"")</f>
        <v/>
      </c>
      <c r="U211" s="15" t="str">
        <f>IF(SUM('Control Sample Data'!I$3:I$98)&gt;10,IF(AND(ISNUMBER('Control Sample Data'!I210),'Control Sample Data'!I210&lt;$B$1,'Control Sample Data'!I210&gt;0),'Control Sample Data'!I210,$B$1),"")</f>
        <v/>
      </c>
      <c r="V211" s="15" t="str">
        <f>IF(SUM('Control Sample Data'!J$3:J$98)&gt;10,IF(AND(ISNUMBER('Control Sample Data'!J210),'Control Sample Data'!J210&lt;$B$1,'Control Sample Data'!J210&gt;0),'Control Sample Data'!J210,$B$1),"")</f>
        <v/>
      </c>
      <c r="W211" s="15" t="str">
        <f>IF(SUM('Control Sample Data'!K$3:K$98)&gt;10,IF(AND(ISNUMBER('Control Sample Data'!K210),'Control Sample Data'!K210&lt;$B$1,'Control Sample Data'!K210&gt;0),'Control Sample Data'!K210,$B$1),"")</f>
        <v/>
      </c>
      <c r="X211" s="15" t="str">
        <f>IF(SUM('Control Sample Data'!L$3:L$98)&gt;10,IF(AND(ISNUMBER('Control Sample Data'!L210),'Control Sample Data'!L210&lt;$B$1,'Control Sample Data'!L210&gt;0),'Control Sample Data'!L210,$B$1),"")</f>
        <v/>
      </c>
      <c r="Y211" s="15" t="str">
        <f>IF(SUM('Control Sample Data'!M$3:M$98)&gt;10,IF(AND(ISNUMBER('Control Sample Data'!M210),'Control Sample Data'!M210&lt;$B$1,'Control Sample Data'!M210&gt;0),'Control Sample Data'!M210,$B$1),"")</f>
        <v/>
      </c>
      <c r="Z211" s="36" t="str">
        <f>IF(ISERROR(VLOOKUP('Choose Housekeeping Genes'!$C18,Calculations!$C$196:$M$291,2,0)),"",VLOOKUP('Choose Housekeeping Genes'!$C18,Calculations!$C$196:$M$291,2,0))</f>
        <v/>
      </c>
      <c r="AA211" s="36" t="str">
        <f>IF(ISERROR(VLOOKUP('Choose Housekeeping Genes'!$C18,Calculations!$C$196:$M$291,3,0)),"",VLOOKUP('Choose Housekeeping Genes'!$C18,Calculations!$C$196:$M$291,3,0))</f>
        <v/>
      </c>
      <c r="AB211" s="36" t="str">
        <f>IF(ISERROR(VLOOKUP('Choose Housekeeping Genes'!$C18,Calculations!$C$196:$M$291,4,0)),"",VLOOKUP('Choose Housekeeping Genes'!$C18,Calculations!$C$196:$M$291,4,0))</f>
        <v/>
      </c>
      <c r="AC211" s="36" t="str">
        <f>IF(ISERROR(VLOOKUP('Choose Housekeeping Genes'!$C18,Calculations!$C$196:$M$291,5,0)),"",VLOOKUP('Choose Housekeeping Genes'!$C18,Calculations!$C$196:$M$291,5,0))</f>
        <v/>
      </c>
      <c r="AD211" s="36" t="str">
        <f>IF(ISERROR(VLOOKUP('Choose Housekeeping Genes'!$C18,Calculations!$C$196:$M$291,6,0)),"",VLOOKUP('Choose Housekeeping Genes'!$C18,Calculations!$C$196:$M$291,6,0))</f>
        <v/>
      </c>
      <c r="AE211" s="36" t="str">
        <f>IF(ISERROR(VLOOKUP('Choose Housekeeping Genes'!$C18,Calculations!$C$196:$M$291,7,0)),"",VLOOKUP('Choose Housekeeping Genes'!$C18,Calculations!$C$196:$M$291,7,0))</f>
        <v/>
      </c>
      <c r="AF211" s="36" t="str">
        <f>IF(ISERROR(VLOOKUP('Choose Housekeeping Genes'!$C18,Calculations!$C$196:$M$291,8,0)),"",VLOOKUP('Choose Housekeeping Genes'!$C18,Calculations!$C$196:$M$291,8,0))</f>
        <v/>
      </c>
      <c r="AG211" s="36" t="str">
        <f>IF(ISERROR(VLOOKUP('Choose Housekeeping Genes'!$C18,Calculations!$C$196:$M$291,9,0)),"",VLOOKUP('Choose Housekeeping Genes'!$C18,Calculations!$C$196:$M$291,9,0))</f>
        <v/>
      </c>
      <c r="AH211" s="36" t="str">
        <f>IF(ISERROR(VLOOKUP('Choose Housekeeping Genes'!$C18,Calculations!$C$196:$M$291,10,0)),"",VLOOKUP('Choose Housekeeping Genes'!$C18,Calculations!$C$196:$M$291,10,0))</f>
        <v/>
      </c>
      <c r="AI211" s="36" t="str">
        <f>IF(ISERROR(VLOOKUP('Choose Housekeeping Genes'!$C18,Calculations!$C$196:$M$291,11,0)),"",VLOOKUP('Choose Housekeeping Genes'!$C18,Calculations!$C$196:$M$291,11,0))</f>
        <v/>
      </c>
      <c r="AJ211" s="36" t="str">
        <f>IF(ISERROR(VLOOKUP('Choose Housekeeping Genes'!$C18,Calculations!$C$196:$AB$291,14,0)),"",VLOOKUP('Choose Housekeeping Genes'!$C18,Calculations!$C$196:$AB$291,14,0))</f>
        <v/>
      </c>
      <c r="AK211" s="36" t="str">
        <f>IF(ISERROR(VLOOKUP('Choose Housekeeping Genes'!$C18,Calculations!$C$196:$AB$291,15,0)),"",VLOOKUP('Choose Housekeeping Genes'!$C18,Calculations!$C$196:$AB$291,15,0))</f>
        <v/>
      </c>
      <c r="AL211" s="36" t="str">
        <f>IF(ISERROR(VLOOKUP('Choose Housekeeping Genes'!$C18,Calculations!$C$196:$AB$291,16,0)),"",VLOOKUP('Choose Housekeeping Genes'!$C18,Calculations!$C$196:$AB$291,16,0))</f>
        <v/>
      </c>
      <c r="AM211" s="36" t="str">
        <f>IF(ISERROR(VLOOKUP('Choose Housekeeping Genes'!$C18,Calculations!$C$196:$AB$291,17,0)),"",VLOOKUP('Choose Housekeeping Genes'!$C18,Calculations!$C$196:$AB$291,17,0))</f>
        <v/>
      </c>
      <c r="AN211" s="36" t="str">
        <f>IF(ISERROR(VLOOKUP('Choose Housekeeping Genes'!$C18,Calculations!$C$196:$AB$291,18,0)),"",VLOOKUP('Choose Housekeeping Genes'!$C18,Calculations!$C$196:$AB$291,18,0))</f>
        <v/>
      </c>
      <c r="AO211" s="36" t="str">
        <f>IF(ISERROR(VLOOKUP('Choose Housekeeping Genes'!$C18,Calculations!$C$196:$AB$291,19,0)),"",VLOOKUP('Choose Housekeeping Genes'!$C18,Calculations!$C$196:$AB$291,19,0))</f>
        <v/>
      </c>
      <c r="AP211" s="36" t="str">
        <f>IF(ISERROR(VLOOKUP('Choose Housekeeping Genes'!$C18,Calculations!$C$196:$AB$291,20,0)),"",VLOOKUP('Choose Housekeeping Genes'!$C18,Calculations!$C$196:$AB$291,20,0))</f>
        <v/>
      </c>
      <c r="AQ211" s="36" t="str">
        <f>IF(ISERROR(VLOOKUP('Choose Housekeeping Genes'!$C18,Calculations!$C$196:$AB$291,21,0)),"",VLOOKUP('Choose Housekeeping Genes'!$C18,Calculations!$C$196:$AB$291,21,0))</f>
        <v/>
      </c>
      <c r="AR211" s="36" t="str">
        <f>IF(ISERROR(VLOOKUP('Choose Housekeeping Genes'!$C18,Calculations!$C$196:$AB$291,22,0)),"",VLOOKUP('Choose Housekeeping Genes'!$C18,Calculations!$C$196:$AB$291,22,0))</f>
        <v/>
      </c>
      <c r="AS211" s="36" t="str">
        <f>IF(ISERROR(VLOOKUP('Choose Housekeeping Genes'!$C18,Calculations!$C$196:$AB$291,23,0)),"",VLOOKUP('Choose Housekeeping Genes'!$C18,Calculations!$C$196:$AB$291,23,0))</f>
        <v/>
      </c>
      <c r="AT211" s="34" t="str">
        <f t="shared" si="182"/>
        <v/>
      </c>
      <c r="AU211" s="34" t="str">
        <f t="shared" si="183"/>
        <v/>
      </c>
      <c r="AV211" s="34" t="str">
        <f t="shared" si="184"/>
        <v/>
      </c>
      <c r="AW211" s="34" t="str">
        <f t="shared" si="185"/>
        <v/>
      </c>
      <c r="AX211" s="34" t="str">
        <f t="shared" si="186"/>
        <v/>
      </c>
      <c r="AY211" s="34" t="str">
        <f t="shared" si="187"/>
        <v/>
      </c>
      <c r="AZ211" s="34" t="str">
        <f t="shared" si="188"/>
        <v/>
      </c>
      <c r="BA211" s="34" t="str">
        <f t="shared" si="189"/>
        <v/>
      </c>
      <c r="BB211" s="34" t="str">
        <f t="shared" si="190"/>
        <v/>
      </c>
      <c r="BC211" s="34" t="str">
        <f t="shared" si="191"/>
        <v/>
      </c>
      <c r="BD211" s="34" t="str">
        <f t="shared" si="193"/>
        <v/>
      </c>
      <c r="BE211" s="34" t="str">
        <f t="shared" si="194"/>
        <v/>
      </c>
      <c r="BF211" s="34" t="str">
        <f t="shared" si="195"/>
        <v/>
      </c>
      <c r="BG211" s="34" t="str">
        <f t="shared" si="196"/>
        <v/>
      </c>
      <c r="BH211" s="34" t="str">
        <f t="shared" si="197"/>
        <v/>
      </c>
      <c r="BI211" s="34" t="str">
        <f t="shared" si="198"/>
        <v/>
      </c>
      <c r="BJ211" s="34" t="str">
        <f t="shared" si="199"/>
        <v/>
      </c>
      <c r="BK211" s="34" t="str">
        <f t="shared" si="200"/>
        <v/>
      </c>
      <c r="BL211" s="34" t="str">
        <f t="shared" si="201"/>
        <v/>
      </c>
      <c r="BM211" s="34" t="str">
        <f t="shared" si="202"/>
        <v/>
      </c>
      <c r="BN211" s="36" t="e">
        <f t="shared" si="170"/>
        <v>#DIV/0!</v>
      </c>
      <c r="BO211" s="36" t="e">
        <f t="shared" si="171"/>
        <v>#DIV/0!</v>
      </c>
      <c r="BP211" s="37" t="str">
        <f t="shared" si="203"/>
        <v/>
      </c>
      <c r="BQ211" s="37" t="str">
        <f t="shared" si="204"/>
        <v/>
      </c>
      <c r="BR211" s="37" t="str">
        <f t="shared" si="205"/>
        <v/>
      </c>
      <c r="BS211" s="37" t="str">
        <f t="shared" si="206"/>
        <v/>
      </c>
      <c r="BT211" s="37" t="str">
        <f t="shared" si="207"/>
        <v/>
      </c>
      <c r="BU211" s="37" t="str">
        <f t="shared" si="208"/>
        <v/>
      </c>
      <c r="BV211" s="37" t="str">
        <f t="shared" si="209"/>
        <v/>
      </c>
      <c r="BW211" s="37" t="str">
        <f t="shared" si="210"/>
        <v/>
      </c>
      <c r="BX211" s="37" t="str">
        <f t="shared" si="211"/>
        <v/>
      </c>
      <c r="BY211" s="37" t="str">
        <f t="shared" si="212"/>
        <v/>
      </c>
      <c r="BZ211" s="37" t="str">
        <f t="shared" si="213"/>
        <v/>
      </c>
      <c r="CA211" s="37" t="str">
        <f t="shared" si="214"/>
        <v/>
      </c>
      <c r="CB211" s="37" t="str">
        <f t="shared" si="215"/>
        <v/>
      </c>
      <c r="CC211" s="37" t="str">
        <f t="shared" si="216"/>
        <v/>
      </c>
      <c r="CD211" s="37" t="str">
        <f t="shared" si="217"/>
        <v/>
      </c>
      <c r="CE211" s="37" t="str">
        <f t="shared" si="218"/>
        <v/>
      </c>
      <c r="CF211" s="37" t="str">
        <f t="shared" si="219"/>
        <v/>
      </c>
      <c r="CG211" s="37" t="str">
        <f t="shared" si="220"/>
        <v/>
      </c>
      <c r="CH211" s="37" t="str">
        <f t="shared" si="221"/>
        <v/>
      </c>
      <c r="CI211" s="37" t="str">
        <f t="shared" si="222"/>
        <v/>
      </c>
    </row>
    <row r="212" spans="1:87">
      <c r="A212" s="16"/>
      <c r="B212" s="14" t="str">
        <f>'Gene Table'!D211</f>
        <v>NM_005652</v>
      </c>
      <c r="C212" s="14" t="s">
        <v>73</v>
      </c>
      <c r="D212" s="15" t="str">
        <f>IF(SUM('Test Sample Data'!D$3:D$98)&gt;10,IF(AND(ISNUMBER('Test Sample Data'!D211),'Test Sample Data'!D211&lt;$B$1,'Test Sample Data'!D211&gt;0),'Test Sample Data'!D211,$B$1),"")</f>
        <v/>
      </c>
      <c r="E212" s="15" t="str">
        <f>IF(SUM('Test Sample Data'!E$3:E$98)&gt;10,IF(AND(ISNUMBER('Test Sample Data'!E211),'Test Sample Data'!E211&lt;$B$1,'Test Sample Data'!E211&gt;0),'Test Sample Data'!E211,$B$1),"")</f>
        <v/>
      </c>
      <c r="F212" s="15" t="str">
        <f>IF(SUM('Test Sample Data'!F$3:F$98)&gt;10,IF(AND(ISNUMBER('Test Sample Data'!F211),'Test Sample Data'!F211&lt;$B$1,'Test Sample Data'!F211&gt;0),'Test Sample Data'!F211,$B$1),"")</f>
        <v/>
      </c>
      <c r="G212" s="15" t="str">
        <f>IF(SUM('Test Sample Data'!G$3:G$98)&gt;10,IF(AND(ISNUMBER('Test Sample Data'!G211),'Test Sample Data'!G211&lt;$B$1,'Test Sample Data'!G211&gt;0),'Test Sample Data'!G211,$B$1),"")</f>
        <v/>
      </c>
      <c r="H212" s="15" t="str">
        <f>IF(SUM('Test Sample Data'!H$3:H$98)&gt;10,IF(AND(ISNUMBER('Test Sample Data'!H211),'Test Sample Data'!H211&lt;$B$1,'Test Sample Data'!H211&gt;0),'Test Sample Data'!H211,$B$1),"")</f>
        <v/>
      </c>
      <c r="I212" s="15" t="str">
        <f>IF(SUM('Test Sample Data'!I$3:I$98)&gt;10,IF(AND(ISNUMBER('Test Sample Data'!I211),'Test Sample Data'!I211&lt;$B$1,'Test Sample Data'!I211&gt;0),'Test Sample Data'!I211,$B$1),"")</f>
        <v/>
      </c>
      <c r="J212" s="15" t="str">
        <f>IF(SUM('Test Sample Data'!J$3:J$98)&gt;10,IF(AND(ISNUMBER('Test Sample Data'!J211),'Test Sample Data'!J211&lt;$B$1,'Test Sample Data'!J211&gt;0),'Test Sample Data'!J211,$B$1),"")</f>
        <v/>
      </c>
      <c r="K212" s="15" t="str">
        <f>IF(SUM('Test Sample Data'!K$3:K$98)&gt;10,IF(AND(ISNUMBER('Test Sample Data'!K211),'Test Sample Data'!K211&lt;$B$1,'Test Sample Data'!K211&gt;0),'Test Sample Data'!K211,$B$1),"")</f>
        <v/>
      </c>
      <c r="L212" s="15" t="str">
        <f>IF(SUM('Test Sample Data'!L$3:L$98)&gt;10,IF(AND(ISNUMBER('Test Sample Data'!L211),'Test Sample Data'!L211&lt;$B$1,'Test Sample Data'!L211&gt;0),'Test Sample Data'!L211,$B$1),"")</f>
        <v/>
      </c>
      <c r="M212" s="15" t="str">
        <f>IF(SUM('Test Sample Data'!M$3:M$98)&gt;10,IF(AND(ISNUMBER('Test Sample Data'!M211),'Test Sample Data'!M211&lt;$B$1,'Test Sample Data'!M211&gt;0),'Test Sample Data'!M211,$B$1),"")</f>
        <v/>
      </c>
      <c r="N212" s="15" t="str">
        <f>'Gene Table'!D211</f>
        <v>NM_005652</v>
      </c>
      <c r="O212" s="14" t="s">
        <v>73</v>
      </c>
      <c r="P212" s="15" t="str">
        <f>IF(SUM('Control Sample Data'!D$3:D$98)&gt;10,IF(AND(ISNUMBER('Control Sample Data'!D211),'Control Sample Data'!D211&lt;$B$1,'Control Sample Data'!D211&gt;0),'Control Sample Data'!D211,$B$1),"")</f>
        <v/>
      </c>
      <c r="Q212" s="15" t="str">
        <f>IF(SUM('Control Sample Data'!E$3:E$98)&gt;10,IF(AND(ISNUMBER('Control Sample Data'!E211),'Control Sample Data'!E211&lt;$B$1,'Control Sample Data'!E211&gt;0),'Control Sample Data'!E211,$B$1),"")</f>
        <v/>
      </c>
      <c r="R212" s="15" t="str">
        <f>IF(SUM('Control Sample Data'!F$3:F$98)&gt;10,IF(AND(ISNUMBER('Control Sample Data'!F211),'Control Sample Data'!F211&lt;$B$1,'Control Sample Data'!F211&gt;0),'Control Sample Data'!F211,$B$1),"")</f>
        <v/>
      </c>
      <c r="S212" s="15" t="str">
        <f>IF(SUM('Control Sample Data'!G$3:G$98)&gt;10,IF(AND(ISNUMBER('Control Sample Data'!G211),'Control Sample Data'!G211&lt;$B$1,'Control Sample Data'!G211&gt;0),'Control Sample Data'!G211,$B$1),"")</f>
        <v/>
      </c>
      <c r="T212" s="15" t="str">
        <f>IF(SUM('Control Sample Data'!H$3:H$98)&gt;10,IF(AND(ISNUMBER('Control Sample Data'!H211),'Control Sample Data'!H211&lt;$B$1,'Control Sample Data'!H211&gt;0),'Control Sample Data'!H211,$B$1),"")</f>
        <v/>
      </c>
      <c r="U212" s="15" t="str">
        <f>IF(SUM('Control Sample Data'!I$3:I$98)&gt;10,IF(AND(ISNUMBER('Control Sample Data'!I211),'Control Sample Data'!I211&lt;$B$1,'Control Sample Data'!I211&gt;0),'Control Sample Data'!I211,$B$1),"")</f>
        <v/>
      </c>
      <c r="V212" s="15" t="str">
        <f>IF(SUM('Control Sample Data'!J$3:J$98)&gt;10,IF(AND(ISNUMBER('Control Sample Data'!J211),'Control Sample Data'!J211&lt;$B$1,'Control Sample Data'!J211&gt;0),'Control Sample Data'!J211,$B$1),"")</f>
        <v/>
      </c>
      <c r="W212" s="15" t="str">
        <f>IF(SUM('Control Sample Data'!K$3:K$98)&gt;10,IF(AND(ISNUMBER('Control Sample Data'!K211),'Control Sample Data'!K211&lt;$B$1,'Control Sample Data'!K211&gt;0),'Control Sample Data'!K211,$B$1),"")</f>
        <v/>
      </c>
      <c r="X212" s="15" t="str">
        <f>IF(SUM('Control Sample Data'!L$3:L$98)&gt;10,IF(AND(ISNUMBER('Control Sample Data'!L211),'Control Sample Data'!L211&lt;$B$1,'Control Sample Data'!L211&gt;0),'Control Sample Data'!L211,$B$1),"")</f>
        <v/>
      </c>
      <c r="Y212" s="15" t="str">
        <f>IF(SUM('Control Sample Data'!M$3:M$98)&gt;10,IF(AND(ISNUMBER('Control Sample Data'!M211),'Control Sample Data'!M211&lt;$B$1,'Control Sample Data'!M211&gt;0),'Control Sample Data'!M211,$B$1),"")</f>
        <v/>
      </c>
      <c r="Z212" s="36" t="str">
        <f>IF(ISERROR(VLOOKUP('Choose Housekeeping Genes'!$C19,Calculations!$C$196:$M$291,2,0)),"",VLOOKUP('Choose Housekeeping Genes'!$C19,Calculations!$C$196:$M$291,2,0))</f>
        <v/>
      </c>
      <c r="AA212" s="36" t="str">
        <f>IF(ISERROR(VLOOKUP('Choose Housekeeping Genes'!$C19,Calculations!$C$196:$M$291,3,0)),"",VLOOKUP('Choose Housekeeping Genes'!$C19,Calculations!$C$196:$M$291,3,0))</f>
        <v/>
      </c>
      <c r="AB212" s="36" t="str">
        <f>IF(ISERROR(VLOOKUP('Choose Housekeeping Genes'!$C19,Calculations!$C$196:$M$291,4,0)),"",VLOOKUP('Choose Housekeeping Genes'!$C19,Calculations!$C$196:$M$291,4,0))</f>
        <v/>
      </c>
      <c r="AC212" s="36" t="str">
        <f>IF(ISERROR(VLOOKUP('Choose Housekeeping Genes'!$C19,Calculations!$C$196:$M$291,5,0)),"",VLOOKUP('Choose Housekeeping Genes'!$C19,Calculations!$C$196:$M$291,5,0))</f>
        <v/>
      </c>
      <c r="AD212" s="36" t="str">
        <f>IF(ISERROR(VLOOKUP('Choose Housekeeping Genes'!$C19,Calculations!$C$196:$M$291,6,0)),"",VLOOKUP('Choose Housekeeping Genes'!$C19,Calculations!$C$196:$M$291,6,0))</f>
        <v/>
      </c>
      <c r="AE212" s="36" t="str">
        <f>IF(ISERROR(VLOOKUP('Choose Housekeeping Genes'!$C19,Calculations!$C$196:$M$291,7,0)),"",VLOOKUP('Choose Housekeeping Genes'!$C19,Calculations!$C$196:$M$291,7,0))</f>
        <v/>
      </c>
      <c r="AF212" s="36" t="str">
        <f>IF(ISERROR(VLOOKUP('Choose Housekeeping Genes'!$C19,Calculations!$C$196:$M$291,8,0)),"",VLOOKUP('Choose Housekeeping Genes'!$C19,Calculations!$C$196:$M$291,8,0))</f>
        <v/>
      </c>
      <c r="AG212" s="36" t="str">
        <f>IF(ISERROR(VLOOKUP('Choose Housekeeping Genes'!$C19,Calculations!$C$196:$M$291,9,0)),"",VLOOKUP('Choose Housekeeping Genes'!$C19,Calculations!$C$196:$M$291,9,0))</f>
        <v/>
      </c>
      <c r="AH212" s="36" t="str">
        <f>IF(ISERROR(VLOOKUP('Choose Housekeeping Genes'!$C19,Calculations!$C$196:$M$291,10,0)),"",VLOOKUP('Choose Housekeeping Genes'!$C19,Calculations!$C$196:$M$291,10,0))</f>
        <v/>
      </c>
      <c r="AI212" s="36" t="str">
        <f>IF(ISERROR(VLOOKUP('Choose Housekeeping Genes'!$C19,Calculations!$C$196:$M$291,11,0)),"",VLOOKUP('Choose Housekeeping Genes'!$C19,Calculations!$C$196:$M$291,11,0))</f>
        <v/>
      </c>
      <c r="AJ212" s="36" t="str">
        <f>IF(ISERROR(VLOOKUP('Choose Housekeeping Genes'!$C19,Calculations!$C$196:$AB$291,14,0)),"",VLOOKUP('Choose Housekeeping Genes'!$C19,Calculations!$C$196:$AB$291,14,0))</f>
        <v/>
      </c>
      <c r="AK212" s="36" t="str">
        <f>IF(ISERROR(VLOOKUP('Choose Housekeeping Genes'!$C19,Calculations!$C$196:$AB$291,15,0)),"",VLOOKUP('Choose Housekeeping Genes'!$C19,Calculations!$C$196:$AB$291,15,0))</f>
        <v/>
      </c>
      <c r="AL212" s="36" t="str">
        <f>IF(ISERROR(VLOOKUP('Choose Housekeeping Genes'!$C19,Calculations!$C$196:$AB$291,16,0)),"",VLOOKUP('Choose Housekeeping Genes'!$C19,Calculations!$C$196:$AB$291,16,0))</f>
        <v/>
      </c>
      <c r="AM212" s="36" t="str">
        <f>IF(ISERROR(VLOOKUP('Choose Housekeeping Genes'!$C19,Calculations!$C$196:$AB$291,17,0)),"",VLOOKUP('Choose Housekeeping Genes'!$C19,Calculations!$C$196:$AB$291,17,0))</f>
        <v/>
      </c>
      <c r="AN212" s="36" t="str">
        <f>IF(ISERROR(VLOOKUP('Choose Housekeeping Genes'!$C19,Calculations!$C$196:$AB$291,18,0)),"",VLOOKUP('Choose Housekeeping Genes'!$C19,Calculations!$C$196:$AB$291,18,0))</f>
        <v/>
      </c>
      <c r="AO212" s="36" t="str">
        <f>IF(ISERROR(VLOOKUP('Choose Housekeeping Genes'!$C19,Calculations!$C$196:$AB$291,19,0)),"",VLOOKUP('Choose Housekeeping Genes'!$C19,Calculations!$C$196:$AB$291,19,0))</f>
        <v/>
      </c>
      <c r="AP212" s="36" t="str">
        <f>IF(ISERROR(VLOOKUP('Choose Housekeeping Genes'!$C19,Calculations!$C$196:$AB$291,20,0)),"",VLOOKUP('Choose Housekeeping Genes'!$C19,Calculations!$C$196:$AB$291,20,0))</f>
        <v/>
      </c>
      <c r="AQ212" s="36" t="str">
        <f>IF(ISERROR(VLOOKUP('Choose Housekeeping Genes'!$C19,Calculations!$C$196:$AB$291,21,0)),"",VLOOKUP('Choose Housekeeping Genes'!$C19,Calculations!$C$196:$AB$291,21,0))</f>
        <v/>
      </c>
      <c r="AR212" s="36" t="str">
        <f>IF(ISERROR(VLOOKUP('Choose Housekeeping Genes'!$C19,Calculations!$C$196:$AB$291,22,0)),"",VLOOKUP('Choose Housekeeping Genes'!$C19,Calculations!$C$196:$AB$291,22,0))</f>
        <v/>
      </c>
      <c r="AS212" s="36" t="str">
        <f>IF(ISERROR(VLOOKUP('Choose Housekeeping Genes'!$C19,Calculations!$C$196:$AB$291,23,0)),"",VLOOKUP('Choose Housekeeping Genes'!$C19,Calculations!$C$196:$AB$291,23,0))</f>
        <v/>
      </c>
      <c r="AT212" s="34" t="str">
        <f t="shared" si="182"/>
        <v/>
      </c>
      <c r="AU212" s="34" t="str">
        <f t="shared" si="183"/>
        <v/>
      </c>
      <c r="AV212" s="34" t="str">
        <f t="shared" si="184"/>
        <v/>
      </c>
      <c r="AW212" s="34" t="str">
        <f t="shared" si="185"/>
        <v/>
      </c>
      <c r="AX212" s="34" t="str">
        <f t="shared" si="186"/>
        <v/>
      </c>
      <c r="AY212" s="34" t="str">
        <f t="shared" si="187"/>
        <v/>
      </c>
      <c r="AZ212" s="34" t="str">
        <f t="shared" si="188"/>
        <v/>
      </c>
      <c r="BA212" s="34" t="str">
        <f t="shared" si="189"/>
        <v/>
      </c>
      <c r="BB212" s="34" t="str">
        <f t="shared" si="190"/>
        <v/>
      </c>
      <c r="BC212" s="34" t="str">
        <f t="shared" si="191"/>
        <v/>
      </c>
      <c r="BD212" s="34" t="str">
        <f t="shared" si="193"/>
        <v/>
      </c>
      <c r="BE212" s="34" t="str">
        <f t="shared" si="194"/>
        <v/>
      </c>
      <c r="BF212" s="34" t="str">
        <f t="shared" si="195"/>
        <v/>
      </c>
      <c r="BG212" s="34" t="str">
        <f t="shared" si="196"/>
        <v/>
      </c>
      <c r="BH212" s="34" t="str">
        <f t="shared" si="197"/>
        <v/>
      </c>
      <c r="BI212" s="34" t="str">
        <f t="shared" si="198"/>
        <v/>
      </c>
      <c r="BJ212" s="34" t="str">
        <f t="shared" si="199"/>
        <v/>
      </c>
      <c r="BK212" s="34" t="str">
        <f t="shared" si="200"/>
        <v/>
      </c>
      <c r="BL212" s="34" t="str">
        <f t="shared" si="201"/>
        <v/>
      </c>
      <c r="BM212" s="34" t="str">
        <f t="shared" si="202"/>
        <v/>
      </c>
      <c r="BN212" s="36" t="e">
        <f t="shared" si="170"/>
        <v>#DIV/0!</v>
      </c>
      <c r="BO212" s="36" t="e">
        <f t="shared" si="171"/>
        <v>#DIV/0!</v>
      </c>
      <c r="BP212" s="37" t="str">
        <f t="shared" si="203"/>
        <v/>
      </c>
      <c r="BQ212" s="37" t="str">
        <f t="shared" si="204"/>
        <v/>
      </c>
      <c r="BR212" s="37" t="str">
        <f t="shared" si="205"/>
        <v/>
      </c>
      <c r="BS212" s="37" t="str">
        <f t="shared" si="206"/>
        <v/>
      </c>
      <c r="BT212" s="37" t="str">
        <f t="shared" si="207"/>
        <v/>
      </c>
      <c r="BU212" s="37" t="str">
        <f t="shared" si="208"/>
        <v/>
      </c>
      <c r="BV212" s="37" t="str">
        <f t="shared" si="209"/>
        <v/>
      </c>
      <c r="BW212" s="37" t="str">
        <f t="shared" si="210"/>
        <v/>
      </c>
      <c r="BX212" s="37" t="str">
        <f t="shared" si="211"/>
        <v/>
      </c>
      <c r="BY212" s="37" t="str">
        <f t="shared" si="212"/>
        <v/>
      </c>
      <c r="BZ212" s="37" t="str">
        <f t="shared" si="213"/>
        <v/>
      </c>
      <c r="CA212" s="37" t="str">
        <f t="shared" si="214"/>
        <v/>
      </c>
      <c r="CB212" s="37" t="str">
        <f t="shared" si="215"/>
        <v/>
      </c>
      <c r="CC212" s="37" t="str">
        <f t="shared" si="216"/>
        <v/>
      </c>
      <c r="CD212" s="37" t="str">
        <f t="shared" si="217"/>
        <v/>
      </c>
      <c r="CE212" s="37" t="str">
        <f t="shared" si="218"/>
        <v/>
      </c>
      <c r="CF212" s="37" t="str">
        <f t="shared" si="219"/>
        <v/>
      </c>
      <c r="CG212" s="37" t="str">
        <f t="shared" si="220"/>
        <v/>
      </c>
      <c r="CH212" s="37" t="str">
        <f t="shared" si="221"/>
        <v/>
      </c>
      <c r="CI212" s="37" t="str">
        <f t="shared" si="222"/>
        <v/>
      </c>
    </row>
    <row r="213" spans="1:87">
      <c r="A213" s="16"/>
      <c r="B213" s="14" t="str">
        <f>'Gene Table'!D212</f>
        <v>NM_003218</v>
      </c>
      <c r="C213" s="14" t="s">
        <v>77</v>
      </c>
      <c r="D213" s="15" t="str">
        <f>IF(SUM('Test Sample Data'!D$3:D$98)&gt;10,IF(AND(ISNUMBER('Test Sample Data'!D212),'Test Sample Data'!D212&lt;$B$1,'Test Sample Data'!D212&gt;0),'Test Sample Data'!D212,$B$1),"")</f>
        <v/>
      </c>
      <c r="E213" s="15" t="str">
        <f>IF(SUM('Test Sample Data'!E$3:E$98)&gt;10,IF(AND(ISNUMBER('Test Sample Data'!E212),'Test Sample Data'!E212&lt;$B$1,'Test Sample Data'!E212&gt;0),'Test Sample Data'!E212,$B$1),"")</f>
        <v/>
      </c>
      <c r="F213" s="15" t="str">
        <f>IF(SUM('Test Sample Data'!F$3:F$98)&gt;10,IF(AND(ISNUMBER('Test Sample Data'!F212),'Test Sample Data'!F212&lt;$B$1,'Test Sample Data'!F212&gt;0),'Test Sample Data'!F212,$B$1),"")</f>
        <v/>
      </c>
      <c r="G213" s="15" t="str">
        <f>IF(SUM('Test Sample Data'!G$3:G$98)&gt;10,IF(AND(ISNUMBER('Test Sample Data'!G212),'Test Sample Data'!G212&lt;$B$1,'Test Sample Data'!G212&gt;0),'Test Sample Data'!G212,$B$1),"")</f>
        <v/>
      </c>
      <c r="H213" s="15" t="str">
        <f>IF(SUM('Test Sample Data'!H$3:H$98)&gt;10,IF(AND(ISNUMBER('Test Sample Data'!H212),'Test Sample Data'!H212&lt;$B$1,'Test Sample Data'!H212&gt;0),'Test Sample Data'!H212,$B$1),"")</f>
        <v/>
      </c>
      <c r="I213" s="15" t="str">
        <f>IF(SUM('Test Sample Data'!I$3:I$98)&gt;10,IF(AND(ISNUMBER('Test Sample Data'!I212),'Test Sample Data'!I212&lt;$B$1,'Test Sample Data'!I212&gt;0),'Test Sample Data'!I212,$B$1),"")</f>
        <v/>
      </c>
      <c r="J213" s="15" t="str">
        <f>IF(SUM('Test Sample Data'!J$3:J$98)&gt;10,IF(AND(ISNUMBER('Test Sample Data'!J212),'Test Sample Data'!J212&lt;$B$1,'Test Sample Data'!J212&gt;0),'Test Sample Data'!J212,$B$1),"")</f>
        <v/>
      </c>
      <c r="K213" s="15" t="str">
        <f>IF(SUM('Test Sample Data'!K$3:K$98)&gt;10,IF(AND(ISNUMBER('Test Sample Data'!K212),'Test Sample Data'!K212&lt;$B$1,'Test Sample Data'!K212&gt;0),'Test Sample Data'!K212,$B$1),"")</f>
        <v/>
      </c>
      <c r="L213" s="15" t="str">
        <f>IF(SUM('Test Sample Data'!L$3:L$98)&gt;10,IF(AND(ISNUMBER('Test Sample Data'!L212),'Test Sample Data'!L212&lt;$B$1,'Test Sample Data'!L212&gt;0),'Test Sample Data'!L212,$B$1),"")</f>
        <v/>
      </c>
      <c r="M213" s="15" t="str">
        <f>IF(SUM('Test Sample Data'!M$3:M$98)&gt;10,IF(AND(ISNUMBER('Test Sample Data'!M212),'Test Sample Data'!M212&lt;$B$1,'Test Sample Data'!M212&gt;0),'Test Sample Data'!M212,$B$1),"")</f>
        <v/>
      </c>
      <c r="N213" s="15" t="str">
        <f>'Gene Table'!D212</f>
        <v>NM_003218</v>
      </c>
      <c r="O213" s="14" t="s">
        <v>77</v>
      </c>
      <c r="P213" s="15" t="str">
        <f>IF(SUM('Control Sample Data'!D$3:D$98)&gt;10,IF(AND(ISNUMBER('Control Sample Data'!D212),'Control Sample Data'!D212&lt;$B$1,'Control Sample Data'!D212&gt;0),'Control Sample Data'!D212,$B$1),"")</f>
        <v/>
      </c>
      <c r="Q213" s="15" t="str">
        <f>IF(SUM('Control Sample Data'!E$3:E$98)&gt;10,IF(AND(ISNUMBER('Control Sample Data'!E212),'Control Sample Data'!E212&lt;$B$1,'Control Sample Data'!E212&gt;0),'Control Sample Data'!E212,$B$1),"")</f>
        <v/>
      </c>
      <c r="R213" s="15" t="str">
        <f>IF(SUM('Control Sample Data'!F$3:F$98)&gt;10,IF(AND(ISNUMBER('Control Sample Data'!F212),'Control Sample Data'!F212&lt;$B$1,'Control Sample Data'!F212&gt;0),'Control Sample Data'!F212,$B$1),"")</f>
        <v/>
      </c>
      <c r="S213" s="15" t="str">
        <f>IF(SUM('Control Sample Data'!G$3:G$98)&gt;10,IF(AND(ISNUMBER('Control Sample Data'!G212),'Control Sample Data'!G212&lt;$B$1,'Control Sample Data'!G212&gt;0),'Control Sample Data'!G212,$B$1),"")</f>
        <v/>
      </c>
      <c r="T213" s="15" t="str">
        <f>IF(SUM('Control Sample Data'!H$3:H$98)&gt;10,IF(AND(ISNUMBER('Control Sample Data'!H212),'Control Sample Data'!H212&lt;$B$1,'Control Sample Data'!H212&gt;0),'Control Sample Data'!H212,$B$1),"")</f>
        <v/>
      </c>
      <c r="U213" s="15" t="str">
        <f>IF(SUM('Control Sample Data'!I$3:I$98)&gt;10,IF(AND(ISNUMBER('Control Sample Data'!I212),'Control Sample Data'!I212&lt;$B$1,'Control Sample Data'!I212&gt;0),'Control Sample Data'!I212,$B$1),"")</f>
        <v/>
      </c>
      <c r="V213" s="15" t="str">
        <f>IF(SUM('Control Sample Data'!J$3:J$98)&gt;10,IF(AND(ISNUMBER('Control Sample Data'!J212),'Control Sample Data'!J212&lt;$B$1,'Control Sample Data'!J212&gt;0),'Control Sample Data'!J212,$B$1),"")</f>
        <v/>
      </c>
      <c r="W213" s="15" t="str">
        <f>IF(SUM('Control Sample Data'!K$3:K$98)&gt;10,IF(AND(ISNUMBER('Control Sample Data'!K212),'Control Sample Data'!K212&lt;$B$1,'Control Sample Data'!K212&gt;0),'Control Sample Data'!K212,$B$1),"")</f>
        <v/>
      </c>
      <c r="X213" s="15" t="str">
        <f>IF(SUM('Control Sample Data'!L$3:L$98)&gt;10,IF(AND(ISNUMBER('Control Sample Data'!L212),'Control Sample Data'!L212&lt;$B$1,'Control Sample Data'!L212&gt;0),'Control Sample Data'!L212,$B$1),"")</f>
        <v/>
      </c>
      <c r="Y213" s="15" t="str">
        <f>IF(SUM('Control Sample Data'!M$3:M$98)&gt;10,IF(AND(ISNUMBER('Control Sample Data'!M212),'Control Sample Data'!M212&lt;$B$1,'Control Sample Data'!M212&gt;0),'Control Sample Data'!M212,$B$1),"")</f>
        <v/>
      </c>
      <c r="Z213" s="36" t="str">
        <f>IF(ISERROR(VLOOKUP('Choose Housekeeping Genes'!$C20,Calculations!$C$196:$M$291,2,0)),"",VLOOKUP('Choose Housekeeping Genes'!$C20,Calculations!$C$196:$M$291,2,0))</f>
        <v/>
      </c>
      <c r="AA213" s="36" t="str">
        <f>IF(ISERROR(VLOOKUP('Choose Housekeeping Genes'!$C20,Calculations!$C$196:$M$291,3,0)),"",VLOOKUP('Choose Housekeeping Genes'!$C20,Calculations!$C$196:$M$291,3,0))</f>
        <v/>
      </c>
      <c r="AB213" s="36" t="str">
        <f>IF(ISERROR(VLOOKUP('Choose Housekeeping Genes'!$C20,Calculations!$C$196:$M$291,4,0)),"",VLOOKUP('Choose Housekeeping Genes'!$C20,Calculations!$C$196:$M$291,4,0))</f>
        <v/>
      </c>
      <c r="AC213" s="36" t="str">
        <f>IF(ISERROR(VLOOKUP('Choose Housekeeping Genes'!$C20,Calculations!$C$196:$M$291,5,0)),"",VLOOKUP('Choose Housekeeping Genes'!$C20,Calculations!$C$196:$M$291,5,0))</f>
        <v/>
      </c>
      <c r="AD213" s="36" t="str">
        <f>IF(ISERROR(VLOOKUP('Choose Housekeeping Genes'!$C20,Calculations!$C$196:$M$291,6,0)),"",VLOOKUP('Choose Housekeeping Genes'!$C20,Calculations!$C$196:$M$291,6,0))</f>
        <v/>
      </c>
      <c r="AE213" s="36" t="str">
        <f>IF(ISERROR(VLOOKUP('Choose Housekeeping Genes'!$C20,Calculations!$C$196:$M$291,7,0)),"",VLOOKUP('Choose Housekeeping Genes'!$C20,Calculations!$C$196:$M$291,7,0))</f>
        <v/>
      </c>
      <c r="AF213" s="36" t="str">
        <f>IF(ISERROR(VLOOKUP('Choose Housekeeping Genes'!$C20,Calculations!$C$196:$M$291,8,0)),"",VLOOKUP('Choose Housekeeping Genes'!$C20,Calculations!$C$196:$M$291,8,0))</f>
        <v/>
      </c>
      <c r="AG213" s="36" t="str">
        <f>IF(ISERROR(VLOOKUP('Choose Housekeeping Genes'!$C20,Calculations!$C$196:$M$291,9,0)),"",VLOOKUP('Choose Housekeeping Genes'!$C20,Calculations!$C$196:$M$291,9,0))</f>
        <v/>
      </c>
      <c r="AH213" s="36" t="str">
        <f>IF(ISERROR(VLOOKUP('Choose Housekeeping Genes'!$C20,Calculations!$C$196:$M$291,10,0)),"",VLOOKUP('Choose Housekeeping Genes'!$C20,Calculations!$C$196:$M$291,10,0))</f>
        <v/>
      </c>
      <c r="AI213" s="36" t="str">
        <f>IF(ISERROR(VLOOKUP('Choose Housekeeping Genes'!$C20,Calculations!$C$196:$M$291,11,0)),"",VLOOKUP('Choose Housekeeping Genes'!$C20,Calculations!$C$196:$M$291,11,0))</f>
        <v/>
      </c>
      <c r="AJ213" s="36" t="str">
        <f>IF(ISERROR(VLOOKUP('Choose Housekeeping Genes'!$C20,Calculations!$C$196:$AB$291,14,0)),"",VLOOKUP('Choose Housekeeping Genes'!$C20,Calculations!$C$196:$AB$291,14,0))</f>
        <v/>
      </c>
      <c r="AK213" s="36" t="str">
        <f>IF(ISERROR(VLOOKUP('Choose Housekeeping Genes'!$C20,Calculations!$C$196:$AB$291,15,0)),"",VLOOKUP('Choose Housekeeping Genes'!$C20,Calculations!$C$196:$AB$291,15,0))</f>
        <v/>
      </c>
      <c r="AL213" s="36" t="str">
        <f>IF(ISERROR(VLOOKUP('Choose Housekeeping Genes'!$C20,Calculations!$C$196:$AB$291,16,0)),"",VLOOKUP('Choose Housekeeping Genes'!$C20,Calculations!$C$196:$AB$291,16,0))</f>
        <v/>
      </c>
      <c r="AM213" s="36" t="str">
        <f>IF(ISERROR(VLOOKUP('Choose Housekeeping Genes'!$C20,Calculations!$C$196:$AB$291,17,0)),"",VLOOKUP('Choose Housekeeping Genes'!$C20,Calculations!$C$196:$AB$291,17,0))</f>
        <v/>
      </c>
      <c r="AN213" s="36" t="str">
        <f>IF(ISERROR(VLOOKUP('Choose Housekeeping Genes'!$C20,Calculations!$C$196:$AB$291,18,0)),"",VLOOKUP('Choose Housekeeping Genes'!$C20,Calculations!$C$196:$AB$291,18,0))</f>
        <v/>
      </c>
      <c r="AO213" s="36" t="str">
        <f>IF(ISERROR(VLOOKUP('Choose Housekeeping Genes'!$C20,Calculations!$C$196:$AB$291,19,0)),"",VLOOKUP('Choose Housekeeping Genes'!$C20,Calculations!$C$196:$AB$291,19,0))</f>
        <v/>
      </c>
      <c r="AP213" s="36" t="str">
        <f>IF(ISERROR(VLOOKUP('Choose Housekeeping Genes'!$C20,Calculations!$C$196:$AB$291,20,0)),"",VLOOKUP('Choose Housekeeping Genes'!$C20,Calculations!$C$196:$AB$291,20,0))</f>
        <v/>
      </c>
      <c r="AQ213" s="36" t="str">
        <f>IF(ISERROR(VLOOKUP('Choose Housekeeping Genes'!$C20,Calculations!$C$196:$AB$291,21,0)),"",VLOOKUP('Choose Housekeeping Genes'!$C20,Calculations!$C$196:$AB$291,21,0))</f>
        <v/>
      </c>
      <c r="AR213" s="36" t="str">
        <f>IF(ISERROR(VLOOKUP('Choose Housekeeping Genes'!$C20,Calculations!$C$196:$AB$291,22,0)),"",VLOOKUP('Choose Housekeeping Genes'!$C20,Calculations!$C$196:$AB$291,22,0))</f>
        <v/>
      </c>
      <c r="AS213" s="36" t="str">
        <f>IF(ISERROR(VLOOKUP('Choose Housekeeping Genes'!$C20,Calculations!$C$196:$AB$291,23,0)),"",VLOOKUP('Choose Housekeeping Genes'!$C20,Calculations!$C$196:$AB$291,23,0))</f>
        <v/>
      </c>
      <c r="AT213" s="34" t="str">
        <f t="shared" si="182"/>
        <v/>
      </c>
      <c r="AU213" s="34" t="str">
        <f t="shared" si="183"/>
        <v/>
      </c>
      <c r="AV213" s="34" t="str">
        <f t="shared" si="184"/>
        <v/>
      </c>
      <c r="AW213" s="34" t="str">
        <f t="shared" si="185"/>
        <v/>
      </c>
      <c r="AX213" s="34" t="str">
        <f t="shared" si="186"/>
        <v/>
      </c>
      <c r="AY213" s="34" t="str">
        <f t="shared" si="187"/>
        <v/>
      </c>
      <c r="AZ213" s="34" t="str">
        <f t="shared" si="188"/>
        <v/>
      </c>
      <c r="BA213" s="34" t="str">
        <f t="shared" si="189"/>
        <v/>
      </c>
      <c r="BB213" s="34" t="str">
        <f t="shared" si="190"/>
        <v/>
      </c>
      <c r="BC213" s="34" t="str">
        <f t="shared" si="191"/>
        <v/>
      </c>
      <c r="BD213" s="34" t="str">
        <f t="shared" si="193"/>
        <v/>
      </c>
      <c r="BE213" s="34" t="str">
        <f t="shared" si="194"/>
        <v/>
      </c>
      <c r="BF213" s="34" t="str">
        <f t="shared" si="195"/>
        <v/>
      </c>
      <c r="BG213" s="34" t="str">
        <f t="shared" si="196"/>
        <v/>
      </c>
      <c r="BH213" s="34" t="str">
        <f t="shared" si="197"/>
        <v/>
      </c>
      <c r="BI213" s="34" t="str">
        <f t="shared" si="198"/>
        <v/>
      </c>
      <c r="BJ213" s="34" t="str">
        <f t="shared" si="199"/>
        <v/>
      </c>
      <c r="BK213" s="34" t="str">
        <f t="shared" si="200"/>
        <v/>
      </c>
      <c r="BL213" s="34" t="str">
        <f t="shared" si="201"/>
        <v/>
      </c>
      <c r="BM213" s="34" t="str">
        <f t="shared" si="202"/>
        <v/>
      </c>
      <c r="BN213" s="36" t="e">
        <f t="shared" si="170"/>
        <v>#DIV/0!</v>
      </c>
      <c r="BO213" s="36" t="e">
        <f t="shared" si="171"/>
        <v>#DIV/0!</v>
      </c>
      <c r="BP213" s="37" t="str">
        <f t="shared" si="203"/>
        <v/>
      </c>
      <c r="BQ213" s="37" t="str">
        <f t="shared" si="204"/>
        <v/>
      </c>
      <c r="BR213" s="37" t="str">
        <f t="shared" si="205"/>
        <v/>
      </c>
      <c r="BS213" s="37" t="str">
        <f t="shared" si="206"/>
        <v/>
      </c>
      <c r="BT213" s="37" t="str">
        <f t="shared" si="207"/>
        <v/>
      </c>
      <c r="BU213" s="37" t="str">
        <f t="shared" si="208"/>
        <v/>
      </c>
      <c r="BV213" s="37" t="str">
        <f t="shared" si="209"/>
        <v/>
      </c>
      <c r="BW213" s="37" t="str">
        <f t="shared" si="210"/>
        <v/>
      </c>
      <c r="BX213" s="37" t="str">
        <f t="shared" si="211"/>
        <v/>
      </c>
      <c r="BY213" s="37" t="str">
        <f t="shared" si="212"/>
        <v/>
      </c>
      <c r="BZ213" s="37" t="str">
        <f t="shared" si="213"/>
        <v/>
      </c>
      <c r="CA213" s="37" t="str">
        <f t="shared" si="214"/>
        <v/>
      </c>
      <c r="CB213" s="37" t="str">
        <f t="shared" si="215"/>
        <v/>
      </c>
      <c r="CC213" s="37" t="str">
        <f t="shared" si="216"/>
        <v/>
      </c>
      <c r="CD213" s="37" t="str">
        <f t="shared" si="217"/>
        <v/>
      </c>
      <c r="CE213" s="37" t="str">
        <f t="shared" si="218"/>
        <v/>
      </c>
      <c r="CF213" s="37" t="str">
        <f t="shared" si="219"/>
        <v/>
      </c>
      <c r="CG213" s="37" t="str">
        <f t="shared" si="220"/>
        <v/>
      </c>
      <c r="CH213" s="37" t="str">
        <f t="shared" si="221"/>
        <v/>
      </c>
      <c r="CI213" s="37" t="str">
        <f t="shared" si="222"/>
        <v/>
      </c>
    </row>
    <row r="214" spans="1:87">
      <c r="A214" s="16"/>
      <c r="B214" s="14" t="str">
        <f>'Gene Table'!D213</f>
        <v>NM_007110</v>
      </c>
      <c r="C214" s="14" t="s">
        <v>81</v>
      </c>
      <c r="D214" s="15" t="str">
        <f>IF(SUM('Test Sample Data'!D$3:D$98)&gt;10,IF(AND(ISNUMBER('Test Sample Data'!D213),'Test Sample Data'!D213&lt;$B$1,'Test Sample Data'!D213&gt;0),'Test Sample Data'!D213,$B$1),"")</f>
        <v/>
      </c>
      <c r="E214" s="15" t="str">
        <f>IF(SUM('Test Sample Data'!E$3:E$98)&gt;10,IF(AND(ISNUMBER('Test Sample Data'!E213),'Test Sample Data'!E213&lt;$B$1,'Test Sample Data'!E213&gt;0),'Test Sample Data'!E213,$B$1),"")</f>
        <v/>
      </c>
      <c r="F214" s="15" t="str">
        <f>IF(SUM('Test Sample Data'!F$3:F$98)&gt;10,IF(AND(ISNUMBER('Test Sample Data'!F213),'Test Sample Data'!F213&lt;$B$1,'Test Sample Data'!F213&gt;0),'Test Sample Data'!F213,$B$1),"")</f>
        <v/>
      </c>
      <c r="G214" s="15" t="str">
        <f>IF(SUM('Test Sample Data'!G$3:G$98)&gt;10,IF(AND(ISNUMBER('Test Sample Data'!G213),'Test Sample Data'!G213&lt;$B$1,'Test Sample Data'!G213&gt;0),'Test Sample Data'!G213,$B$1),"")</f>
        <v/>
      </c>
      <c r="H214" s="15" t="str">
        <f>IF(SUM('Test Sample Data'!H$3:H$98)&gt;10,IF(AND(ISNUMBER('Test Sample Data'!H213),'Test Sample Data'!H213&lt;$B$1,'Test Sample Data'!H213&gt;0),'Test Sample Data'!H213,$B$1),"")</f>
        <v/>
      </c>
      <c r="I214" s="15" t="str">
        <f>IF(SUM('Test Sample Data'!I$3:I$98)&gt;10,IF(AND(ISNUMBER('Test Sample Data'!I213),'Test Sample Data'!I213&lt;$B$1,'Test Sample Data'!I213&gt;0),'Test Sample Data'!I213,$B$1),"")</f>
        <v/>
      </c>
      <c r="J214" s="15" t="str">
        <f>IF(SUM('Test Sample Data'!J$3:J$98)&gt;10,IF(AND(ISNUMBER('Test Sample Data'!J213),'Test Sample Data'!J213&lt;$B$1,'Test Sample Data'!J213&gt;0),'Test Sample Data'!J213,$B$1),"")</f>
        <v/>
      </c>
      <c r="K214" s="15" t="str">
        <f>IF(SUM('Test Sample Data'!K$3:K$98)&gt;10,IF(AND(ISNUMBER('Test Sample Data'!K213),'Test Sample Data'!K213&lt;$B$1,'Test Sample Data'!K213&gt;0),'Test Sample Data'!K213,$B$1),"")</f>
        <v/>
      </c>
      <c r="L214" s="15" t="str">
        <f>IF(SUM('Test Sample Data'!L$3:L$98)&gt;10,IF(AND(ISNUMBER('Test Sample Data'!L213),'Test Sample Data'!L213&lt;$B$1,'Test Sample Data'!L213&gt;0),'Test Sample Data'!L213,$B$1),"")</f>
        <v/>
      </c>
      <c r="M214" s="15" t="str">
        <f>IF(SUM('Test Sample Data'!M$3:M$98)&gt;10,IF(AND(ISNUMBER('Test Sample Data'!M213),'Test Sample Data'!M213&lt;$B$1,'Test Sample Data'!M213&gt;0),'Test Sample Data'!M213,$B$1),"")</f>
        <v/>
      </c>
      <c r="N214" s="15" t="str">
        <f>'Gene Table'!D213</f>
        <v>NM_007110</v>
      </c>
      <c r="O214" s="14" t="s">
        <v>81</v>
      </c>
      <c r="P214" s="15" t="str">
        <f>IF(SUM('Control Sample Data'!D$3:D$98)&gt;10,IF(AND(ISNUMBER('Control Sample Data'!D213),'Control Sample Data'!D213&lt;$B$1,'Control Sample Data'!D213&gt;0),'Control Sample Data'!D213,$B$1),"")</f>
        <v/>
      </c>
      <c r="Q214" s="15" t="str">
        <f>IF(SUM('Control Sample Data'!E$3:E$98)&gt;10,IF(AND(ISNUMBER('Control Sample Data'!E213),'Control Sample Data'!E213&lt;$B$1,'Control Sample Data'!E213&gt;0),'Control Sample Data'!E213,$B$1),"")</f>
        <v/>
      </c>
      <c r="R214" s="15" t="str">
        <f>IF(SUM('Control Sample Data'!F$3:F$98)&gt;10,IF(AND(ISNUMBER('Control Sample Data'!F213),'Control Sample Data'!F213&lt;$B$1,'Control Sample Data'!F213&gt;0),'Control Sample Data'!F213,$B$1),"")</f>
        <v/>
      </c>
      <c r="S214" s="15" t="str">
        <f>IF(SUM('Control Sample Data'!G$3:G$98)&gt;10,IF(AND(ISNUMBER('Control Sample Data'!G213),'Control Sample Data'!G213&lt;$B$1,'Control Sample Data'!G213&gt;0),'Control Sample Data'!G213,$B$1),"")</f>
        <v/>
      </c>
      <c r="T214" s="15" t="str">
        <f>IF(SUM('Control Sample Data'!H$3:H$98)&gt;10,IF(AND(ISNUMBER('Control Sample Data'!H213),'Control Sample Data'!H213&lt;$B$1,'Control Sample Data'!H213&gt;0),'Control Sample Data'!H213,$B$1),"")</f>
        <v/>
      </c>
      <c r="U214" s="15" t="str">
        <f>IF(SUM('Control Sample Data'!I$3:I$98)&gt;10,IF(AND(ISNUMBER('Control Sample Data'!I213),'Control Sample Data'!I213&lt;$B$1,'Control Sample Data'!I213&gt;0),'Control Sample Data'!I213,$B$1),"")</f>
        <v/>
      </c>
      <c r="V214" s="15" t="str">
        <f>IF(SUM('Control Sample Data'!J$3:J$98)&gt;10,IF(AND(ISNUMBER('Control Sample Data'!J213),'Control Sample Data'!J213&lt;$B$1,'Control Sample Data'!J213&gt;0),'Control Sample Data'!J213,$B$1),"")</f>
        <v/>
      </c>
      <c r="W214" s="15" t="str">
        <f>IF(SUM('Control Sample Data'!K$3:K$98)&gt;10,IF(AND(ISNUMBER('Control Sample Data'!K213),'Control Sample Data'!K213&lt;$B$1,'Control Sample Data'!K213&gt;0),'Control Sample Data'!K213,$B$1),"")</f>
        <v/>
      </c>
      <c r="X214" s="15" t="str">
        <f>IF(SUM('Control Sample Data'!L$3:L$98)&gt;10,IF(AND(ISNUMBER('Control Sample Data'!L213),'Control Sample Data'!L213&lt;$B$1,'Control Sample Data'!L213&gt;0),'Control Sample Data'!L213,$B$1),"")</f>
        <v/>
      </c>
      <c r="Y214" s="15" t="str">
        <f>IF(SUM('Control Sample Data'!M$3:M$98)&gt;10,IF(AND(ISNUMBER('Control Sample Data'!M213),'Control Sample Data'!M213&lt;$B$1,'Control Sample Data'!M213&gt;0),'Control Sample Data'!M213,$B$1),"")</f>
        <v/>
      </c>
      <c r="Z214" s="36" t="str">
        <f>IF(ISERROR(VLOOKUP('Choose Housekeeping Genes'!$C21,Calculations!$C$196:$M$291,2,0)),"",VLOOKUP('Choose Housekeeping Genes'!$C21,Calculations!$C$196:$M$291,2,0))</f>
        <v/>
      </c>
      <c r="AA214" s="36" t="str">
        <f>IF(ISERROR(VLOOKUP('Choose Housekeeping Genes'!$C21,Calculations!$C$196:$M$291,3,0)),"",VLOOKUP('Choose Housekeeping Genes'!$C21,Calculations!$C$196:$M$291,3,0))</f>
        <v/>
      </c>
      <c r="AB214" s="36" t="str">
        <f>IF(ISERROR(VLOOKUP('Choose Housekeeping Genes'!$C21,Calculations!$C$196:$M$291,4,0)),"",VLOOKUP('Choose Housekeeping Genes'!$C21,Calculations!$C$196:$M$291,4,0))</f>
        <v/>
      </c>
      <c r="AC214" s="36" t="str">
        <f>IF(ISERROR(VLOOKUP('Choose Housekeeping Genes'!$C21,Calculations!$C$196:$M$291,5,0)),"",VLOOKUP('Choose Housekeeping Genes'!$C21,Calculations!$C$196:$M$291,5,0))</f>
        <v/>
      </c>
      <c r="AD214" s="36" t="str">
        <f>IF(ISERROR(VLOOKUP('Choose Housekeeping Genes'!$C21,Calculations!$C$196:$M$291,6,0)),"",VLOOKUP('Choose Housekeeping Genes'!$C21,Calculations!$C$196:$M$291,6,0))</f>
        <v/>
      </c>
      <c r="AE214" s="36" t="str">
        <f>IF(ISERROR(VLOOKUP('Choose Housekeeping Genes'!$C21,Calculations!$C$196:$M$291,7,0)),"",VLOOKUP('Choose Housekeeping Genes'!$C21,Calculations!$C$196:$M$291,7,0))</f>
        <v/>
      </c>
      <c r="AF214" s="36" t="str">
        <f>IF(ISERROR(VLOOKUP('Choose Housekeeping Genes'!$C21,Calculations!$C$196:$M$291,8,0)),"",VLOOKUP('Choose Housekeeping Genes'!$C21,Calculations!$C$196:$M$291,8,0))</f>
        <v/>
      </c>
      <c r="AG214" s="36" t="str">
        <f>IF(ISERROR(VLOOKUP('Choose Housekeeping Genes'!$C21,Calculations!$C$196:$M$291,9,0)),"",VLOOKUP('Choose Housekeeping Genes'!$C21,Calculations!$C$196:$M$291,9,0))</f>
        <v/>
      </c>
      <c r="AH214" s="36" t="str">
        <f>IF(ISERROR(VLOOKUP('Choose Housekeeping Genes'!$C21,Calculations!$C$196:$M$291,10,0)),"",VLOOKUP('Choose Housekeeping Genes'!$C21,Calculations!$C$196:$M$291,10,0))</f>
        <v/>
      </c>
      <c r="AI214" s="36" t="str">
        <f>IF(ISERROR(VLOOKUP('Choose Housekeeping Genes'!$C21,Calculations!$C$196:$M$291,11,0)),"",VLOOKUP('Choose Housekeeping Genes'!$C21,Calculations!$C$196:$M$291,11,0))</f>
        <v/>
      </c>
      <c r="AJ214" s="36" t="str">
        <f>IF(ISERROR(VLOOKUP('Choose Housekeeping Genes'!$C21,Calculations!$C$196:$AB$291,14,0)),"",VLOOKUP('Choose Housekeeping Genes'!$C21,Calculations!$C$196:$AB$291,14,0))</f>
        <v/>
      </c>
      <c r="AK214" s="36" t="str">
        <f>IF(ISERROR(VLOOKUP('Choose Housekeeping Genes'!$C21,Calculations!$C$196:$AB$291,15,0)),"",VLOOKUP('Choose Housekeeping Genes'!$C21,Calculations!$C$196:$AB$291,15,0))</f>
        <v/>
      </c>
      <c r="AL214" s="36" t="str">
        <f>IF(ISERROR(VLOOKUP('Choose Housekeeping Genes'!$C21,Calculations!$C$196:$AB$291,16,0)),"",VLOOKUP('Choose Housekeeping Genes'!$C21,Calculations!$C$196:$AB$291,16,0))</f>
        <v/>
      </c>
      <c r="AM214" s="36" t="str">
        <f>IF(ISERROR(VLOOKUP('Choose Housekeeping Genes'!$C21,Calculations!$C$196:$AB$291,17,0)),"",VLOOKUP('Choose Housekeeping Genes'!$C21,Calculations!$C$196:$AB$291,17,0))</f>
        <v/>
      </c>
      <c r="AN214" s="36" t="str">
        <f>IF(ISERROR(VLOOKUP('Choose Housekeeping Genes'!$C21,Calculations!$C$196:$AB$291,18,0)),"",VLOOKUP('Choose Housekeeping Genes'!$C21,Calculations!$C$196:$AB$291,18,0))</f>
        <v/>
      </c>
      <c r="AO214" s="36" t="str">
        <f>IF(ISERROR(VLOOKUP('Choose Housekeeping Genes'!$C21,Calculations!$C$196:$AB$291,19,0)),"",VLOOKUP('Choose Housekeeping Genes'!$C21,Calculations!$C$196:$AB$291,19,0))</f>
        <v/>
      </c>
      <c r="AP214" s="36" t="str">
        <f>IF(ISERROR(VLOOKUP('Choose Housekeeping Genes'!$C21,Calculations!$C$196:$AB$291,20,0)),"",VLOOKUP('Choose Housekeeping Genes'!$C21,Calculations!$C$196:$AB$291,20,0))</f>
        <v/>
      </c>
      <c r="AQ214" s="36" t="str">
        <f>IF(ISERROR(VLOOKUP('Choose Housekeeping Genes'!$C21,Calculations!$C$196:$AB$291,21,0)),"",VLOOKUP('Choose Housekeeping Genes'!$C21,Calculations!$C$196:$AB$291,21,0))</f>
        <v/>
      </c>
      <c r="AR214" s="36" t="str">
        <f>IF(ISERROR(VLOOKUP('Choose Housekeeping Genes'!$C21,Calculations!$C$196:$AB$291,22,0)),"",VLOOKUP('Choose Housekeeping Genes'!$C21,Calculations!$C$196:$AB$291,22,0))</f>
        <v/>
      </c>
      <c r="AS214" s="36" t="str">
        <f>IF(ISERROR(VLOOKUP('Choose Housekeeping Genes'!$C21,Calculations!$C$196:$AB$291,23,0)),"",VLOOKUP('Choose Housekeeping Genes'!$C21,Calculations!$C$196:$AB$291,23,0))</f>
        <v/>
      </c>
      <c r="AT214" s="34" t="str">
        <f t="shared" si="182"/>
        <v/>
      </c>
      <c r="AU214" s="34" t="str">
        <f t="shared" si="183"/>
        <v/>
      </c>
      <c r="AV214" s="34" t="str">
        <f t="shared" si="184"/>
        <v/>
      </c>
      <c r="AW214" s="34" t="str">
        <f t="shared" si="185"/>
        <v/>
      </c>
      <c r="AX214" s="34" t="str">
        <f t="shared" si="186"/>
        <v/>
      </c>
      <c r="AY214" s="34" t="str">
        <f t="shared" si="187"/>
        <v/>
      </c>
      <c r="AZ214" s="34" t="str">
        <f t="shared" si="188"/>
        <v/>
      </c>
      <c r="BA214" s="34" t="str">
        <f t="shared" si="189"/>
        <v/>
      </c>
      <c r="BB214" s="34" t="str">
        <f t="shared" si="190"/>
        <v/>
      </c>
      <c r="BC214" s="34" t="str">
        <f t="shared" si="191"/>
        <v/>
      </c>
      <c r="BD214" s="34" t="str">
        <f t="shared" si="193"/>
        <v/>
      </c>
      <c r="BE214" s="34" t="str">
        <f t="shared" si="194"/>
        <v/>
      </c>
      <c r="BF214" s="34" t="str">
        <f t="shared" si="195"/>
        <v/>
      </c>
      <c r="BG214" s="34" t="str">
        <f t="shared" si="196"/>
        <v/>
      </c>
      <c r="BH214" s="34" t="str">
        <f t="shared" si="197"/>
        <v/>
      </c>
      <c r="BI214" s="34" t="str">
        <f t="shared" si="198"/>
        <v/>
      </c>
      <c r="BJ214" s="34" t="str">
        <f t="shared" si="199"/>
        <v/>
      </c>
      <c r="BK214" s="34" t="str">
        <f t="shared" si="200"/>
        <v/>
      </c>
      <c r="BL214" s="34" t="str">
        <f t="shared" si="201"/>
        <v/>
      </c>
      <c r="BM214" s="34" t="str">
        <f t="shared" si="202"/>
        <v/>
      </c>
      <c r="BN214" s="36" t="e">
        <f t="shared" si="170"/>
        <v>#DIV/0!</v>
      </c>
      <c r="BO214" s="36" t="e">
        <f t="shared" si="171"/>
        <v>#DIV/0!</v>
      </c>
      <c r="BP214" s="37" t="str">
        <f t="shared" si="203"/>
        <v/>
      </c>
      <c r="BQ214" s="37" t="str">
        <f t="shared" si="204"/>
        <v/>
      </c>
      <c r="BR214" s="37" t="str">
        <f t="shared" si="205"/>
        <v/>
      </c>
      <c r="BS214" s="37" t="str">
        <f t="shared" si="206"/>
        <v/>
      </c>
      <c r="BT214" s="37" t="str">
        <f t="shared" si="207"/>
        <v/>
      </c>
      <c r="BU214" s="37" t="str">
        <f t="shared" si="208"/>
        <v/>
      </c>
      <c r="BV214" s="37" t="str">
        <f t="shared" si="209"/>
        <v/>
      </c>
      <c r="BW214" s="37" t="str">
        <f t="shared" si="210"/>
        <v/>
      </c>
      <c r="BX214" s="37" t="str">
        <f t="shared" si="211"/>
        <v/>
      </c>
      <c r="BY214" s="37" t="str">
        <f t="shared" si="212"/>
        <v/>
      </c>
      <c r="BZ214" s="37" t="str">
        <f t="shared" si="213"/>
        <v/>
      </c>
      <c r="CA214" s="37" t="str">
        <f t="shared" si="214"/>
        <v/>
      </c>
      <c r="CB214" s="37" t="str">
        <f t="shared" si="215"/>
        <v/>
      </c>
      <c r="CC214" s="37" t="str">
        <f t="shared" si="216"/>
        <v/>
      </c>
      <c r="CD214" s="37" t="str">
        <f t="shared" si="217"/>
        <v/>
      </c>
      <c r="CE214" s="37" t="str">
        <f t="shared" si="218"/>
        <v/>
      </c>
      <c r="CF214" s="37" t="str">
        <f t="shared" si="219"/>
        <v/>
      </c>
      <c r="CG214" s="37" t="str">
        <f t="shared" si="220"/>
        <v/>
      </c>
      <c r="CH214" s="37" t="str">
        <f t="shared" si="221"/>
        <v/>
      </c>
      <c r="CI214" s="37" t="str">
        <f t="shared" si="222"/>
        <v/>
      </c>
    </row>
    <row r="215" spans="1:87">
      <c r="A215" s="16"/>
      <c r="B215" s="14" t="str">
        <f>'Gene Table'!D214</f>
        <v>NM_003211</v>
      </c>
      <c r="C215" s="14" t="s">
        <v>85</v>
      </c>
      <c r="D215" s="15" t="str">
        <f>IF(SUM('Test Sample Data'!D$3:D$98)&gt;10,IF(AND(ISNUMBER('Test Sample Data'!D214),'Test Sample Data'!D214&lt;$B$1,'Test Sample Data'!D214&gt;0),'Test Sample Data'!D214,$B$1),"")</f>
        <v/>
      </c>
      <c r="E215" s="15" t="str">
        <f>IF(SUM('Test Sample Data'!E$3:E$98)&gt;10,IF(AND(ISNUMBER('Test Sample Data'!E214),'Test Sample Data'!E214&lt;$B$1,'Test Sample Data'!E214&gt;0),'Test Sample Data'!E214,$B$1),"")</f>
        <v/>
      </c>
      <c r="F215" s="15" t="str">
        <f>IF(SUM('Test Sample Data'!F$3:F$98)&gt;10,IF(AND(ISNUMBER('Test Sample Data'!F214),'Test Sample Data'!F214&lt;$B$1,'Test Sample Data'!F214&gt;0),'Test Sample Data'!F214,$B$1),"")</f>
        <v/>
      </c>
      <c r="G215" s="15" t="str">
        <f>IF(SUM('Test Sample Data'!G$3:G$98)&gt;10,IF(AND(ISNUMBER('Test Sample Data'!G214),'Test Sample Data'!G214&lt;$B$1,'Test Sample Data'!G214&gt;0),'Test Sample Data'!G214,$B$1),"")</f>
        <v/>
      </c>
      <c r="H215" s="15" t="str">
        <f>IF(SUM('Test Sample Data'!H$3:H$98)&gt;10,IF(AND(ISNUMBER('Test Sample Data'!H214),'Test Sample Data'!H214&lt;$B$1,'Test Sample Data'!H214&gt;0),'Test Sample Data'!H214,$B$1),"")</f>
        <v/>
      </c>
      <c r="I215" s="15" t="str">
        <f>IF(SUM('Test Sample Data'!I$3:I$98)&gt;10,IF(AND(ISNUMBER('Test Sample Data'!I214),'Test Sample Data'!I214&lt;$B$1,'Test Sample Data'!I214&gt;0),'Test Sample Data'!I214,$B$1),"")</f>
        <v/>
      </c>
      <c r="J215" s="15" t="str">
        <f>IF(SUM('Test Sample Data'!J$3:J$98)&gt;10,IF(AND(ISNUMBER('Test Sample Data'!J214),'Test Sample Data'!J214&lt;$B$1,'Test Sample Data'!J214&gt;0),'Test Sample Data'!J214,$B$1),"")</f>
        <v/>
      </c>
      <c r="K215" s="15" t="str">
        <f>IF(SUM('Test Sample Data'!K$3:K$98)&gt;10,IF(AND(ISNUMBER('Test Sample Data'!K214),'Test Sample Data'!K214&lt;$B$1,'Test Sample Data'!K214&gt;0),'Test Sample Data'!K214,$B$1),"")</f>
        <v/>
      </c>
      <c r="L215" s="15" t="str">
        <f>IF(SUM('Test Sample Data'!L$3:L$98)&gt;10,IF(AND(ISNUMBER('Test Sample Data'!L214),'Test Sample Data'!L214&lt;$B$1,'Test Sample Data'!L214&gt;0),'Test Sample Data'!L214,$B$1),"")</f>
        <v/>
      </c>
      <c r="M215" s="15" t="str">
        <f>IF(SUM('Test Sample Data'!M$3:M$98)&gt;10,IF(AND(ISNUMBER('Test Sample Data'!M214),'Test Sample Data'!M214&lt;$B$1,'Test Sample Data'!M214&gt;0),'Test Sample Data'!M214,$B$1),"")</f>
        <v/>
      </c>
      <c r="N215" s="15" t="str">
        <f>'Gene Table'!D214</f>
        <v>NM_003211</v>
      </c>
      <c r="O215" s="14" t="s">
        <v>85</v>
      </c>
      <c r="P215" s="15" t="str">
        <f>IF(SUM('Control Sample Data'!D$3:D$98)&gt;10,IF(AND(ISNUMBER('Control Sample Data'!D214),'Control Sample Data'!D214&lt;$B$1,'Control Sample Data'!D214&gt;0),'Control Sample Data'!D214,$B$1),"")</f>
        <v/>
      </c>
      <c r="Q215" s="15" t="str">
        <f>IF(SUM('Control Sample Data'!E$3:E$98)&gt;10,IF(AND(ISNUMBER('Control Sample Data'!E214),'Control Sample Data'!E214&lt;$B$1,'Control Sample Data'!E214&gt;0),'Control Sample Data'!E214,$B$1),"")</f>
        <v/>
      </c>
      <c r="R215" s="15" t="str">
        <f>IF(SUM('Control Sample Data'!F$3:F$98)&gt;10,IF(AND(ISNUMBER('Control Sample Data'!F214),'Control Sample Data'!F214&lt;$B$1,'Control Sample Data'!F214&gt;0),'Control Sample Data'!F214,$B$1),"")</f>
        <v/>
      </c>
      <c r="S215" s="15" t="str">
        <f>IF(SUM('Control Sample Data'!G$3:G$98)&gt;10,IF(AND(ISNUMBER('Control Sample Data'!G214),'Control Sample Data'!G214&lt;$B$1,'Control Sample Data'!G214&gt;0),'Control Sample Data'!G214,$B$1),"")</f>
        <v/>
      </c>
      <c r="T215" s="15" t="str">
        <f>IF(SUM('Control Sample Data'!H$3:H$98)&gt;10,IF(AND(ISNUMBER('Control Sample Data'!H214),'Control Sample Data'!H214&lt;$B$1,'Control Sample Data'!H214&gt;0),'Control Sample Data'!H214,$B$1),"")</f>
        <v/>
      </c>
      <c r="U215" s="15" t="str">
        <f>IF(SUM('Control Sample Data'!I$3:I$98)&gt;10,IF(AND(ISNUMBER('Control Sample Data'!I214),'Control Sample Data'!I214&lt;$B$1,'Control Sample Data'!I214&gt;0),'Control Sample Data'!I214,$B$1),"")</f>
        <v/>
      </c>
      <c r="V215" s="15" t="str">
        <f>IF(SUM('Control Sample Data'!J$3:J$98)&gt;10,IF(AND(ISNUMBER('Control Sample Data'!J214),'Control Sample Data'!J214&lt;$B$1,'Control Sample Data'!J214&gt;0),'Control Sample Data'!J214,$B$1),"")</f>
        <v/>
      </c>
      <c r="W215" s="15" t="str">
        <f>IF(SUM('Control Sample Data'!K$3:K$98)&gt;10,IF(AND(ISNUMBER('Control Sample Data'!K214),'Control Sample Data'!K214&lt;$B$1,'Control Sample Data'!K214&gt;0),'Control Sample Data'!K214,$B$1),"")</f>
        <v/>
      </c>
      <c r="X215" s="15" t="str">
        <f>IF(SUM('Control Sample Data'!L$3:L$98)&gt;10,IF(AND(ISNUMBER('Control Sample Data'!L214),'Control Sample Data'!L214&lt;$B$1,'Control Sample Data'!L214&gt;0),'Control Sample Data'!L214,$B$1),"")</f>
        <v/>
      </c>
      <c r="Y215" s="15" t="str">
        <f>IF(SUM('Control Sample Data'!M$3:M$98)&gt;10,IF(AND(ISNUMBER('Control Sample Data'!M214),'Control Sample Data'!M214&lt;$B$1,'Control Sample Data'!M214&gt;0),'Control Sample Data'!M214,$B$1),"")</f>
        <v/>
      </c>
      <c r="Z215" s="36" t="str">
        <f>IF(ISERROR(VLOOKUP('Choose Housekeeping Genes'!$C22,Calculations!$C$196:$M$291,2,0)),"",VLOOKUP('Choose Housekeeping Genes'!$C22,Calculations!$C$196:$M$291,2,0))</f>
        <v/>
      </c>
      <c r="AA215" s="36" t="str">
        <f>IF(ISERROR(VLOOKUP('Choose Housekeeping Genes'!$C22,Calculations!$C$196:$M$291,3,0)),"",VLOOKUP('Choose Housekeeping Genes'!$C22,Calculations!$C$196:$M$291,3,0))</f>
        <v/>
      </c>
      <c r="AB215" s="36" t="str">
        <f>IF(ISERROR(VLOOKUP('Choose Housekeeping Genes'!$C22,Calculations!$C$196:$M$291,4,0)),"",VLOOKUP('Choose Housekeeping Genes'!$C22,Calculations!$C$196:$M$291,4,0))</f>
        <v/>
      </c>
      <c r="AC215" s="36" t="str">
        <f>IF(ISERROR(VLOOKUP('Choose Housekeeping Genes'!$C22,Calculations!$C$196:$M$291,5,0)),"",VLOOKUP('Choose Housekeeping Genes'!$C22,Calculations!$C$196:$M$291,5,0))</f>
        <v/>
      </c>
      <c r="AD215" s="36" t="str">
        <f>IF(ISERROR(VLOOKUP('Choose Housekeeping Genes'!$C22,Calculations!$C$196:$M$291,6,0)),"",VLOOKUP('Choose Housekeeping Genes'!$C22,Calculations!$C$196:$M$291,6,0))</f>
        <v/>
      </c>
      <c r="AE215" s="36" t="str">
        <f>IF(ISERROR(VLOOKUP('Choose Housekeeping Genes'!$C22,Calculations!$C$196:$M$291,7,0)),"",VLOOKUP('Choose Housekeeping Genes'!$C22,Calculations!$C$196:$M$291,7,0))</f>
        <v/>
      </c>
      <c r="AF215" s="36" t="str">
        <f>IF(ISERROR(VLOOKUP('Choose Housekeeping Genes'!$C22,Calculations!$C$196:$M$291,8,0)),"",VLOOKUP('Choose Housekeeping Genes'!$C22,Calculations!$C$196:$M$291,8,0))</f>
        <v/>
      </c>
      <c r="AG215" s="36" t="str">
        <f>IF(ISERROR(VLOOKUP('Choose Housekeeping Genes'!$C22,Calculations!$C$196:$M$291,9,0)),"",VLOOKUP('Choose Housekeeping Genes'!$C22,Calculations!$C$196:$M$291,9,0))</f>
        <v/>
      </c>
      <c r="AH215" s="36" t="str">
        <f>IF(ISERROR(VLOOKUP('Choose Housekeeping Genes'!$C22,Calculations!$C$196:$M$291,10,0)),"",VLOOKUP('Choose Housekeeping Genes'!$C22,Calculations!$C$196:$M$291,10,0))</f>
        <v/>
      </c>
      <c r="AI215" s="36" t="str">
        <f>IF(ISERROR(VLOOKUP('Choose Housekeeping Genes'!$C22,Calculations!$C$196:$M$291,11,0)),"",VLOOKUP('Choose Housekeeping Genes'!$C22,Calculations!$C$196:$M$291,11,0))</f>
        <v/>
      </c>
      <c r="AJ215" s="36" t="str">
        <f>IF(ISERROR(VLOOKUP('Choose Housekeeping Genes'!$C22,Calculations!$C$196:$AB$291,14,0)),"",VLOOKUP('Choose Housekeeping Genes'!$C22,Calculations!$C$196:$AB$291,14,0))</f>
        <v/>
      </c>
      <c r="AK215" s="36" t="str">
        <f>IF(ISERROR(VLOOKUP('Choose Housekeeping Genes'!$C22,Calculations!$C$196:$AB$291,15,0)),"",VLOOKUP('Choose Housekeeping Genes'!$C22,Calculations!$C$196:$AB$291,15,0))</f>
        <v/>
      </c>
      <c r="AL215" s="36" t="str">
        <f>IF(ISERROR(VLOOKUP('Choose Housekeeping Genes'!$C22,Calculations!$C$196:$AB$291,16,0)),"",VLOOKUP('Choose Housekeeping Genes'!$C22,Calculations!$C$196:$AB$291,16,0))</f>
        <v/>
      </c>
      <c r="AM215" s="36" t="str">
        <f>IF(ISERROR(VLOOKUP('Choose Housekeeping Genes'!$C22,Calculations!$C$196:$AB$291,17,0)),"",VLOOKUP('Choose Housekeeping Genes'!$C22,Calculations!$C$196:$AB$291,17,0))</f>
        <v/>
      </c>
      <c r="AN215" s="36" t="str">
        <f>IF(ISERROR(VLOOKUP('Choose Housekeeping Genes'!$C22,Calculations!$C$196:$AB$291,18,0)),"",VLOOKUP('Choose Housekeeping Genes'!$C22,Calculations!$C$196:$AB$291,18,0))</f>
        <v/>
      </c>
      <c r="AO215" s="36" t="str">
        <f>IF(ISERROR(VLOOKUP('Choose Housekeeping Genes'!$C22,Calculations!$C$196:$AB$291,19,0)),"",VLOOKUP('Choose Housekeeping Genes'!$C22,Calculations!$C$196:$AB$291,19,0))</f>
        <v/>
      </c>
      <c r="AP215" s="36" t="str">
        <f>IF(ISERROR(VLOOKUP('Choose Housekeeping Genes'!$C22,Calculations!$C$196:$AB$291,20,0)),"",VLOOKUP('Choose Housekeeping Genes'!$C22,Calculations!$C$196:$AB$291,20,0))</f>
        <v/>
      </c>
      <c r="AQ215" s="36" t="str">
        <f>IF(ISERROR(VLOOKUP('Choose Housekeeping Genes'!$C22,Calculations!$C$196:$AB$291,21,0)),"",VLOOKUP('Choose Housekeeping Genes'!$C22,Calculations!$C$196:$AB$291,21,0))</f>
        <v/>
      </c>
      <c r="AR215" s="36" t="str">
        <f>IF(ISERROR(VLOOKUP('Choose Housekeeping Genes'!$C22,Calculations!$C$196:$AB$291,22,0)),"",VLOOKUP('Choose Housekeeping Genes'!$C22,Calculations!$C$196:$AB$291,22,0))</f>
        <v/>
      </c>
      <c r="AS215" s="36" t="str">
        <f>IF(ISERROR(VLOOKUP('Choose Housekeeping Genes'!$C22,Calculations!$C$196:$AB$291,23,0)),"",VLOOKUP('Choose Housekeeping Genes'!$C22,Calculations!$C$196:$AB$291,23,0))</f>
        <v/>
      </c>
      <c r="AT215" s="34" t="str">
        <f t="shared" si="182"/>
        <v/>
      </c>
      <c r="AU215" s="34" t="str">
        <f t="shared" si="183"/>
        <v/>
      </c>
      <c r="AV215" s="34" t="str">
        <f t="shared" si="184"/>
        <v/>
      </c>
      <c r="AW215" s="34" t="str">
        <f t="shared" si="185"/>
        <v/>
      </c>
      <c r="AX215" s="34" t="str">
        <f t="shared" si="186"/>
        <v/>
      </c>
      <c r="AY215" s="34" t="str">
        <f t="shared" si="187"/>
        <v/>
      </c>
      <c r="AZ215" s="34" t="str">
        <f t="shared" si="188"/>
        <v/>
      </c>
      <c r="BA215" s="34" t="str">
        <f t="shared" si="189"/>
        <v/>
      </c>
      <c r="BB215" s="34" t="str">
        <f t="shared" si="190"/>
        <v/>
      </c>
      <c r="BC215" s="34" t="str">
        <f t="shared" si="191"/>
        <v/>
      </c>
      <c r="BD215" s="34" t="str">
        <f t="shared" si="193"/>
        <v/>
      </c>
      <c r="BE215" s="34" t="str">
        <f t="shared" si="194"/>
        <v/>
      </c>
      <c r="BF215" s="34" t="str">
        <f t="shared" si="195"/>
        <v/>
      </c>
      <c r="BG215" s="34" t="str">
        <f t="shared" si="196"/>
        <v/>
      </c>
      <c r="BH215" s="34" t="str">
        <f t="shared" si="197"/>
        <v/>
      </c>
      <c r="BI215" s="34" t="str">
        <f t="shared" si="198"/>
        <v/>
      </c>
      <c r="BJ215" s="34" t="str">
        <f t="shared" si="199"/>
        <v/>
      </c>
      <c r="BK215" s="34" t="str">
        <f t="shared" si="200"/>
        <v/>
      </c>
      <c r="BL215" s="34" t="str">
        <f t="shared" si="201"/>
        <v/>
      </c>
      <c r="BM215" s="34" t="str">
        <f t="shared" si="202"/>
        <v/>
      </c>
      <c r="BN215" s="36" t="e">
        <f t="shared" si="170"/>
        <v>#DIV/0!</v>
      </c>
      <c r="BO215" s="36" t="e">
        <f t="shared" si="171"/>
        <v>#DIV/0!</v>
      </c>
      <c r="BP215" s="37" t="str">
        <f t="shared" si="203"/>
        <v/>
      </c>
      <c r="BQ215" s="37" t="str">
        <f t="shared" si="204"/>
        <v/>
      </c>
      <c r="BR215" s="37" t="str">
        <f t="shared" si="205"/>
        <v/>
      </c>
      <c r="BS215" s="37" t="str">
        <f t="shared" si="206"/>
        <v/>
      </c>
      <c r="BT215" s="37" t="str">
        <f t="shared" si="207"/>
        <v/>
      </c>
      <c r="BU215" s="37" t="str">
        <f t="shared" si="208"/>
        <v/>
      </c>
      <c r="BV215" s="37" t="str">
        <f t="shared" si="209"/>
        <v/>
      </c>
      <c r="BW215" s="37" t="str">
        <f t="shared" si="210"/>
        <v/>
      </c>
      <c r="BX215" s="37" t="str">
        <f t="shared" si="211"/>
        <v/>
      </c>
      <c r="BY215" s="37" t="str">
        <f t="shared" si="212"/>
        <v/>
      </c>
      <c r="BZ215" s="37" t="str">
        <f t="shared" si="213"/>
        <v/>
      </c>
      <c r="CA215" s="37" t="str">
        <f t="shared" si="214"/>
        <v/>
      </c>
      <c r="CB215" s="37" t="str">
        <f t="shared" si="215"/>
        <v/>
      </c>
      <c r="CC215" s="37" t="str">
        <f t="shared" si="216"/>
        <v/>
      </c>
      <c r="CD215" s="37" t="str">
        <f t="shared" si="217"/>
        <v/>
      </c>
      <c r="CE215" s="37" t="str">
        <f t="shared" si="218"/>
        <v/>
      </c>
      <c r="CF215" s="37" t="str">
        <f t="shared" si="219"/>
        <v/>
      </c>
      <c r="CG215" s="37" t="str">
        <f t="shared" si="220"/>
        <v/>
      </c>
      <c r="CH215" s="37" t="str">
        <f t="shared" si="221"/>
        <v/>
      </c>
      <c r="CI215" s="37" t="str">
        <f t="shared" si="222"/>
        <v/>
      </c>
    </row>
    <row r="216" spans="1:87">
      <c r="A216" s="16"/>
      <c r="B216" s="14" t="str">
        <f>'Gene Table'!D215</f>
        <v>NM_000455</v>
      </c>
      <c r="C216" s="14" t="s">
        <v>89</v>
      </c>
      <c r="D216" s="15" t="str">
        <f>IF(SUM('Test Sample Data'!D$3:D$98)&gt;10,IF(AND(ISNUMBER('Test Sample Data'!D215),'Test Sample Data'!D215&lt;$B$1,'Test Sample Data'!D215&gt;0),'Test Sample Data'!D215,$B$1),"")</f>
        <v/>
      </c>
      <c r="E216" s="15" t="str">
        <f>IF(SUM('Test Sample Data'!E$3:E$98)&gt;10,IF(AND(ISNUMBER('Test Sample Data'!E215),'Test Sample Data'!E215&lt;$B$1,'Test Sample Data'!E215&gt;0),'Test Sample Data'!E215,$B$1),"")</f>
        <v/>
      </c>
      <c r="F216" s="15" t="str">
        <f>IF(SUM('Test Sample Data'!F$3:F$98)&gt;10,IF(AND(ISNUMBER('Test Sample Data'!F215),'Test Sample Data'!F215&lt;$B$1,'Test Sample Data'!F215&gt;0),'Test Sample Data'!F215,$B$1),"")</f>
        <v/>
      </c>
      <c r="G216" s="15" t="str">
        <f>IF(SUM('Test Sample Data'!G$3:G$98)&gt;10,IF(AND(ISNUMBER('Test Sample Data'!G215),'Test Sample Data'!G215&lt;$B$1,'Test Sample Data'!G215&gt;0),'Test Sample Data'!G215,$B$1),"")</f>
        <v/>
      </c>
      <c r="H216" s="15" t="str">
        <f>IF(SUM('Test Sample Data'!H$3:H$98)&gt;10,IF(AND(ISNUMBER('Test Sample Data'!H215),'Test Sample Data'!H215&lt;$B$1,'Test Sample Data'!H215&gt;0),'Test Sample Data'!H215,$B$1),"")</f>
        <v/>
      </c>
      <c r="I216" s="15" t="str">
        <f>IF(SUM('Test Sample Data'!I$3:I$98)&gt;10,IF(AND(ISNUMBER('Test Sample Data'!I215),'Test Sample Data'!I215&lt;$B$1,'Test Sample Data'!I215&gt;0),'Test Sample Data'!I215,$B$1),"")</f>
        <v/>
      </c>
      <c r="J216" s="15" t="str">
        <f>IF(SUM('Test Sample Data'!J$3:J$98)&gt;10,IF(AND(ISNUMBER('Test Sample Data'!J215),'Test Sample Data'!J215&lt;$B$1,'Test Sample Data'!J215&gt;0),'Test Sample Data'!J215,$B$1),"")</f>
        <v/>
      </c>
      <c r="K216" s="15" t="str">
        <f>IF(SUM('Test Sample Data'!K$3:K$98)&gt;10,IF(AND(ISNUMBER('Test Sample Data'!K215),'Test Sample Data'!K215&lt;$B$1,'Test Sample Data'!K215&gt;0),'Test Sample Data'!K215,$B$1),"")</f>
        <v/>
      </c>
      <c r="L216" s="15" t="str">
        <f>IF(SUM('Test Sample Data'!L$3:L$98)&gt;10,IF(AND(ISNUMBER('Test Sample Data'!L215),'Test Sample Data'!L215&lt;$B$1,'Test Sample Data'!L215&gt;0),'Test Sample Data'!L215,$B$1),"")</f>
        <v/>
      </c>
      <c r="M216" s="15" t="str">
        <f>IF(SUM('Test Sample Data'!M$3:M$98)&gt;10,IF(AND(ISNUMBER('Test Sample Data'!M215),'Test Sample Data'!M215&lt;$B$1,'Test Sample Data'!M215&gt;0),'Test Sample Data'!M215,$B$1),"")</f>
        <v/>
      </c>
      <c r="N216" s="15" t="str">
        <f>'Gene Table'!D215</f>
        <v>NM_000455</v>
      </c>
      <c r="O216" s="14" t="s">
        <v>89</v>
      </c>
      <c r="P216" s="15" t="str">
        <f>IF(SUM('Control Sample Data'!D$3:D$98)&gt;10,IF(AND(ISNUMBER('Control Sample Data'!D215),'Control Sample Data'!D215&lt;$B$1,'Control Sample Data'!D215&gt;0),'Control Sample Data'!D215,$B$1),"")</f>
        <v/>
      </c>
      <c r="Q216" s="15" t="str">
        <f>IF(SUM('Control Sample Data'!E$3:E$98)&gt;10,IF(AND(ISNUMBER('Control Sample Data'!E215),'Control Sample Data'!E215&lt;$B$1,'Control Sample Data'!E215&gt;0),'Control Sample Data'!E215,$B$1),"")</f>
        <v/>
      </c>
      <c r="R216" s="15" t="str">
        <f>IF(SUM('Control Sample Data'!F$3:F$98)&gt;10,IF(AND(ISNUMBER('Control Sample Data'!F215),'Control Sample Data'!F215&lt;$B$1,'Control Sample Data'!F215&gt;0),'Control Sample Data'!F215,$B$1),"")</f>
        <v/>
      </c>
      <c r="S216" s="15" t="str">
        <f>IF(SUM('Control Sample Data'!G$3:G$98)&gt;10,IF(AND(ISNUMBER('Control Sample Data'!G215),'Control Sample Data'!G215&lt;$B$1,'Control Sample Data'!G215&gt;0),'Control Sample Data'!G215,$B$1),"")</f>
        <v/>
      </c>
      <c r="T216" s="15" t="str">
        <f>IF(SUM('Control Sample Data'!H$3:H$98)&gt;10,IF(AND(ISNUMBER('Control Sample Data'!H215),'Control Sample Data'!H215&lt;$B$1,'Control Sample Data'!H215&gt;0),'Control Sample Data'!H215,$B$1),"")</f>
        <v/>
      </c>
      <c r="U216" s="15" t="str">
        <f>IF(SUM('Control Sample Data'!I$3:I$98)&gt;10,IF(AND(ISNUMBER('Control Sample Data'!I215),'Control Sample Data'!I215&lt;$B$1,'Control Sample Data'!I215&gt;0),'Control Sample Data'!I215,$B$1),"")</f>
        <v/>
      </c>
      <c r="V216" s="15" t="str">
        <f>IF(SUM('Control Sample Data'!J$3:J$98)&gt;10,IF(AND(ISNUMBER('Control Sample Data'!J215),'Control Sample Data'!J215&lt;$B$1,'Control Sample Data'!J215&gt;0),'Control Sample Data'!J215,$B$1),"")</f>
        <v/>
      </c>
      <c r="W216" s="15" t="str">
        <f>IF(SUM('Control Sample Data'!K$3:K$98)&gt;10,IF(AND(ISNUMBER('Control Sample Data'!K215),'Control Sample Data'!K215&lt;$B$1,'Control Sample Data'!K215&gt;0),'Control Sample Data'!K215,$B$1),"")</f>
        <v/>
      </c>
      <c r="X216" s="15" t="str">
        <f>IF(SUM('Control Sample Data'!L$3:L$98)&gt;10,IF(AND(ISNUMBER('Control Sample Data'!L215),'Control Sample Data'!L215&lt;$B$1,'Control Sample Data'!L215&gt;0),'Control Sample Data'!L215,$B$1),"")</f>
        <v/>
      </c>
      <c r="Y216" s="15" t="str">
        <f>IF(SUM('Control Sample Data'!M$3:M$98)&gt;10,IF(AND(ISNUMBER('Control Sample Data'!M215),'Control Sample Data'!M215&lt;$B$1,'Control Sample Data'!M215&gt;0),'Control Sample Data'!M215,$B$1),"")</f>
        <v/>
      </c>
      <c r="Z216" s="41" t="s">
        <v>1467</v>
      </c>
      <c r="AA216" s="42"/>
      <c r="AB216" s="42"/>
      <c r="AC216" s="42"/>
      <c r="AD216" s="42"/>
      <c r="AE216" s="42"/>
      <c r="AF216" s="42"/>
      <c r="AG216" s="42"/>
      <c r="AH216" s="42"/>
      <c r="AI216" s="42"/>
      <c r="AJ216" s="45"/>
      <c r="AK216" s="45"/>
      <c r="AL216" s="45"/>
      <c r="AM216" s="45"/>
      <c r="AN216" s="45"/>
      <c r="AO216" s="45"/>
      <c r="AP216" s="45"/>
      <c r="AQ216" s="45"/>
      <c r="AR216" s="45"/>
      <c r="AS216" s="47"/>
      <c r="AT216" s="34" t="str">
        <f t="shared" si="182"/>
        <v/>
      </c>
      <c r="AU216" s="34" t="str">
        <f t="shared" si="183"/>
        <v/>
      </c>
      <c r="AV216" s="34" t="str">
        <f t="shared" si="184"/>
        <v/>
      </c>
      <c r="AW216" s="34" t="str">
        <f t="shared" si="185"/>
        <v/>
      </c>
      <c r="AX216" s="34" t="str">
        <f t="shared" si="186"/>
        <v/>
      </c>
      <c r="AY216" s="34" t="str">
        <f t="shared" si="187"/>
        <v/>
      </c>
      <c r="AZ216" s="34" t="str">
        <f t="shared" si="188"/>
        <v/>
      </c>
      <c r="BA216" s="34" t="str">
        <f t="shared" si="189"/>
        <v/>
      </c>
      <c r="BB216" s="34" t="str">
        <f t="shared" si="190"/>
        <v/>
      </c>
      <c r="BC216" s="34" t="str">
        <f t="shared" si="191"/>
        <v/>
      </c>
      <c r="BD216" s="34" t="str">
        <f t="shared" si="193"/>
        <v/>
      </c>
      <c r="BE216" s="34" t="str">
        <f t="shared" si="194"/>
        <v/>
      </c>
      <c r="BF216" s="34" t="str">
        <f t="shared" si="195"/>
        <v/>
      </c>
      <c r="BG216" s="34" t="str">
        <f t="shared" si="196"/>
        <v/>
      </c>
      <c r="BH216" s="34" t="str">
        <f t="shared" si="197"/>
        <v/>
      </c>
      <c r="BI216" s="34" t="str">
        <f t="shared" si="198"/>
        <v/>
      </c>
      <c r="BJ216" s="34" t="str">
        <f t="shared" si="199"/>
        <v/>
      </c>
      <c r="BK216" s="34" t="str">
        <f t="shared" si="200"/>
        <v/>
      </c>
      <c r="BL216" s="34" t="str">
        <f t="shared" si="201"/>
        <v/>
      </c>
      <c r="BM216" s="34" t="str">
        <f t="shared" si="202"/>
        <v/>
      </c>
      <c r="BN216" s="36" t="e">
        <f t="shared" si="170"/>
        <v>#DIV/0!</v>
      </c>
      <c r="BO216" s="36" t="e">
        <f t="shared" si="171"/>
        <v>#DIV/0!</v>
      </c>
      <c r="BP216" s="37" t="str">
        <f t="shared" si="203"/>
        <v/>
      </c>
      <c r="BQ216" s="37" t="str">
        <f t="shared" si="204"/>
        <v/>
      </c>
      <c r="BR216" s="37" t="str">
        <f t="shared" si="205"/>
        <v/>
      </c>
      <c r="BS216" s="37" t="str">
        <f t="shared" si="206"/>
        <v/>
      </c>
      <c r="BT216" s="37" t="str">
        <f t="shared" si="207"/>
        <v/>
      </c>
      <c r="BU216" s="37" t="str">
        <f t="shared" si="208"/>
        <v/>
      </c>
      <c r="BV216" s="37" t="str">
        <f t="shared" si="209"/>
        <v/>
      </c>
      <c r="BW216" s="37" t="str">
        <f t="shared" si="210"/>
        <v/>
      </c>
      <c r="BX216" s="37" t="str">
        <f t="shared" si="211"/>
        <v/>
      </c>
      <c r="BY216" s="37" t="str">
        <f t="shared" si="212"/>
        <v/>
      </c>
      <c r="BZ216" s="37" t="str">
        <f t="shared" si="213"/>
        <v/>
      </c>
      <c r="CA216" s="37" t="str">
        <f t="shared" si="214"/>
        <v/>
      </c>
      <c r="CB216" s="37" t="str">
        <f t="shared" si="215"/>
        <v/>
      </c>
      <c r="CC216" s="37" t="str">
        <f t="shared" si="216"/>
        <v/>
      </c>
      <c r="CD216" s="37" t="str">
        <f t="shared" si="217"/>
        <v/>
      </c>
      <c r="CE216" s="37" t="str">
        <f t="shared" si="218"/>
        <v/>
      </c>
      <c r="CF216" s="37" t="str">
        <f t="shared" si="219"/>
        <v/>
      </c>
      <c r="CG216" s="37" t="str">
        <f t="shared" si="220"/>
        <v/>
      </c>
      <c r="CH216" s="37" t="str">
        <f t="shared" si="221"/>
        <v/>
      </c>
      <c r="CI216" s="37" t="str">
        <f t="shared" si="222"/>
        <v/>
      </c>
    </row>
    <row r="217" spans="1:87">
      <c r="A217" s="16"/>
      <c r="B217" s="14" t="str">
        <f>'Gene Table'!D216</f>
        <v>NM_007315</v>
      </c>
      <c r="C217" s="14" t="s">
        <v>93</v>
      </c>
      <c r="D217" s="15" t="str">
        <f>IF(SUM('Test Sample Data'!D$3:D$98)&gt;10,IF(AND(ISNUMBER('Test Sample Data'!D216),'Test Sample Data'!D216&lt;$B$1,'Test Sample Data'!D216&gt;0),'Test Sample Data'!D216,$B$1),"")</f>
        <v/>
      </c>
      <c r="E217" s="15" t="str">
        <f>IF(SUM('Test Sample Data'!E$3:E$98)&gt;10,IF(AND(ISNUMBER('Test Sample Data'!E216),'Test Sample Data'!E216&lt;$B$1,'Test Sample Data'!E216&gt;0),'Test Sample Data'!E216,$B$1),"")</f>
        <v/>
      </c>
      <c r="F217" s="15" t="str">
        <f>IF(SUM('Test Sample Data'!F$3:F$98)&gt;10,IF(AND(ISNUMBER('Test Sample Data'!F216),'Test Sample Data'!F216&lt;$B$1,'Test Sample Data'!F216&gt;0),'Test Sample Data'!F216,$B$1),"")</f>
        <v/>
      </c>
      <c r="G217" s="15" t="str">
        <f>IF(SUM('Test Sample Data'!G$3:G$98)&gt;10,IF(AND(ISNUMBER('Test Sample Data'!G216),'Test Sample Data'!G216&lt;$B$1,'Test Sample Data'!G216&gt;0),'Test Sample Data'!G216,$B$1),"")</f>
        <v/>
      </c>
      <c r="H217" s="15" t="str">
        <f>IF(SUM('Test Sample Data'!H$3:H$98)&gt;10,IF(AND(ISNUMBER('Test Sample Data'!H216),'Test Sample Data'!H216&lt;$B$1,'Test Sample Data'!H216&gt;0),'Test Sample Data'!H216,$B$1),"")</f>
        <v/>
      </c>
      <c r="I217" s="15" t="str">
        <f>IF(SUM('Test Sample Data'!I$3:I$98)&gt;10,IF(AND(ISNUMBER('Test Sample Data'!I216),'Test Sample Data'!I216&lt;$B$1,'Test Sample Data'!I216&gt;0),'Test Sample Data'!I216,$B$1),"")</f>
        <v/>
      </c>
      <c r="J217" s="15" t="str">
        <f>IF(SUM('Test Sample Data'!J$3:J$98)&gt;10,IF(AND(ISNUMBER('Test Sample Data'!J216),'Test Sample Data'!J216&lt;$B$1,'Test Sample Data'!J216&gt;0),'Test Sample Data'!J216,$B$1),"")</f>
        <v/>
      </c>
      <c r="K217" s="15" t="str">
        <f>IF(SUM('Test Sample Data'!K$3:K$98)&gt;10,IF(AND(ISNUMBER('Test Sample Data'!K216),'Test Sample Data'!K216&lt;$B$1,'Test Sample Data'!K216&gt;0),'Test Sample Data'!K216,$B$1),"")</f>
        <v/>
      </c>
      <c r="L217" s="15" t="str">
        <f>IF(SUM('Test Sample Data'!L$3:L$98)&gt;10,IF(AND(ISNUMBER('Test Sample Data'!L216),'Test Sample Data'!L216&lt;$B$1,'Test Sample Data'!L216&gt;0),'Test Sample Data'!L216,$B$1),"")</f>
        <v/>
      </c>
      <c r="M217" s="15" t="str">
        <f>IF(SUM('Test Sample Data'!M$3:M$98)&gt;10,IF(AND(ISNUMBER('Test Sample Data'!M216),'Test Sample Data'!M216&lt;$B$1,'Test Sample Data'!M216&gt;0),'Test Sample Data'!M216,$B$1),"")</f>
        <v/>
      </c>
      <c r="N217" s="15" t="str">
        <f>'Gene Table'!D216</f>
        <v>NM_007315</v>
      </c>
      <c r="O217" s="14" t="s">
        <v>93</v>
      </c>
      <c r="P217" s="15" t="str">
        <f>IF(SUM('Control Sample Data'!D$3:D$98)&gt;10,IF(AND(ISNUMBER('Control Sample Data'!D216),'Control Sample Data'!D216&lt;$B$1,'Control Sample Data'!D216&gt;0),'Control Sample Data'!D216,$B$1),"")</f>
        <v/>
      </c>
      <c r="Q217" s="15" t="str">
        <f>IF(SUM('Control Sample Data'!E$3:E$98)&gt;10,IF(AND(ISNUMBER('Control Sample Data'!E216),'Control Sample Data'!E216&lt;$B$1,'Control Sample Data'!E216&gt;0),'Control Sample Data'!E216,$B$1),"")</f>
        <v/>
      </c>
      <c r="R217" s="15" t="str">
        <f>IF(SUM('Control Sample Data'!F$3:F$98)&gt;10,IF(AND(ISNUMBER('Control Sample Data'!F216),'Control Sample Data'!F216&lt;$B$1,'Control Sample Data'!F216&gt;0),'Control Sample Data'!F216,$B$1),"")</f>
        <v/>
      </c>
      <c r="S217" s="15" t="str">
        <f>IF(SUM('Control Sample Data'!G$3:G$98)&gt;10,IF(AND(ISNUMBER('Control Sample Data'!G216),'Control Sample Data'!G216&lt;$B$1,'Control Sample Data'!G216&gt;0),'Control Sample Data'!G216,$B$1),"")</f>
        <v/>
      </c>
      <c r="T217" s="15" t="str">
        <f>IF(SUM('Control Sample Data'!H$3:H$98)&gt;10,IF(AND(ISNUMBER('Control Sample Data'!H216),'Control Sample Data'!H216&lt;$B$1,'Control Sample Data'!H216&gt;0),'Control Sample Data'!H216,$B$1),"")</f>
        <v/>
      </c>
      <c r="U217" s="15" t="str">
        <f>IF(SUM('Control Sample Data'!I$3:I$98)&gt;10,IF(AND(ISNUMBER('Control Sample Data'!I216),'Control Sample Data'!I216&lt;$B$1,'Control Sample Data'!I216&gt;0),'Control Sample Data'!I216,$B$1),"")</f>
        <v/>
      </c>
      <c r="V217" s="15" t="str">
        <f>IF(SUM('Control Sample Data'!J$3:J$98)&gt;10,IF(AND(ISNUMBER('Control Sample Data'!J216),'Control Sample Data'!J216&lt;$B$1,'Control Sample Data'!J216&gt;0),'Control Sample Data'!J216,$B$1),"")</f>
        <v/>
      </c>
      <c r="W217" s="15" t="str">
        <f>IF(SUM('Control Sample Data'!K$3:K$98)&gt;10,IF(AND(ISNUMBER('Control Sample Data'!K216),'Control Sample Data'!K216&lt;$B$1,'Control Sample Data'!K216&gt;0),'Control Sample Data'!K216,$B$1),"")</f>
        <v/>
      </c>
      <c r="X217" s="15" t="str">
        <f>IF(SUM('Control Sample Data'!L$3:L$98)&gt;10,IF(AND(ISNUMBER('Control Sample Data'!L216),'Control Sample Data'!L216&lt;$B$1,'Control Sample Data'!L216&gt;0),'Control Sample Data'!L216,$B$1),"")</f>
        <v/>
      </c>
      <c r="Y217" s="15" t="str">
        <f>IF(SUM('Control Sample Data'!M$3:M$98)&gt;10,IF(AND(ISNUMBER('Control Sample Data'!M216),'Control Sample Data'!M216&lt;$B$1,'Control Sample Data'!M216&gt;0),'Control Sample Data'!M216,$B$1),"")</f>
        <v/>
      </c>
      <c r="Z217" s="43" t="s">
        <v>1468</v>
      </c>
      <c r="AA217" s="44"/>
      <c r="AB217" s="44"/>
      <c r="AC217" s="44"/>
      <c r="AD217" s="44"/>
      <c r="AE217" s="44"/>
      <c r="AF217" s="44"/>
      <c r="AG217" s="44"/>
      <c r="AH217" s="44"/>
      <c r="AI217" s="46"/>
      <c r="AJ217" s="43" t="s">
        <v>1468</v>
      </c>
      <c r="AK217" s="44"/>
      <c r="AL217" s="44"/>
      <c r="AM217" s="44"/>
      <c r="AN217" s="44"/>
      <c r="AO217" s="44"/>
      <c r="AP217" s="44"/>
      <c r="AQ217" s="44"/>
      <c r="AR217" s="44"/>
      <c r="AS217" s="46"/>
      <c r="AT217" s="34" t="str">
        <f t="shared" si="182"/>
        <v/>
      </c>
      <c r="AU217" s="34" t="str">
        <f t="shared" si="183"/>
        <v/>
      </c>
      <c r="AV217" s="34" t="str">
        <f t="shared" si="184"/>
        <v/>
      </c>
      <c r="AW217" s="34" t="str">
        <f t="shared" si="185"/>
        <v/>
      </c>
      <c r="AX217" s="34" t="str">
        <f t="shared" si="186"/>
        <v/>
      </c>
      <c r="AY217" s="34" t="str">
        <f t="shared" si="187"/>
        <v/>
      </c>
      <c r="AZ217" s="34" t="str">
        <f t="shared" si="188"/>
        <v/>
      </c>
      <c r="BA217" s="34" t="str">
        <f t="shared" si="189"/>
        <v/>
      </c>
      <c r="BB217" s="34" t="str">
        <f t="shared" si="190"/>
        <v/>
      </c>
      <c r="BC217" s="34" t="str">
        <f t="shared" si="191"/>
        <v/>
      </c>
      <c r="BD217" s="34" t="str">
        <f t="shared" si="193"/>
        <v/>
      </c>
      <c r="BE217" s="34" t="str">
        <f t="shared" si="194"/>
        <v/>
      </c>
      <c r="BF217" s="34" t="str">
        <f t="shared" si="195"/>
        <v/>
      </c>
      <c r="BG217" s="34" t="str">
        <f t="shared" si="196"/>
        <v/>
      </c>
      <c r="BH217" s="34" t="str">
        <f t="shared" si="197"/>
        <v/>
      </c>
      <c r="BI217" s="34" t="str">
        <f t="shared" si="198"/>
        <v/>
      </c>
      <c r="BJ217" s="34" t="str">
        <f t="shared" si="199"/>
        <v/>
      </c>
      <c r="BK217" s="34" t="str">
        <f t="shared" si="200"/>
        <v/>
      </c>
      <c r="BL217" s="34" t="str">
        <f t="shared" si="201"/>
        <v/>
      </c>
      <c r="BM217" s="34" t="str">
        <f t="shared" si="202"/>
        <v/>
      </c>
      <c r="BN217" s="36" t="e">
        <f t="shared" si="170"/>
        <v>#DIV/0!</v>
      </c>
      <c r="BO217" s="36" t="e">
        <f t="shared" si="171"/>
        <v>#DIV/0!</v>
      </c>
      <c r="BP217" s="37" t="str">
        <f t="shared" si="203"/>
        <v/>
      </c>
      <c r="BQ217" s="37" t="str">
        <f t="shared" si="204"/>
        <v/>
      </c>
      <c r="BR217" s="37" t="str">
        <f t="shared" si="205"/>
        <v/>
      </c>
      <c r="BS217" s="37" t="str">
        <f t="shared" si="206"/>
        <v/>
      </c>
      <c r="BT217" s="37" t="str">
        <f t="shared" si="207"/>
        <v/>
      </c>
      <c r="BU217" s="37" t="str">
        <f t="shared" si="208"/>
        <v/>
      </c>
      <c r="BV217" s="37" t="str">
        <f t="shared" si="209"/>
        <v/>
      </c>
      <c r="BW217" s="37" t="str">
        <f t="shared" si="210"/>
        <v/>
      </c>
      <c r="BX217" s="37" t="str">
        <f t="shared" si="211"/>
        <v/>
      </c>
      <c r="BY217" s="37" t="str">
        <f t="shared" si="212"/>
        <v/>
      </c>
      <c r="BZ217" s="37" t="str">
        <f t="shared" si="213"/>
        <v/>
      </c>
      <c r="CA217" s="37" t="str">
        <f t="shared" si="214"/>
        <v/>
      </c>
      <c r="CB217" s="37" t="str">
        <f t="shared" si="215"/>
        <v/>
      </c>
      <c r="CC217" s="37" t="str">
        <f t="shared" si="216"/>
        <v/>
      </c>
      <c r="CD217" s="37" t="str">
        <f t="shared" si="217"/>
        <v/>
      </c>
      <c r="CE217" s="37" t="str">
        <f t="shared" si="218"/>
        <v/>
      </c>
      <c r="CF217" s="37" t="str">
        <f t="shared" si="219"/>
        <v/>
      </c>
      <c r="CG217" s="37" t="str">
        <f t="shared" si="220"/>
        <v/>
      </c>
      <c r="CH217" s="37" t="str">
        <f t="shared" si="221"/>
        <v/>
      </c>
      <c r="CI217" s="37" t="str">
        <f t="shared" si="222"/>
        <v/>
      </c>
    </row>
    <row r="218" spans="1:87">
      <c r="A218" s="16"/>
      <c r="B218" s="14" t="str">
        <f>'Gene Table'!D217</f>
        <v>NM_001051</v>
      </c>
      <c r="C218" s="14" t="s">
        <v>97</v>
      </c>
      <c r="D218" s="15" t="str">
        <f>IF(SUM('Test Sample Data'!D$3:D$98)&gt;10,IF(AND(ISNUMBER('Test Sample Data'!D217),'Test Sample Data'!D217&lt;$B$1,'Test Sample Data'!D217&gt;0),'Test Sample Data'!D217,$B$1),"")</f>
        <v/>
      </c>
      <c r="E218" s="15" t="str">
        <f>IF(SUM('Test Sample Data'!E$3:E$98)&gt;10,IF(AND(ISNUMBER('Test Sample Data'!E217),'Test Sample Data'!E217&lt;$B$1,'Test Sample Data'!E217&gt;0),'Test Sample Data'!E217,$B$1),"")</f>
        <v/>
      </c>
      <c r="F218" s="15" t="str">
        <f>IF(SUM('Test Sample Data'!F$3:F$98)&gt;10,IF(AND(ISNUMBER('Test Sample Data'!F217),'Test Sample Data'!F217&lt;$B$1,'Test Sample Data'!F217&gt;0),'Test Sample Data'!F217,$B$1),"")</f>
        <v/>
      </c>
      <c r="G218" s="15" t="str">
        <f>IF(SUM('Test Sample Data'!G$3:G$98)&gt;10,IF(AND(ISNUMBER('Test Sample Data'!G217),'Test Sample Data'!G217&lt;$B$1,'Test Sample Data'!G217&gt;0),'Test Sample Data'!G217,$B$1),"")</f>
        <v/>
      </c>
      <c r="H218" s="15" t="str">
        <f>IF(SUM('Test Sample Data'!H$3:H$98)&gt;10,IF(AND(ISNUMBER('Test Sample Data'!H217),'Test Sample Data'!H217&lt;$B$1,'Test Sample Data'!H217&gt;0),'Test Sample Data'!H217,$B$1),"")</f>
        <v/>
      </c>
      <c r="I218" s="15" t="str">
        <f>IF(SUM('Test Sample Data'!I$3:I$98)&gt;10,IF(AND(ISNUMBER('Test Sample Data'!I217),'Test Sample Data'!I217&lt;$B$1,'Test Sample Data'!I217&gt;0),'Test Sample Data'!I217,$B$1),"")</f>
        <v/>
      </c>
      <c r="J218" s="15" t="str">
        <f>IF(SUM('Test Sample Data'!J$3:J$98)&gt;10,IF(AND(ISNUMBER('Test Sample Data'!J217),'Test Sample Data'!J217&lt;$B$1,'Test Sample Data'!J217&gt;0),'Test Sample Data'!J217,$B$1),"")</f>
        <v/>
      </c>
      <c r="K218" s="15" t="str">
        <f>IF(SUM('Test Sample Data'!K$3:K$98)&gt;10,IF(AND(ISNUMBER('Test Sample Data'!K217),'Test Sample Data'!K217&lt;$B$1,'Test Sample Data'!K217&gt;0),'Test Sample Data'!K217,$B$1),"")</f>
        <v/>
      </c>
      <c r="L218" s="15" t="str">
        <f>IF(SUM('Test Sample Data'!L$3:L$98)&gt;10,IF(AND(ISNUMBER('Test Sample Data'!L217),'Test Sample Data'!L217&lt;$B$1,'Test Sample Data'!L217&gt;0),'Test Sample Data'!L217,$B$1),"")</f>
        <v/>
      </c>
      <c r="M218" s="15" t="str">
        <f>IF(SUM('Test Sample Data'!M$3:M$98)&gt;10,IF(AND(ISNUMBER('Test Sample Data'!M217),'Test Sample Data'!M217&lt;$B$1,'Test Sample Data'!M217&gt;0),'Test Sample Data'!M217,$B$1),"")</f>
        <v/>
      </c>
      <c r="N218" s="15" t="str">
        <f>'Gene Table'!D217</f>
        <v>NM_001051</v>
      </c>
      <c r="O218" s="14" t="s">
        <v>97</v>
      </c>
      <c r="P218" s="15" t="str">
        <f>IF(SUM('Control Sample Data'!D$3:D$98)&gt;10,IF(AND(ISNUMBER('Control Sample Data'!D217),'Control Sample Data'!D217&lt;$B$1,'Control Sample Data'!D217&gt;0),'Control Sample Data'!D217,$B$1),"")</f>
        <v/>
      </c>
      <c r="Q218" s="15" t="str">
        <f>IF(SUM('Control Sample Data'!E$3:E$98)&gt;10,IF(AND(ISNUMBER('Control Sample Data'!E217),'Control Sample Data'!E217&lt;$B$1,'Control Sample Data'!E217&gt;0),'Control Sample Data'!E217,$B$1),"")</f>
        <v/>
      </c>
      <c r="R218" s="15" t="str">
        <f>IF(SUM('Control Sample Data'!F$3:F$98)&gt;10,IF(AND(ISNUMBER('Control Sample Data'!F217),'Control Sample Data'!F217&lt;$B$1,'Control Sample Data'!F217&gt;0),'Control Sample Data'!F217,$B$1),"")</f>
        <v/>
      </c>
      <c r="S218" s="15" t="str">
        <f>IF(SUM('Control Sample Data'!G$3:G$98)&gt;10,IF(AND(ISNUMBER('Control Sample Data'!G217),'Control Sample Data'!G217&lt;$B$1,'Control Sample Data'!G217&gt;0),'Control Sample Data'!G217,$B$1),"")</f>
        <v/>
      </c>
      <c r="T218" s="15" t="str">
        <f>IF(SUM('Control Sample Data'!H$3:H$98)&gt;10,IF(AND(ISNUMBER('Control Sample Data'!H217),'Control Sample Data'!H217&lt;$B$1,'Control Sample Data'!H217&gt;0),'Control Sample Data'!H217,$B$1),"")</f>
        <v/>
      </c>
      <c r="U218" s="15" t="str">
        <f>IF(SUM('Control Sample Data'!I$3:I$98)&gt;10,IF(AND(ISNUMBER('Control Sample Data'!I217),'Control Sample Data'!I217&lt;$B$1,'Control Sample Data'!I217&gt;0),'Control Sample Data'!I217,$B$1),"")</f>
        <v/>
      </c>
      <c r="V218" s="15" t="str">
        <f>IF(SUM('Control Sample Data'!J$3:J$98)&gt;10,IF(AND(ISNUMBER('Control Sample Data'!J217),'Control Sample Data'!J217&lt;$B$1,'Control Sample Data'!J217&gt;0),'Control Sample Data'!J217,$B$1),"")</f>
        <v/>
      </c>
      <c r="W218" s="15" t="str">
        <f>IF(SUM('Control Sample Data'!K$3:K$98)&gt;10,IF(AND(ISNUMBER('Control Sample Data'!K217),'Control Sample Data'!K217&lt;$B$1,'Control Sample Data'!K217&gt;0),'Control Sample Data'!K217,$B$1),"")</f>
        <v/>
      </c>
      <c r="X218" s="15" t="str">
        <f>IF(SUM('Control Sample Data'!L$3:L$98)&gt;10,IF(AND(ISNUMBER('Control Sample Data'!L217),'Control Sample Data'!L217&lt;$B$1,'Control Sample Data'!L217&gt;0),'Control Sample Data'!L217,$B$1),"")</f>
        <v/>
      </c>
      <c r="Y218" s="15" t="str">
        <f>IF(SUM('Control Sample Data'!M$3:M$98)&gt;10,IF(AND(ISNUMBER('Control Sample Data'!M217),'Control Sample Data'!M217&lt;$B$1,'Control Sample Data'!M217&gt;0),'Control Sample Data'!M217,$B$1),"")</f>
        <v/>
      </c>
      <c r="Z218" s="24">
        <f t="shared" ref="Z218:AS218" si="223">IF(ISERROR(AVERAGE(Z196:Z215)),0,AVERAGE(Z196:Z215))</f>
        <v>0</v>
      </c>
      <c r="AA218" s="24">
        <f t="shared" si="223"/>
        <v>0</v>
      </c>
      <c r="AB218" s="24">
        <f t="shared" si="223"/>
        <v>0</v>
      </c>
      <c r="AC218" s="24">
        <f t="shared" si="223"/>
        <v>0</v>
      </c>
      <c r="AD218" s="24">
        <f t="shared" si="223"/>
        <v>0</v>
      </c>
      <c r="AE218" s="24">
        <f t="shared" si="223"/>
        <v>0</v>
      </c>
      <c r="AF218" s="24">
        <f t="shared" si="223"/>
        <v>0</v>
      </c>
      <c r="AG218" s="24">
        <f t="shared" si="223"/>
        <v>0</v>
      </c>
      <c r="AH218" s="24">
        <f t="shared" si="223"/>
        <v>0</v>
      </c>
      <c r="AI218" s="24">
        <f t="shared" si="223"/>
        <v>0</v>
      </c>
      <c r="AJ218" s="24">
        <f t="shared" si="223"/>
        <v>0</v>
      </c>
      <c r="AK218" s="24">
        <f t="shared" si="223"/>
        <v>0</v>
      </c>
      <c r="AL218" s="24">
        <f t="shared" si="223"/>
        <v>0</v>
      </c>
      <c r="AM218" s="24">
        <f t="shared" si="223"/>
        <v>0</v>
      </c>
      <c r="AN218" s="24">
        <f t="shared" si="223"/>
        <v>0</v>
      </c>
      <c r="AO218" s="24">
        <f t="shared" si="223"/>
        <v>0</v>
      </c>
      <c r="AP218" s="24">
        <f t="shared" si="223"/>
        <v>0</v>
      </c>
      <c r="AQ218" s="24">
        <f t="shared" si="223"/>
        <v>0</v>
      </c>
      <c r="AR218" s="24">
        <f t="shared" si="223"/>
        <v>0</v>
      </c>
      <c r="AS218" s="24">
        <f t="shared" si="223"/>
        <v>0</v>
      </c>
      <c r="AT218" s="34" t="str">
        <f t="shared" si="182"/>
        <v/>
      </c>
      <c r="AU218" s="34" t="str">
        <f t="shared" si="183"/>
        <v/>
      </c>
      <c r="AV218" s="34" t="str">
        <f t="shared" si="184"/>
        <v/>
      </c>
      <c r="AW218" s="34" t="str">
        <f t="shared" si="185"/>
        <v/>
      </c>
      <c r="AX218" s="34" t="str">
        <f t="shared" si="186"/>
        <v/>
      </c>
      <c r="AY218" s="34" t="str">
        <f t="shared" si="187"/>
        <v/>
      </c>
      <c r="AZ218" s="34" t="str">
        <f t="shared" si="188"/>
        <v/>
      </c>
      <c r="BA218" s="34" t="str">
        <f t="shared" si="189"/>
        <v/>
      </c>
      <c r="BB218" s="34" t="str">
        <f t="shared" si="190"/>
        <v/>
      </c>
      <c r="BC218" s="34" t="str">
        <f t="shared" si="191"/>
        <v/>
      </c>
      <c r="BD218" s="34" t="str">
        <f t="shared" si="193"/>
        <v/>
      </c>
      <c r="BE218" s="34" t="str">
        <f t="shared" si="194"/>
        <v/>
      </c>
      <c r="BF218" s="34" t="str">
        <f t="shared" si="195"/>
        <v/>
      </c>
      <c r="BG218" s="34" t="str">
        <f t="shared" si="196"/>
        <v/>
      </c>
      <c r="BH218" s="34" t="str">
        <f t="shared" si="197"/>
        <v/>
      </c>
      <c r="BI218" s="34" t="str">
        <f t="shared" si="198"/>
        <v/>
      </c>
      <c r="BJ218" s="34" t="str">
        <f t="shared" si="199"/>
        <v/>
      </c>
      <c r="BK218" s="34" t="str">
        <f t="shared" si="200"/>
        <v/>
      </c>
      <c r="BL218" s="34" t="str">
        <f t="shared" si="201"/>
        <v/>
      </c>
      <c r="BM218" s="34" t="str">
        <f t="shared" si="202"/>
        <v/>
      </c>
      <c r="BN218" s="36" t="e">
        <f t="shared" si="170"/>
        <v>#DIV/0!</v>
      </c>
      <c r="BO218" s="36" t="e">
        <f t="shared" si="171"/>
        <v>#DIV/0!</v>
      </c>
      <c r="BP218" s="37" t="str">
        <f t="shared" si="203"/>
        <v/>
      </c>
      <c r="BQ218" s="37" t="str">
        <f t="shared" si="204"/>
        <v/>
      </c>
      <c r="BR218" s="37" t="str">
        <f t="shared" si="205"/>
        <v/>
      </c>
      <c r="BS218" s="37" t="str">
        <f t="shared" si="206"/>
        <v/>
      </c>
      <c r="BT218" s="37" t="str">
        <f t="shared" si="207"/>
        <v/>
      </c>
      <c r="BU218" s="37" t="str">
        <f t="shared" si="208"/>
        <v/>
      </c>
      <c r="BV218" s="37" t="str">
        <f t="shared" si="209"/>
        <v/>
      </c>
      <c r="BW218" s="37" t="str">
        <f t="shared" si="210"/>
        <v/>
      </c>
      <c r="BX218" s="37" t="str">
        <f t="shared" si="211"/>
        <v/>
      </c>
      <c r="BY218" s="37" t="str">
        <f t="shared" si="212"/>
        <v/>
      </c>
      <c r="BZ218" s="37" t="str">
        <f t="shared" si="213"/>
        <v/>
      </c>
      <c r="CA218" s="37" t="str">
        <f t="shared" si="214"/>
        <v/>
      </c>
      <c r="CB218" s="37" t="str">
        <f t="shared" si="215"/>
        <v/>
      </c>
      <c r="CC218" s="37" t="str">
        <f t="shared" si="216"/>
        <v/>
      </c>
      <c r="CD218" s="37" t="str">
        <f t="shared" si="217"/>
        <v/>
      </c>
      <c r="CE218" s="37" t="str">
        <f t="shared" si="218"/>
        <v/>
      </c>
      <c r="CF218" s="37" t="str">
        <f t="shared" si="219"/>
        <v/>
      </c>
      <c r="CG218" s="37" t="str">
        <f t="shared" si="220"/>
        <v/>
      </c>
      <c r="CH218" s="37" t="str">
        <f t="shared" si="221"/>
        <v/>
      </c>
      <c r="CI218" s="37" t="str">
        <f t="shared" si="222"/>
        <v/>
      </c>
    </row>
    <row r="219" spans="1:87">
      <c r="A219" s="16"/>
      <c r="B219" s="14" t="str">
        <f>'Gene Table'!D218</f>
        <v>NM_001725</v>
      </c>
      <c r="C219" s="14" t="s">
        <v>101</v>
      </c>
      <c r="D219" s="15" t="str">
        <f>IF(SUM('Test Sample Data'!D$3:D$98)&gt;10,IF(AND(ISNUMBER('Test Sample Data'!D218),'Test Sample Data'!D218&lt;$B$1,'Test Sample Data'!D218&gt;0),'Test Sample Data'!D218,$B$1),"")</f>
        <v/>
      </c>
      <c r="E219" s="15" t="str">
        <f>IF(SUM('Test Sample Data'!E$3:E$98)&gt;10,IF(AND(ISNUMBER('Test Sample Data'!E218),'Test Sample Data'!E218&lt;$B$1,'Test Sample Data'!E218&gt;0),'Test Sample Data'!E218,$B$1),"")</f>
        <v/>
      </c>
      <c r="F219" s="15" t="str">
        <f>IF(SUM('Test Sample Data'!F$3:F$98)&gt;10,IF(AND(ISNUMBER('Test Sample Data'!F218),'Test Sample Data'!F218&lt;$B$1,'Test Sample Data'!F218&gt;0),'Test Sample Data'!F218,$B$1),"")</f>
        <v/>
      </c>
      <c r="G219" s="15" t="str">
        <f>IF(SUM('Test Sample Data'!G$3:G$98)&gt;10,IF(AND(ISNUMBER('Test Sample Data'!G218),'Test Sample Data'!G218&lt;$B$1,'Test Sample Data'!G218&gt;0),'Test Sample Data'!G218,$B$1),"")</f>
        <v/>
      </c>
      <c r="H219" s="15" t="str">
        <f>IF(SUM('Test Sample Data'!H$3:H$98)&gt;10,IF(AND(ISNUMBER('Test Sample Data'!H218),'Test Sample Data'!H218&lt;$B$1,'Test Sample Data'!H218&gt;0),'Test Sample Data'!H218,$B$1),"")</f>
        <v/>
      </c>
      <c r="I219" s="15" t="str">
        <f>IF(SUM('Test Sample Data'!I$3:I$98)&gt;10,IF(AND(ISNUMBER('Test Sample Data'!I218),'Test Sample Data'!I218&lt;$B$1,'Test Sample Data'!I218&gt;0),'Test Sample Data'!I218,$B$1),"")</f>
        <v/>
      </c>
      <c r="J219" s="15" t="str">
        <f>IF(SUM('Test Sample Data'!J$3:J$98)&gt;10,IF(AND(ISNUMBER('Test Sample Data'!J218),'Test Sample Data'!J218&lt;$B$1,'Test Sample Data'!J218&gt;0),'Test Sample Data'!J218,$B$1),"")</f>
        <v/>
      </c>
      <c r="K219" s="15" t="str">
        <f>IF(SUM('Test Sample Data'!K$3:K$98)&gt;10,IF(AND(ISNUMBER('Test Sample Data'!K218),'Test Sample Data'!K218&lt;$B$1,'Test Sample Data'!K218&gt;0),'Test Sample Data'!K218,$B$1),"")</f>
        <v/>
      </c>
      <c r="L219" s="15" t="str">
        <f>IF(SUM('Test Sample Data'!L$3:L$98)&gt;10,IF(AND(ISNUMBER('Test Sample Data'!L218),'Test Sample Data'!L218&lt;$B$1,'Test Sample Data'!L218&gt;0),'Test Sample Data'!L218,$B$1),"")</f>
        <v/>
      </c>
      <c r="M219" s="15" t="str">
        <f>IF(SUM('Test Sample Data'!M$3:M$98)&gt;10,IF(AND(ISNUMBER('Test Sample Data'!M218),'Test Sample Data'!M218&lt;$B$1,'Test Sample Data'!M218&gt;0),'Test Sample Data'!M218,$B$1),"")</f>
        <v/>
      </c>
      <c r="N219" s="15" t="str">
        <f>'Gene Table'!D218</f>
        <v>NM_001725</v>
      </c>
      <c r="O219" s="14" t="s">
        <v>101</v>
      </c>
      <c r="P219" s="15" t="str">
        <f>IF(SUM('Control Sample Data'!D$3:D$98)&gt;10,IF(AND(ISNUMBER('Control Sample Data'!D218),'Control Sample Data'!D218&lt;$B$1,'Control Sample Data'!D218&gt;0),'Control Sample Data'!D218,$B$1),"")</f>
        <v/>
      </c>
      <c r="Q219" s="15" t="str">
        <f>IF(SUM('Control Sample Data'!E$3:E$98)&gt;10,IF(AND(ISNUMBER('Control Sample Data'!E218),'Control Sample Data'!E218&lt;$B$1,'Control Sample Data'!E218&gt;0),'Control Sample Data'!E218,$B$1),"")</f>
        <v/>
      </c>
      <c r="R219" s="15" t="str">
        <f>IF(SUM('Control Sample Data'!F$3:F$98)&gt;10,IF(AND(ISNUMBER('Control Sample Data'!F218),'Control Sample Data'!F218&lt;$B$1,'Control Sample Data'!F218&gt;0),'Control Sample Data'!F218,$B$1),"")</f>
        <v/>
      </c>
      <c r="S219" s="15" t="str">
        <f>IF(SUM('Control Sample Data'!G$3:G$98)&gt;10,IF(AND(ISNUMBER('Control Sample Data'!G218),'Control Sample Data'!G218&lt;$B$1,'Control Sample Data'!G218&gt;0),'Control Sample Data'!G218,$B$1),"")</f>
        <v/>
      </c>
      <c r="T219" s="15" t="str">
        <f>IF(SUM('Control Sample Data'!H$3:H$98)&gt;10,IF(AND(ISNUMBER('Control Sample Data'!H218),'Control Sample Data'!H218&lt;$B$1,'Control Sample Data'!H218&gt;0),'Control Sample Data'!H218,$B$1),"")</f>
        <v/>
      </c>
      <c r="U219" s="15" t="str">
        <f>IF(SUM('Control Sample Data'!I$3:I$98)&gt;10,IF(AND(ISNUMBER('Control Sample Data'!I218),'Control Sample Data'!I218&lt;$B$1,'Control Sample Data'!I218&gt;0),'Control Sample Data'!I218,$B$1),"")</f>
        <v/>
      </c>
      <c r="V219" s="15" t="str">
        <f>IF(SUM('Control Sample Data'!J$3:J$98)&gt;10,IF(AND(ISNUMBER('Control Sample Data'!J218),'Control Sample Data'!J218&lt;$B$1,'Control Sample Data'!J218&gt;0),'Control Sample Data'!J218,$B$1),"")</f>
        <v/>
      </c>
      <c r="W219" s="15" t="str">
        <f>IF(SUM('Control Sample Data'!K$3:K$98)&gt;10,IF(AND(ISNUMBER('Control Sample Data'!K218),'Control Sample Data'!K218&lt;$B$1,'Control Sample Data'!K218&gt;0),'Control Sample Data'!K218,$B$1),"")</f>
        <v/>
      </c>
      <c r="X219" s="15" t="str">
        <f>IF(SUM('Control Sample Data'!L$3:L$98)&gt;10,IF(AND(ISNUMBER('Control Sample Data'!L218),'Control Sample Data'!L218&lt;$B$1,'Control Sample Data'!L218&gt;0),'Control Sample Data'!L218,$B$1),"")</f>
        <v/>
      </c>
      <c r="Y219" s="15" t="str">
        <f>IF(SUM('Control Sample Data'!M$3:M$98)&gt;10,IF(AND(ISNUMBER('Control Sample Data'!M218),'Control Sample Data'!M218&lt;$B$1,'Control Sample Data'!M218&gt;0),'Control Sample Data'!M218,$B$1),"")</f>
        <v/>
      </c>
      <c r="AT219" s="34" t="str">
        <f t="shared" si="182"/>
        <v/>
      </c>
      <c r="AU219" s="34" t="str">
        <f t="shared" si="183"/>
        <v/>
      </c>
      <c r="AV219" s="34" t="str">
        <f t="shared" si="184"/>
        <v/>
      </c>
      <c r="AW219" s="34" t="str">
        <f t="shared" si="185"/>
        <v/>
      </c>
      <c r="AX219" s="34" t="str">
        <f t="shared" si="186"/>
        <v/>
      </c>
      <c r="AY219" s="34" t="str">
        <f t="shared" si="187"/>
        <v/>
      </c>
      <c r="AZ219" s="34" t="str">
        <f t="shared" si="188"/>
        <v/>
      </c>
      <c r="BA219" s="34" t="str">
        <f t="shared" si="189"/>
        <v/>
      </c>
      <c r="BB219" s="34" t="str">
        <f t="shared" si="190"/>
        <v/>
      </c>
      <c r="BC219" s="34" t="str">
        <f t="shared" si="191"/>
        <v/>
      </c>
      <c r="BD219" s="34" t="str">
        <f t="shared" si="193"/>
        <v/>
      </c>
      <c r="BE219" s="34" t="str">
        <f t="shared" si="194"/>
        <v/>
      </c>
      <c r="BF219" s="34" t="str">
        <f t="shared" si="195"/>
        <v/>
      </c>
      <c r="BG219" s="34" t="str">
        <f t="shared" si="196"/>
        <v/>
      </c>
      <c r="BH219" s="34" t="str">
        <f t="shared" si="197"/>
        <v/>
      </c>
      <c r="BI219" s="34" t="str">
        <f t="shared" si="198"/>
        <v/>
      </c>
      <c r="BJ219" s="34" t="str">
        <f t="shared" si="199"/>
        <v/>
      </c>
      <c r="BK219" s="34" t="str">
        <f t="shared" si="200"/>
        <v/>
      </c>
      <c r="BL219" s="34" t="str">
        <f t="shared" si="201"/>
        <v/>
      </c>
      <c r="BM219" s="34" t="str">
        <f t="shared" si="202"/>
        <v/>
      </c>
      <c r="BN219" s="36" t="e">
        <f t="shared" si="170"/>
        <v>#DIV/0!</v>
      </c>
      <c r="BO219" s="36" t="e">
        <f t="shared" si="171"/>
        <v>#DIV/0!</v>
      </c>
      <c r="BP219" s="37" t="str">
        <f t="shared" si="203"/>
        <v/>
      </c>
      <c r="BQ219" s="37" t="str">
        <f t="shared" si="204"/>
        <v/>
      </c>
      <c r="BR219" s="37" t="str">
        <f t="shared" si="205"/>
        <v/>
      </c>
      <c r="BS219" s="37" t="str">
        <f t="shared" si="206"/>
        <v/>
      </c>
      <c r="BT219" s="37" t="str">
        <f t="shared" si="207"/>
        <v/>
      </c>
      <c r="BU219" s="37" t="str">
        <f t="shared" si="208"/>
        <v/>
      </c>
      <c r="BV219" s="37" t="str">
        <f t="shared" si="209"/>
        <v/>
      </c>
      <c r="BW219" s="37" t="str">
        <f t="shared" si="210"/>
        <v/>
      </c>
      <c r="BX219" s="37" t="str">
        <f t="shared" si="211"/>
        <v/>
      </c>
      <c r="BY219" s="37" t="str">
        <f t="shared" si="212"/>
        <v/>
      </c>
      <c r="BZ219" s="37" t="str">
        <f t="shared" si="213"/>
        <v/>
      </c>
      <c r="CA219" s="37" t="str">
        <f t="shared" si="214"/>
        <v/>
      </c>
      <c r="CB219" s="37" t="str">
        <f t="shared" si="215"/>
        <v/>
      </c>
      <c r="CC219" s="37" t="str">
        <f t="shared" si="216"/>
        <v/>
      </c>
      <c r="CD219" s="37" t="str">
        <f t="shared" si="217"/>
        <v/>
      </c>
      <c r="CE219" s="37" t="str">
        <f t="shared" si="218"/>
        <v/>
      </c>
      <c r="CF219" s="37" t="str">
        <f t="shared" si="219"/>
        <v/>
      </c>
      <c r="CG219" s="37" t="str">
        <f t="shared" si="220"/>
        <v/>
      </c>
      <c r="CH219" s="37" t="str">
        <f t="shared" si="221"/>
        <v/>
      </c>
      <c r="CI219" s="37" t="str">
        <f t="shared" si="222"/>
        <v/>
      </c>
    </row>
    <row r="220" spans="1:87">
      <c r="A220" s="16"/>
      <c r="B220" s="14" t="str">
        <f>'Gene Table'!D219</f>
        <v>NM_000454</v>
      </c>
      <c r="C220" s="14" t="s">
        <v>105</v>
      </c>
      <c r="D220" s="15" t="str">
        <f>IF(SUM('Test Sample Data'!D$3:D$98)&gt;10,IF(AND(ISNUMBER('Test Sample Data'!D219),'Test Sample Data'!D219&lt;$B$1,'Test Sample Data'!D219&gt;0),'Test Sample Data'!D219,$B$1),"")</f>
        <v/>
      </c>
      <c r="E220" s="15" t="str">
        <f>IF(SUM('Test Sample Data'!E$3:E$98)&gt;10,IF(AND(ISNUMBER('Test Sample Data'!E219),'Test Sample Data'!E219&lt;$B$1,'Test Sample Data'!E219&gt;0),'Test Sample Data'!E219,$B$1),"")</f>
        <v/>
      </c>
      <c r="F220" s="15" t="str">
        <f>IF(SUM('Test Sample Data'!F$3:F$98)&gt;10,IF(AND(ISNUMBER('Test Sample Data'!F219),'Test Sample Data'!F219&lt;$B$1,'Test Sample Data'!F219&gt;0),'Test Sample Data'!F219,$B$1),"")</f>
        <v/>
      </c>
      <c r="G220" s="15" t="str">
        <f>IF(SUM('Test Sample Data'!G$3:G$98)&gt;10,IF(AND(ISNUMBER('Test Sample Data'!G219),'Test Sample Data'!G219&lt;$B$1,'Test Sample Data'!G219&gt;0),'Test Sample Data'!G219,$B$1),"")</f>
        <v/>
      </c>
      <c r="H220" s="15" t="str">
        <f>IF(SUM('Test Sample Data'!H$3:H$98)&gt;10,IF(AND(ISNUMBER('Test Sample Data'!H219),'Test Sample Data'!H219&lt;$B$1,'Test Sample Data'!H219&gt;0),'Test Sample Data'!H219,$B$1),"")</f>
        <v/>
      </c>
      <c r="I220" s="15" t="str">
        <f>IF(SUM('Test Sample Data'!I$3:I$98)&gt;10,IF(AND(ISNUMBER('Test Sample Data'!I219),'Test Sample Data'!I219&lt;$B$1,'Test Sample Data'!I219&gt;0),'Test Sample Data'!I219,$B$1),"")</f>
        <v/>
      </c>
      <c r="J220" s="15" t="str">
        <f>IF(SUM('Test Sample Data'!J$3:J$98)&gt;10,IF(AND(ISNUMBER('Test Sample Data'!J219),'Test Sample Data'!J219&lt;$B$1,'Test Sample Data'!J219&gt;0),'Test Sample Data'!J219,$B$1),"")</f>
        <v/>
      </c>
      <c r="K220" s="15" t="str">
        <f>IF(SUM('Test Sample Data'!K$3:K$98)&gt;10,IF(AND(ISNUMBER('Test Sample Data'!K219),'Test Sample Data'!K219&lt;$B$1,'Test Sample Data'!K219&gt;0),'Test Sample Data'!K219,$B$1),"")</f>
        <v/>
      </c>
      <c r="L220" s="15" t="str">
        <f>IF(SUM('Test Sample Data'!L$3:L$98)&gt;10,IF(AND(ISNUMBER('Test Sample Data'!L219),'Test Sample Data'!L219&lt;$B$1,'Test Sample Data'!L219&gt;0),'Test Sample Data'!L219,$B$1),"")</f>
        <v/>
      </c>
      <c r="M220" s="15" t="str">
        <f>IF(SUM('Test Sample Data'!M$3:M$98)&gt;10,IF(AND(ISNUMBER('Test Sample Data'!M219),'Test Sample Data'!M219&lt;$B$1,'Test Sample Data'!M219&gt;0),'Test Sample Data'!M219,$B$1),"")</f>
        <v/>
      </c>
      <c r="N220" s="15" t="str">
        <f>'Gene Table'!D219</f>
        <v>NM_000454</v>
      </c>
      <c r="O220" s="14" t="s">
        <v>105</v>
      </c>
      <c r="P220" s="15" t="str">
        <f>IF(SUM('Control Sample Data'!D$3:D$98)&gt;10,IF(AND(ISNUMBER('Control Sample Data'!D219),'Control Sample Data'!D219&lt;$B$1,'Control Sample Data'!D219&gt;0),'Control Sample Data'!D219,$B$1),"")</f>
        <v/>
      </c>
      <c r="Q220" s="15" t="str">
        <f>IF(SUM('Control Sample Data'!E$3:E$98)&gt;10,IF(AND(ISNUMBER('Control Sample Data'!E219),'Control Sample Data'!E219&lt;$B$1,'Control Sample Data'!E219&gt;0),'Control Sample Data'!E219,$B$1),"")</f>
        <v/>
      </c>
      <c r="R220" s="15" t="str">
        <f>IF(SUM('Control Sample Data'!F$3:F$98)&gt;10,IF(AND(ISNUMBER('Control Sample Data'!F219),'Control Sample Data'!F219&lt;$B$1,'Control Sample Data'!F219&gt;0),'Control Sample Data'!F219,$B$1),"")</f>
        <v/>
      </c>
      <c r="S220" s="15" t="str">
        <f>IF(SUM('Control Sample Data'!G$3:G$98)&gt;10,IF(AND(ISNUMBER('Control Sample Data'!G219),'Control Sample Data'!G219&lt;$B$1,'Control Sample Data'!G219&gt;0),'Control Sample Data'!G219,$B$1),"")</f>
        <v/>
      </c>
      <c r="T220" s="15" t="str">
        <f>IF(SUM('Control Sample Data'!H$3:H$98)&gt;10,IF(AND(ISNUMBER('Control Sample Data'!H219),'Control Sample Data'!H219&lt;$B$1,'Control Sample Data'!H219&gt;0),'Control Sample Data'!H219,$B$1),"")</f>
        <v/>
      </c>
      <c r="U220" s="15" t="str">
        <f>IF(SUM('Control Sample Data'!I$3:I$98)&gt;10,IF(AND(ISNUMBER('Control Sample Data'!I219),'Control Sample Data'!I219&lt;$B$1,'Control Sample Data'!I219&gt;0),'Control Sample Data'!I219,$B$1),"")</f>
        <v/>
      </c>
      <c r="V220" s="15" t="str">
        <f>IF(SUM('Control Sample Data'!J$3:J$98)&gt;10,IF(AND(ISNUMBER('Control Sample Data'!J219),'Control Sample Data'!J219&lt;$B$1,'Control Sample Data'!J219&gt;0),'Control Sample Data'!J219,$B$1),"")</f>
        <v/>
      </c>
      <c r="W220" s="15" t="str">
        <f>IF(SUM('Control Sample Data'!K$3:K$98)&gt;10,IF(AND(ISNUMBER('Control Sample Data'!K219),'Control Sample Data'!K219&lt;$B$1,'Control Sample Data'!K219&gt;0),'Control Sample Data'!K219,$B$1),"")</f>
        <v/>
      </c>
      <c r="X220" s="15" t="str">
        <f>IF(SUM('Control Sample Data'!L$3:L$98)&gt;10,IF(AND(ISNUMBER('Control Sample Data'!L219),'Control Sample Data'!L219&lt;$B$1,'Control Sample Data'!L219&gt;0),'Control Sample Data'!L219,$B$1),"")</f>
        <v/>
      </c>
      <c r="Y220" s="15" t="str">
        <f>IF(SUM('Control Sample Data'!M$3:M$98)&gt;10,IF(AND(ISNUMBER('Control Sample Data'!M219),'Control Sample Data'!M219&lt;$B$1,'Control Sample Data'!M219&gt;0),'Control Sample Data'!M219,$B$1),"")</f>
        <v/>
      </c>
      <c r="AT220" s="34" t="str">
        <f t="shared" si="182"/>
        <v/>
      </c>
      <c r="AU220" s="34" t="str">
        <f t="shared" si="183"/>
        <v/>
      </c>
      <c r="AV220" s="34" t="str">
        <f t="shared" si="184"/>
        <v/>
      </c>
      <c r="AW220" s="34" t="str">
        <f t="shared" si="185"/>
        <v/>
      </c>
      <c r="AX220" s="34" t="str">
        <f t="shared" si="186"/>
        <v/>
      </c>
      <c r="AY220" s="34" t="str">
        <f t="shared" si="187"/>
        <v/>
      </c>
      <c r="AZ220" s="34" t="str">
        <f t="shared" si="188"/>
        <v/>
      </c>
      <c r="BA220" s="34" t="str">
        <f t="shared" si="189"/>
        <v/>
      </c>
      <c r="BB220" s="34" t="str">
        <f t="shared" si="190"/>
        <v/>
      </c>
      <c r="BC220" s="34" t="str">
        <f t="shared" si="191"/>
        <v/>
      </c>
      <c r="BD220" s="34" t="str">
        <f t="shared" si="193"/>
        <v/>
      </c>
      <c r="BE220" s="34" t="str">
        <f t="shared" si="194"/>
        <v/>
      </c>
      <c r="BF220" s="34" t="str">
        <f t="shared" si="195"/>
        <v/>
      </c>
      <c r="BG220" s="34" t="str">
        <f t="shared" si="196"/>
        <v/>
      </c>
      <c r="BH220" s="34" t="str">
        <f t="shared" si="197"/>
        <v/>
      </c>
      <c r="BI220" s="34" t="str">
        <f t="shared" si="198"/>
        <v/>
      </c>
      <c r="BJ220" s="34" t="str">
        <f t="shared" si="199"/>
        <v/>
      </c>
      <c r="BK220" s="34" t="str">
        <f t="shared" si="200"/>
        <v/>
      </c>
      <c r="BL220" s="34" t="str">
        <f t="shared" si="201"/>
        <v/>
      </c>
      <c r="BM220" s="34" t="str">
        <f t="shared" si="202"/>
        <v/>
      </c>
      <c r="BN220" s="36" t="e">
        <f t="shared" si="170"/>
        <v>#DIV/0!</v>
      </c>
      <c r="BO220" s="36" t="e">
        <f t="shared" si="171"/>
        <v>#DIV/0!</v>
      </c>
      <c r="BP220" s="37" t="str">
        <f t="shared" si="203"/>
        <v/>
      </c>
      <c r="BQ220" s="37" t="str">
        <f t="shared" si="204"/>
        <v/>
      </c>
      <c r="BR220" s="37" t="str">
        <f t="shared" si="205"/>
        <v/>
      </c>
      <c r="BS220" s="37" t="str">
        <f t="shared" si="206"/>
        <v/>
      </c>
      <c r="BT220" s="37" t="str">
        <f t="shared" si="207"/>
        <v/>
      </c>
      <c r="BU220" s="37" t="str">
        <f t="shared" si="208"/>
        <v/>
      </c>
      <c r="BV220" s="37" t="str">
        <f t="shared" si="209"/>
        <v/>
      </c>
      <c r="BW220" s="37" t="str">
        <f t="shared" si="210"/>
        <v/>
      </c>
      <c r="BX220" s="37" t="str">
        <f t="shared" si="211"/>
        <v/>
      </c>
      <c r="BY220" s="37" t="str">
        <f t="shared" si="212"/>
        <v/>
      </c>
      <c r="BZ220" s="37" t="str">
        <f t="shared" si="213"/>
        <v/>
      </c>
      <c r="CA220" s="37" t="str">
        <f t="shared" si="214"/>
        <v/>
      </c>
      <c r="CB220" s="37" t="str">
        <f t="shared" si="215"/>
        <v/>
      </c>
      <c r="CC220" s="37" t="str">
        <f t="shared" si="216"/>
        <v/>
      </c>
      <c r="CD220" s="37" t="str">
        <f t="shared" si="217"/>
        <v/>
      </c>
      <c r="CE220" s="37" t="str">
        <f t="shared" si="218"/>
        <v/>
      </c>
      <c r="CF220" s="37" t="str">
        <f t="shared" si="219"/>
        <v/>
      </c>
      <c r="CG220" s="37" t="str">
        <f t="shared" si="220"/>
        <v/>
      </c>
      <c r="CH220" s="37" t="str">
        <f t="shared" si="221"/>
        <v/>
      </c>
      <c r="CI220" s="37" t="str">
        <f t="shared" si="222"/>
        <v/>
      </c>
    </row>
    <row r="221" spans="1:87">
      <c r="A221" s="16"/>
      <c r="B221" s="14" t="str">
        <f>'Gene Table'!D220</f>
        <v>NM_005631</v>
      </c>
      <c r="C221" s="14" t="s">
        <v>109</v>
      </c>
      <c r="D221" s="15" t="str">
        <f>IF(SUM('Test Sample Data'!D$3:D$98)&gt;10,IF(AND(ISNUMBER('Test Sample Data'!D220),'Test Sample Data'!D220&lt;$B$1,'Test Sample Data'!D220&gt;0),'Test Sample Data'!D220,$B$1),"")</f>
        <v/>
      </c>
      <c r="E221" s="15" t="str">
        <f>IF(SUM('Test Sample Data'!E$3:E$98)&gt;10,IF(AND(ISNUMBER('Test Sample Data'!E220),'Test Sample Data'!E220&lt;$B$1,'Test Sample Data'!E220&gt;0),'Test Sample Data'!E220,$B$1),"")</f>
        <v/>
      </c>
      <c r="F221" s="15" t="str">
        <f>IF(SUM('Test Sample Data'!F$3:F$98)&gt;10,IF(AND(ISNUMBER('Test Sample Data'!F220),'Test Sample Data'!F220&lt;$B$1,'Test Sample Data'!F220&gt;0),'Test Sample Data'!F220,$B$1),"")</f>
        <v/>
      </c>
      <c r="G221" s="15" t="str">
        <f>IF(SUM('Test Sample Data'!G$3:G$98)&gt;10,IF(AND(ISNUMBER('Test Sample Data'!G220),'Test Sample Data'!G220&lt;$B$1,'Test Sample Data'!G220&gt;0),'Test Sample Data'!G220,$B$1),"")</f>
        <v/>
      </c>
      <c r="H221" s="15" t="str">
        <f>IF(SUM('Test Sample Data'!H$3:H$98)&gt;10,IF(AND(ISNUMBER('Test Sample Data'!H220),'Test Sample Data'!H220&lt;$B$1,'Test Sample Data'!H220&gt;0),'Test Sample Data'!H220,$B$1),"")</f>
        <v/>
      </c>
      <c r="I221" s="15" t="str">
        <f>IF(SUM('Test Sample Data'!I$3:I$98)&gt;10,IF(AND(ISNUMBER('Test Sample Data'!I220),'Test Sample Data'!I220&lt;$B$1,'Test Sample Data'!I220&gt;0),'Test Sample Data'!I220,$B$1),"")</f>
        <v/>
      </c>
      <c r="J221" s="15" t="str">
        <f>IF(SUM('Test Sample Data'!J$3:J$98)&gt;10,IF(AND(ISNUMBER('Test Sample Data'!J220),'Test Sample Data'!J220&lt;$B$1,'Test Sample Data'!J220&gt;0),'Test Sample Data'!J220,$B$1),"")</f>
        <v/>
      </c>
      <c r="K221" s="15" t="str">
        <f>IF(SUM('Test Sample Data'!K$3:K$98)&gt;10,IF(AND(ISNUMBER('Test Sample Data'!K220),'Test Sample Data'!K220&lt;$B$1,'Test Sample Data'!K220&gt;0),'Test Sample Data'!K220,$B$1),"")</f>
        <v/>
      </c>
      <c r="L221" s="15" t="str">
        <f>IF(SUM('Test Sample Data'!L$3:L$98)&gt;10,IF(AND(ISNUMBER('Test Sample Data'!L220),'Test Sample Data'!L220&lt;$B$1,'Test Sample Data'!L220&gt;0),'Test Sample Data'!L220,$B$1),"")</f>
        <v/>
      </c>
      <c r="M221" s="15" t="str">
        <f>IF(SUM('Test Sample Data'!M$3:M$98)&gt;10,IF(AND(ISNUMBER('Test Sample Data'!M220),'Test Sample Data'!M220&lt;$B$1,'Test Sample Data'!M220&gt;0),'Test Sample Data'!M220,$B$1),"")</f>
        <v/>
      </c>
      <c r="N221" s="15" t="str">
        <f>'Gene Table'!D220</f>
        <v>NM_005631</v>
      </c>
      <c r="O221" s="14" t="s">
        <v>109</v>
      </c>
      <c r="P221" s="15" t="str">
        <f>IF(SUM('Control Sample Data'!D$3:D$98)&gt;10,IF(AND(ISNUMBER('Control Sample Data'!D220),'Control Sample Data'!D220&lt;$B$1,'Control Sample Data'!D220&gt;0),'Control Sample Data'!D220,$B$1),"")</f>
        <v/>
      </c>
      <c r="Q221" s="15" t="str">
        <f>IF(SUM('Control Sample Data'!E$3:E$98)&gt;10,IF(AND(ISNUMBER('Control Sample Data'!E220),'Control Sample Data'!E220&lt;$B$1,'Control Sample Data'!E220&gt;0),'Control Sample Data'!E220,$B$1),"")</f>
        <v/>
      </c>
      <c r="R221" s="15" t="str">
        <f>IF(SUM('Control Sample Data'!F$3:F$98)&gt;10,IF(AND(ISNUMBER('Control Sample Data'!F220),'Control Sample Data'!F220&lt;$B$1,'Control Sample Data'!F220&gt;0),'Control Sample Data'!F220,$B$1),"")</f>
        <v/>
      </c>
      <c r="S221" s="15" t="str">
        <f>IF(SUM('Control Sample Data'!G$3:G$98)&gt;10,IF(AND(ISNUMBER('Control Sample Data'!G220),'Control Sample Data'!G220&lt;$B$1,'Control Sample Data'!G220&gt;0),'Control Sample Data'!G220,$B$1),"")</f>
        <v/>
      </c>
      <c r="T221" s="15" t="str">
        <f>IF(SUM('Control Sample Data'!H$3:H$98)&gt;10,IF(AND(ISNUMBER('Control Sample Data'!H220),'Control Sample Data'!H220&lt;$B$1,'Control Sample Data'!H220&gt;0),'Control Sample Data'!H220,$B$1),"")</f>
        <v/>
      </c>
      <c r="U221" s="15" t="str">
        <f>IF(SUM('Control Sample Data'!I$3:I$98)&gt;10,IF(AND(ISNUMBER('Control Sample Data'!I220),'Control Sample Data'!I220&lt;$B$1,'Control Sample Data'!I220&gt;0),'Control Sample Data'!I220,$B$1),"")</f>
        <v/>
      </c>
      <c r="V221" s="15" t="str">
        <f>IF(SUM('Control Sample Data'!J$3:J$98)&gt;10,IF(AND(ISNUMBER('Control Sample Data'!J220),'Control Sample Data'!J220&lt;$B$1,'Control Sample Data'!J220&gt;0),'Control Sample Data'!J220,$B$1),"")</f>
        <v/>
      </c>
      <c r="W221" s="15" t="str">
        <f>IF(SUM('Control Sample Data'!K$3:K$98)&gt;10,IF(AND(ISNUMBER('Control Sample Data'!K220),'Control Sample Data'!K220&lt;$B$1,'Control Sample Data'!K220&gt;0),'Control Sample Data'!K220,$B$1),"")</f>
        <v/>
      </c>
      <c r="X221" s="15" t="str">
        <f>IF(SUM('Control Sample Data'!L$3:L$98)&gt;10,IF(AND(ISNUMBER('Control Sample Data'!L220),'Control Sample Data'!L220&lt;$B$1,'Control Sample Data'!L220&gt;0),'Control Sample Data'!L220,$B$1),"")</f>
        <v/>
      </c>
      <c r="Y221" s="15" t="str">
        <f>IF(SUM('Control Sample Data'!M$3:M$98)&gt;10,IF(AND(ISNUMBER('Control Sample Data'!M220),'Control Sample Data'!M220&lt;$B$1,'Control Sample Data'!M220&gt;0),'Control Sample Data'!M220,$B$1),"")</f>
        <v/>
      </c>
      <c r="AT221" s="34" t="str">
        <f t="shared" si="182"/>
        <v/>
      </c>
      <c r="AU221" s="34" t="str">
        <f t="shared" si="183"/>
        <v/>
      </c>
      <c r="AV221" s="34" t="str">
        <f t="shared" si="184"/>
        <v/>
      </c>
      <c r="AW221" s="34" t="str">
        <f t="shared" si="185"/>
        <v/>
      </c>
      <c r="AX221" s="34" t="str">
        <f t="shared" si="186"/>
        <v/>
      </c>
      <c r="AY221" s="34" t="str">
        <f t="shared" si="187"/>
        <v/>
      </c>
      <c r="AZ221" s="34" t="str">
        <f t="shared" si="188"/>
        <v/>
      </c>
      <c r="BA221" s="34" t="str">
        <f t="shared" si="189"/>
        <v/>
      </c>
      <c r="BB221" s="34" t="str">
        <f t="shared" si="190"/>
        <v/>
      </c>
      <c r="BC221" s="34" t="str">
        <f t="shared" si="191"/>
        <v/>
      </c>
      <c r="BD221" s="34" t="str">
        <f t="shared" si="193"/>
        <v/>
      </c>
      <c r="BE221" s="34" t="str">
        <f t="shared" si="194"/>
        <v/>
      </c>
      <c r="BF221" s="34" t="str">
        <f t="shared" si="195"/>
        <v/>
      </c>
      <c r="BG221" s="34" t="str">
        <f t="shared" si="196"/>
        <v/>
      </c>
      <c r="BH221" s="34" t="str">
        <f t="shared" si="197"/>
        <v/>
      </c>
      <c r="BI221" s="34" t="str">
        <f t="shared" si="198"/>
        <v/>
      </c>
      <c r="BJ221" s="34" t="str">
        <f t="shared" si="199"/>
        <v/>
      </c>
      <c r="BK221" s="34" t="str">
        <f t="shared" si="200"/>
        <v/>
      </c>
      <c r="BL221" s="34" t="str">
        <f t="shared" si="201"/>
        <v/>
      </c>
      <c r="BM221" s="34" t="str">
        <f t="shared" si="202"/>
        <v/>
      </c>
      <c r="BN221" s="36" t="e">
        <f t="shared" si="170"/>
        <v>#DIV/0!</v>
      </c>
      <c r="BO221" s="36" t="e">
        <f t="shared" si="171"/>
        <v>#DIV/0!</v>
      </c>
      <c r="BP221" s="37" t="str">
        <f t="shared" si="203"/>
        <v/>
      </c>
      <c r="BQ221" s="37" t="str">
        <f t="shared" si="204"/>
        <v/>
      </c>
      <c r="BR221" s="37" t="str">
        <f t="shared" si="205"/>
        <v/>
      </c>
      <c r="BS221" s="37" t="str">
        <f t="shared" si="206"/>
        <v/>
      </c>
      <c r="BT221" s="37" t="str">
        <f t="shared" si="207"/>
        <v/>
      </c>
      <c r="BU221" s="37" t="str">
        <f t="shared" si="208"/>
        <v/>
      </c>
      <c r="BV221" s="37" t="str">
        <f t="shared" si="209"/>
        <v/>
      </c>
      <c r="BW221" s="37" t="str">
        <f t="shared" si="210"/>
        <v/>
      </c>
      <c r="BX221" s="37" t="str">
        <f t="shared" si="211"/>
        <v/>
      </c>
      <c r="BY221" s="37" t="str">
        <f t="shared" si="212"/>
        <v/>
      </c>
      <c r="BZ221" s="37" t="str">
        <f t="shared" si="213"/>
        <v/>
      </c>
      <c r="CA221" s="37" t="str">
        <f t="shared" si="214"/>
        <v/>
      </c>
      <c r="CB221" s="37" t="str">
        <f t="shared" si="215"/>
        <v/>
      </c>
      <c r="CC221" s="37" t="str">
        <f t="shared" si="216"/>
        <v/>
      </c>
      <c r="CD221" s="37" t="str">
        <f t="shared" si="217"/>
        <v/>
      </c>
      <c r="CE221" s="37" t="str">
        <f t="shared" si="218"/>
        <v/>
      </c>
      <c r="CF221" s="37" t="str">
        <f t="shared" si="219"/>
        <v/>
      </c>
      <c r="CG221" s="37" t="str">
        <f t="shared" si="220"/>
        <v/>
      </c>
      <c r="CH221" s="37" t="str">
        <f t="shared" si="221"/>
        <v/>
      </c>
      <c r="CI221" s="37" t="str">
        <f t="shared" si="222"/>
        <v/>
      </c>
    </row>
    <row r="222" spans="1:87">
      <c r="A222" s="16"/>
      <c r="B222" s="14" t="str">
        <f>'Gene Table'!D221</f>
        <v>NM_003040</v>
      </c>
      <c r="C222" s="14" t="s">
        <v>113</v>
      </c>
      <c r="D222" s="15" t="str">
        <f>IF(SUM('Test Sample Data'!D$3:D$98)&gt;10,IF(AND(ISNUMBER('Test Sample Data'!D221),'Test Sample Data'!D221&lt;$B$1,'Test Sample Data'!D221&gt;0),'Test Sample Data'!D221,$B$1),"")</f>
        <v/>
      </c>
      <c r="E222" s="15" t="str">
        <f>IF(SUM('Test Sample Data'!E$3:E$98)&gt;10,IF(AND(ISNUMBER('Test Sample Data'!E221),'Test Sample Data'!E221&lt;$B$1,'Test Sample Data'!E221&gt;0),'Test Sample Data'!E221,$B$1),"")</f>
        <v/>
      </c>
      <c r="F222" s="15" t="str">
        <f>IF(SUM('Test Sample Data'!F$3:F$98)&gt;10,IF(AND(ISNUMBER('Test Sample Data'!F221),'Test Sample Data'!F221&lt;$B$1,'Test Sample Data'!F221&gt;0),'Test Sample Data'!F221,$B$1),"")</f>
        <v/>
      </c>
      <c r="G222" s="15" t="str">
        <f>IF(SUM('Test Sample Data'!G$3:G$98)&gt;10,IF(AND(ISNUMBER('Test Sample Data'!G221),'Test Sample Data'!G221&lt;$B$1,'Test Sample Data'!G221&gt;0),'Test Sample Data'!G221,$B$1),"")</f>
        <v/>
      </c>
      <c r="H222" s="15" t="str">
        <f>IF(SUM('Test Sample Data'!H$3:H$98)&gt;10,IF(AND(ISNUMBER('Test Sample Data'!H221),'Test Sample Data'!H221&lt;$B$1,'Test Sample Data'!H221&gt;0),'Test Sample Data'!H221,$B$1),"")</f>
        <v/>
      </c>
      <c r="I222" s="15" t="str">
        <f>IF(SUM('Test Sample Data'!I$3:I$98)&gt;10,IF(AND(ISNUMBER('Test Sample Data'!I221),'Test Sample Data'!I221&lt;$B$1,'Test Sample Data'!I221&gt;0),'Test Sample Data'!I221,$B$1),"")</f>
        <v/>
      </c>
      <c r="J222" s="15" t="str">
        <f>IF(SUM('Test Sample Data'!J$3:J$98)&gt;10,IF(AND(ISNUMBER('Test Sample Data'!J221),'Test Sample Data'!J221&lt;$B$1,'Test Sample Data'!J221&gt;0),'Test Sample Data'!J221,$B$1),"")</f>
        <v/>
      </c>
      <c r="K222" s="15" t="str">
        <f>IF(SUM('Test Sample Data'!K$3:K$98)&gt;10,IF(AND(ISNUMBER('Test Sample Data'!K221),'Test Sample Data'!K221&lt;$B$1,'Test Sample Data'!K221&gt;0),'Test Sample Data'!K221,$B$1),"")</f>
        <v/>
      </c>
      <c r="L222" s="15" t="str">
        <f>IF(SUM('Test Sample Data'!L$3:L$98)&gt;10,IF(AND(ISNUMBER('Test Sample Data'!L221),'Test Sample Data'!L221&lt;$B$1,'Test Sample Data'!L221&gt;0),'Test Sample Data'!L221,$B$1),"")</f>
        <v/>
      </c>
      <c r="M222" s="15" t="str">
        <f>IF(SUM('Test Sample Data'!M$3:M$98)&gt;10,IF(AND(ISNUMBER('Test Sample Data'!M221),'Test Sample Data'!M221&lt;$B$1,'Test Sample Data'!M221&gt;0),'Test Sample Data'!M221,$B$1),"")</f>
        <v/>
      </c>
      <c r="N222" s="15" t="str">
        <f>'Gene Table'!D221</f>
        <v>NM_003040</v>
      </c>
      <c r="O222" s="14" t="s">
        <v>113</v>
      </c>
      <c r="P222" s="15" t="str">
        <f>IF(SUM('Control Sample Data'!D$3:D$98)&gt;10,IF(AND(ISNUMBER('Control Sample Data'!D221),'Control Sample Data'!D221&lt;$B$1,'Control Sample Data'!D221&gt;0),'Control Sample Data'!D221,$B$1),"")</f>
        <v/>
      </c>
      <c r="Q222" s="15" t="str">
        <f>IF(SUM('Control Sample Data'!E$3:E$98)&gt;10,IF(AND(ISNUMBER('Control Sample Data'!E221),'Control Sample Data'!E221&lt;$B$1,'Control Sample Data'!E221&gt;0),'Control Sample Data'!E221,$B$1),"")</f>
        <v/>
      </c>
      <c r="R222" s="15" t="str">
        <f>IF(SUM('Control Sample Data'!F$3:F$98)&gt;10,IF(AND(ISNUMBER('Control Sample Data'!F221),'Control Sample Data'!F221&lt;$B$1,'Control Sample Data'!F221&gt;0),'Control Sample Data'!F221,$B$1),"")</f>
        <v/>
      </c>
      <c r="S222" s="15" t="str">
        <f>IF(SUM('Control Sample Data'!G$3:G$98)&gt;10,IF(AND(ISNUMBER('Control Sample Data'!G221),'Control Sample Data'!G221&lt;$B$1,'Control Sample Data'!G221&gt;0),'Control Sample Data'!G221,$B$1),"")</f>
        <v/>
      </c>
      <c r="T222" s="15" t="str">
        <f>IF(SUM('Control Sample Data'!H$3:H$98)&gt;10,IF(AND(ISNUMBER('Control Sample Data'!H221),'Control Sample Data'!H221&lt;$B$1,'Control Sample Data'!H221&gt;0),'Control Sample Data'!H221,$B$1),"")</f>
        <v/>
      </c>
      <c r="U222" s="15" t="str">
        <f>IF(SUM('Control Sample Data'!I$3:I$98)&gt;10,IF(AND(ISNUMBER('Control Sample Data'!I221),'Control Sample Data'!I221&lt;$B$1,'Control Sample Data'!I221&gt;0),'Control Sample Data'!I221,$B$1),"")</f>
        <v/>
      </c>
      <c r="V222" s="15" t="str">
        <f>IF(SUM('Control Sample Data'!J$3:J$98)&gt;10,IF(AND(ISNUMBER('Control Sample Data'!J221),'Control Sample Data'!J221&lt;$B$1,'Control Sample Data'!J221&gt;0),'Control Sample Data'!J221,$B$1),"")</f>
        <v/>
      </c>
      <c r="W222" s="15" t="str">
        <f>IF(SUM('Control Sample Data'!K$3:K$98)&gt;10,IF(AND(ISNUMBER('Control Sample Data'!K221),'Control Sample Data'!K221&lt;$B$1,'Control Sample Data'!K221&gt;0),'Control Sample Data'!K221,$B$1),"")</f>
        <v/>
      </c>
      <c r="X222" s="15" t="str">
        <f>IF(SUM('Control Sample Data'!L$3:L$98)&gt;10,IF(AND(ISNUMBER('Control Sample Data'!L221),'Control Sample Data'!L221&lt;$B$1,'Control Sample Data'!L221&gt;0),'Control Sample Data'!L221,$B$1),"")</f>
        <v/>
      </c>
      <c r="Y222" s="15" t="str">
        <f>IF(SUM('Control Sample Data'!M$3:M$98)&gt;10,IF(AND(ISNUMBER('Control Sample Data'!M221),'Control Sample Data'!M221&lt;$B$1,'Control Sample Data'!M221&gt;0),'Control Sample Data'!M221,$B$1),"")</f>
        <v/>
      </c>
      <c r="AT222" s="34" t="str">
        <f t="shared" si="182"/>
        <v/>
      </c>
      <c r="AU222" s="34" t="str">
        <f t="shared" si="183"/>
        <v/>
      </c>
      <c r="AV222" s="34" t="str">
        <f t="shared" si="184"/>
        <v/>
      </c>
      <c r="AW222" s="34" t="str">
        <f t="shared" si="185"/>
        <v/>
      </c>
      <c r="AX222" s="34" t="str">
        <f t="shared" si="186"/>
        <v/>
      </c>
      <c r="AY222" s="34" t="str">
        <f t="shared" si="187"/>
        <v/>
      </c>
      <c r="AZ222" s="34" t="str">
        <f t="shared" si="188"/>
        <v/>
      </c>
      <c r="BA222" s="34" t="str">
        <f t="shared" si="189"/>
        <v/>
      </c>
      <c r="BB222" s="34" t="str">
        <f t="shared" si="190"/>
        <v/>
      </c>
      <c r="BC222" s="34" t="str">
        <f t="shared" si="191"/>
        <v/>
      </c>
      <c r="BD222" s="34" t="str">
        <f t="shared" si="193"/>
        <v/>
      </c>
      <c r="BE222" s="34" t="str">
        <f t="shared" si="194"/>
        <v/>
      </c>
      <c r="BF222" s="34" t="str">
        <f t="shared" si="195"/>
        <v/>
      </c>
      <c r="BG222" s="34" t="str">
        <f t="shared" si="196"/>
        <v/>
      </c>
      <c r="BH222" s="34" t="str">
        <f t="shared" si="197"/>
        <v/>
      </c>
      <c r="BI222" s="34" t="str">
        <f t="shared" si="198"/>
        <v/>
      </c>
      <c r="BJ222" s="34" t="str">
        <f t="shared" si="199"/>
        <v/>
      </c>
      <c r="BK222" s="34" t="str">
        <f t="shared" si="200"/>
        <v/>
      </c>
      <c r="BL222" s="34" t="str">
        <f t="shared" si="201"/>
        <v/>
      </c>
      <c r="BM222" s="34" t="str">
        <f t="shared" si="202"/>
        <v/>
      </c>
      <c r="BN222" s="36" t="e">
        <f t="shared" si="170"/>
        <v>#DIV/0!</v>
      </c>
      <c r="BO222" s="36" t="e">
        <f t="shared" si="171"/>
        <v>#DIV/0!</v>
      </c>
      <c r="BP222" s="37" t="str">
        <f t="shared" si="203"/>
        <v/>
      </c>
      <c r="BQ222" s="37" t="str">
        <f t="shared" si="204"/>
        <v/>
      </c>
      <c r="BR222" s="37" t="str">
        <f t="shared" si="205"/>
        <v/>
      </c>
      <c r="BS222" s="37" t="str">
        <f t="shared" si="206"/>
        <v/>
      </c>
      <c r="BT222" s="37" t="str">
        <f t="shared" si="207"/>
        <v/>
      </c>
      <c r="BU222" s="37" t="str">
        <f t="shared" si="208"/>
        <v/>
      </c>
      <c r="BV222" s="37" t="str">
        <f t="shared" si="209"/>
        <v/>
      </c>
      <c r="BW222" s="37" t="str">
        <f t="shared" si="210"/>
        <v/>
      </c>
      <c r="BX222" s="37" t="str">
        <f t="shared" si="211"/>
        <v/>
      </c>
      <c r="BY222" s="37" t="str">
        <f t="shared" si="212"/>
        <v/>
      </c>
      <c r="BZ222" s="37" t="str">
        <f t="shared" si="213"/>
        <v/>
      </c>
      <c r="CA222" s="37" t="str">
        <f t="shared" si="214"/>
        <v/>
      </c>
      <c r="CB222" s="37" t="str">
        <f t="shared" si="215"/>
        <v/>
      </c>
      <c r="CC222" s="37" t="str">
        <f t="shared" si="216"/>
        <v/>
      </c>
      <c r="CD222" s="37" t="str">
        <f t="shared" si="217"/>
        <v/>
      </c>
      <c r="CE222" s="37" t="str">
        <f t="shared" si="218"/>
        <v/>
      </c>
      <c r="CF222" s="37" t="str">
        <f t="shared" si="219"/>
        <v/>
      </c>
      <c r="CG222" s="37" t="str">
        <f t="shared" si="220"/>
        <v/>
      </c>
      <c r="CH222" s="37" t="str">
        <f t="shared" si="221"/>
        <v/>
      </c>
      <c r="CI222" s="37" t="str">
        <f t="shared" si="222"/>
        <v/>
      </c>
    </row>
    <row r="223" spans="1:87">
      <c r="A223" s="16"/>
      <c r="B223" s="14" t="str">
        <f>'Gene Table'!D222</f>
        <v>NM_003037</v>
      </c>
      <c r="C223" s="14" t="s">
        <v>117</v>
      </c>
      <c r="D223" s="15" t="str">
        <f>IF(SUM('Test Sample Data'!D$3:D$98)&gt;10,IF(AND(ISNUMBER('Test Sample Data'!D222),'Test Sample Data'!D222&lt;$B$1,'Test Sample Data'!D222&gt;0),'Test Sample Data'!D222,$B$1),"")</f>
        <v/>
      </c>
      <c r="E223" s="15" t="str">
        <f>IF(SUM('Test Sample Data'!E$3:E$98)&gt;10,IF(AND(ISNUMBER('Test Sample Data'!E222),'Test Sample Data'!E222&lt;$B$1,'Test Sample Data'!E222&gt;0),'Test Sample Data'!E222,$B$1),"")</f>
        <v/>
      </c>
      <c r="F223" s="15" t="str">
        <f>IF(SUM('Test Sample Data'!F$3:F$98)&gt;10,IF(AND(ISNUMBER('Test Sample Data'!F222),'Test Sample Data'!F222&lt;$B$1,'Test Sample Data'!F222&gt;0),'Test Sample Data'!F222,$B$1),"")</f>
        <v/>
      </c>
      <c r="G223" s="15" t="str">
        <f>IF(SUM('Test Sample Data'!G$3:G$98)&gt;10,IF(AND(ISNUMBER('Test Sample Data'!G222),'Test Sample Data'!G222&lt;$B$1,'Test Sample Data'!G222&gt;0),'Test Sample Data'!G222,$B$1),"")</f>
        <v/>
      </c>
      <c r="H223" s="15" t="str">
        <f>IF(SUM('Test Sample Data'!H$3:H$98)&gt;10,IF(AND(ISNUMBER('Test Sample Data'!H222),'Test Sample Data'!H222&lt;$B$1,'Test Sample Data'!H222&gt;0),'Test Sample Data'!H222,$B$1),"")</f>
        <v/>
      </c>
      <c r="I223" s="15" t="str">
        <f>IF(SUM('Test Sample Data'!I$3:I$98)&gt;10,IF(AND(ISNUMBER('Test Sample Data'!I222),'Test Sample Data'!I222&lt;$B$1,'Test Sample Data'!I222&gt;0),'Test Sample Data'!I222,$B$1),"")</f>
        <v/>
      </c>
      <c r="J223" s="15" t="str">
        <f>IF(SUM('Test Sample Data'!J$3:J$98)&gt;10,IF(AND(ISNUMBER('Test Sample Data'!J222),'Test Sample Data'!J222&lt;$B$1,'Test Sample Data'!J222&gt;0),'Test Sample Data'!J222,$B$1),"")</f>
        <v/>
      </c>
      <c r="K223" s="15" t="str">
        <f>IF(SUM('Test Sample Data'!K$3:K$98)&gt;10,IF(AND(ISNUMBER('Test Sample Data'!K222),'Test Sample Data'!K222&lt;$B$1,'Test Sample Data'!K222&gt;0),'Test Sample Data'!K222,$B$1),"")</f>
        <v/>
      </c>
      <c r="L223" s="15" t="str">
        <f>IF(SUM('Test Sample Data'!L$3:L$98)&gt;10,IF(AND(ISNUMBER('Test Sample Data'!L222),'Test Sample Data'!L222&lt;$B$1,'Test Sample Data'!L222&gt;0),'Test Sample Data'!L222,$B$1),"")</f>
        <v/>
      </c>
      <c r="M223" s="15" t="str">
        <f>IF(SUM('Test Sample Data'!M$3:M$98)&gt;10,IF(AND(ISNUMBER('Test Sample Data'!M222),'Test Sample Data'!M222&lt;$B$1,'Test Sample Data'!M222&gt;0),'Test Sample Data'!M222,$B$1),"")</f>
        <v/>
      </c>
      <c r="N223" s="15" t="str">
        <f>'Gene Table'!D222</f>
        <v>NM_003037</v>
      </c>
      <c r="O223" s="14" t="s">
        <v>117</v>
      </c>
      <c r="P223" s="15" t="str">
        <f>IF(SUM('Control Sample Data'!D$3:D$98)&gt;10,IF(AND(ISNUMBER('Control Sample Data'!D222),'Control Sample Data'!D222&lt;$B$1,'Control Sample Data'!D222&gt;0),'Control Sample Data'!D222,$B$1),"")</f>
        <v/>
      </c>
      <c r="Q223" s="15" t="str">
        <f>IF(SUM('Control Sample Data'!E$3:E$98)&gt;10,IF(AND(ISNUMBER('Control Sample Data'!E222),'Control Sample Data'!E222&lt;$B$1,'Control Sample Data'!E222&gt;0),'Control Sample Data'!E222,$B$1),"")</f>
        <v/>
      </c>
      <c r="R223" s="15" t="str">
        <f>IF(SUM('Control Sample Data'!F$3:F$98)&gt;10,IF(AND(ISNUMBER('Control Sample Data'!F222),'Control Sample Data'!F222&lt;$B$1,'Control Sample Data'!F222&gt;0),'Control Sample Data'!F222,$B$1),"")</f>
        <v/>
      </c>
      <c r="S223" s="15" t="str">
        <f>IF(SUM('Control Sample Data'!G$3:G$98)&gt;10,IF(AND(ISNUMBER('Control Sample Data'!G222),'Control Sample Data'!G222&lt;$B$1,'Control Sample Data'!G222&gt;0),'Control Sample Data'!G222,$B$1),"")</f>
        <v/>
      </c>
      <c r="T223" s="15" t="str">
        <f>IF(SUM('Control Sample Data'!H$3:H$98)&gt;10,IF(AND(ISNUMBER('Control Sample Data'!H222),'Control Sample Data'!H222&lt;$B$1,'Control Sample Data'!H222&gt;0),'Control Sample Data'!H222,$B$1),"")</f>
        <v/>
      </c>
      <c r="U223" s="15" t="str">
        <f>IF(SUM('Control Sample Data'!I$3:I$98)&gt;10,IF(AND(ISNUMBER('Control Sample Data'!I222),'Control Sample Data'!I222&lt;$B$1,'Control Sample Data'!I222&gt;0),'Control Sample Data'!I222,$B$1),"")</f>
        <v/>
      </c>
      <c r="V223" s="15" t="str">
        <f>IF(SUM('Control Sample Data'!J$3:J$98)&gt;10,IF(AND(ISNUMBER('Control Sample Data'!J222),'Control Sample Data'!J222&lt;$B$1,'Control Sample Data'!J222&gt;0),'Control Sample Data'!J222,$B$1),"")</f>
        <v/>
      </c>
      <c r="W223" s="15" t="str">
        <f>IF(SUM('Control Sample Data'!K$3:K$98)&gt;10,IF(AND(ISNUMBER('Control Sample Data'!K222),'Control Sample Data'!K222&lt;$B$1,'Control Sample Data'!K222&gt;0),'Control Sample Data'!K222,$B$1),"")</f>
        <v/>
      </c>
      <c r="X223" s="15" t="str">
        <f>IF(SUM('Control Sample Data'!L$3:L$98)&gt;10,IF(AND(ISNUMBER('Control Sample Data'!L222),'Control Sample Data'!L222&lt;$B$1,'Control Sample Data'!L222&gt;0),'Control Sample Data'!L222,$B$1),"")</f>
        <v/>
      </c>
      <c r="Y223" s="15" t="str">
        <f>IF(SUM('Control Sample Data'!M$3:M$98)&gt;10,IF(AND(ISNUMBER('Control Sample Data'!M222),'Control Sample Data'!M222&lt;$B$1,'Control Sample Data'!M222&gt;0),'Control Sample Data'!M222,$B$1),"")</f>
        <v/>
      </c>
      <c r="AT223" s="34" t="str">
        <f t="shared" si="182"/>
        <v/>
      </c>
      <c r="AU223" s="34" t="str">
        <f t="shared" si="183"/>
        <v/>
      </c>
      <c r="AV223" s="34" t="str">
        <f t="shared" si="184"/>
        <v/>
      </c>
      <c r="AW223" s="34" t="str">
        <f t="shared" si="185"/>
        <v/>
      </c>
      <c r="AX223" s="34" t="str">
        <f t="shared" si="186"/>
        <v/>
      </c>
      <c r="AY223" s="34" t="str">
        <f t="shared" si="187"/>
        <v/>
      </c>
      <c r="AZ223" s="34" t="str">
        <f t="shared" si="188"/>
        <v/>
      </c>
      <c r="BA223" s="34" t="str">
        <f t="shared" si="189"/>
        <v/>
      </c>
      <c r="BB223" s="34" t="str">
        <f t="shared" si="190"/>
        <v/>
      </c>
      <c r="BC223" s="34" t="str">
        <f t="shared" si="191"/>
        <v/>
      </c>
      <c r="BD223" s="34" t="str">
        <f t="shared" si="193"/>
        <v/>
      </c>
      <c r="BE223" s="34" t="str">
        <f t="shared" si="194"/>
        <v/>
      </c>
      <c r="BF223" s="34" t="str">
        <f t="shared" si="195"/>
        <v/>
      </c>
      <c r="BG223" s="34" t="str">
        <f t="shared" si="196"/>
        <v/>
      </c>
      <c r="BH223" s="34" t="str">
        <f t="shared" si="197"/>
        <v/>
      </c>
      <c r="BI223" s="34" t="str">
        <f t="shared" si="198"/>
        <v/>
      </c>
      <c r="BJ223" s="34" t="str">
        <f t="shared" si="199"/>
        <v/>
      </c>
      <c r="BK223" s="34" t="str">
        <f t="shared" si="200"/>
        <v/>
      </c>
      <c r="BL223" s="34" t="str">
        <f t="shared" si="201"/>
        <v/>
      </c>
      <c r="BM223" s="34" t="str">
        <f t="shared" si="202"/>
        <v/>
      </c>
      <c r="BN223" s="36" t="e">
        <f t="shared" si="170"/>
        <v>#DIV/0!</v>
      </c>
      <c r="BO223" s="36" t="e">
        <f t="shared" si="171"/>
        <v>#DIV/0!</v>
      </c>
      <c r="BP223" s="37" t="str">
        <f t="shared" si="203"/>
        <v/>
      </c>
      <c r="BQ223" s="37" t="str">
        <f t="shared" si="204"/>
        <v/>
      </c>
      <c r="BR223" s="37" t="str">
        <f t="shared" si="205"/>
        <v/>
      </c>
      <c r="BS223" s="37" t="str">
        <f t="shared" si="206"/>
        <v/>
      </c>
      <c r="BT223" s="37" t="str">
        <f t="shared" si="207"/>
        <v/>
      </c>
      <c r="BU223" s="37" t="str">
        <f t="shared" si="208"/>
        <v/>
      </c>
      <c r="BV223" s="37" t="str">
        <f t="shared" si="209"/>
        <v/>
      </c>
      <c r="BW223" s="37" t="str">
        <f t="shared" si="210"/>
        <v/>
      </c>
      <c r="BX223" s="37" t="str">
        <f t="shared" si="211"/>
        <v/>
      </c>
      <c r="BY223" s="37" t="str">
        <f t="shared" si="212"/>
        <v/>
      </c>
      <c r="BZ223" s="37" t="str">
        <f t="shared" si="213"/>
        <v/>
      </c>
      <c r="CA223" s="37" t="str">
        <f t="shared" si="214"/>
        <v/>
      </c>
      <c r="CB223" s="37" t="str">
        <f t="shared" si="215"/>
        <v/>
      </c>
      <c r="CC223" s="37" t="str">
        <f t="shared" si="216"/>
        <v/>
      </c>
      <c r="CD223" s="37" t="str">
        <f t="shared" si="217"/>
        <v/>
      </c>
      <c r="CE223" s="37" t="str">
        <f t="shared" si="218"/>
        <v/>
      </c>
      <c r="CF223" s="37" t="str">
        <f t="shared" si="219"/>
        <v/>
      </c>
      <c r="CG223" s="37" t="str">
        <f t="shared" si="220"/>
        <v/>
      </c>
      <c r="CH223" s="37" t="str">
        <f t="shared" si="221"/>
        <v/>
      </c>
      <c r="CI223" s="37" t="str">
        <f t="shared" si="222"/>
        <v/>
      </c>
    </row>
    <row r="224" spans="1:87">
      <c r="A224" s="16"/>
      <c r="B224" s="14" t="str">
        <f>'Gene Table'!D223</f>
        <v>NM_003019</v>
      </c>
      <c r="C224" s="14" t="s">
        <v>121</v>
      </c>
      <c r="D224" s="15" t="str">
        <f>IF(SUM('Test Sample Data'!D$3:D$98)&gt;10,IF(AND(ISNUMBER('Test Sample Data'!D223),'Test Sample Data'!D223&lt;$B$1,'Test Sample Data'!D223&gt;0),'Test Sample Data'!D223,$B$1),"")</f>
        <v/>
      </c>
      <c r="E224" s="15" t="str">
        <f>IF(SUM('Test Sample Data'!E$3:E$98)&gt;10,IF(AND(ISNUMBER('Test Sample Data'!E223),'Test Sample Data'!E223&lt;$B$1,'Test Sample Data'!E223&gt;0),'Test Sample Data'!E223,$B$1),"")</f>
        <v/>
      </c>
      <c r="F224" s="15" t="str">
        <f>IF(SUM('Test Sample Data'!F$3:F$98)&gt;10,IF(AND(ISNUMBER('Test Sample Data'!F223),'Test Sample Data'!F223&lt;$B$1,'Test Sample Data'!F223&gt;0),'Test Sample Data'!F223,$B$1),"")</f>
        <v/>
      </c>
      <c r="G224" s="15" t="str">
        <f>IF(SUM('Test Sample Data'!G$3:G$98)&gt;10,IF(AND(ISNUMBER('Test Sample Data'!G223),'Test Sample Data'!G223&lt;$B$1,'Test Sample Data'!G223&gt;0),'Test Sample Data'!G223,$B$1),"")</f>
        <v/>
      </c>
      <c r="H224" s="15" t="str">
        <f>IF(SUM('Test Sample Data'!H$3:H$98)&gt;10,IF(AND(ISNUMBER('Test Sample Data'!H223),'Test Sample Data'!H223&lt;$B$1,'Test Sample Data'!H223&gt;0),'Test Sample Data'!H223,$B$1),"")</f>
        <v/>
      </c>
      <c r="I224" s="15" t="str">
        <f>IF(SUM('Test Sample Data'!I$3:I$98)&gt;10,IF(AND(ISNUMBER('Test Sample Data'!I223),'Test Sample Data'!I223&lt;$B$1,'Test Sample Data'!I223&gt;0),'Test Sample Data'!I223,$B$1),"")</f>
        <v/>
      </c>
      <c r="J224" s="15" t="str">
        <f>IF(SUM('Test Sample Data'!J$3:J$98)&gt;10,IF(AND(ISNUMBER('Test Sample Data'!J223),'Test Sample Data'!J223&lt;$B$1,'Test Sample Data'!J223&gt;0),'Test Sample Data'!J223,$B$1),"")</f>
        <v/>
      </c>
      <c r="K224" s="15" t="str">
        <f>IF(SUM('Test Sample Data'!K$3:K$98)&gt;10,IF(AND(ISNUMBER('Test Sample Data'!K223),'Test Sample Data'!K223&lt;$B$1,'Test Sample Data'!K223&gt;0),'Test Sample Data'!K223,$B$1),"")</f>
        <v/>
      </c>
      <c r="L224" s="15" t="str">
        <f>IF(SUM('Test Sample Data'!L$3:L$98)&gt;10,IF(AND(ISNUMBER('Test Sample Data'!L223),'Test Sample Data'!L223&lt;$B$1,'Test Sample Data'!L223&gt;0),'Test Sample Data'!L223,$B$1),"")</f>
        <v/>
      </c>
      <c r="M224" s="15" t="str">
        <f>IF(SUM('Test Sample Data'!M$3:M$98)&gt;10,IF(AND(ISNUMBER('Test Sample Data'!M223),'Test Sample Data'!M223&lt;$B$1,'Test Sample Data'!M223&gt;0),'Test Sample Data'!M223,$B$1),"")</f>
        <v/>
      </c>
      <c r="N224" s="15" t="str">
        <f>'Gene Table'!D223</f>
        <v>NM_003019</v>
      </c>
      <c r="O224" s="14" t="s">
        <v>121</v>
      </c>
      <c r="P224" s="15" t="str">
        <f>IF(SUM('Control Sample Data'!D$3:D$98)&gt;10,IF(AND(ISNUMBER('Control Sample Data'!D223),'Control Sample Data'!D223&lt;$B$1,'Control Sample Data'!D223&gt;0),'Control Sample Data'!D223,$B$1),"")</f>
        <v/>
      </c>
      <c r="Q224" s="15" t="str">
        <f>IF(SUM('Control Sample Data'!E$3:E$98)&gt;10,IF(AND(ISNUMBER('Control Sample Data'!E223),'Control Sample Data'!E223&lt;$B$1,'Control Sample Data'!E223&gt;0),'Control Sample Data'!E223,$B$1),"")</f>
        <v/>
      </c>
      <c r="R224" s="15" t="str">
        <f>IF(SUM('Control Sample Data'!F$3:F$98)&gt;10,IF(AND(ISNUMBER('Control Sample Data'!F223),'Control Sample Data'!F223&lt;$B$1,'Control Sample Data'!F223&gt;0),'Control Sample Data'!F223,$B$1),"")</f>
        <v/>
      </c>
      <c r="S224" s="15" t="str">
        <f>IF(SUM('Control Sample Data'!G$3:G$98)&gt;10,IF(AND(ISNUMBER('Control Sample Data'!G223),'Control Sample Data'!G223&lt;$B$1,'Control Sample Data'!G223&gt;0),'Control Sample Data'!G223,$B$1),"")</f>
        <v/>
      </c>
      <c r="T224" s="15" t="str">
        <f>IF(SUM('Control Sample Data'!H$3:H$98)&gt;10,IF(AND(ISNUMBER('Control Sample Data'!H223),'Control Sample Data'!H223&lt;$B$1,'Control Sample Data'!H223&gt;0),'Control Sample Data'!H223,$B$1),"")</f>
        <v/>
      </c>
      <c r="U224" s="15" t="str">
        <f>IF(SUM('Control Sample Data'!I$3:I$98)&gt;10,IF(AND(ISNUMBER('Control Sample Data'!I223),'Control Sample Data'!I223&lt;$B$1,'Control Sample Data'!I223&gt;0),'Control Sample Data'!I223,$B$1),"")</f>
        <v/>
      </c>
      <c r="V224" s="15" t="str">
        <f>IF(SUM('Control Sample Data'!J$3:J$98)&gt;10,IF(AND(ISNUMBER('Control Sample Data'!J223),'Control Sample Data'!J223&lt;$B$1,'Control Sample Data'!J223&gt;0),'Control Sample Data'!J223,$B$1),"")</f>
        <v/>
      </c>
      <c r="W224" s="15" t="str">
        <f>IF(SUM('Control Sample Data'!K$3:K$98)&gt;10,IF(AND(ISNUMBER('Control Sample Data'!K223),'Control Sample Data'!K223&lt;$B$1,'Control Sample Data'!K223&gt;0),'Control Sample Data'!K223,$B$1),"")</f>
        <v/>
      </c>
      <c r="X224" s="15" t="str">
        <f>IF(SUM('Control Sample Data'!L$3:L$98)&gt;10,IF(AND(ISNUMBER('Control Sample Data'!L223),'Control Sample Data'!L223&lt;$B$1,'Control Sample Data'!L223&gt;0),'Control Sample Data'!L223,$B$1),"")</f>
        <v/>
      </c>
      <c r="Y224" s="15" t="str">
        <f>IF(SUM('Control Sample Data'!M$3:M$98)&gt;10,IF(AND(ISNUMBER('Control Sample Data'!M223),'Control Sample Data'!M223&lt;$B$1,'Control Sample Data'!M223&gt;0),'Control Sample Data'!M223,$B$1),"")</f>
        <v/>
      </c>
      <c r="AT224" s="34" t="str">
        <f t="shared" si="182"/>
        <v/>
      </c>
      <c r="AU224" s="34" t="str">
        <f t="shared" si="183"/>
        <v/>
      </c>
      <c r="AV224" s="34" t="str">
        <f t="shared" si="184"/>
        <v/>
      </c>
      <c r="AW224" s="34" t="str">
        <f t="shared" si="185"/>
        <v/>
      </c>
      <c r="AX224" s="34" t="str">
        <f t="shared" si="186"/>
        <v/>
      </c>
      <c r="AY224" s="34" t="str">
        <f t="shared" si="187"/>
        <v/>
      </c>
      <c r="AZ224" s="34" t="str">
        <f t="shared" si="188"/>
        <v/>
      </c>
      <c r="BA224" s="34" t="str">
        <f t="shared" si="189"/>
        <v/>
      </c>
      <c r="BB224" s="34" t="str">
        <f t="shared" si="190"/>
        <v/>
      </c>
      <c r="BC224" s="34" t="str">
        <f t="shared" si="191"/>
        <v/>
      </c>
      <c r="BD224" s="34" t="str">
        <f t="shared" si="193"/>
        <v/>
      </c>
      <c r="BE224" s="34" t="str">
        <f t="shared" si="194"/>
        <v/>
      </c>
      <c r="BF224" s="34" t="str">
        <f t="shared" si="195"/>
        <v/>
      </c>
      <c r="BG224" s="34" t="str">
        <f t="shared" si="196"/>
        <v/>
      </c>
      <c r="BH224" s="34" t="str">
        <f t="shared" si="197"/>
        <v/>
      </c>
      <c r="BI224" s="34" t="str">
        <f t="shared" si="198"/>
        <v/>
      </c>
      <c r="BJ224" s="34" t="str">
        <f t="shared" si="199"/>
        <v/>
      </c>
      <c r="BK224" s="34" t="str">
        <f t="shared" si="200"/>
        <v/>
      </c>
      <c r="BL224" s="34" t="str">
        <f t="shared" si="201"/>
        <v/>
      </c>
      <c r="BM224" s="34" t="str">
        <f t="shared" si="202"/>
        <v/>
      </c>
      <c r="BN224" s="36" t="e">
        <f t="shared" si="170"/>
        <v>#DIV/0!</v>
      </c>
      <c r="BO224" s="36" t="e">
        <f t="shared" si="171"/>
        <v>#DIV/0!</v>
      </c>
      <c r="BP224" s="37" t="str">
        <f t="shared" si="203"/>
        <v/>
      </c>
      <c r="BQ224" s="37" t="str">
        <f t="shared" si="204"/>
        <v/>
      </c>
      <c r="BR224" s="37" t="str">
        <f t="shared" si="205"/>
        <v/>
      </c>
      <c r="BS224" s="37" t="str">
        <f t="shared" si="206"/>
        <v/>
      </c>
      <c r="BT224" s="37" t="str">
        <f t="shared" si="207"/>
        <v/>
      </c>
      <c r="BU224" s="37" t="str">
        <f t="shared" si="208"/>
        <v/>
      </c>
      <c r="BV224" s="37" t="str">
        <f t="shared" si="209"/>
        <v/>
      </c>
      <c r="BW224" s="37" t="str">
        <f t="shared" si="210"/>
        <v/>
      </c>
      <c r="BX224" s="37" t="str">
        <f t="shared" si="211"/>
        <v/>
      </c>
      <c r="BY224" s="37" t="str">
        <f t="shared" si="212"/>
        <v/>
      </c>
      <c r="BZ224" s="37" t="str">
        <f t="shared" si="213"/>
        <v/>
      </c>
      <c r="CA224" s="37" t="str">
        <f t="shared" si="214"/>
        <v/>
      </c>
      <c r="CB224" s="37" t="str">
        <f t="shared" si="215"/>
        <v/>
      </c>
      <c r="CC224" s="37" t="str">
        <f t="shared" si="216"/>
        <v/>
      </c>
      <c r="CD224" s="37" t="str">
        <f t="shared" si="217"/>
        <v/>
      </c>
      <c r="CE224" s="37" t="str">
        <f t="shared" si="218"/>
        <v/>
      </c>
      <c r="CF224" s="37" t="str">
        <f t="shared" si="219"/>
        <v/>
      </c>
      <c r="CG224" s="37" t="str">
        <f t="shared" si="220"/>
        <v/>
      </c>
      <c r="CH224" s="37" t="str">
        <f t="shared" si="221"/>
        <v/>
      </c>
      <c r="CI224" s="37" t="str">
        <f t="shared" si="222"/>
        <v/>
      </c>
    </row>
    <row r="225" spans="1:87">
      <c r="A225" s="16"/>
      <c r="B225" s="14" t="str">
        <f>'Gene Table'!D224</f>
        <v>NM_005410</v>
      </c>
      <c r="C225" s="14" t="s">
        <v>125</v>
      </c>
      <c r="D225" s="15" t="str">
        <f>IF(SUM('Test Sample Data'!D$3:D$98)&gt;10,IF(AND(ISNUMBER('Test Sample Data'!D224),'Test Sample Data'!D224&lt;$B$1,'Test Sample Data'!D224&gt;0),'Test Sample Data'!D224,$B$1),"")</f>
        <v/>
      </c>
      <c r="E225" s="15" t="str">
        <f>IF(SUM('Test Sample Data'!E$3:E$98)&gt;10,IF(AND(ISNUMBER('Test Sample Data'!E224),'Test Sample Data'!E224&lt;$B$1,'Test Sample Data'!E224&gt;0),'Test Sample Data'!E224,$B$1),"")</f>
        <v/>
      </c>
      <c r="F225" s="15" t="str">
        <f>IF(SUM('Test Sample Data'!F$3:F$98)&gt;10,IF(AND(ISNUMBER('Test Sample Data'!F224),'Test Sample Data'!F224&lt;$B$1,'Test Sample Data'!F224&gt;0),'Test Sample Data'!F224,$B$1),"")</f>
        <v/>
      </c>
      <c r="G225" s="15" t="str">
        <f>IF(SUM('Test Sample Data'!G$3:G$98)&gt;10,IF(AND(ISNUMBER('Test Sample Data'!G224),'Test Sample Data'!G224&lt;$B$1,'Test Sample Data'!G224&gt;0),'Test Sample Data'!G224,$B$1),"")</f>
        <v/>
      </c>
      <c r="H225" s="15" t="str">
        <f>IF(SUM('Test Sample Data'!H$3:H$98)&gt;10,IF(AND(ISNUMBER('Test Sample Data'!H224),'Test Sample Data'!H224&lt;$B$1,'Test Sample Data'!H224&gt;0),'Test Sample Data'!H224,$B$1),"")</f>
        <v/>
      </c>
      <c r="I225" s="15" t="str">
        <f>IF(SUM('Test Sample Data'!I$3:I$98)&gt;10,IF(AND(ISNUMBER('Test Sample Data'!I224),'Test Sample Data'!I224&lt;$B$1,'Test Sample Data'!I224&gt;0),'Test Sample Data'!I224,$B$1),"")</f>
        <v/>
      </c>
      <c r="J225" s="15" t="str">
        <f>IF(SUM('Test Sample Data'!J$3:J$98)&gt;10,IF(AND(ISNUMBER('Test Sample Data'!J224),'Test Sample Data'!J224&lt;$B$1,'Test Sample Data'!J224&gt;0),'Test Sample Data'!J224,$B$1),"")</f>
        <v/>
      </c>
      <c r="K225" s="15" t="str">
        <f>IF(SUM('Test Sample Data'!K$3:K$98)&gt;10,IF(AND(ISNUMBER('Test Sample Data'!K224),'Test Sample Data'!K224&lt;$B$1,'Test Sample Data'!K224&gt;0),'Test Sample Data'!K224,$B$1),"")</f>
        <v/>
      </c>
      <c r="L225" s="15" t="str">
        <f>IF(SUM('Test Sample Data'!L$3:L$98)&gt;10,IF(AND(ISNUMBER('Test Sample Data'!L224),'Test Sample Data'!L224&lt;$B$1,'Test Sample Data'!L224&gt;0),'Test Sample Data'!L224,$B$1),"")</f>
        <v/>
      </c>
      <c r="M225" s="15" t="str">
        <f>IF(SUM('Test Sample Data'!M$3:M$98)&gt;10,IF(AND(ISNUMBER('Test Sample Data'!M224),'Test Sample Data'!M224&lt;$B$1,'Test Sample Data'!M224&gt;0),'Test Sample Data'!M224,$B$1),"")</f>
        <v/>
      </c>
      <c r="N225" s="15" t="str">
        <f>'Gene Table'!D224</f>
        <v>NM_005410</v>
      </c>
      <c r="O225" s="14" t="s">
        <v>125</v>
      </c>
      <c r="P225" s="15" t="str">
        <f>IF(SUM('Control Sample Data'!D$3:D$98)&gt;10,IF(AND(ISNUMBER('Control Sample Data'!D224),'Control Sample Data'!D224&lt;$B$1,'Control Sample Data'!D224&gt;0),'Control Sample Data'!D224,$B$1),"")</f>
        <v/>
      </c>
      <c r="Q225" s="15" t="str">
        <f>IF(SUM('Control Sample Data'!E$3:E$98)&gt;10,IF(AND(ISNUMBER('Control Sample Data'!E224),'Control Sample Data'!E224&lt;$B$1,'Control Sample Data'!E224&gt;0),'Control Sample Data'!E224,$B$1),"")</f>
        <v/>
      </c>
      <c r="R225" s="15" t="str">
        <f>IF(SUM('Control Sample Data'!F$3:F$98)&gt;10,IF(AND(ISNUMBER('Control Sample Data'!F224),'Control Sample Data'!F224&lt;$B$1,'Control Sample Data'!F224&gt;0),'Control Sample Data'!F224,$B$1),"")</f>
        <v/>
      </c>
      <c r="S225" s="15" t="str">
        <f>IF(SUM('Control Sample Data'!G$3:G$98)&gt;10,IF(AND(ISNUMBER('Control Sample Data'!G224),'Control Sample Data'!G224&lt;$B$1,'Control Sample Data'!G224&gt;0),'Control Sample Data'!G224,$B$1),"")</f>
        <v/>
      </c>
      <c r="T225" s="15" t="str">
        <f>IF(SUM('Control Sample Data'!H$3:H$98)&gt;10,IF(AND(ISNUMBER('Control Sample Data'!H224),'Control Sample Data'!H224&lt;$B$1,'Control Sample Data'!H224&gt;0),'Control Sample Data'!H224,$B$1),"")</f>
        <v/>
      </c>
      <c r="U225" s="15" t="str">
        <f>IF(SUM('Control Sample Data'!I$3:I$98)&gt;10,IF(AND(ISNUMBER('Control Sample Data'!I224),'Control Sample Data'!I224&lt;$B$1,'Control Sample Data'!I224&gt;0),'Control Sample Data'!I224,$B$1),"")</f>
        <v/>
      </c>
      <c r="V225" s="15" t="str">
        <f>IF(SUM('Control Sample Data'!J$3:J$98)&gt;10,IF(AND(ISNUMBER('Control Sample Data'!J224),'Control Sample Data'!J224&lt;$B$1,'Control Sample Data'!J224&gt;0),'Control Sample Data'!J224,$B$1),"")</f>
        <v/>
      </c>
      <c r="W225" s="15" t="str">
        <f>IF(SUM('Control Sample Data'!K$3:K$98)&gt;10,IF(AND(ISNUMBER('Control Sample Data'!K224),'Control Sample Data'!K224&lt;$B$1,'Control Sample Data'!K224&gt;0),'Control Sample Data'!K224,$B$1),"")</f>
        <v/>
      </c>
      <c r="X225" s="15" t="str">
        <f>IF(SUM('Control Sample Data'!L$3:L$98)&gt;10,IF(AND(ISNUMBER('Control Sample Data'!L224),'Control Sample Data'!L224&lt;$B$1,'Control Sample Data'!L224&gt;0),'Control Sample Data'!L224,$B$1),"")</f>
        <v/>
      </c>
      <c r="Y225" s="15" t="str">
        <f>IF(SUM('Control Sample Data'!M$3:M$98)&gt;10,IF(AND(ISNUMBER('Control Sample Data'!M224),'Control Sample Data'!M224&lt;$B$1,'Control Sample Data'!M224&gt;0),'Control Sample Data'!M224,$B$1),"")</f>
        <v/>
      </c>
      <c r="AT225" s="34" t="str">
        <f t="shared" si="182"/>
        <v/>
      </c>
      <c r="AU225" s="34" t="str">
        <f t="shared" si="183"/>
        <v/>
      </c>
      <c r="AV225" s="34" t="str">
        <f t="shared" si="184"/>
        <v/>
      </c>
      <c r="AW225" s="34" t="str">
        <f t="shared" si="185"/>
        <v/>
      </c>
      <c r="AX225" s="34" t="str">
        <f t="shared" si="186"/>
        <v/>
      </c>
      <c r="AY225" s="34" t="str">
        <f t="shared" si="187"/>
        <v/>
      </c>
      <c r="AZ225" s="34" t="str">
        <f t="shared" si="188"/>
        <v/>
      </c>
      <c r="BA225" s="34" t="str">
        <f t="shared" si="189"/>
        <v/>
      </c>
      <c r="BB225" s="34" t="str">
        <f t="shared" si="190"/>
        <v/>
      </c>
      <c r="BC225" s="34" t="str">
        <f t="shared" si="191"/>
        <v/>
      </c>
      <c r="BD225" s="34" t="str">
        <f t="shared" si="193"/>
        <v/>
      </c>
      <c r="BE225" s="34" t="str">
        <f t="shared" si="194"/>
        <v/>
      </c>
      <c r="BF225" s="34" t="str">
        <f t="shared" si="195"/>
        <v/>
      </c>
      <c r="BG225" s="34" t="str">
        <f t="shared" si="196"/>
        <v/>
      </c>
      <c r="BH225" s="34" t="str">
        <f t="shared" si="197"/>
        <v/>
      </c>
      <c r="BI225" s="34" t="str">
        <f t="shared" si="198"/>
        <v/>
      </c>
      <c r="BJ225" s="34" t="str">
        <f t="shared" si="199"/>
        <v/>
      </c>
      <c r="BK225" s="34" t="str">
        <f t="shared" si="200"/>
        <v/>
      </c>
      <c r="BL225" s="34" t="str">
        <f t="shared" si="201"/>
        <v/>
      </c>
      <c r="BM225" s="34" t="str">
        <f t="shared" si="202"/>
        <v/>
      </c>
      <c r="BN225" s="36" t="e">
        <f t="shared" si="170"/>
        <v>#DIV/0!</v>
      </c>
      <c r="BO225" s="36" t="e">
        <f t="shared" si="171"/>
        <v>#DIV/0!</v>
      </c>
      <c r="BP225" s="37" t="str">
        <f t="shared" si="203"/>
        <v/>
      </c>
      <c r="BQ225" s="37" t="str">
        <f t="shared" si="204"/>
        <v/>
      </c>
      <c r="BR225" s="37" t="str">
        <f t="shared" si="205"/>
        <v/>
      </c>
      <c r="BS225" s="37" t="str">
        <f t="shared" si="206"/>
        <v/>
      </c>
      <c r="BT225" s="37" t="str">
        <f t="shared" si="207"/>
        <v/>
      </c>
      <c r="BU225" s="37" t="str">
        <f t="shared" si="208"/>
        <v/>
      </c>
      <c r="BV225" s="37" t="str">
        <f t="shared" si="209"/>
        <v/>
      </c>
      <c r="BW225" s="37" t="str">
        <f t="shared" si="210"/>
        <v/>
      </c>
      <c r="BX225" s="37" t="str">
        <f t="shared" si="211"/>
        <v/>
      </c>
      <c r="BY225" s="37" t="str">
        <f t="shared" si="212"/>
        <v/>
      </c>
      <c r="BZ225" s="37" t="str">
        <f t="shared" si="213"/>
        <v/>
      </c>
      <c r="CA225" s="37" t="str">
        <f t="shared" si="214"/>
        <v/>
      </c>
      <c r="CB225" s="37" t="str">
        <f t="shared" si="215"/>
        <v/>
      </c>
      <c r="CC225" s="37" t="str">
        <f t="shared" si="216"/>
        <v/>
      </c>
      <c r="CD225" s="37" t="str">
        <f t="shared" si="217"/>
        <v/>
      </c>
      <c r="CE225" s="37" t="str">
        <f t="shared" si="218"/>
        <v/>
      </c>
      <c r="CF225" s="37" t="str">
        <f t="shared" si="219"/>
        <v/>
      </c>
      <c r="CG225" s="37" t="str">
        <f t="shared" si="220"/>
        <v/>
      </c>
      <c r="CH225" s="37" t="str">
        <f t="shared" si="221"/>
        <v/>
      </c>
      <c r="CI225" s="37" t="str">
        <f t="shared" si="222"/>
        <v/>
      </c>
    </row>
    <row r="226" spans="1:87">
      <c r="A226" s="16"/>
      <c r="B226" s="14" t="str">
        <f>'Gene Table'!D225</f>
        <v>NM_022162</v>
      </c>
      <c r="C226" s="14" t="s">
        <v>129</v>
      </c>
      <c r="D226" s="15" t="str">
        <f>IF(SUM('Test Sample Data'!D$3:D$98)&gt;10,IF(AND(ISNUMBER('Test Sample Data'!D225),'Test Sample Data'!D225&lt;$B$1,'Test Sample Data'!D225&gt;0),'Test Sample Data'!D225,$B$1),"")</f>
        <v/>
      </c>
      <c r="E226" s="15" t="str">
        <f>IF(SUM('Test Sample Data'!E$3:E$98)&gt;10,IF(AND(ISNUMBER('Test Sample Data'!E225),'Test Sample Data'!E225&lt;$B$1,'Test Sample Data'!E225&gt;0),'Test Sample Data'!E225,$B$1),"")</f>
        <v/>
      </c>
      <c r="F226" s="15" t="str">
        <f>IF(SUM('Test Sample Data'!F$3:F$98)&gt;10,IF(AND(ISNUMBER('Test Sample Data'!F225),'Test Sample Data'!F225&lt;$B$1,'Test Sample Data'!F225&gt;0),'Test Sample Data'!F225,$B$1),"")</f>
        <v/>
      </c>
      <c r="G226" s="15" t="str">
        <f>IF(SUM('Test Sample Data'!G$3:G$98)&gt;10,IF(AND(ISNUMBER('Test Sample Data'!G225),'Test Sample Data'!G225&lt;$B$1,'Test Sample Data'!G225&gt;0),'Test Sample Data'!G225,$B$1),"")</f>
        <v/>
      </c>
      <c r="H226" s="15" t="str">
        <f>IF(SUM('Test Sample Data'!H$3:H$98)&gt;10,IF(AND(ISNUMBER('Test Sample Data'!H225),'Test Sample Data'!H225&lt;$B$1,'Test Sample Data'!H225&gt;0),'Test Sample Data'!H225,$B$1),"")</f>
        <v/>
      </c>
      <c r="I226" s="15" t="str">
        <f>IF(SUM('Test Sample Data'!I$3:I$98)&gt;10,IF(AND(ISNUMBER('Test Sample Data'!I225),'Test Sample Data'!I225&lt;$B$1,'Test Sample Data'!I225&gt;0),'Test Sample Data'!I225,$B$1),"")</f>
        <v/>
      </c>
      <c r="J226" s="15" t="str">
        <f>IF(SUM('Test Sample Data'!J$3:J$98)&gt;10,IF(AND(ISNUMBER('Test Sample Data'!J225),'Test Sample Data'!J225&lt;$B$1,'Test Sample Data'!J225&gt;0),'Test Sample Data'!J225,$B$1),"")</f>
        <v/>
      </c>
      <c r="K226" s="15" t="str">
        <f>IF(SUM('Test Sample Data'!K$3:K$98)&gt;10,IF(AND(ISNUMBER('Test Sample Data'!K225),'Test Sample Data'!K225&lt;$B$1,'Test Sample Data'!K225&gt;0),'Test Sample Data'!K225,$B$1),"")</f>
        <v/>
      </c>
      <c r="L226" s="15" t="str">
        <f>IF(SUM('Test Sample Data'!L$3:L$98)&gt;10,IF(AND(ISNUMBER('Test Sample Data'!L225),'Test Sample Data'!L225&lt;$B$1,'Test Sample Data'!L225&gt;0),'Test Sample Data'!L225,$B$1),"")</f>
        <v/>
      </c>
      <c r="M226" s="15" t="str">
        <f>IF(SUM('Test Sample Data'!M$3:M$98)&gt;10,IF(AND(ISNUMBER('Test Sample Data'!M225),'Test Sample Data'!M225&lt;$B$1,'Test Sample Data'!M225&gt;0),'Test Sample Data'!M225,$B$1),"")</f>
        <v/>
      </c>
      <c r="N226" s="15" t="str">
        <f>'Gene Table'!D225</f>
        <v>NM_022162</v>
      </c>
      <c r="O226" s="14" t="s">
        <v>129</v>
      </c>
      <c r="P226" s="15" t="str">
        <f>IF(SUM('Control Sample Data'!D$3:D$98)&gt;10,IF(AND(ISNUMBER('Control Sample Data'!D225),'Control Sample Data'!D225&lt;$B$1,'Control Sample Data'!D225&gt;0),'Control Sample Data'!D225,$B$1),"")</f>
        <v/>
      </c>
      <c r="Q226" s="15" t="str">
        <f>IF(SUM('Control Sample Data'!E$3:E$98)&gt;10,IF(AND(ISNUMBER('Control Sample Data'!E225),'Control Sample Data'!E225&lt;$B$1,'Control Sample Data'!E225&gt;0),'Control Sample Data'!E225,$B$1),"")</f>
        <v/>
      </c>
      <c r="R226" s="15" t="str">
        <f>IF(SUM('Control Sample Data'!F$3:F$98)&gt;10,IF(AND(ISNUMBER('Control Sample Data'!F225),'Control Sample Data'!F225&lt;$B$1,'Control Sample Data'!F225&gt;0),'Control Sample Data'!F225,$B$1),"")</f>
        <v/>
      </c>
      <c r="S226" s="15" t="str">
        <f>IF(SUM('Control Sample Data'!G$3:G$98)&gt;10,IF(AND(ISNUMBER('Control Sample Data'!G225),'Control Sample Data'!G225&lt;$B$1,'Control Sample Data'!G225&gt;0),'Control Sample Data'!G225,$B$1),"")</f>
        <v/>
      </c>
      <c r="T226" s="15" t="str">
        <f>IF(SUM('Control Sample Data'!H$3:H$98)&gt;10,IF(AND(ISNUMBER('Control Sample Data'!H225),'Control Sample Data'!H225&lt;$B$1,'Control Sample Data'!H225&gt;0),'Control Sample Data'!H225,$B$1),"")</f>
        <v/>
      </c>
      <c r="U226" s="15" t="str">
        <f>IF(SUM('Control Sample Data'!I$3:I$98)&gt;10,IF(AND(ISNUMBER('Control Sample Data'!I225),'Control Sample Data'!I225&lt;$B$1,'Control Sample Data'!I225&gt;0),'Control Sample Data'!I225,$B$1),"")</f>
        <v/>
      </c>
      <c r="V226" s="15" t="str">
        <f>IF(SUM('Control Sample Data'!J$3:J$98)&gt;10,IF(AND(ISNUMBER('Control Sample Data'!J225),'Control Sample Data'!J225&lt;$B$1,'Control Sample Data'!J225&gt;0),'Control Sample Data'!J225,$B$1),"")</f>
        <v/>
      </c>
      <c r="W226" s="15" t="str">
        <f>IF(SUM('Control Sample Data'!K$3:K$98)&gt;10,IF(AND(ISNUMBER('Control Sample Data'!K225),'Control Sample Data'!K225&lt;$B$1,'Control Sample Data'!K225&gt;0),'Control Sample Data'!K225,$B$1),"")</f>
        <v/>
      </c>
      <c r="X226" s="15" t="str">
        <f>IF(SUM('Control Sample Data'!L$3:L$98)&gt;10,IF(AND(ISNUMBER('Control Sample Data'!L225),'Control Sample Data'!L225&lt;$B$1,'Control Sample Data'!L225&gt;0),'Control Sample Data'!L225,$B$1),"")</f>
        <v/>
      </c>
      <c r="Y226" s="15" t="str">
        <f>IF(SUM('Control Sample Data'!M$3:M$98)&gt;10,IF(AND(ISNUMBER('Control Sample Data'!M225),'Control Sample Data'!M225&lt;$B$1,'Control Sample Data'!M225&gt;0),'Control Sample Data'!M225,$B$1),"")</f>
        <v/>
      </c>
      <c r="AT226" s="34" t="str">
        <f t="shared" si="182"/>
        <v/>
      </c>
      <c r="AU226" s="34" t="str">
        <f t="shared" si="183"/>
        <v/>
      </c>
      <c r="AV226" s="34" t="str">
        <f t="shared" si="184"/>
        <v/>
      </c>
      <c r="AW226" s="34" t="str">
        <f t="shared" si="185"/>
        <v/>
      </c>
      <c r="AX226" s="34" t="str">
        <f t="shared" si="186"/>
        <v/>
      </c>
      <c r="AY226" s="34" t="str">
        <f t="shared" si="187"/>
        <v/>
      </c>
      <c r="AZ226" s="34" t="str">
        <f t="shared" si="188"/>
        <v/>
      </c>
      <c r="BA226" s="34" t="str">
        <f t="shared" si="189"/>
        <v/>
      </c>
      <c r="BB226" s="34" t="str">
        <f t="shared" si="190"/>
        <v/>
      </c>
      <c r="BC226" s="34" t="str">
        <f t="shared" si="191"/>
        <v/>
      </c>
      <c r="BD226" s="34" t="str">
        <f t="shared" si="193"/>
        <v/>
      </c>
      <c r="BE226" s="34" t="str">
        <f t="shared" si="194"/>
        <v/>
      </c>
      <c r="BF226" s="34" t="str">
        <f t="shared" si="195"/>
        <v/>
      </c>
      <c r="BG226" s="34" t="str">
        <f t="shared" si="196"/>
        <v/>
      </c>
      <c r="BH226" s="34" t="str">
        <f t="shared" si="197"/>
        <v/>
      </c>
      <c r="BI226" s="34" t="str">
        <f t="shared" si="198"/>
        <v/>
      </c>
      <c r="BJ226" s="34" t="str">
        <f t="shared" si="199"/>
        <v/>
      </c>
      <c r="BK226" s="34" t="str">
        <f t="shared" si="200"/>
        <v/>
      </c>
      <c r="BL226" s="34" t="str">
        <f t="shared" si="201"/>
        <v/>
      </c>
      <c r="BM226" s="34" t="str">
        <f t="shared" si="202"/>
        <v/>
      </c>
      <c r="BN226" s="36" t="e">
        <f t="shared" si="170"/>
        <v>#DIV/0!</v>
      </c>
      <c r="BO226" s="36" t="e">
        <f t="shared" si="171"/>
        <v>#DIV/0!</v>
      </c>
      <c r="BP226" s="37" t="str">
        <f t="shared" si="203"/>
        <v/>
      </c>
      <c r="BQ226" s="37" t="str">
        <f t="shared" si="204"/>
        <v/>
      </c>
      <c r="BR226" s="37" t="str">
        <f t="shared" si="205"/>
        <v/>
      </c>
      <c r="BS226" s="37" t="str">
        <f t="shared" si="206"/>
        <v/>
      </c>
      <c r="BT226" s="37" t="str">
        <f t="shared" si="207"/>
        <v/>
      </c>
      <c r="BU226" s="37" t="str">
        <f t="shared" si="208"/>
        <v/>
      </c>
      <c r="BV226" s="37" t="str">
        <f t="shared" si="209"/>
        <v/>
      </c>
      <c r="BW226" s="37" t="str">
        <f t="shared" si="210"/>
        <v/>
      </c>
      <c r="BX226" s="37" t="str">
        <f t="shared" si="211"/>
        <v/>
      </c>
      <c r="BY226" s="37" t="str">
        <f t="shared" si="212"/>
        <v/>
      </c>
      <c r="BZ226" s="37" t="str">
        <f t="shared" si="213"/>
        <v/>
      </c>
      <c r="CA226" s="37" t="str">
        <f t="shared" si="214"/>
        <v/>
      </c>
      <c r="CB226" s="37" t="str">
        <f t="shared" si="215"/>
        <v/>
      </c>
      <c r="CC226" s="37" t="str">
        <f t="shared" si="216"/>
        <v/>
      </c>
      <c r="CD226" s="37" t="str">
        <f t="shared" si="217"/>
        <v/>
      </c>
      <c r="CE226" s="37" t="str">
        <f t="shared" si="218"/>
        <v/>
      </c>
      <c r="CF226" s="37" t="str">
        <f t="shared" si="219"/>
        <v/>
      </c>
      <c r="CG226" s="37" t="str">
        <f t="shared" si="220"/>
        <v/>
      </c>
      <c r="CH226" s="37" t="str">
        <f t="shared" si="221"/>
        <v/>
      </c>
      <c r="CI226" s="37" t="str">
        <f t="shared" si="222"/>
        <v/>
      </c>
    </row>
    <row r="227" spans="1:87">
      <c r="A227" s="16"/>
      <c r="B227" s="14" t="str">
        <f>'Gene Table'!D226</f>
        <v>NM_000450</v>
      </c>
      <c r="C227" s="14" t="s">
        <v>133</v>
      </c>
      <c r="D227" s="15" t="str">
        <f>IF(SUM('Test Sample Data'!D$3:D$98)&gt;10,IF(AND(ISNUMBER('Test Sample Data'!D226),'Test Sample Data'!D226&lt;$B$1,'Test Sample Data'!D226&gt;0),'Test Sample Data'!D226,$B$1),"")</f>
        <v/>
      </c>
      <c r="E227" s="15" t="str">
        <f>IF(SUM('Test Sample Data'!E$3:E$98)&gt;10,IF(AND(ISNUMBER('Test Sample Data'!E226),'Test Sample Data'!E226&lt;$B$1,'Test Sample Data'!E226&gt;0),'Test Sample Data'!E226,$B$1),"")</f>
        <v/>
      </c>
      <c r="F227" s="15" t="str">
        <f>IF(SUM('Test Sample Data'!F$3:F$98)&gt;10,IF(AND(ISNUMBER('Test Sample Data'!F226),'Test Sample Data'!F226&lt;$B$1,'Test Sample Data'!F226&gt;0),'Test Sample Data'!F226,$B$1),"")</f>
        <v/>
      </c>
      <c r="G227" s="15" t="str">
        <f>IF(SUM('Test Sample Data'!G$3:G$98)&gt;10,IF(AND(ISNUMBER('Test Sample Data'!G226),'Test Sample Data'!G226&lt;$B$1,'Test Sample Data'!G226&gt;0),'Test Sample Data'!G226,$B$1),"")</f>
        <v/>
      </c>
      <c r="H227" s="15" t="str">
        <f>IF(SUM('Test Sample Data'!H$3:H$98)&gt;10,IF(AND(ISNUMBER('Test Sample Data'!H226),'Test Sample Data'!H226&lt;$B$1,'Test Sample Data'!H226&gt;0),'Test Sample Data'!H226,$B$1),"")</f>
        <v/>
      </c>
      <c r="I227" s="15" t="str">
        <f>IF(SUM('Test Sample Data'!I$3:I$98)&gt;10,IF(AND(ISNUMBER('Test Sample Data'!I226),'Test Sample Data'!I226&lt;$B$1,'Test Sample Data'!I226&gt;0),'Test Sample Data'!I226,$B$1),"")</f>
        <v/>
      </c>
      <c r="J227" s="15" t="str">
        <f>IF(SUM('Test Sample Data'!J$3:J$98)&gt;10,IF(AND(ISNUMBER('Test Sample Data'!J226),'Test Sample Data'!J226&lt;$B$1,'Test Sample Data'!J226&gt;0),'Test Sample Data'!J226,$B$1),"")</f>
        <v/>
      </c>
      <c r="K227" s="15" t="str">
        <f>IF(SUM('Test Sample Data'!K$3:K$98)&gt;10,IF(AND(ISNUMBER('Test Sample Data'!K226),'Test Sample Data'!K226&lt;$B$1,'Test Sample Data'!K226&gt;0),'Test Sample Data'!K226,$B$1),"")</f>
        <v/>
      </c>
      <c r="L227" s="15" t="str">
        <f>IF(SUM('Test Sample Data'!L$3:L$98)&gt;10,IF(AND(ISNUMBER('Test Sample Data'!L226),'Test Sample Data'!L226&lt;$B$1,'Test Sample Data'!L226&gt;0),'Test Sample Data'!L226,$B$1),"")</f>
        <v/>
      </c>
      <c r="M227" s="15" t="str">
        <f>IF(SUM('Test Sample Data'!M$3:M$98)&gt;10,IF(AND(ISNUMBER('Test Sample Data'!M226),'Test Sample Data'!M226&lt;$B$1,'Test Sample Data'!M226&gt;0),'Test Sample Data'!M226,$B$1),"")</f>
        <v/>
      </c>
      <c r="N227" s="15" t="str">
        <f>'Gene Table'!D226</f>
        <v>NM_000450</v>
      </c>
      <c r="O227" s="14" t="s">
        <v>133</v>
      </c>
      <c r="P227" s="15" t="str">
        <f>IF(SUM('Control Sample Data'!D$3:D$98)&gt;10,IF(AND(ISNUMBER('Control Sample Data'!D226),'Control Sample Data'!D226&lt;$B$1,'Control Sample Data'!D226&gt;0),'Control Sample Data'!D226,$B$1),"")</f>
        <v/>
      </c>
      <c r="Q227" s="15" t="str">
        <f>IF(SUM('Control Sample Data'!E$3:E$98)&gt;10,IF(AND(ISNUMBER('Control Sample Data'!E226),'Control Sample Data'!E226&lt;$B$1,'Control Sample Data'!E226&gt;0),'Control Sample Data'!E226,$B$1),"")</f>
        <v/>
      </c>
      <c r="R227" s="15" t="str">
        <f>IF(SUM('Control Sample Data'!F$3:F$98)&gt;10,IF(AND(ISNUMBER('Control Sample Data'!F226),'Control Sample Data'!F226&lt;$B$1,'Control Sample Data'!F226&gt;0),'Control Sample Data'!F226,$B$1),"")</f>
        <v/>
      </c>
      <c r="S227" s="15" t="str">
        <f>IF(SUM('Control Sample Data'!G$3:G$98)&gt;10,IF(AND(ISNUMBER('Control Sample Data'!G226),'Control Sample Data'!G226&lt;$B$1,'Control Sample Data'!G226&gt;0),'Control Sample Data'!G226,$B$1),"")</f>
        <v/>
      </c>
      <c r="T227" s="15" t="str">
        <f>IF(SUM('Control Sample Data'!H$3:H$98)&gt;10,IF(AND(ISNUMBER('Control Sample Data'!H226),'Control Sample Data'!H226&lt;$B$1,'Control Sample Data'!H226&gt;0),'Control Sample Data'!H226,$B$1),"")</f>
        <v/>
      </c>
      <c r="U227" s="15" t="str">
        <f>IF(SUM('Control Sample Data'!I$3:I$98)&gt;10,IF(AND(ISNUMBER('Control Sample Data'!I226),'Control Sample Data'!I226&lt;$B$1,'Control Sample Data'!I226&gt;0),'Control Sample Data'!I226,$B$1),"")</f>
        <v/>
      </c>
      <c r="V227" s="15" t="str">
        <f>IF(SUM('Control Sample Data'!J$3:J$98)&gt;10,IF(AND(ISNUMBER('Control Sample Data'!J226),'Control Sample Data'!J226&lt;$B$1,'Control Sample Data'!J226&gt;0),'Control Sample Data'!J226,$B$1),"")</f>
        <v/>
      </c>
      <c r="W227" s="15" t="str">
        <f>IF(SUM('Control Sample Data'!K$3:K$98)&gt;10,IF(AND(ISNUMBER('Control Sample Data'!K226),'Control Sample Data'!K226&lt;$B$1,'Control Sample Data'!K226&gt;0),'Control Sample Data'!K226,$B$1),"")</f>
        <v/>
      </c>
      <c r="X227" s="15" t="str">
        <f>IF(SUM('Control Sample Data'!L$3:L$98)&gt;10,IF(AND(ISNUMBER('Control Sample Data'!L226),'Control Sample Data'!L226&lt;$B$1,'Control Sample Data'!L226&gt;0),'Control Sample Data'!L226,$B$1),"")</f>
        <v/>
      </c>
      <c r="Y227" s="15" t="str">
        <f>IF(SUM('Control Sample Data'!M$3:M$98)&gt;10,IF(AND(ISNUMBER('Control Sample Data'!M226),'Control Sample Data'!M226&lt;$B$1,'Control Sample Data'!M226&gt;0),'Control Sample Data'!M226,$B$1),"")</f>
        <v/>
      </c>
      <c r="AT227" s="34" t="str">
        <f t="shared" si="182"/>
        <v/>
      </c>
      <c r="AU227" s="34" t="str">
        <f t="shared" si="183"/>
        <v/>
      </c>
      <c r="AV227" s="34" t="str">
        <f t="shared" si="184"/>
        <v/>
      </c>
      <c r="AW227" s="34" t="str">
        <f t="shared" si="185"/>
        <v/>
      </c>
      <c r="AX227" s="34" t="str">
        <f t="shared" si="186"/>
        <v/>
      </c>
      <c r="AY227" s="34" t="str">
        <f t="shared" si="187"/>
        <v/>
      </c>
      <c r="AZ227" s="34" t="str">
        <f t="shared" si="188"/>
        <v/>
      </c>
      <c r="BA227" s="34" t="str">
        <f t="shared" si="189"/>
        <v/>
      </c>
      <c r="BB227" s="34" t="str">
        <f t="shared" si="190"/>
        <v/>
      </c>
      <c r="BC227" s="34" t="str">
        <f t="shared" si="191"/>
        <v/>
      </c>
      <c r="BD227" s="34" t="str">
        <f t="shared" si="193"/>
        <v/>
      </c>
      <c r="BE227" s="34" t="str">
        <f t="shared" si="194"/>
        <v/>
      </c>
      <c r="BF227" s="34" t="str">
        <f t="shared" si="195"/>
        <v/>
      </c>
      <c r="BG227" s="34" t="str">
        <f t="shared" si="196"/>
        <v/>
      </c>
      <c r="BH227" s="34" t="str">
        <f t="shared" si="197"/>
        <v/>
      </c>
      <c r="BI227" s="34" t="str">
        <f t="shared" si="198"/>
        <v/>
      </c>
      <c r="BJ227" s="34" t="str">
        <f t="shared" si="199"/>
        <v/>
      </c>
      <c r="BK227" s="34" t="str">
        <f t="shared" si="200"/>
        <v/>
      </c>
      <c r="BL227" s="34" t="str">
        <f t="shared" si="201"/>
        <v/>
      </c>
      <c r="BM227" s="34" t="str">
        <f t="shared" si="202"/>
        <v/>
      </c>
      <c r="BN227" s="36" t="e">
        <f t="shared" si="170"/>
        <v>#DIV/0!</v>
      </c>
      <c r="BO227" s="36" t="e">
        <f t="shared" si="171"/>
        <v>#DIV/0!</v>
      </c>
      <c r="BP227" s="37" t="str">
        <f t="shared" si="203"/>
        <v/>
      </c>
      <c r="BQ227" s="37" t="str">
        <f t="shared" si="204"/>
        <v/>
      </c>
      <c r="BR227" s="37" t="str">
        <f t="shared" si="205"/>
        <v/>
      </c>
      <c r="BS227" s="37" t="str">
        <f t="shared" si="206"/>
        <v/>
      </c>
      <c r="BT227" s="37" t="str">
        <f t="shared" si="207"/>
        <v/>
      </c>
      <c r="BU227" s="37" t="str">
        <f t="shared" si="208"/>
        <v/>
      </c>
      <c r="BV227" s="37" t="str">
        <f t="shared" si="209"/>
        <v/>
      </c>
      <c r="BW227" s="37" t="str">
        <f t="shared" si="210"/>
        <v/>
      </c>
      <c r="BX227" s="37" t="str">
        <f t="shared" si="211"/>
        <v/>
      </c>
      <c r="BY227" s="37" t="str">
        <f t="shared" si="212"/>
        <v/>
      </c>
      <c r="BZ227" s="37" t="str">
        <f t="shared" si="213"/>
        <v/>
      </c>
      <c r="CA227" s="37" t="str">
        <f t="shared" si="214"/>
        <v/>
      </c>
      <c r="CB227" s="37" t="str">
        <f t="shared" si="215"/>
        <v/>
      </c>
      <c r="CC227" s="37" t="str">
        <f t="shared" si="216"/>
        <v/>
      </c>
      <c r="CD227" s="37" t="str">
        <f t="shared" si="217"/>
        <v/>
      </c>
      <c r="CE227" s="37" t="str">
        <f t="shared" si="218"/>
        <v/>
      </c>
      <c r="CF227" s="37" t="str">
        <f t="shared" si="219"/>
        <v/>
      </c>
      <c r="CG227" s="37" t="str">
        <f t="shared" si="220"/>
        <v/>
      </c>
      <c r="CH227" s="37" t="str">
        <f t="shared" si="221"/>
        <v/>
      </c>
      <c r="CI227" s="37" t="str">
        <f t="shared" si="222"/>
        <v/>
      </c>
    </row>
    <row r="228" spans="1:87">
      <c r="A228" s="16"/>
      <c r="B228" s="14" t="str">
        <f>'Gene Table'!D227</f>
        <v>NM_001033886</v>
      </c>
      <c r="C228" s="14" t="s">
        <v>137</v>
      </c>
      <c r="D228" s="15" t="str">
        <f>IF(SUM('Test Sample Data'!D$3:D$98)&gt;10,IF(AND(ISNUMBER('Test Sample Data'!D227),'Test Sample Data'!D227&lt;$B$1,'Test Sample Data'!D227&gt;0),'Test Sample Data'!D227,$B$1),"")</f>
        <v/>
      </c>
      <c r="E228" s="15" t="str">
        <f>IF(SUM('Test Sample Data'!E$3:E$98)&gt;10,IF(AND(ISNUMBER('Test Sample Data'!E227),'Test Sample Data'!E227&lt;$B$1,'Test Sample Data'!E227&gt;0),'Test Sample Data'!E227,$B$1),"")</f>
        <v/>
      </c>
      <c r="F228" s="15" t="str">
        <f>IF(SUM('Test Sample Data'!F$3:F$98)&gt;10,IF(AND(ISNUMBER('Test Sample Data'!F227),'Test Sample Data'!F227&lt;$B$1,'Test Sample Data'!F227&gt;0),'Test Sample Data'!F227,$B$1),"")</f>
        <v/>
      </c>
      <c r="G228" s="15" t="str">
        <f>IF(SUM('Test Sample Data'!G$3:G$98)&gt;10,IF(AND(ISNUMBER('Test Sample Data'!G227),'Test Sample Data'!G227&lt;$B$1,'Test Sample Data'!G227&gt;0),'Test Sample Data'!G227,$B$1),"")</f>
        <v/>
      </c>
      <c r="H228" s="15" t="str">
        <f>IF(SUM('Test Sample Data'!H$3:H$98)&gt;10,IF(AND(ISNUMBER('Test Sample Data'!H227),'Test Sample Data'!H227&lt;$B$1,'Test Sample Data'!H227&gt;0),'Test Sample Data'!H227,$B$1),"")</f>
        <v/>
      </c>
      <c r="I228" s="15" t="str">
        <f>IF(SUM('Test Sample Data'!I$3:I$98)&gt;10,IF(AND(ISNUMBER('Test Sample Data'!I227),'Test Sample Data'!I227&lt;$B$1,'Test Sample Data'!I227&gt;0),'Test Sample Data'!I227,$B$1),"")</f>
        <v/>
      </c>
      <c r="J228" s="15" t="str">
        <f>IF(SUM('Test Sample Data'!J$3:J$98)&gt;10,IF(AND(ISNUMBER('Test Sample Data'!J227),'Test Sample Data'!J227&lt;$B$1,'Test Sample Data'!J227&gt;0),'Test Sample Data'!J227,$B$1),"")</f>
        <v/>
      </c>
      <c r="K228" s="15" t="str">
        <f>IF(SUM('Test Sample Data'!K$3:K$98)&gt;10,IF(AND(ISNUMBER('Test Sample Data'!K227),'Test Sample Data'!K227&lt;$B$1,'Test Sample Data'!K227&gt;0),'Test Sample Data'!K227,$B$1),"")</f>
        <v/>
      </c>
      <c r="L228" s="15" t="str">
        <f>IF(SUM('Test Sample Data'!L$3:L$98)&gt;10,IF(AND(ISNUMBER('Test Sample Data'!L227),'Test Sample Data'!L227&lt;$B$1,'Test Sample Data'!L227&gt;0),'Test Sample Data'!L227,$B$1),"")</f>
        <v/>
      </c>
      <c r="M228" s="15" t="str">
        <f>IF(SUM('Test Sample Data'!M$3:M$98)&gt;10,IF(AND(ISNUMBER('Test Sample Data'!M227),'Test Sample Data'!M227&lt;$B$1,'Test Sample Data'!M227&gt;0),'Test Sample Data'!M227,$B$1),"")</f>
        <v/>
      </c>
      <c r="N228" s="15" t="str">
        <f>'Gene Table'!D227</f>
        <v>NM_001033886</v>
      </c>
      <c r="O228" s="14" t="s">
        <v>137</v>
      </c>
      <c r="P228" s="15" t="str">
        <f>IF(SUM('Control Sample Data'!D$3:D$98)&gt;10,IF(AND(ISNUMBER('Control Sample Data'!D227),'Control Sample Data'!D227&lt;$B$1,'Control Sample Data'!D227&gt;0),'Control Sample Data'!D227,$B$1),"")</f>
        <v/>
      </c>
      <c r="Q228" s="15" t="str">
        <f>IF(SUM('Control Sample Data'!E$3:E$98)&gt;10,IF(AND(ISNUMBER('Control Sample Data'!E227),'Control Sample Data'!E227&lt;$B$1,'Control Sample Data'!E227&gt;0),'Control Sample Data'!E227,$B$1),"")</f>
        <v/>
      </c>
      <c r="R228" s="15" t="str">
        <f>IF(SUM('Control Sample Data'!F$3:F$98)&gt;10,IF(AND(ISNUMBER('Control Sample Data'!F227),'Control Sample Data'!F227&lt;$B$1,'Control Sample Data'!F227&gt;0),'Control Sample Data'!F227,$B$1),"")</f>
        <v/>
      </c>
      <c r="S228" s="15" t="str">
        <f>IF(SUM('Control Sample Data'!G$3:G$98)&gt;10,IF(AND(ISNUMBER('Control Sample Data'!G227),'Control Sample Data'!G227&lt;$B$1,'Control Sample Data'!G227&gt;0),'Control Sample Data'!G227,$B$1),"")</f>
        <v/>
      </c>
      <c r="T228" s="15" t="str">
        <f>IF(SUM('Control Sample Data'!H$3:H$98)&gt;10,IF(AND(ISNUMBER('Control Sample Data'!H227),'Control Sample Data'!H227&lt;$B$1,'Control Sample Data'!H227&gt;0),'Control Sample Data'!H227,$B$1),"")</f>
        <v/>
      </c>
      <c r="U228" s="15" t="str">
        <f>IF(SUM('Control Sample Data'!I$3:I$98)&gt;10,IF(AND(ISNUMBER('Control Sample Data'!I227),'Control Sample Data'!I227&lt;$B$1,'Control Sample Data'!I227&gt;0),'Control Sample Data'!I227,$B$1),"")</f>
        <v/>
      </c>
      <c r="V228" s="15" t="str">
        <f>IF(SUM('Control Sample Data'!J$3:J$98)&gt;10,IF(AND(ISNUMBER('Control Sample Data'!J227),'Control Sample Data'!J227&lt;$B$1,'Control Sample Data'!J227&gt;0),'Control Sample Data'!J227,$B$1),"")</f>
        <v/>
      </c>
      <c r="W228" s="15" t="str">
        <f>IF(SUM('Control Sample Data'!K$3:K$98)&gt;10,IF(AND(ISNUMBER('Control Sample Data'!K227),'Control Sample Data'!K227&lt;$B$1,'Control Sample Data'!K227&gt;0),'Control Sample Data'!K227,$B$1),"")</f>
        <v/>
      </c>
      <c r="X228" s="15" t="str">
        <f>IF(SUM('Control Sample Data'!L$3:L$98)&gt;10,IF(AND(ISNUMBER('Control Sample Data'!L227),'Control Sample Data'!L227&lt;$B$1,'Control Sample Data'!L227&gt;0),'Control Sample Data'!L227,$B$1),"")</f>
        <v/>
      </c>
      <c r="Y228" s="15" t="str">
        <f>IF(SUM('Control Sample Data'!M$3:M$98)&gt;10,IF(AND(ISNUMBER('Control Sample Data'!M227),'Control Sample Data'!M227&lt;$B$1,'Control Sample Data'!M227&gt;0),'Control Sample Data'!M227,$B$1),"")</f>
        <v/>
      </c>
      <c r="AT228" s="34" t="str">
        <f t="shared" ref="AT228:AT259" si="224">IF(ISERROR(D228-Z$218),"",D228-Z$218)</f>
        <v/>
      </c>
      <c r="AU228" s="34" t="str">
        <f t="shared" ref="AU228:AU259" si="225">IF(ISERROR(E228-AA$218),"",E228-AA$218)</f>
        <v/>
      </c>
      <c r="AV228" s="34" t="str">
        <f t="shared" ref="AV228:AV259" si="226">IF(ISERROR(F228-AB$218),"",F228-AB$218)</f>
        <v/>
      </c>
      <c r="AW228" s="34" t="str">
        <f t="shared" ref="AW228:AW259" si="227">IF(ISERROR(G228-AC$218),"",G228-AC$218)</f>
        <v/>
      </c>
      <c r="AX228" s="34" t="str">
        <f t="shared" ref="AX228:AX259" si="228">IF(ISERROR(H228-AD$218),"",H228-AD$218)</f>
        <v/>
      </c>
      <c r="AY228" s="34" t="str">
        <f t="shared" ref="AY228:AY259" si="229">IF(ISERROR(I228-AE$218),"",I228-AE$218)</f>
        <v/>
      </c>
      <c r="AZ228" s="34" t="str">
        <f t="shared" ref="AZ228:AZ259" si="230">IF(ISERROR(J228-AF$218),"",J228-AF$218)</f>
        <v/>
      </c>
      <c r="BA228" s="34" t="str">
        <f t="shared" ref="BA228:BA259" si="231">IF(ISERROR(K228-AG$218),"",K228-AG$218)</f>
        <v/>
      </c>
      <c r="BB228" s="34" t="str">
        <f t="shared" ref="BB228:BB259" si="232">IF(ISERROR(L228-AH$218),"",L228-AH$218)</f>
        <v/>
      </c>
      <c r="BC228" s="34" t="str">
        <f t="shared" ref="BC228:BC259" si="233">IF(ISERROR(M228-AI$218),"",M228-AI$218)</f>
        <v/>
      </c>
      <c r="BD228" s="34" t="str">
        <f t="shared" si="193"/>
        <v/>
      </c>
      <c r="BE228" s="34" t="str">
        <f t="shared" si="194"/>
        <v/>
      </c>
      <c r="BF228" s="34" t="str">
        <f t="shared" si="195"/>
        <v/>
      </c>
      <c r="BG228" s="34" t="str">
        <f t="shared" si="196"/>
        <v/>
      </c>
      <c r="BH228" s="34" t="str">
        <f t="shared" si="197"/>
        <v/>
      </c>
      <c r="BI228" s="34" t="str">
        <f t="shared" si="198"/>
        <v/>
      </c>
      <c r="BJ228" s="34" t="str">
        <f t="shared" si="199"/>
        <v/>
      </c>
      <c r="BK228" s="34" t="str">
        <f t="shared" si="200"/>
        <v/>
      </c>
      <c r="BL228" s="34" t="str">
        <f t="shared" si="201"/>
        <v/>
      </c>
      <c r="BM228" s="34" t="str">
        <f t="shared" si="202"/>
        <v/>
      </c>
      <c r="BN228" s="36" t="e">
        <f t="shared" ref="BN228:BN291" si="234">AVERAGE(AT228:BC228)</f>
        <v>#DIV/0!</v>
      </c>
      <c r="BO228" s="36" t="e">
        <f t="shared" ref="BO228:BO291" si="235">AVERAGE(BD228:BM228)</f>
        <v>#DIV/0!</v>
      </c>
      <c r="BP228" s="37" t="str">
        <f t="shared" si="203"/>
        <v/>
      </c>
      <c r="BQ228" s="37" t="str">
        <f t="shared" si="204"/>
        <v/>
      </c>
      <c r="BR228" s="37" t="str">
        <f t="shared" si="205"/>
        <v/>
      </c>
      <c r="BS228" s="37" t="str">
        <f t="shared" si="206"/>
        <v/>
      </c>
      <c r="BT228" s="37" t="str">
        <f t="shared" si="207"/>
        <v/>
      </c>
      <c r="BU228" s="37" t="str">
        <f t="shared" si="208"/>
        <v/>
      </c>
      <c r="BV228" s="37" t="str">
        <f t="shared" si="209"/>
        <v/>
      </c>
      <c r="BW228" s="37" t="str">
        <f t="shared" si="210"/>
        <v/>
      </c>
      <c r="BX228" s="37" t="str">
        <f t="shared" si="211"/>
        <v/>
      </c>
      <c r="BY228" s="37" t="str">
        <f t="shared" si="212"/>
        <v/>
      </c>
      <c r="BZ228" s="37" t="str">
        <f t="shared" si="213"/>
        <v/>
      </c>
      <c r="CA228" s="37" t="str">
        <f t="shared" si="214"/>
        <v/>
      </c>
      <c r="CB228" s="37" t="str">
        <f t="shared" si="215"/>
        <v/>
      </c>
      <c r="CC228" s="37" t="str">
        <f t="shared" si="216"/>
        <v/>
      </c>
      <c r="CD228" s="37" t="str">
        <f t="shared" si="217"/>
        <v/>
      </c>
      <c r="CE228" s="37" t="str">
        <f t="shared" si="218"/>
        <v/>
      </c>
      <c r="CF228" s="37" t="str">
        <f t="shared" si="219"/>
        <v/>
      </c>
      <c r="CG228" s="37" t="str">
        <f t="shared" si="220"/>
        <v/>
      </c>
      <c r="CH228" s="37" t="str">
        <f t="shared" si="221"/>
        <v/>
      </c>
      <c r="CI228" s="37" t="str">
        <f t="shared" si="222"/>
        <v/>
      </c>
    </row>
    <row r="229" spans="1:87">
      <c r="A229" s="16"/>
      <c r="B229" s="14" t="str">
        <f>'Gene Table'!D228</f>
        <v>NM_001713</v>
      </c>
      <c r="C229" s="14" t="s">
        <v>141</v>
      </c>
      <c r="D229" s="15" t="str">
        <f>IF(SUM('Test Sample Data'!D$3:D$98)&gt;10,IF(AND(ISNUMBER('Test Sample Data'!D228),'Test Sample Data'!D228&lt;$B$1,'Test Sample Data'!D228&gt;0),'Test Sample Data'!D228,$B$1),"")</f>
        <v/>
      </c>
      <c r="E229" s="15" t="str">
        <f>IF(SUM('Test Sample Data'!E$3:E$98)&gt;10,IF(AND(ISNUMBER('Test Sample Data'!E228),'Test Sample Data'!E228&lt;$B$1,'Test Sample Data'!E228&gt;0),'Test Sample Data'!E228,$B$1),"")</f>
        <v/>
      </c>
      <c r="F229" s="15" t="str">
        <f>IF(SUM('Test Sample Data'!F$3:F$98)&gt;10,IF(AND(ISNUMBER('Test Sample Data'!F228),'Test Sample Data'!F228&lt;$B$1,'Test Sample Data'!F228&gt;0),'Test Sample Data'!F228,$B$1),"")</f>
        <v/>
      </c>
      <c r="G229" s="15" t="str">
        <f>IF(SUM('Test Sample Data'!G$3:G$98)&gt;10,IF(AND(ISNUMBER('Test Sample Data'!G228),'Test Sample Data'!G228&lt;$B$1,'Test Sample Data'!G228&gt;0),'Test Sample Data'!G228,$B$1),"")</f>
        <v/>
      </c>
      <c r="H229" s="15" t="str">
        <f>IF(SUM('Test Sample Data'!H$3:H$98)&gt;10,IF(AND(ISNUMBER('Test Sample Data'!H228),'Test Sample Data'!H228&lt;$B$1,'Test Sample Data'!H228&gt;0),'Test Sample Data'!H228,$B$1),"")</f>
        <v/>
      </c>
      <c r="I229" s="15" t="str">
        <f>IF(SUM('Test Sample Data'!I$3:I$98)&gt;10,IF(AND(ISNUMBER('Test Sample Data'!I228),'Test Sample Data'!I228&lt;$B$1,'Test Sample Data'!I228&gt;0),'Test Sample Data'!I228,$B$1),"")</f>
        <v/>
      </c>
      <c r="J229" s="15" t="str">
        <f>IF(SUM('Test Sample Data'!J$3:J$98)&gt;10,IF(AND(ISNUMBER('Test Sample Data'!J228),'Test Sample Data'!J228&lt;$B$1,'Test Sample Data'!J228&gt;0),'Test Sample Data'!J228,$B$1),"")</f>
        <v/>
      </c>
      <c r="K229" s="15" t="str">
        <f>IF(SUM('Test Sample Data'!K$3:K$98)&gt;10,IF(AND(ISNUMBER('Test Sample Data'!K228),'Test Sample Data'!K228&lt;$B$1,'Test Sample Data'!K228&gt;0),'Test Sample Data'!K228,$B$1),"")</f>
        <v/>
      </c>
      <c r="L229" s="15" t="str">
        <f>IF(SUM('Test Sample Data'!L$3:L$98)&gt;10,IF(AND(ISNUMBER('Test Sample Data'!L228),'Test Sample Data'!L228&lt;$B$1,'Test Sample Data'!L228&gt;0),'Test Sample Data'!L228,$B$1),"")</f>
        <v/>
      </c>
      <c r="M229" s="15" t="str">
        <f>IF(SUM('Test Sample Data'!M$3:M$98)&gt;10,IF(AND(ISNUMBER('Test Sample Data'!M228),'Test Sample Data'!M228&lt;$B$1,'Test Sample Data'!M228&gt;0),'Test Sample Data'!M228,$B$1),"")</f>
        <v/>
      </c>
      <c r="N229" s="15" t="str">
        <f>'Gene Table'!D228</f>
        <v>NM_001713</v>
      </c>
      <c r="O229" s="14" t="s">
        <v>141</v>
      </c>
      <c r="P229" s="15" t="str">
        <f>IF(SUM('Control Sample Data'!D$3:D$98)&gt;10,IF(AND(ISNUMBER('Control Sample Data'!D228),'Control Sample Data'!D228&lt;$B$1,'Control Sample Data'!D228&gt;0),'Control Sample Data'!D228,$B$1),"")</f>
        <v/>
      </c>
      <c r="Q229" s="15" t="str">
        <f>IF(SUM('Control Sample Data'!E$3:E$98)&gt;10,IF(AND(ISNUMBER('Control Sample Data'!E228),'Control Sample Data'!E228&lt;$B$1,'Control Sample Data'!E228&gt;0),'Control Sample Data'!E228,$B$1),"")</f>
        <v/>
      </c>
      <c r="R229" s="15" t="str">
        <f>IF(SUM('Control Sample Data'!F$3:F$98)&gt;10,IF(AND(ISNUMBER('Control Sample Data'!F228),'Control Sample Data'!F228&lt;$B$1,'Control Sample Data'!F228&gt;0),'Control Sample Data'!F228,$B$1),"")</f>
        <v/>
      </c>
      <c r="S229" s="15" t="str">
        <f>IF(SUM('Control Sample Data'!G$3:G$98)&gt;10,IF(AND(ISNUMBER('Control Sample Data'!G228),'Control Sample Data'!G228&lt;$B$1,'Control Sample Data'!G228&gt;0),'Control Sample Data'!G228,$B$1),"")</f>
        <v/>
      </c>
      <c r="T229" s="15" t="str">
        <f>IF(SUM('Control Sample Data'!H$3:H$98)&gt;10,IF(AND(ISNUMBER('Control Sample Data'!H228),'Control Sample Data'!H228&lt;$B$1,'Control Sample Data'!H228&gt;0),'Control Sample Data'!H228,$B$1),"")</f>
        <v/>
      </c>
      <c r="U229" s="15" t="str">
        <f>IF(SUM('Control Sample Data'!I$3:I$98)&gt;10,IF(AND(ISNUMBER('Control Sample Data'!I228),'Control Sample Data'!I228&lt;$B$1,'Control Sample Data'!I228&gt;0),'Control Sample Data'!I228,$B$1),"")</f>
        <v/>
      </c>
      <c r="V229" s="15" t="str">
        <f>IF(SUM('Control Sample Data'!J$3:J$98)&gt;10,IF(AND(ISNUMBER('Control Sample Data'!J228),'Control Sample Data'!J228&lt;$B$1,'Control Sample Data'!J228&gt;0),'Control Sample Data'!J228,$B$1),"")</f>
        <v/>
      </c>
      <c r="W229" s="15" t="str">
        <f>IF(SUM('Control Sample Data'!K$3:K$98)&gt;10,IF(AND(ISNUMBER('Control Sample Data'!K228),'Control Sample Data'!K228&lt;$B$1,'Control Sample Data'!K228&gt;0),'Control Sample Data'!K228,$B$1),"")</f>
        <v/>
      </c>
      <c r="X229" s="15" t="str">
        <f>IF(SUM('Control Sample Data'!L$3:L$98)&gt;10,IF(AND(ISNUMBER('Control Sample Data'!L228),'Control Sample Data'!L228&lt;$B$1,'Control Sample Data'!L228&gt;0),'Control Sample Data'!L228,$B$1),"")</f>
        <v/>
      </c>
      <c r="Y229" s="15" t="str">
        <f>IF(SUM('Control Sample Data'!M$3:M$98)&gt;10,IF(AND(ISNUMBER('Control Sample Data'!M228),'Control Sample Data'!M228&lt;$B$1,'Control Sample Data'!M228&gt;0),'Control Sample Data'!M228,$B$1),"")</f>
        <v/>
      </c>
      <c r="AT229" s="34" t="str">
        <f t="shared" si="224"/>
        <v/>
      </c>
      <c r="AU229" s="34" t="str">
        <f t="shared" si="225"/>
        <v/>
      </c>
      <c r="AV229" s="34" t="str">
        <f t="shared" si="226"/>
        <v/>
      </c>
      <c r="AW229" s="34" t="str">
        <f t="shared" si="227"/>
        <v/>
      </c>
      <c r="AX229" s="34" t="str">
        <f t="shared" si="228"/>
        <v/>
      </c>
      <c r="AY229" s="34" t="str">
        <f t="shared" si="229"/>
        <v/>
      </c>
      <c r="AZ229" s="34" t="str">
        <f t="shared" si="230"/>
        <v/>
      </c>
      <c r="BA229" s="34" t="str">
        <f t="shared" si="231"/>
        <v/>
      </c>
      <c r="BB229" s="34" t="str">
        <f t="shared" si="232"/>
        <v/>
      </c>
      <c r="BC229" s="34" t="str">
        <f t="shared" si="233"/>
        <v/>
      </c>
      <c r="BD229" s="34" t="str">
        <f t="shared" si="193"/>
        <v/>
      </c>
      <c r="BE229" s="34" t="str">
        <f t="shared" si="194"/>
        <v/>
      </c>
      <c r="BF229" s="34" t="str">
        <f t="shared" si="195"/>
        <v/>
      </c>
      <c r="BG229" s="34" t="str">
        <f t="shared" si="196"/>
        <v/>
      </c>
      <c r="BH229" s="34" t="str">
        <f t="shared" si="197"/>
        <v/>
      </c>
      <c r="BI229" s="34" t="str">
        <f t="shared" si="198"/>
        <v/>
      </c>
      <c r="BJ229" s="34" t="str">
        <f t="shared" si="199"/>
        <v/>
      </c>
      <c r="BK229" s="34" t="str">
        <f t="shared" si="200"/>
        <v/>
      </c>
      <c r="BL229" s="34" t="str">
        <f t="shared" si="201"/>
        <v/>
      </c>
      <c r="BM229" s="34" t="str">
        <f t="shared" si="202"/>
        <v/>
      </c>
      <c r="BN229" s="36" t="e">
        <f t="shared" si="234"/>
        <v>#DIV/0!</v>
      </c>
      <c r="BO229" s="36" t="e">
        <f t="shared" si="235"/>
        <v>#DIV/0!</v>
      </c>
      <c r="BP229" s="37" t="str">
        <f t="shared" si="203"/>
        <v/>
      </c>
      <c r="BQ229" s="37" t="str">
        <f t="shared" si="204"/>
        <v/>
      </c>
      <c r="BR229" s="37" t="str">
        <f t="shared" si="205"/>
        <v/>
      </c>
      <c r="BS229" s="37" t="str">
        <f t="shared" si="206"/>
        <v/>
      </c>
      <c r="BT229" s="37" t="str">
        <f t="shared" si="207"/>
        <v/>
      </c>
      <c r="BU229" s="37" t="str">
        <f t="shared" si="208"/>
        <v/>
      </c>
      <c r="BV229" s="37" t="str">
        <f t="shared" si="209"/>
        <v/>
      </c>
      <c r="BW229" s="37" t="str">
        <f t="shared" si="210"/>
        <v/>
      </c>
      <c r="BX229" s="37" t="str">
        <f t="shared" si="211"/>
        <v/>
      </c>
      <c r="BY229" s="37" t="str">
        <f t="shared" si="212"/>
        <v/>
      </c>
      <c r="BZ229" s="37" t="str">
        <f t="shared" si="213"/>
        <v/>
      </c>
      <c r="CA229" s="37" t="str">
        <f t="shared" si="214"/>
        <v/>
      </c>
      <c r="CB229" s="37" t="str">
        <f t="shared" si="215"/>
        <v/>
      </c>
      <c r="CC229" s="37" t="str">
        <f t="shared" si="216"/>
        <v/>
      </c>
      <c r="CD229" s="37" t="str">
        <f t="shared" si="217"/>
        <v/>
      </c>
      <c r="CE229" s="37" t="str">
        <f t="shared" si="218"/>
        <v/>
      </c>
      <c r="CF229" s="37" t="str">
        <f t="shared" si="219"/>
        <v/>
      </c>
      <c r="CG229" s="37" t="str">
        <f t="shared" si="220"/>
        <v/>
      </c>
      <c r="CH229" s="37" t="str">
        <f t="shared" si="221"/>
        <v/>
      </c>
      <c r="CI229" s="37" t="str">
        <f t="shared" si="222"/>
        <v/>
      </c>
    </row>
    <row r="230" spans="1:87">
      <c r="A230" s="16"/>
      <c r="B230" s="14" t="str">
        <f>'Gene Table'!D229</f>
        <v>NM_002985</v>
      </c>
      <c r="C230" s="14" t="s">
        <v>145</v>
      </c>
      <c r="D230" s="15" t="str">
        <f>IF(SUM('Test Sample Data'!D$3:D$98)&gt;10,IF(AND(ISNUMBER('Test Sample Data'!D229),'Test Sample Data'!D229&lt;$B$1,'Test Sample Data'!D229&gt;0),'Test Sample Data'!D229,$B$1),"")</f>
        <v/>
      </c>
      <c r="E230" s="15" t="str">
        <f>IF(SUM('Test Sample Data'!E$3:E$98)&gt;10,IF(AND(ISNUMBER('Test Sample Data'!E229),'Test Sample Data'!E229&lt;$B$1,'Test Sample Data'!E229&gt;0),'Test Sample Data'!E229,$B$1),"")</f>
        <v/>
      </c>
      <c r="F230" s="15" t="str">
        <f>IF(SUM('Test Sample Data'!F$3:F$98)&gt;10,IF(AND(ISNUMBER('Test Sample Data'!F229),'Test Sample Data'!F229&lt;$B$1,'Test Sample Data'!F229&gt;0),'Test Sample Data'!F229,$B$1),"")</f>
        <v/>
      </c>
      <c r="G230" s="15" t="str">
        <f>IF(SUM('Test Sample Data'!G$3:G$98)&gt;10,IF(AND(ISNUMBER('Test Sample Data'!G229),'Test Sample Data'!G229&lt;$B$1,'Test Sample Data'!G229&gt;0),'Test Sample Data'!G229,$B$1),"")</f>
        <v/>
      </c>
      <c r="H230" s="15" t="str">
        <f>IF(SUM('Test Sample Data'!H$3:H$98)&gt;10,IF(AND(ISNUMBER('Test Sample Data'!H229),'Test Sample Data'!H229&lt;$B$1,'Test Sample Data'!H229&gt;0),'Test Sample Data'!H229,$B$1),"")</f>
        <v/>
      </c>
      <c r="I230" s="15" t="str">
        <f>IF(SUM('Test Sample Data'!I$3:I$98)&gt;10,IF(AND(ISNUMBER('Test Sample Data'!I229),'Test Sample Data'!I229&lt;$B$1,'Test Sample Data'!I229&gt;0),'Test Sample Data'!I229,$B$1),"")</f>
        <v/>
      </c>
      <c r="J230" s="15" t="str">
        <f>IF(SUM('Test Sample Data'!J$3:J$98)&gt;10,IF(AND(ISNUMBER('Test Sample Data'!J229),'Test Sample Data'!J229&lt;$B$1,'Test Sample Data'!J229&gt;0),'Test Sample Data'!J229,$B$1),"")</f>
        <v/>
      </c>
      <c r="K230" s="15" t="str">
        <f>IF(SUM('Test Sample Data'!K$3:K$98)&gt;10,IF(AND(ISNUMBER('Test Sample Data'!K229),'Test Sample Data'!K229&lt;$B$1,'Test Sample Data'!K229&gt;0),'Test Sample Data'!K229,$B$1),"")</f>
        <v/>
      </c>
      <c r="L230" s="15" t="str">
        <f>IF(SUM('Test Sample Data'!L$3:L$98)&gt;10,IF(AND(ISNUMBER('Test Sample Data'!L229),'Test Sample Data'!L229&lt;$B$1,'Test Sample Data'!L229&gt;0),'Test Sample Data'!L229,$B$1),"")</f>
        <v/>
      </c>
      <c r="M230" s="15" t="str">
        <f>IF(SUM('Test Sample Data'!M$3:M$98)&gt;10,IF(AND(ISNUMBER('Test Sample Data'!M229),'Test Sample Data'!M229&lt;$B$1,'Test Sample Data'!M229&gt;0),'Test Sample Data'!M229,$B$1),"")</f>
        <v/>
      </c>
      <c r="N230" s="15" t="str">
        <f>'Gene Table'!D229</f>
        <v>NM_002985</v>
      </c>
      <c r="O230" s="14" t="s">
        <v>145</v>
      </c>
      <c r="P230" s="15" t="str">
        <f>IF(SUM('Control Sample Data'!D$3:D$98)&gt;10,IF(AND(ISNUMBER('Control Sample Data'!D229),'Control Sample Data'!D229&lt;$B$1,'Control Sample Data'!D229&gt;0),'Control Sample Data'!D229,$B$1),"")</f>
        <v/>
      </c>
      <c r="Q230" s="15" t="str">
        <f>IF(SUM('Control Sample Data'!E$3:E$98)&gt;10,IF(AND(ISNUMBER('Control Sample Data'!E229),'Control Sample Data'!E229&lt;$B$1,'Control Sample Data'!E229&gt;0),'Control Sample Data'!E229,$B$1),"")</f>
        <v/>
      </c>
      <c r="R230" s="15" t="str">
        <f>IF(SUM('Control Sample Data'!F$3:F$98)&gt;10,IF(AND(ISNUMBER('Control Sample Data'!F229),'Control Sample Data'!F229&lt;$B$1,'Control Sample Data'!F229&gt;0),'Control Sample Data'!F229,$B$1),"")</f>
        <v/>
      </c>
      <c r="S230" s="15" t="str">
        <f>IF(SUM('Control Sample Data'!G$3:G$98)&gt;10,IF(AND(ISNUMBER('Control Sample Data'!G229),'Control Sample Data'!G229&lt;$B$1,'Control Sample Data'!G229&gt;0),'Control Sample Data'!G229,$B$1),"")</f>
        <v/>
      </c>
      <c r="T230" s="15" t="str">
        <f>IF(SUM('Control Sample Data'!H$3:H$98)&gt;10,IF(AND(ISNUMBER('Control Sample Data'!H229),'Control Sample Data'!H229&lt;$B$1,'Control Sample Data'!H229&gt;0),'Control Sample Data'!H229,$B$1),"")</f>
        <v/>
      </c>
      <c r="U230" s="15" t="str">
        <f>IF(SUM('Control Sample Data'!I$3:I$98)&gt;10,IF(AND(ISNUMBER('Control Sample Data'!I229),'Control Sample Data'!I229&lt;$B$1,'Control Sample Data'!I229&gt;0),'Control Sample Data'!I229,$B$1),"")</f>
        <v/>
      </c>
      <c r="V230" s="15" t="str">
        <f>IF(SUM('Control Sample Data'!J$3:J$98)&gt;10,IF(AND(ISNUMBER('Control Sample Data'!J229),'Control Sample Data'!J229&lt;$B$1,'Control Sample Data'!J229&gt;0),'Control Sample Data'!J229,$B$1),"")</f>
        <v/>
      </c>
      <c r="W230" s="15" t="str">
        <f>IF(SUM('Control Sample Data'!K$3:K$98)&gt;10,IF(AND(ISNUMBER('Control Sample Data'!K229),'Control Sample Data'!K229&lt;$B$1,'Control Sample Data'!K229&gt;0),'Control Sample Data'!K229,$B$1),"")</f>
        <v/>
      </c>
      <c r="X230" s="15" t="str">
        <f>IF(SUM('Control Sample Data'!L$3:L$98)&gt;10,IF(AND(ISNUMBER('Control Sample Data'!L229),'Control Sample Data'!L229&lt;$B$1,'Control Sample Data'!L229&gt;0),'Control Sample Data'!L229,$B$1),"")</f>
        <v/>
      </c>
      <c r="Y230" s="15" t="str">
        <f>IF(SUM('Control Sample Data'!M$3:M$98)&gt;10,IF(AND(ISNUMBER('Control Sample Data'!M229),'Control Sample Data'!M229&lt;$B$1,'Control Sample Data'!M229&gt;0),'Control Sample Data'!M229,$B$1),"")</f>
        <v/>
      </c>
      <c r="AT230" s="34" t="str">
        <f t="shared" si="224"/>
        <v/>
      </c>
      <c r="AU230" s="34" t="str">
        <f t="shared" si="225"/>
        <v/>
      </c>
      <c r="AV230" s="34" t="str">
        <f t="shared" si="226"/>
        <v/>
      </c>
      <c r="AW230" s="34" t="str">
        <f t="shared" si="227"/>
        <v/>
      </c>
      <c r="AX230" s="34" t="str">
        <f t="shared" si="228"/>
        <v/>
      </c>
      <c r="AY230" s="34" t="str">
        <f t="shared" si="229"/>
        <v/>
      </c>
      <c r="AZ230" s="34" t="str">
        <f t="shared" si="230"/>
        <v/>
      </c>
      <c r="BA230" s="34" t="str">
        <f t="shared" si="231"/>
        <v/>
      </c>
      <c r="BB230" s="34" t="str">
        <f t="shared" si="232"/>
        <v/>
      </c>
      <c r="BC230" s="34" t="str">
        <f t="shared" si="233"/>
        <v/>
      </c>
      <c r="BD230" s="34" t="str">
        <f t="shared" si="193"/>
        <v/>
      </c>
      <c r="BE230" s="34" t="str">
        <f t="shared" si="194"/>
        <v/>
      </c>
      <c r="BF230" s="34" t="str">
        <f t="shared" si="195"/>
        <v/>
      </c>
      <c r="BG230" s="34" t="str">
        <f t="shared" si="196"/>
        <v/>
      </c>
      <c r="BH230" s="34" t="str">
        <f t="shared" si="197"/>
        <v/>
      </c>
      <c r="BI230" s="34" t="str">
        <f t="shared" si="198"/>
        <v/>
      </c>
      <c r="BJ230" s="34" t="str">
        <f t="shared" si="199"/>
        <v/>
      </c>
      <c r="BK230" s="34" t="str">
        <f t="shared" si="200"/>
        <v/>
      </c>
      <c r="BL230" s="34" t="str">
        <f t="shared" si="201"/>
        <v/>
      </c>
      <c r="BM230" s="34" t="str">
        <f t="shared" si="202"/>
        <v/>
      </c>
      <c r="BN230" s="36" t="e">
        <f t="shared" si="234"/>
        <v>#DIV/0!</v>
      </c>
      <c r="BO230" s="36" t="e">
        <f t="shared" si="235"/>
        <v>#DIV/0!</v>
      </c>
      <c r="BP230" s="37" t="str">
        <f t="shared" si="203"/>
        <v/>
      </c>
      <c r="BQ230" s="37" t="str">
        <f t="shared" si="204"/>
        <v/>
      </c>
      <c r="BR230" s="37" t="str">
        <f t="shared" si="205"/>
        <v/>
      </c>
      <c r="BS230" s="37" t="str">
        <f t="shared" si="206"/>
        <v/>
      </c>
      <c r="BT230" s="37" t="str">
        <f t="shared" si="207"/>
        <v/>
      </c>
      <c r="BU230" s="37" t="str">
        <f t="shared" si="208"/>
        <v/>
      </c>
      <c r="BV230" s="37" t="str">
        <f t="shared" si="209"/>
        <v/>
      </c>
      <c r="BW230" s="37" t="str">
        <f t="shared" si="210"/>
        <v/>
      </c>
      <c r="BX230" s="37" t="str">
        <f t="shared" si="211"/>
        <v/>
      </c>
      <c r="BY230" s="37" t="str">
        <f t="shared" si="212"/>
        <v/>
      </c>
      <c r="BZ230" s="37" t="str">
        <f t="shared" si="213"/>
        <v/>
      </c>
      <c r="CA230" s="37" t="str">
        <f t="shared" si="214"/>
        <v/>
      </c>
      <c r="CB230" s="37" t="str">
        <f t="shared" si="215"/>
        <v/>
      </c>
      <c r="CC230" s="37" t="str">
        <f t="shared" si="216"/>
        <v/>
      </c>
      <c r="CD230" s="37" t="str">
        <f t="shared" si="217"/>
        <v/>
      </c>
      <c r="CE230" s="37" t="str">
        <f t="shared" si="218"/>
        <v/>
      </c>
      <c r="CF230" s="37" t="str">
        <f t="shared" si="219"/>
        <v/>
      </c>
      <c r="CG230" s="37" t="str">
        <f t="shared" si="220"/>
        <v/>
      </c>
      <c r="CH230" s="37" t="str">
        <f t="shared" si="221"/>
        <v/>
      </c>
      <c r="CI230" s="37" t="str">
        <f t="shared" si="222"/>
        <v/>
      </c>
    </row>
    <row r="231" spans="1:87">
      <c r="A231" s="16"/>
      <c r="B231" s="14" t="str">
        <f>'Gene Table'!D230</f>
        <v>NM_021976</v>
      </c>
      <c r="C231" s="14" t="s">
        <v>149</v>
      </c>
      <c r="D231" s="15" t="str">
        <f>IF(SUM('Test Sample Data'!D$3:D$98)&gt;10,IF(AND(ISNUMBER('Test Sample Data'!D230),'Test Sample Data'!D230&lt;$B$1,'Test Sample Data'!D230&gt;0),'Test Sample Data'!D230,$B$1),"")</f>
        <v/>
      </c>
      <c r="E231" s="15" t="str">
        <f>IF(SUM('Test Sample Data'!E$3:E$98)&gt;10,IF(AND(ISNUMBER('Test Sample Data'!E230),'Test Sample Data'!E230&lt;$B$1,'Test Sample Data'!E230&gt;0),'Test Sample Data'!E230,$B$1),"")</f>
        <v/>
      </c>
      <c r="F231" s="15" t="str">
        <f>IF(SUM('Test Sample Data'!F$3:F$98)&gt;10,IF(AND(ISNUMBER('Test Sample Data'!F230),'Test Sample Data'!F230&lt;$B$1,'Test Sample Data'!F230&gt;0),'Test Sample Data'!F230,$B$1),"")</f>
        <v/>
      </c>
      <c r="G231" s="15" t="str">
        <f>IF(SUM('Test Sample Data'!G$3:G$98)&gt;10,IF(AND(ISNUMBER('Test Sample Data'!G230),'Test Sample Data'!G230&lt;$B$1,'Test Sample Data'!G230&gt;0),'Test Sample Data'!G230,$B$1),"")</f>
        <v/>
      </c>
      <c r="H231" s="15" t="str">
        <f>IF(SUM('Test Sample Data'!H$3:H$98)&gt;10,IF(AND(ISNUMBER('Test Sample Data'!H230),'Test Sample Data'!H230&lt;$B$1,'Test Sample Data'!H230&gt;0),'Test Sample Data'!H230,$B$1),"")</f>
        <v/>
      </c>
      <c r="I231" s="15" t="str">
        <f>IF(SUM('Test Sample Data'!I$3:I$98)&gt;10,IF(AND(ISNUMBER('Test Sample Data'!I230),'Test Sample Data'!I230&lt;$B$1,'Test Sample Data'!I230&gt;0),'Test Sample Data'!I230,$B$1),"")</f>
        <v/>
      </c>
      <c r="J231" s="15" t="str">
        <f>IF(SUM('Test Sample Data'!J$3:J$98)&gt;10,IF(AND(ISNUMBER('Test Sample Data'!J230),'Test Sample Data'!J230&lt;$B$1,'Test Sample Data'!J230&gt;0),'Test Sample Data'!J230,$B$1),"")</f>
        <v/>
      </c>
      <c r="K231" s="15" t="str">
        <f>IF(SUM('Test Sample Data'!K$3:K$98)&gt;10,IF(AND(ISNUMBER('Test Sample Data'!K230),'Test Sample Data'!K230&lt;$B$1,'Test Sample Data'!K230&gt;0),'Test Sample Data'!K230,$B$1),"")</f>
        <v/>
      </c>
      <c r="L231" s="15" t="str">
        <f>IF(SUM('Test Sample Data'!L$3:L$98)&gt;10,IF(AND(ISNUMBER('Test Sample Data'!L230),'Test Sample Data'!L230&lt;$B$1,'Test Sample Data'!L230&gt;0),'Test Sample Data'!L230,$B$1),"")</f>
        <v/>
      </c>
      <c r="M231" s="15" t="str">
        <f>IF(SUM('Test Sample Data'!M$3:M$98)&gt;10,IF(AND(ISNUMBER('Test Sample Data'!M230),'Test Sample Data'!M230&lt;$B$1,'Test Sample Data'!M230&gt;0),'Test Sample Data'!M230,$B$1),"")</f>
        <v/>
      </c>
      <c r="N231" s="15" t="str">
        <f>'Gene Table'!D230</f>
        <v>NM_021976</v>
      </c>
      <c r="O231" s="14" t="s">
        <v>149</v>
      </c>
      <c r="P231" s="15" t="str">
        <f>IF(SUM('Control Sample Data'!D$3:D$98)&gt;10,IF(AND(ISNUMBER('Control Sample Data'!D230),'Control Sample Data'!D230&lt;$B$1,'Control Sample Data'!D230&gt;0),'Control Sample Data'!D230,$B$1),"")</f>
        <v/>
      </c>
      <c r="Q231" s="15" t="str">
        <f>IF(SUM('Control Sample Data'!E$3:E$98)&gt;10,IF(AND(ISNUMBER('Control Sample Data'!E230),'Control Sample Data'!E230&lt;$B$1,'Control Sample Data'!E230&gt;0),'Control Sample Data'!E230,$B$1),"")</f>
        <v/>
      </c>
      <c r="R231" s="15" t="str">
        <f>IF(SUM('Control Sample Data'!F$3:F$98)&gt;10,IF(AND(ISNUMBER('Control Sample Data'!F230),'Control Sample Data'!F230&lt;$B$1,'Control Sample Data'!F230&gt;0),'Control Sample Data'!F230,$B$1),"")</f>
        <v/>
      </c>
      <c r="S231" s="15" t="str">
        <f>IF(SUM('Control Sample Data'!G$3:G$98)&gt;10,IF(AND(ISNUMBER('Control Sample Data'!G230),'Control Sample Data'!G230&lt;$B$1,'Control Sample Data'!G230&gt;0),'Control Sample Data'!G230,$B$1),"")</f>
        <v/>
      </c>
      <c r="T231" s="15" t="str">
        <f>IF(SUM('Control Sample Data'!H$3:H$98)&gt;10,IF(AND(ISNUMBER('Control Sample Data'!H230),'Control Sample Data'!H230&lt;$B$1,'Control Sample Data'!H230&gt;0),'Control Sample Data'!H230,$B$1),"")</f>
        <v/>
      </c>
      <c r="U231" s="15" t="str">
        <f>IF(SUM('Control Sample Data'!I$3:I$98)&gt;10,IF(AND(ISNUMBER('Control Sample Data'!I230),'Control Sample Data'!I230&lt;$B$1,'Control Sample Data'!I230&gt;0),'Control Sample Data'!I230,$B$1),"")</f>
        <v/>
      </c>
      <c r="V231" s="15" t="str">
        <f>IF(SUM('Control Sample Data'!J$3:J$98)&gt;10,IF(AND(ISNUMBER('Control Sample Data'!J230),'Control Sample Data'!J230&lt;$B$1,'Control Sample Data'!J230&gt;0),'Control Sample Data'!J230,$B$1),"")</f>
        <v/>
      </c>
      <c r="W231" s="15" t="str">
        <f>IF(SUM('Control Sample Data'!K$3:K$98)&gt;10,IF(AND(ISNUMBER('Control Sample Data'!K230),'Control Sample Data'!K230&lt;$B$1,'Control Sample Data'!K230&gt;0),'Control Sample Data'!K230,$B$1),"")</f>
        <v/>
      </c>
      <c r="X231" s="15" t="str">
        <f>IF(SUM('Control Sample Data'!L$3:L$98)&gt;10,IF(AND(ISNUMBER('Control Sample Data'!L230),'Control Sample Data'!L230&lt;$B$1,'Control Sample Data'!L230&gt;0),'Control Sample Data'!L230,$B$1),"")</f>
        <v/>
      </c>
      <c r="Y231" s="15" t="str">
        <f>IF(SUM('Control Sample Data'!M$3:M$98)&gt;10,IF(AND(ISNUMBER('Control Sample Data'!M230),'Control Sample Data'!M230&lt;$B$1,'Control Sample Data'!M230&gt;0),'Control Sample Data'!M230,$B$1),"")</f>
        <v/>
      </c>
      <c r="AT231" s="34" t="str">
        <f t="shared" si="224"/>
        <v/>
      </c>
      <c r="AU231" s="34" t="str">
        <f t="shared" si="225"/>
        <v/>
      </c>
      <c r="AV231" s="34" t="str">
        <f t="shared" si="226"/>
        <v/>
      </c>
      <c r="AW231" s="34" t="str">
        <f t="shared" si="227"/>
        <v/>
      </c>
      <c r="AX231" s="34" t="str">
        <f t="shared" si="228"/>
        <v/>
      </c>
      <c r="AY231" s="34" t="str">
        <f t="shared" si="229"/>
        <v/>
      </c>
      <c r="AZ231" s="34" t="str">
        <f t="shared" si="230"/>
        <v/>
      </c>
      <c r="BA231" s="34" t="str">
        <f t="shared" si="231"/>
        <v/>
      </c>
      <c r="BB231" s="34" t="str">
        <f t="shared" si="232"/>
        <v/>
      </c>
      <c r="BC231" s="34" t="str">
        <f t="shared" si="233"/>
        <v/>
      </c>
      <c r="BD231" s="34" t="str">
        <f t="shared" si="193"/>
        <v/>
      </c>
      <c r="BE231" s="34" t="str">
        <f t="shared" si="194"/>
        <v/>
      </c>
      <c r="BF231" s="34" t="str">
        <f t="shared" si="195"/>
        <v/>
      </c>
      <c r="BG231" s="34" t="str">
        <f t="shared" si="196"/>
        <v/>
      </c>
      <c r="BH231" s="34" t="str">
        <f t="shared" si="197"/>
        <v/>
      </c>
      <c r="BI231" s="34" t="str">
        <f t="shared" si="198"/>
        <v/>
      </c>
      <c r="BJ231" s="34" t="str">
        <f t="shared" si="199"/>
        <v/>
      </c>
      <c r="BK231" s="34" t="str">
        <f t="shared" si="200"/>
        <v/>
      </c>
      <c r="BL231" s="34" t="str">
        <f t="shared" si="201"/>
        <v/>
      </c>
      <c r="BM231" s="34" t="str">
        <f t="shared" si="202"/>
        <v/>
      </c>
      <c r="BN231" s="36" t="e">
        <f t="shared" si="234"/>
        <v>#DIV/0!</v>
      </c>
      <c r="BO231" s="36" t="e">
        <f t="shared" si="235"/>
        <v>#DIV/0!</v>
      </c>
      <c r="BP231" s="37" t="str">
        <f t="shared" si="203"/>
        <v/>
      </c>
      <c r="BQ231" s="37" t="str">
        <f t="shared" si="204"/>
        <v/>
      </c>
      <c r="BR231" s="37" t="str">
        <f t="shared" si="205"/>
        <v/>
      </c>
      <c r="BS231" s="37" t="str">
        <f t="shared" si="206"/>
        <v/>
      </c>
      <c r="BT231" s="37" t="str">
        <f t="shared" si="207"/>
        <v/>
      </c>
      <c r="BU231" s="37" t="str">
        <f t="shared" si="208"/>
        <v/>
      </c>
      <c r="BV231" s="37" t="str">
        <f t="shared" si="209"/>
        <v/>
      </c>
      <c r="BW231" s="37" t="str">
        <f t="shared" si="210"/>
        <v/>
      </c>
      <c r="BX231" s="37" t="str">
        <f t="shared" si="211"/>
        <v/>
      </c>
      <c r="BY231" s="37" t="str">
        <f t="shared" si="212"/>
        <v/>
      </c>
      <c r="BZ231" s="37" t="str">
        <f t="shared" si="213"/>
        <v/>
      </c>
      <c r="CA231" s="37" t="str">
        <f t="shared" si="214"/>
        <v/>
      </c>
      <c r="CB231" s="37" t="str">
        <f t="shared" si="215"/>
        <v/>
      </c>
      <c r="CC231" s="37" t="str">
        <f t="shared" si="216"/>
        <v/>
      </c>
      <c r="CD231" s="37" t="str">
        <f t="shared" si="217"/>
        <v/>
      </c>
      <c r="CE231" s="37" t="str">
        <f t="shared" si="218"/>
        <v/>
      </c>
      <c r="CF231" s="37" t="str">
        <f t="shared" si="219"/>
        <v/>
      </c>
      <c r="CG231" s="37" t="str">
        <f t="shared" si="220"/>
        <v/>
      </c>
      <c r="CH231" s="37" t="str">
        <f t="shared" si="221"/>
        <v/>
      </c>
      <c r="CI231" s="37" t="str">
        <f t="shared" si="222"/>
        <v/>
      </c>
    </row>
    <row r="232" spans="1:87">
      <c r="A232" s="16"/>
      <c r="B232" s="14" t="str">
        <f>'Gene Table'!D231</f>
        <v>NM_002957</v>
      </c>
      <c r="C232" s="14" t="s">
        <v>153</v>
      </c>
      <c r="D232" s="15" t="str">
        <f>IF(SUM('Test Sample Data'!D$3:D$98)&gt;10,IF(AND(ISNUMBER('Test Sample Data'!D231),'Test Sample Data'!D231&lt;$B$1,'Test Sample Data'!D231&gt;0),'Test Sample Data'!D231,$B$1),"")</f>
        <v/>
      </c>
      <c r="E232" s="15" t="str">
        <f>IF(SUM('Test Sample Data'!E$3:E$98)&gt;10,IF(AND(ISNUMBER('Test Sample Data'!E231),'Test Sample Data'!E231&lt;$B$1,'Test Sample Data'!E231&gt;0),'Test Sample Data'!E231,$B$1),"")</f>
        <v/>
      </c>
      <c r="F232" s="15" t="str">
        <f>IF(SUM('Test Sample Data'!F$3:F$98)&gt;10,IF(AND(ISNUMBER('Test Sample Data'!F231),'Test Sample Data'!F231&lt;$B$1,'Test Sample Data'!F231&gt;0),'Test Sample Data'!F231,$B$1),"")</f>
        <v/>
      </c>
      <c r="G232" s="15" t="str">
        <f>IF(SUM('Test Sample Data'!G$3:G$98)&gt;10,IF(AND(ISNUMBER('Test Sample Data'!G231),'Test Sample Data'!G231&lt;$B$1,'Test Sample Data'!G231&gt;0),'Test Sample Data'!G231,$B$1),"")</f>
        <v/>
      </c>
      <c r="H232" s="15" t="str">
        <f>IF(SUM('Test Sample Data'!H$3:H$98)&gt;10,IF(AND(ISNUMBER('Test Sample Data'!H231),'Test Sample Data'!H231&lt;$B$1,'Test Sample Data'!H231&gt;0),'Test Sample Data'!H231,$B$1),"")</f>
        <v/>
      </c>
      <c r="I232" s="15" t="str">
        <f>IF(SUM('Test Sample Data'!I$3:I$98)&gt;10,IF(AND(ISNUMBER('Test Sample Data'!I231),'Test Sample Data'!I231&lt;$B$1,'Test Sample Data'!I231&gt;0),'Test Sample Data'!I231,$B$1),"")</f>
        <v/>
      </c>
      <c r="J232" s="15" t="str">
        <f>IF(SUM('Test Sample Data'!J$3:J$98)&gt;10,IF(AND(ISNUMBER('Test Sample Data'!J231),'Test Sample Data'!J231&lt;$B$1,'Test Sample Data'!J231&gt;0),'Test Sample Data'!J231,$B$1),"")</f>
        <v/>
      </c>
      <c r="K232" s="15" t="str">
        <f>IF(SUM('Test Sample Data'!K$3:K$98)&gt;10,IF(AND(ISNUMBER('Test Sample Data'!K231),'Test Sample Data'!K231&lt;$B$1,'Test Sample Data'!K231&gt;0),'Test Sample Data'!K231,$B$1),"")</f>
        <v/>
      </c>
      <c r="L232" s="15" t="str">
        <f>IF(SUM('Test Sample Data'!L$3:L$98)&gt;10,IF(AND(ISNUMBER('Test Sample Data'!L231),'Test Sample Data'!L231&lt;$B$1,'Test Sample Data'!L231&gt;0),'Test Sample Data'!L231,$B$1),"")</f>
        <v/>
      </c>
      <c r="M232" s="15" t="str">
        <f>IF(SUM('Test Sample Data'!M$3:M$98)&gt;10,IF(AND(ISNUMBER('Test Sample Data'!M231),'Test Sample Data'!M231&lt;$B$1,'Test Sample Data'!M231&gt;0),'Test Sample Data'!M231,$B$1),"")</f>
        <v/>
      </c>
      <c r="N232" s="15" t="str">
        <f>'Gene Table'!D231</f>
        <v>NM_002957</v>
      </c>
      <c r="O232" s="14" t="s">
        <v>153</v>
      </c>
      <c r="P232" s="15" t="str">
        <f>IF(SUM('Control Sample Data'!D$3:D$98)&gt;10,IF(AND(ISNUMBER('Control Sample Data'!D231),'Control Sample Data'!D231&lt;$B$1,'Control Sample Data'!D231&gt;0),'Control Sample Data'!D231,$B$1),"")</f>
        <v/>
      </c>
      <c r="Q232" s="15" t="str">
        <f>IF(SUM('Control Sample Data'!E$3:E$98)&gt;10,IF(AND(ISNUMBER('Control Sample Data'!E231),'Control Sample Data'!E231&lt;$B$1,'Control Sample Data'!E231&gt;0),'Control Sample Data'!E231,$B$1),"")</f>
        <v/>
      </c>
      <c r="R232" s="15" t="str">
        <f>IF(SUM('Control Sample Data'!F$3:F$98)&gt;10,IF(AND(ISNUMBER('Control Sample Data'!F231),'Control Sample Data'!F231&lt;$B$1,'Control Sample Data'!F231&gt;0),'Control Sample Data'!F231,$B$1),"")</f>
        <v/>
      </c>
      <c r="S232" s="15" t="str">
        <f>IF(SUM('Control Sample Data'!G$3:G$98)&gt;10,IF(AND(ISNUMBER('Control Sample Data'!G231),'Control Sample Data'!G231&lt;$B$1,'Control Sample Data'!G231&gt;0),'Control Sample Data'!G231,$B$1),"")</f>
        <v/>
      </c>
      <c r="T232" s="15" t="str">
        <f>IF(SUM('Control Sample Data'!H$3:H$98)&gt;10,IF(AND(ISNUMBER('Control Sample Data'!H231),'Control Sample Data'!H231&lt;$B$1,'Control Sample Data'!H231&gt;0),'Control Sample Data'!H231,$B$1),"")</f>
        <v/>
      </c>
      <c r="U232" s="15" t="str">
        <f>IF(SUM('Control Sample Data'!I$3:I$98)&gt;10,IF(AND(ISNUMBER('Control Sample Data'!I231),'Control Sample Data'!I231&lt;$B$1,'Control Sample Data'!I231&gt;0),'Control Sample Data'!I231,$B$1),"")</f>
        <v/>
      </c>
      <c r="V232" s="15" t="str">
        <f>IF(SUM('Control Sample Data'!J$3:J$98)&gt;10,IF(AND(ISNUMBER('Control Sample Data'!J231),'Control Sample Data'!J231&lt;$B$1,'Control Sample Data'!J231&gt;0),'Control Sample Data'!J231,$B$1),"")</f>
        <v/>
      </c>
      <c r="W232" s="15" t="str">
        <f>IF(SUM('Control Sample Data'!K$3:K$98)&gt;10,IF(AND(ISNUMBER('Control Sample Data'!K231),'Control Sample Data'!K231&lt;$B$1,'Control Sample Data'!K231&gt;0),'Control Sample Data'!K231,$B$1),"")</f>
        <v/>
      </c>
      <c r="X232" s="15" t="str">
        <f>IF(SUM('Control Sample Data'!L$3:L$98)&gt;10,IF(AND(ISNUMBER('Control Sample Data'!L231),'Control Sample Data'!L231&lt;$B$1,'Control Sample Data'!L231&gt;0),'Control Sample Data'!L231,$B$1),"")</f>
        <v/>
      </c>
      <c r="Y232" s="15" t="str">
        <f>IF(SUM('Control Sample Data'!M$3:M$98)&gt;10,IF(AND(ISNUMBER('Control Sample Data'!M231),'Control Sample Data'!M231&lt;$B$1,'Control Sample Data'!M231&gt;0),'Control Sample Data'!M231,$B$1),"")</f>
        <v/>
      </c>
      <c r="AT232" s="34" t="str">
        <f t="shared" si="224"/>
        <v/>
      </c>
      <c r="AU232" s="34" t="str">
        <f t="shared" si="225"/>
        <v/>
      </c>
      <c r="AV232" s="34" t="str">
        <f t="shared" si="226"/>
        <v/>
      </c>
      <c r="AW232" s="34" t="str">
        <f t="shared" si="227"/>
        <v/>
      </c>
      <c r="AX232" s="34" t="str">
        <f t="shared" si="228"/>
        <v/>
      </c>
      <c r="AY232" s="34" t="str">
        <f t="shared" si="229"/>
        <v/>
      </c>
      <c r="AZ232" s="34" t="str">
        <f t="shared" si="230"/>
        <v/>
      </c>
      <c r="BA232" s="34" t="str">
        <f t="shared" si="231"/>
        <v/>
      </c>
      <c r="BB232" s="34" t="str">
        <f t="shared" si="232"/>
        <v/>
      </c>
      <c r="BC232" s="34" t="str">
        <f t="shared" si="233"/>
        <v/>
      </c>
      <c r="BD232" s="34" t="str">
        <f t="shared" si="193"/>
        <v/>
      </c>
      <c r="BE232" s="34" t="str">
        <f t="shared" si="194"/>
        <v/>
      </c>
      <c r="BF232" s="34" t="str">
        <f t="shared" si="195"/>
        <v/>
      </c>
      <c r="BG232" s="34" t="str">
        <f t="shared" si="196"/>
        <v/>
      </c>
      <c r="BH232" s="34" t="str">
        <f t="shared" si="197"/>
        <v/>
      </c>
      <c r="BI232" s="34" t="str">
        <f t="shared" si="198"/>
        <v/>
      </c>
      <c r="BJ232" s="34" t="str">
        <f t="shared" si="199"/>
        <v/>
      </c>
      <c r="BK232" s="34" t="str">
        <f t="shared" si="200"/>
        <v/>
      </c>
      <c r="BL232" s="34" t="str">
        <f t="shared" si="201"/>
        <v/>
      </c>
      <c r="BM232" s="34" t="str">
        <f t="shared" si="202"/>
        <v/>
      </c>
      <c r="BN232" s="36" t="e">
        <f t="shared" si="234"/>
        <v>#DIV/0!</v>
      </c>
      <c r="BO232" s="36" t="e">
        <f t="shared" si="235"/>
        <v>#DIV/0!</v>
      </c>
      <c r="BP232" s="37" t="str">
        <f t="shared" si="203"/>
        <v/>
      </c>
      <c r="BQ232" s="37" t="str">
        <f t="shared" si="204"/>
        <v/>
      </c>
      <c r="BR232" s="37" t="str">
        <f t="shared" si="205"/>
        <v/>
      </c>
      <c r="BS232" s="37" t="str">
        <f t="shared" si="206"/>
        <v/>
      </c>
      <c r="BT232" s="37" t="str">
        <f t="shared" si="207"/>
        <v/>
      </c>
      <c r="BU232" s="37" t="str">
        <f t="shared" si="208"/>
        <v/>
      </c>
      <c r="BV232" s="37" t="str">
        <f t="shared" si="209"/>
        <v/>
      </c>
      <c r="BW232" s="37" t="str">
        <f t="shared" si="210"/>
        <v/>
      </c>
      <c r="BX232" s="37" t="str">
        <f t="shared" si="211"/>
        <v/>
      </c>
      <c r="BY232" s="37" t="str">
        <f t="shared" si="212"/>
        <v/>
      </c>
      <c r="BZ232" s="37" t="str">
        <f t="shared" si="213"/>
        <v/>
      </c>
      <c r="CA232" s="37" t="str">
        <f t="shared" si="214"/>
        <v/>
      </c>
      <c r="CB232" s="37" t="str">
        <f t="shared" si="215"/>
        <v/>
      </c>
      <c r="CC232" s="37" t="str">
        <f t="shared" si="216"/>
        <v/>
      </c>
      <c r="CD232" s="37" t="str">
        <f t="shared" si="217"/>
        <v/>
      </c>
      <c r="CE232" s="37" t="str">
        <f t="shared" si="218"/>
        <v/>
      </c>
      <c r="CF232" s="37" t="str">
        <f t="shared" si="219"/>
        <v/>
      </c>
      <c r="CG232" s="37" t="str">
        <f t="shared" si="220"/>
        <v/>
      </c>
      <c r="CH232" s="37" t="str">
        <f t="shared" si="221"/>
        <v/>
      </c>
      <c r="CI232" s="37" t="str">
        <f t="shared" si="222"/>
        <v/>
      </c>
    </row>
    <row r="233" spans="1:87">
      <c r="A233" s="16"/>
      <c r="B233" s="14" t="str">
        <f>'Gene Table'!D232</f>
        <v>NM_004327</v>
      </c>
      <c r="C233" s="14" t="s">
        <v>157</v>
      </c>
      <c r="D233" s="15" t="str">
        <f>IF(SUM('Test Sample Data'!D$3:D$98)&gt;10,IF(AND(ISNUMBER('Test Sample Data'!D232),'Test Sample Data'!D232&lt;$B$1,'Test Sample Data'!D232&gt;0),'Test Sample Data'!D232,$B$1),"")</f>
        <v/>
      </c>
      <c r="E233" s="15" t="str">
        <f>IF(SUM('Test Sample Data'!E$3:E$98)&gt;10,IF(AND(ISNUMBER('Test Sample Data'!E232),'Test Sample Data'!E232&lt;$B$1,'Test Sample Data'!E232&gt;0),'Test Sample Data'!E232,$B$1),"")</f>
        <v/>
      </c>
      <c r="F233" s="15" t="str">
        <f>IF(SUM('Test Sample Data'!F$3:F$98)&gt;10,IF(AND(ISNUMBER('Test Sample Data'!F232),'Test Sample Data'!F232&lt;$B$1,'Test Sample Data'!F232&gt;0),'Test Sample Data'!F232,$B$1),"")</f>
        <v/>
      </c>
      <c r="G233" s="15" t="str">
        <f>IF(SUM('Test Sample Data'!G$3:G$98)&gt;10,IF(AND(ISNUMBER('Test Sample Data'!G232),'Test Sample Data'!G232&lt;$B$1,'Test Sample Data'!G232&gt;0),'Test Sample Data'!G232,$B$1),"")</f>
        <v/>
      </c>
      <c r="H233" s="15" t="str">
        <f>IF(SUM('Test Sample Data'!H$3:H$98)&gt;10,IF(AND(ISNUMBER('Test Sample Data'!H232),'Test Sample Data'!H232&lt;$B$1,'Test Sample Data'!H232&gt;0),'Test Sample Data'!H232,$B$1),"")</f>
        <v/>
      </c>
      <c r="I233" s="15" t="str">
        <f>IF(SUM('Test Sample Data'!I$3:I$98)&gt;10,IF(AND(ISNUMBER('Test Sample Data'!I232),'Test Sample Data'!I232&lt;$B$1,'Test Sample Data'!I232&gt;0),'Test Sample Data'!I232,$B$1),"")</f>
        <v/>
      </c>
      <c r="J233" s="15" t="str">
        <f>IF(SUM('Test Sample Data'!J$3:J$98)&gt;10,IF(AND(ISNUMBER('Test Sample Data'!J232),'Test Sample Data'!J232&lt;$B$1,'Test Sample Data'!J232&gt;0),'Test Sample Data'!J232,$B$1),"")</f>
        <v/>
      </c>
      <c r="K233" s="15" t="str">
        <f>IF(SUM('Test Sample Data'!K$3:K$98)&gt;10,IF(AND(ISNUMBER('Test Sample Data'!K232),'Test Sample Data'!K232&lt;$B$1,'Test Sample Data'!K232&gt;0),'Test Sample Data'!K232,$B$1),"")</f>
        <v/>
      </c>
      <c r="L233" s="15" t="str">
        <f>IF(SUM('Test Sample Data'!L$3:L$98)&gt;10,IF(AND(ISNUMBER('Test Sample Data'!L232),'Test Sample Data'!L232&lt;$B$1,'Test Sample Data'!L232&gt;0),'Test Sample Data'!L232,$B$1),"")</f>
        <v/>
      </c>
      <c r="M233" s="15" t="str">
        <f>IF(SUM('Test Sample Data'!M$3:M$98)&gt;10,IF(AND(ISNUMBER('Test Sample Data'!M232),'Test Sample Data'!M232&lt;$B$1,'Test Sample Data'!M232&gt;0),'Test Sample Data'!M232,$B$1),"")</f>
        <v/>
      </c>
      <c r="N233" s="15" t="str">
        <f>'Gene Table'!D232</f>
        <v>NM_004327</v>
      </c>
      <c r="O233" s="14" t="s">
        <v>157</v>
      </c>
      <c r="P233" s="15" t="str">
        <f>IF(SUM('Control Sample Data'!D$3:D$98)&gt;10,IF(AND(ISNUMBER('Control Sample Data'!D232),'Control Sample Data'!D232&lt;$B$1,'Control Sample Data'!D232&gt;0),'Control Sample Data'!D232,$B$1),"")</f>
        <v/>
      </c>
      <c r="Q233" s="15" t="str">
        <f>IF(SUM('Control Sample Data'!E$3:E$98)&gt;10,IF(AND(ISNUMBER('Control Sample Data'!E232),'Control Sample Data'!E232&lt;$B$1,'Control Sample Data'!E232&gt;0),'Control Sample Data'!E232,$B$1),"")</f>
        <v/>
      </c>
      <c r="R233" s="15" t="str">
        <f>IF(SUM('Control Sample Data'!F$3:F$98)&gt;10,IF(AND(ISNUMBER('Control Sample Data'!F232),'Control Sample Data'!F232&lt;$B$1,'Control Sample Data'!F232&gt;0),'Control Sample Data'!F232,$B$1),"")</f>
        <v/>
      </c>
      <c r="S233" s="15" t="str">
        <f>IF(SUM('Control Sample Data'!G$3:G$98)&gt;10,IF(AND(ISNUMBER('Control Sample Data'!G232),'Control Sample Data'!G232&lt;$B$1,'Control Sample Data'!G232&gt;0),'Control Sample Data'!G232,$B$1),"")</f>
        <v/>
      </c>
      <c r="T233" s="15" t="str">
        <f>IF(SUM('Control Sample Data'!H$3:H$98)&gt;10,IF(AND(ISNUMBER('Control Sample Data'!H232),'Control Sample Data'!H232&lt;$B$1,'Control Sample Data'!H232&gt;0),'Control Sample Data'!H232,$B$1),"")</f>
        <v/>
      </c>
      <c r="U233" s="15" t="str">
        <f>IF(SUM('Control Sample Data'!I$3:I$98)&gt;10,IF(AND(ISNUMBER('Control Sample Data'!I232),'Control Sample Data'!I232&lt;$B$1,'Control Sample Data'!I232&gt;0),'Control Sample Data'!I232,$B$1),"")</f>
        <v/>
      </c>
      <c r="V233" s="15" t="str">
        <f>IF(SUM('Control Sample Data'!J$3:J$98)&gt;10,IF(AND(ISNUMBER('Control Sample Data'!J232),'Control Sample Data'!J232&lt;$B$1,'Control Sample Data'!J232&gt;0),'Control Sample Data'!J232,$B$1),"")</f>
        <v/>
      </c>
      <c r="W233" s="15" t="str">
        <f>IF(SUM('Control Sample Data'!K$3:K$98)&gt;10,IF(AND(ISNUMBER('Control Sample Data'!K232),'Control Sample Data'!K232&lt;$B$1,'Control Sample Data'!K232&gt;0),'Control Sample Data'!K232,$B$1),"")</f>
        <v/>
      </c>
      <c r="X233" s="15" t="str">
        <f>IF(SUM('Control Sample Data'!L$3:L$98)&gt;10,IF(AND(ISNUMBER('Control Sample Data'!L232),'Control Sample Data'!L232&lt;$B$1,'Control Sample Data'!L232&gt;0),'Control Sample Data'!L232,$B$1),"")</f>
        <v/>
      </c>
      <c r="Y233" s="15" t="str">
        <f>IF(SUM('Control Sample Data'!M$3:M$98)&gt;10,IF(AND(ISNUMBER('Control Sample Data'!M232),'Control Sample Data'!M232&lt;$B$1,'Control Sample Data'!M232&gt;0),'Control Sample Data'!M232,$B$1),"")</f>
        <v/>
      </c>
      <c r="AT233" s="34" t="str">
        <f t="shared" si="224"/>
        <v/>
      </c>
      <c r="AU233" s="34" t="str">
        <f t="shared" si="225"/>
        <v/>
      </c>
      <c r="AV233" s="34" t="str">
        <f t="shared" si="226"/>
        <v/>
      </c>
      <c r="AW233" s="34" t="str">
        <f t="shared" si="227"/>
        <v/>
      </c>
      <c r="AX233" s="34" t="str">
        <f t="shared" si="228"/>
        <v/>
      </c>
      <c r="AY233" s="34" t="str">
        <f t="shared" si="229"/>
        <v/>
      </c>
      <c r="AZ233" s="34" t="str">
        <f t="shared" si="230"/>
        <v/>
      </c>
      <c r="BA233" s="34" t="str">
        <f t="shared" si="231"/>
        <v/>
      </c>
      <c r="BB233" s="34" t="str">
        <f t="shared" si="232"/>
        <v/>
      </c>
      <c r="BC233" s="34" t="str">
        <f t="shared" si="233"/>
        <v/>
      </c>
      <c r="BD233" s="34" t="str">
        <f t="shared" si="193"/>
        <v/>
      </c>
      <c r="BE233" s="34" t="str">
        <f t="shared" si="194"/>
        <v/>
      </c>
      <c r="BF233" s="34" t="str">
        <f t="shared" si="195"/>
        <v/>
      </c>
      <c r="BG233" s="34" t="str">
        <f t="shared" si="196"/>
        <v/>
      </c>
      <c r="BH233" s="34" t="str">
        <f t="shared" si="197"/>
        <v/>
      </c>
      <c r="BI233" s="34" t="str">
        <f t="shared" si="198"/>
        <v/>
      </c>
      <c r="BJ233" s="34" t="str">
        <f t="shared" si="199"/>
        <v/>
      </c>
      <c r="BK233" s="34" t="str">
        <f t="shared" si="200"/>
        <v/>
      </c>
      <c r="BL233" s="34" t="str">
        <f t="shared" si="201"/>
        <v/>
      </c>
      <c r="BM233" s="34" t="str">
        <f t="shared" si="202"/>
        <v/>
      </c>
      <c r="BN233" s="36" t="e">
        <f t="shared" si="234"/>
        <v>#DIV/0!</v>
      </c>
      <c r="BO233" s="36" t="e">
        <f t="shared" si="235"/>
        <v>#DIV/0!</v>
      </c>
      <c r="BP233" s="37" t="str">
        <f t="shared" si="203"/>
        <v/>
      </c>
      <c r="BQ233" s="37" t="str">
        <f t="shared" si="204"/>
        <v/>
      </c>
      <c r="BR233" s="37" t="str">
        <f t="shared" si="205"/>
        <v/>
      </c>
      <c r="BS233" s="37" t="str">
        <f t="shared" si="206"/>
        <v/>
      </c>
      <c r="BT233" s="37" t="str">
        <f t="shared" si="207"/>
        <v/>
      </c>
      <c r="BU233" s="37" t="str">
        <f t="shared" si="208"/>
        <v/>
      </c>
      <c r="BV233" s="37" t="str">
        <f t="shared" si="209"/>
        <v/>
      </c>
      <c r="BW233" s="37" t="str">
        <f t="shared" si="210"/>
        <v/>
      </c>
      <c r="BX233" s="37" t="str">
        <f t="shared" si="211"/>
        <v/>
      </c>
      <c r="BY233" s="37" t="str">
        <f t="shared" si="212"/>
        <v/>
      </c>
      <c r="BZ233" s="37" t="str">
        <f t="shared" si="213"/>
        <v/>
      </c>
      <c r="CA233" s="37" t="str">
        <f t="shared" si="214"/>
        <v/>
      </c>
      <c r="CB233" s="37" t="str">
        <f t="shared" si="215"/>
        <v/>
      </c>
      <c r="CC233" s="37" t="str">
        <f t="shared" si="216"/>
        <v/>
      </c>
      <c r="CD233" s="37" t="str">
        <f t="shared" si="217"/>
        <v/>
      </c>
      <c r="CE233" s="37" t="str">
        <f t="shared" si="218"/>
        <v/>
      </c>
      <c r="CF233" s="37" t="str">
        <f t="shared" si="219"/>
        <v/>
      </c>
      <c r="CG233" s="37" t="str">
        <f t="shared" si="220"/>
        <v/>
      </c>
      <c r="CH233" s="37" t="str">
        <f t="shared" si="221"/>
        <v/>
      </c>
      <c r="CI233" s="37" t="str">
        <f t="shared" si="222"/>
        <v/>
      </c>
    </row>
    <row r="234" spans="1:87">
      <c r="A234" s="16"/>
      <c r="B234" s="14" t="str">
        <f>'Gene Table'!D233</f>
        <v>NM_002947</v>
      </c>
      <c r="C234" s="14" t="s">
        <v>161</v>
      </c>
      <c r="D234" s="15" t="str">
        <f>IF(SUM('Test Sample Data'!D$3:D$98)&gt;10,IF(AND(ISNUMBER('Test Sample Data'!D233),'Test Sample Data'!D233&lt;$B$1,'Test Sample Data'!D233&gt;0),'Test Sample Data'!D233,$B$1),"")</f>
        <v/>
      </c>
      <c r="E234" s="15" t="str">
        <f>IF(SUM('Test Sample Data'!E$3:E$98)&gt;10,IF(AND(ISNUMBER('Test Sample Data'!E233),'Test Sample Data'!E233&lt;$B$1,'Test Sample Data'!E233&gt;0),'Test Sample Data'!E233,$B$1),"")</f>
        <v/>
      </c>
      <c r="F234" s="15" t="str">
        <f>IF(SUM('Test Sample Data'!F$3:F$98)&gt;10,IF(AND(ISNUMBER('Test Sample Data'!F233),'Test Sample Data'!F233&lt;$B$1,'Test Sample Data'!F233&gt;0),'Test Sample Data'!F233,$B$1),"")</f>
        <v/>
      </c>
      <c r="G234" s="15" t="str">
        <f>IF(SUM('Test Sample Data'!G$3:G$98)&gt;10,IF(AND(ISNUMBER('Test Sample Data'!G233),'Test Sample Data'!G233&lt;$B$1,'Test Sample Data'!G233&gt;0),'Test Sample Data'!G233,$B$1),"")</f>
        <v/>
      </c>
      <c r="H234" s="15" t="str">
        <f>IF(SUM('Test Sample Data'!H$3:H$98)&gt;10,IF(AND(ISNUMBER('Test Sample Data'!H233),'Test Sample Data'!H233&lt;$B$1,'Test Sample Data'!H233&gt;0),'Test Sample Data'!H233,$B$1),"")</f>
        <v/>
      </c>
      <c r="I234" s="15" t="str">
        <f>IF(SUM('Test Sample Data'!I$3:I$98)&gt;10,IF(AND(ISNUMBER('Test Sample Data'!I233),'Test Sample Data'!I233&lt;$B$1,'Test Sample Data'!I233&gt;0),'Test Sample Data'!I233,$B$1),"")</f>
        <v/>
      </c>
      <c r="J234" s="15" t="str">
        <f>IF(SUM('Test Sample Data'!J$3:J$98)&gt;10,IF(AND(ISNUMBER('Test Sample Data'!J233),'Test Sample Data'!J233&lt;$B$1,'Test Sample Data'!J233&gt;0),'Test Sample Data'!J233,$B$1),"")</f>
        <v/>
      </c>
      <c r="K234" s="15" t="str">
        <f>IF(SUM('Test Sample Data'!K$3:K$98)&gt;10,IF(AND(ISNUMBER('Test Sample Data'!K233),'Test Sample Data'!K233&lt;$B$1,'Test Sample Data'!K233&gt;0),'Test Sample Data'!K233,$B$1),"")</f>
        <v/>
      </c>
      <c r="L234" s="15" t="str">
        <f>IF(SUM('Test Sample Data'!L$3:L$98)&gt;10,IF(AND(ISNUMBER('Test Sample Data'!L233),'Test Sample Data'!L233&lt;$B$1,'Test Sample Data'!L233&gt;0),'Test Sample Data'!L233,$B$1),"")</f>
        <v/>
      </c>
      <c r="M234" s="15" t="str">
        <f>IF(SUM('Test Sample Data'!M$3:M$98)&gt;10,IF(AND(ISNUMBER('Test Sample Data'!M233),'Test Sample Data'!M233&lt;$B$1,'Test Sample Data'!M233&gt;0),'Test Sample Data'!M233,$B$1),"")</f>
        <v/>
      </c>
      <c r="N234" s="15" t="str">
        <f>'Gene Table'!D233</f>
        <v>NM_002947</v>
      </c>
      <c r="O234" s="14" t="s">
        <v>161</v>
      </c>
      <c r="P234" s="15" t="str">
        <f>IF(SUM('Control Sample Data'!D$3:D$98)&gt;10,IF(AND(ISNUMBER('Control Sample Data'!D233),'Control Sample Data'!D233&lt;$B$1,'Control Sample Data'!D233&gt;0),'Control Sample Data'!D233,$B$1),"")</f>
        <v/>
      </c>
      <c r="Q234" s="15" t="str">
        <f>IF(SUM('Control Sample Data'!E$3:E$98)&gt;10,IF(AND(ISNUMBER('Control Sample Data'!E233),'Control Sample Data'!E233&lt;$B$1,'Control Sample Data'!E233&gt;0),'Control Sample Data'!E233,$B$1),"")</f>
        <v/>
      </c>
      <c r="R234" s="15" t="str">
        <f>IF(SUM('Control Sample Data'!F$3:F$98)&gt;10,IF(AND(ISNUMBER('Control Sample Data'!F233),'Control Sample Data'!F233&lt;$B$1,'Control Sample Data'!F233&gt;0),'Control Sample Data'!F233,$B$1),"")</f>
        <v/>
      </c>
      <c r="S234" s="15" t="str">
        <f>IF(SUM('Control Sample Data'!G$3:G$98)&gt;10,IF(AND(ISNUMBER('Control Sample Data'!G233),'Control Sample Data'!G233&lt;$B$1,'Control Sample Data'!G233&gt;0),'Control Sample Data'!G233,$B$1),"")</f>
        <v/>
      </c>
      <c r="T234" s="15" t="str">
        <f>IF(SUM('Control Sample Data'!H$3:H$98)&gt;10,IF(AND(ISNUMBER('Control Sample Data'!H233),'Control Sample Data'!H233&lt;$B$1,'Control Sample Data'!H233&gt;0),'Control Sample Data'!H233,$B$1),"")</f>
        <v/>
      </c>
      <c r="U234" s="15" t="str">
        <f>IF(SUM('Control Sample Data'!I$3:I$98)&gt;10,IF(AND(ISNUMBER('Control Sample Data'!I233),'Control Sample Data'!I233&lt;$B$1,'Control Sample Data'!I233&gt;0),'Control Sample Data'!I233,$B$1),"")</f>
        <v/>
      </c>
      <c r="V234" s="15" t="str">
        <f>IF(SUM('Control Sample Data'!J$3:J$98)&gt;10,IF(AND(ISNUMBER('Control Sample Data'!J233),'Control Sample Data'!J233&lt;$B$1,'Control Sample Data'!J233&gt;0),'Control Sample Data'!J233,$B$1),"")</f>
        <v/>
      </c>
      <c r="W234" s="15" t="str">
        <f>IF(SUM('Control Sample Data'!K$3:K$98)&gt;10,IF(AND(ISNUMBER('Control Sample Data'!K233),'Control Sample Data'!K233&lt;$B$1,'Control Sample Data'!K233&gt;0),'Control Sample Data'!K233,$B$1),"")</f>
        <v/>
      </c>
      <c r="X234" s="15" t="str">
        <f>IF(SUM('Control Sample Data'!L$3:L$98)&gt;10,IF(AND(ISNUMBER('Control Sample Data'!L233),'Control Sample Data'!L233&lt;$B$1,'Control Sample Data'!L233&gt;0),'Control Sample Data'!L233,$B$1),"")</f>
        <v/>
      </c>
      <c r="Y234" s="15" t="str">
        <f>IF(SUM('Control Sample Data'!M$3:M$98)&gt;10,IF(AND(ISNUMBER('Control Sample Data'!M233),'Control Sample Data'!M233&lt;$B$1,'Control Sample Data'!M233&gt;0),'Control Sample Data'!M233,$B$1),"")</f>
        <v/>
      </c>
      <c r="AT234" s="34" t="str">
        <f t="shared" si="224"/>
        <v/>
      </c>
      <c r="AU234" s="34" t="str">
        <f t="shared" si="225"/>
        <v/>
      </c>
      <c r="AV234" s="34" t="str">
        <f t="shared" si="226"/>
        <v/>
      </c>
      <c r="AW234" s="34" t="str">
        <f t="shared" si="227"/>
        <v/>
      </c>
      <c r="AX234" s="34" t="str">
        <f t="shared" si="228"/>
        <v/>
      </c>
      <c r="AY234" s="34" t="str">
        <f t="shared" si="229"/>
        <v/>
      </c>
      <c r="AZ234" s="34" t="str">
        <f t="shared" si="230"/>
        <v/>
      </c>
      <c r="BA234" s="34" t="str">
        <f t="shared" si="231"/>
        <v/>
      </c>
      <c r="BB234" s="34" t="str">
        <f t="shared" si="232"/>
        <v/>
      </c>
      <c r="BC234" s="34" t="str">
        <f t="shared" si="233"/>
        <v/>
      </c>
      <c r="BD234" s="34" t="str">
        <f t="shared" si="193"/>
        <v/>
      </c>
      <c r="BE234" s="34" t="str">
        <f t="shared" si="194"/>
        <v/>
      </c>
      <c r="BF234" s="34" t="str">
        <f t="shared" si="195"/>
        <v/>
      </c>
      <c r="BG234" s="34" t="str">
        <f t="shared" si="196"/>
        <v/>
      </c>
      <c r="BH234" s="34" t="str">
        <f t="shared" si="197"/>
        <v/>
      </c>
      <c r="BI234" s="34" t="str">
        <f t="shared" si="198"/>
        <v/>
      </c>
      <c r="BJ234" s="34" t="str">
        <f t="shared" si="199"/>
        <v/>
      </c>
      <c r="BK234" s="34" t="str">
        <f t="shared" si="200"/>
        <v/>
      </c>
      <c r="BL234" s="34" t="str">
        <f t="shared" si="201"/>
        <v/>
      </c>
      <c r="BM234" s="34" t="str">
        <f t="shared" si="202"/>
        <v/>
      </c>
      <c r="BN234" s="36" t="e">
        <f t="shared" si="234"/>
        <v>#DIV/0!</v>
      </c>
      <c r="BO234" s="36" t="e">
        <f t="shared" si="235"/>
        <v>#DIV/0!</v>
      </c>
      <c r="BP234" s="37" t="str">
        <f t="shared" si="203"/>
        <v/>
      </c>
      <c r="BQ234" s="37" t="str">
        <f t="shared" si="204"/>
        <v/>
      </c>
      <c r="BR234" s="37" t="str">
        <f t="shared" si="205"/>
        <v/>
      </c>
      <c r="BS234" s="37" t="str">
        <f t="shared" si="206"/>
        <v/>
      </c>
      <c r="BT234" s="37" t="str">
        <f t="shared" si="207"/>
        <v/>
      </c>
      <c r="BU234" s="37" t="str">
        <f t="shared" si="208"/>
        <v/>
      </c>
      <c r="BV234" s="37" t="str">
        <f t="shared" si="209"/>
        <v/>
      </c>
      <c r="BW234" s="37" t="str">
        <f t="shared" si="210"/>
        <v/>
      </c>
      <c r="BX234" s="37" t="str">
        <f t="shared" si="211"/>
        <v/>
      </c>
      <c r="BY234" s="37" t="str">
        <f t="shared" si="212"/>
        <v/>
      </c>
      <c r="BZ234" s="37" t="str">
        <f t="shared" si="213"/>
        <v/>
      </c>
      <c r="CA234" s="37" t="str">
        <f t="shared" si="214"/>
        <v/>
      </c>
      <c r="CB234" s="37" t="str">
        <f t="shared" si="215"/>
        <v/>
      </c>
      <c r="CC234" s="37" t="str">
        <f t="shared" si="216"/>
        <v/>
      </c>
      <c r="CD234" s="37" t="str">
        <f t="shared" si="217"/>
        <v/>
      </c>
      <c r="CE234" s="37" t="str">
        <f t="shared" si="218"/>
        <v/>
      </c>
      <c r="CF234" s="37" t="str">
        <f t="shared" si="219"/>
        <v/>
      </c>
      <c r="CG234" s="37" t="str">
        <f t="shared" si="220"/>
        <v/>
      </c>
      <c r="CH234" s="37" t="str">
        <f t="shared" si="221"/>
        <v/>
      </c>
      <c r="CI234" s="37" t="str">
        <f t="shared" si="222"/>
        <v/>
      </c>
    </row>
    <row r="235" spans="1:87">
      <c r="A235" s="16"/>
      <c r="B235" s="14" t="str">
        <f>'Gene Table'!D234</f>
        <v>NM_002946</v>
      </c>
      <c r="C235" s="14" t="s">
        <v>165</v>
      </c>
      <c r="D235" s="15" t="str">
        <f>IF(SUM('Test Sample Data'!D$3:D$98)&gt;10,IF(AND(ISNUMBER('Test Sample Data'!D234),'Test Sample Data'!D234&lt;$B$1,'Test Sample Data'!D234&gt;0),'Test Sample Data'!D234,$B$1),"")</f>
        <v/>
      </c>
      <c r="E235" s="15" t="str">
        <f>IF(SUM('Test Sample Data'!E$3:E$98)&gt;10,IF(AND(ISNUMBER('Test Sample Data'!E234),'Test Sample Data'!E234&lt;$B$1,'Test Sample Data'!E234&gt;0),'Test Sample Data'!E234,$B$1),"")</f>
        <v/>
      </c>
      <c r="F235" s="15" t="str">
        <f>IF(SUM('Test Sample Data'!F$3:F$98)&gt;10,IF(AND(ISNUMBER('Test Sample Data'!F234),'Test Sample Data'!F234&lt;$B$1,'Test Sample Data'!F234&gt;0),'Test Sample Data'!F234,$B$1),"")</f>
        <v/>
      </c>
      <c r="G235" s="15" t="str">
        <f>IF(SUM('Test Sample Data'!G$3:G$98)&gt;10,IF(AND(ISNUMBER('Test Sample Data'!G234),'Test Sample Data'!G234&lt;$B$1,'Test Sample Data'!G234&gt;0),'Test Sample Data'!G234,$B$1),"")</f>
        <v/>
      </c>
      <c r="H235" s="15" t="str">
        <f>IF(SUM('Test Sample Data'!H$3:H$98)&gt;10,IF(AND(ISNUMBER('Test Sample Data'!H234),'Test Sample Data'!H234&lt;$B$1,'Test Sample Data'!H234&gt;0),'Test Sample Data'!H234,$B$1),"")</f>
        <v/>
      </c>
      <c r="I235" s="15" t="str">
        <f>IF(SUM('Test Sample Data'!I$3:I$98)&gt;10,IF(AND(ISNUMBER('Test Sample Data'!I234),'Test Sample Data'!I234&lt;$B$1,'Test Sample Data'!I234&gt;0),'Test Sample Data'!I234,$B$1),"")</f>
        <v/>
      </c>
      <c r="J235" s="15" t="str">
        <f>IF(SUM('Test Sample Data'!J$3:J$98)&gt;10,IF(AND(ISNUMBER('Test Sample Data'!J234),'Test Sample Data'!J234&lt;$B$1,'Test Sample Data'!J234&gt;0),'Test Sample Data'!J234,$B$1),"")</f>
        <v/>
      </c>
      <c r="K235" s="15" t="str">
        <f>IF(SUM('Test Sample Data'!K$3:K$98)&gt;10,IF(AND(ISNUMBER('Test Sample Data'!K234),'Test Sample Data'!K234&lt;$B$1,'Test Sample Data'!K234&gt;0),'Test Sample Data'!K234,$B$1),"")</f>
        <v/>
      </c>
      <c r="L235" s="15" t="str">
        <f>IF(SUM('Test Sample Data'!L$3:L$98)&gt;10,IF(AND(ISNUMBER('Test Sample Data'!L234),'Test Sample Data'!L234&lt;$B$1,'Test Sample Data'!L234&gt;0),'Test Sample Data'!L234,$B$1),"")</f>
        <v/>
      </c>
      <c r="M235" s="15" t="str">
        <f>IF(SUM('Test Sample Data'!M$3:M$98)&gt;10,IF(AND(ISNUMBER('Test Sample Data'!M234),'Test Sample Data'!M234&lt;$B$1,'Test Sample Data'!M234&gt;0),'Test Sample Data'!M234,$B$1),"")</f>
        <v/>
      </c>
      <c r="N235" s="15" t="str">
        <f>'Gene Table'!D234</f>
        <v>NM_002946</v>
      </c>
      <c r="O235" s="14" t="s">
        <v>165</v>
      </c>
      <c r="P235" s="15" t="str">
        <f>IF(SUM('Control Sample Data'!D$3:D$98)&gt;10,IF(AND(ISNUMBER('Control Sample Data'!D234),'Control Sample Data'!D234&lt;$B$1,'Control Sample Data'!D234&gt;0),'Control Sample Data'!D234,$B$1),"")</f>
        <v/>
      </c>
      <c r="Q235" s="15" t="str">
        <f>IF(SUM('Control Sample Data'!E$3:E$98)&gt;10,IF(AND(ISNUMBER('Control Sample Data'!E234),'Control Sample Data'!E234&lt;$B$1,'Control Sample Data'!E234&gt;0),'Control Sample Data'!E234,$B$1),"")</f>
        <v/>
      </c>
      <c r="R235" s="15" t="str">
        <f>IF(SUM('Control Sample Data'!F$3:F$98)&gt;10,IF(AND(ISNUMBER('Control Sample Data'!F234),'Control Sample Data'!F234&lt;$B$1,'Control Sample Data'!F234&gt;0),'Control Sample Data'!F234,$B$1),"")</f>
        <v/>
      </c>
      <c r="S235" s="15" t="str">
        <f>IF(SUM('Control Sample Data'!G$3:G$98)&gt;10,IF(AND(ISNUMBER('Control Sample Data'!G234),'Control Sample Data'!G234&lt;$B$1,'Control Sample Data'!G234&gt;0),'Control Sample Data'!G234,$B$1),"")</f>
        <v/>
      </c>
      <c r="T235" s="15" t="str">
        <f>IF(SUM('Control Sample Data'!H$3:H$98)&gt;10,IF(AND(ISNUMBER('Control Sample Data'!H234),'Control Sample Data'!H234&lt;$B$1,'Control Sample Data'!H234&gt;0),'Control Sample Data'!H234,$B$1),"")</f>
        <v/>
      </c>
      <c r="U235" s="15" t="str">
        <f>IF(SUM('Control Sample Data'!I$3:I$98)&gt;10,IF(AND(ISNUMBER('Control Sample Data'!I234),'Control Sample Data'!I234&lt;$B$1,'Control Sample Data'!I234&gt;0),'Control Sample Data'!I234,$B$1),"")</f>
        <v/>
      </c>
      <c r="V235" s="15" t="str">
        <f>IF(SUM('Control Sample Data'!J$3:J$98)&gt;10,IF(AND(ISNUMBER('Control Sample Data'!J234),'Control Sample Data'!J234&lt;$B$1,'Control Sample Data'!J234&gt;0),'Control Sample Data'!J234,$B$1),"")</f>
        <v/>
      </c>
      <c r="W235" s="15" t="str">
        <f>IF(SUM('Control Sample Data'!K$3:K$98)&gt;10,IF(AND(ISNUMBER('Control Sample Data'!K234),'Control Sample Data'!K234&lt;$B$1,'Control Sample Data'!K234&gt;0),'Control Sample Data'!K234,$B$1),"")</f>
        <v/>
      </c>
      <c r="X235" s="15" t="str">
        <f>IF(SUM('Control Sample Data'!L$3:L$98)&gt;10,IF(AND(ISNUMBER('Control Sample Data'!L234),'Control Sample Data'!L234&lt;$B$1,'Control Sample Data'!L234&gt;0),'Control Sample Data'!L234,$B$1),"")</f>
        <v/>
      </c>
      <c r="Y235" s="15" t="str">
        <f>IF(SUM('Control Sample Data'!M$3:M$98)&gt;10,IF(AND(ISNUMBER('Control Sample Data'!M234),'Control Sample Data'!M234&lt;$B$1,'Control Sample Data'!M234&gt;0),'Control Sample Data'!M234,$B$1),"")</f>
        <v/>
      </c>
      <c r="AT235" s="34" t="str">
        <f t="shared" si="224"/>
        <v/>
      </c>
      <c r="AU235" s="34" t="str">
        <f t="shared" si="225"/>
        <v/>
      </c>
      <c r="AV235" s="34" t="str">
        <f t="shared" si="226"/>
        <v/>
      </c>
      <c r="AW235" s="34" t="str">
        <f t="shared" si="227"/>
        <v/>
      </c>
      <c r="AX235" s="34" t="str">
        <f t="shared" si="228"/>
        <v/>
      </c>
      <c r="AY235" s="34" t="str">
        <f t="shared" si="229"/>
        <v/>
      </c>
      <c r="AZ235" s="34" t="str">
        <f t="shared" si="230"/>
        <v/>
      </c>
      <c r="BA235" s="34" t="str">
        <f t="shared" si="231"/>
        <v/>
      </c>
      <c r="BB235" s="34" t="str">
        <f t="shared" si="232"/>
        <v/>
      </c>
      <c r="BC235" s="34" t="str">
        <f t="shared" si="233"/>
        <v/>
      </c>
      <c r="BD235" s="34" t="str">
        <f t="shared" si="193"/>
        <v/>
      </c>
      <c r="BE235" s="34" t="str">
        <f t="shared" si="194"/>
        <v/>
      </c>
      <c r="BF235" s="34" t="str">
        <f t="shared" si="195"/>
        <v/>
      </c>
      <c r="BG235" s="34" t="str">
        <f t="shared" si="196"/>
        <v/>
      </c>
      <c r="BH235" s="34" t="str">
        <f t="shared" si="197"/>
        <v/>
      </c>
      <c r="BI235" s="34" t="str">
        <f t="shared" si="198"/>
        <v/>
      </c>
      <c r="BJ235" s="34" t="str">
        <f t="shared" si="199"/>
        <v/>
      </c>
      <c r="BK235" s="34" t="str">
        <f t="shared" si="200"/>
        <v/>
      </c>
      <c r="BL235" s="34" t="str">
        <f t="shared" si="201"/>
        <v/>
      </c>
      <c r="BM235" s="34" t="str">
        <f t="shared" si="202"/>
        <v/>
      </c>
      <c r="BN235" s="36" t="e">
        <f t="shared" si="234"/>
        <v>#DIV/0!</v>
      </c>
      <c r="BO235" s="36" t="e">
        <f t="shared" si="235"/>
        <v>#DIV/0!</v>
      </c>
      <c r="BP235" s="37" t="str">
        <f t="shared" si="203"/>
        <v/>
      </c>
      <c r="BQ235" s="37" t="str">
        <f t="shared" si="204"/>
        <v/>
      </c>
      <c r="BR235" s="37" t="str">
        <f t="shared" si="205"/>
        <v/>
      </c>
      <c r="BS235" s="37" t="str">
        <f t="shared" si="206"/>
        <v/>
      </c>
      <c r="BT235" s="37" t="str">
        <f t="shared" si="207"/>
        <v/>
      </c>
      <c r="BU235" s="37" t="str">
        <f t="shared" si="208"/>
        <v/>
      </c>
      <c r="BV235" s="37" t="str">
        <f t="shared" si="209"/>
        <v/>
      </c>
      <c r="BW235" s="37" t="str">
        <f t="shared" si="210"/>
        <v/>
      </c>
      <c r="BX235" s="37" t="str">
        <f t="shared" si="211"/>
        <v/>
      </c>
      <c r="BY235" s="37" t="str">
        <f t="shared" si="212"/>
        <v/>
      </c>
      <c r="BZ235" s="37" t="str">
        <f t="shared" si="213"/>
        <v/>
      </c>
      <c r="CA235" s="37" t="str">
        <f t="shared" si="214"/>
        <v/>
      </c>
      <c r="CB235" s="37" t="str">
        <f t="shared" si="215"/>
        <v/>
      </c>
      <c r="CC235" s="37" t="str">
        <f t="shared" si="216"/>
        <v/>
      </c>
      <c r="CD235" s="37" t="str">
        <f t="shared" si="217"/>
        <v/>
      </c>
      <c r="CE235" s="37" t="str">
        <f t="shared" si="218"/>
        <v/>
      </c>
      <c r="CF235" s="37" t="str">
        <f t="shared" si="219"/>
        <v/>
      </c>
      <c r="CG235" s="37" t="str">
        <f t="shared" si="220"/>
        <v/>
      </c>
      <c r="CH235" s="37" t="str">
        <f t="shared" si="221"/>
        <v/>
      </c>
      <c r="CI235" s="37" t="str">
        <f t="shared" si="222"/>
        <v/>
      </c>
    </row>
    <row r="236" spans="1:87">
      <c r="A236" s="16"/>
      <c r="B236" s="14" t="str">
        <f>'Gene Table'!D235</f>
        <v>NM_002945</v>
      </c>
      <c r="C236" s="14" t="s">
        <v>169</v>
      </c>
      <c r="D236" s="15" t="str">
        <f>IF(SUM('Test Sample Data'!D$3:D$98)&gt;10,IF(AND(ISNUMBER('Test Sample Data'!D235),'Test Sample Data'!D235&lt;$B$1,'Test Sample Data'!D235&gt;0),'Test Sample Data'!D235,$B$1),"")</f>
        <v/>
      </c>
      <c r="E236" s="15" t="str">
        <f>IF(SUM('Test Sample Data'!E$3:E$98)&gt;10,IF(AND(ISNUMBER('Test Sample Data'!E235),'Test Sample Data'!E235&lt;$B$1,'Test Sample Data'!E235&gt;0),'Test Sample Data'!E235,$B$1),"")</f>
        <v/>
      </c>
      <c r="F236" s="15" t="str">
        <f>IF(SUM('Test Sample Data'!F$3:F$98)&gt;10,IF(AND(ISNUMBER('Test Sample Data'!F235),'Test Sample Data'!F235&lt;$B$1,'Test Sample Data'!F235&gt;0),'Test Sample Data'!F235,$B$1),"")</f>
        <v/>
      </c>
      <c r="G236" s="15" t="str">
        <f>IF(SUM('Test Sample Data'!G$3:G$98)&gt;10,IF(AND(ISNUMBER('Test Sample Data'!G235),'Test Sample Data'!G235&lt;$B$1,'Test Sample Data'!G235&gt;0),'Test Sample Data'!G235,$B$1),"")</f>
        <v/>
      </c>
      <c r="H236" s="15" t="str">
        <f>IF(SUM('Test Sample Data'!H$3:H$98)&gt;10,IF(AND(ISNUMBER('Test Sample Data'!H235),'Test Sample Data'!H235&lt;$B$1,'Test Sample Data'!H235&gt;0),'Test Sample Data'!H235,$B$1),"")</f>
        <v/>
      </c>
      <c r="I236" s="15" t="str">
        <f>IF(SUM('Test Sample Data'!I$3:I$98)&gt;10,IF(AND(ISNUMBER('Test Sample Data'!I235),'Test Sample Data'!I235&lt;$B$1,'Test Sample Data'!I235&gt;0),'Test Sample Data'!I235,$B$1),"")</f>
        <v/>
      </c>
      <c r="J236" s="15" t="str">
        <f>IF(SUM('Test Sample Data'!J$3:J$98)&gt;10,IF(AND(ISNUMBER('Test Sample Data'!J235),'Test Sample Data'!J235&lt;$B$1,'Test Sample Data'!J235&gt;0),'Test Sample Data'!J235,$B$1),"")</f>
        <v/>
      </c>
      <c r="K236" s="15" t="str">
        <f>IF(SUM('Test Sample Data'!K$3:K$98)&gt;10,IF(AND(ISNUMBER('Test Sample Data'!K235),'Test Sample Data'!K235&lt;$B$1,'Test Sample Data'!K235&gt;0),'Test Sample Data'!K235,$B$1),"")</f>
        <v/>
      </c>
      <c r="L236" s="15" t="str">
        <f>IF(SUM('Test Sample Data'!L$3:L$98)&gt;10,IF(AND(ISNUMBER('Test Sample Data'!L235),'Test Sample Data'!L235&lt;$B$1,'Test Sample Data'!L235&gt;0),'Test Sample Data'!L235,$B$1),"")</f>
        <v/>
      </c>
      <c r="M236" s="15" t="str">
        <f>IF(SUM('Test Sample Data'!M$3:M$98)&gt;10,IF(AND(ISNUMBER('Test Sample Data'!M235),'Test Sample Data'!M235&lt;$B$1,'Test Sample Data'!M235&gt;0),'Test Sample Data'!M235,$B$1),"")</f>
        <v/>
      </c>
      <c r="N236" s="15" t="str">
        <f>'Gene Table'!D235</f>
        <v>NM_002945</v>
      </c>
      <c r="O236" s="14" t="s">
        <v>169</v>
      </c>
      <c r="P236" s="15" t="str">
        <f>IF(SUM('Control Sample Data'!D$3:D$98)&gt;10,IF(AND(ISNUMBER('Control Sample Data'!D235),'Control Sample Data'!D235&lt;$B$1,'Control Sample Data'!D235&gt;0),'Control Sample Data'!D235,$B$1),"")</f>
        <v/>
      </c>
      <c r="Q236" s="15" t="str">
        <f>IF(SUM('Control Sample Data'!E$3:E$98)&gt;10,IF(AND(ISNUMBER('Control Sample Data'!E235),'Control Sample Data'!E235&lt;$B$1,'Control Sample Data'!E235&gt;0),'Control Sample Data'!E235,$B$1),"")</f>
        <v/>
      </c>
      <c r="R236" s="15" t="str">
        <f>IF(SUM('Control Sample Data'!F$3:F$98)&gt;10,IF(AND(ISNUMBER('Control Sample Data'!F235),'Control Sample Data'!F235&lt;$B$1,'Control Sample Data'!F235&gt;0),'Control Sample Data'!F235,$B$1),"")</f>
        <v/>
      </c>
      <c r="S236" s="15" t="str">
        <f>IF(SUM('Control Sample Data'!G$3:G$98)&gt;10,IF(AND(ISNUMBER('Control Sample Data'!G235),'Control Sample Data'!G235&lt;$B$1,'Control Sample Data'!G235&gt;0),'Control Sample Data'!G235,$B$1),"")</f>
        <v/>
      </c>
      <c r="T236" s="15" t="str">
        <f>IF(SUM('Control Sample Data'!H$3:H$98)&gt;10,IF(AND(ISNUMBER('Control Sample Data'!H235),'Control Sample Data'!H235&lt;$B$1,'Control Sample Data'!H235&gt;0),'Control Sample Data'!H235,$B$1),"")</f>
        <v/>
      </c>
      <c r="U236" s="15" t="str">
        <f>IF(SUM('Control Sample Data'!I$3:I$98)&gt;10,IF(AND(ISNUMBER('Control Sample Data'!I235),'Control Sample Data'!I235&lt;$B$1,'Control Sample Data'!I235&gt;0),'Control Sample Data'!I235,$B$1),"")</f>
        <v/>
      </c>
      <c r="V236" s="15" t="str">
        <f>IF(SUM('Control Sample Data'!J$3:J$98)&gt;10,IF(AND(ISNUMBER('Control Sample Data'!J235),'Control Sample Data'!J235&lt;$B$1,'Control Sample Data'!J235&gt;0),'Control Sample Data'!J235,$B$1),"")</f>
        <v/>
      </c>
      <c r="W236" s="15" t="str">
        <f>IF(SUM('Control Sample Data'!K$3:K$98)&gt;10,IF(AND(ISNUMBER('Control Sample Data'!K235),'Control Sample Data'!K235&lt;$B$1,'Control Sample Data'!K235&gt;0),'Control Sample Data'!K235,$B$1),"")</f>
        <v/>
      </c>
      <c r="X236" s="15" t="str">
        <f>IF(SUM('Control Sample Data'!L$3:L$98)&gt;10,IF(AND(ISNUMBER('Control Sample Data'!L235),'Control Sample Data'!L235&lt;$B$1,'Control Sample Data'!L235&gt;0),'Control Sample Data'!L235,$B$1),"")</f>
        <v/>
      </c>
      <c r="Y236" s="15" t="str">
        <f>IF(SUM('Control Sample Data'!M$3:M$98)&gt;10,IF(AND(ISNUMBER('Control Sample Data'!M235),'Control Sample Data'!M235&lt;$B$1,'Control Sample Data'!M235&gt;0),'Control Sample Data'!M235,$B$1),"")</f>
        <v/>
      </c>
      <c r="AT236" s="34" t="str">
        <f t="shared" si="224"/>
        <v/>
      </c>
      <c r="AU236" s="34" t="str">
        <f t="shared" si="225"/>
        <v/>
      </c>
      <c r="AV236" s="34" t="str">
        <f t="shared" si="226"/>
        <v/>
      </c>
      <c r="AW236" s="34" t="str">
        <f t="shared" si="227"/>
        <v/>
      </c>
      <c r="AX236" s="34" t="str">
        <f t="shared" si="228"/>
        <v/>
      </c>
      <c r="AY236" s="34" t="str">
        <f t="shared" si="229"/>
        <v/>
      </c>
      <c r="AZ236" s="34" t="str">
        <f t="shared" si="230"/>
        <v/>
      </c>
      <c r="BA236" s="34" t="str">
        <f t="shared" si="231"/>
        <v/>
      </c>
      <c r="BB236" s="34" t="str">
        <f t="shared" si="232"/>
        <v/>
      </c>
      <c r="BC236" s="34" t="str">
        <f t="shared" si="233"/>
        <v/>
      </c>
      <c r="BD236" s="34" t="str">
        <f t="shared" si="193"/>
        <v/>
      </c>
      <c r="BE236" s="34" t="str">
        <f t="shared" si="194"/>
        <v/>
      </c>
      <c r="BF236" s="34" t="str">
        <f t="shared" si="195"/>
        <v/>
      </c>
      <c r="BG236" s="34" t="str">
        <f t="shared" si="196"/>
        <v/>
      </c>
      <c r="BH236" s="34" t="str">
        <f t="shared" si="197"/>
        <v/>
      </c>
      <c r="BI236" s="34" t="str">
        <f t="shared" si="198"/>
        <v/>
      </c>
      <c r="BJ236" s="34" t="str">
        <f t="shared" si="199"/>
        <v/>
      </c>
      <c r="BK236" s="34" t="str">
        <f t="shared" si="200"/>
        <v/>
      </c>
      <c r="BL236" s="34" t="str">
        <f t="shared" si="201"/>
        <v/>
      </c>
      <c r="BM236" s="34" t="str">
        <f t="shared" si="202"/>
        <v/>
      </c>
      <c r="BN236" s="36" t="e">
        <f t="shared" si="234"/>
        <v>#DIV/0!</v>
      </c>
      <c r="BO236" s="36" t="e">
        <f t="shared" si="235"/>
        <v>#DIV/0!</v>
      </c>
      <c r="BP236" s="37" t="str">
        <f t="shared" si="203"/>
        <v/>
      </c>
      <c r="BQ236" s="37" t="str">
        <f t="shared" si="204"/>
        <v/>
      </c>
      <c r="BR236" s="37" t="str">
        <f t="shared" si="205"/>
        <v/>
      </c>
      <c r="BS236" s="37" t="str">
        <f t="shared" si="206"/>
        <v/>
      </c>
      <c r="BT236" s="37" t="str">
        <f t="shared" si="207"/>
        <v/>
      </c>
      <c r="BU236" s="37" t="str">
        <f t="shared" si="208"/>
        <v/>
      </c>
      <c r="BV236" s="37" t="str">
        <f t="shared" si="209"/>
        <v/>
      </c>
      <c r="BW236" s="37" t="str">
        <f t="shared" si="210"/>
        <v/>
      </c>
      <c r="BX236" s="37" t="str">
        <f t="shared" si="211"/>
        <v/>
      </c>
      <c r="BY236" s="37" t="str">
        <f t="shared" si="212"/>
        <v/>
      </c>
      <c r="BZ236" s="37" t="str">
        <f t="shared" si="213"/>
        <v/>
      </c>
      <c r="CA236" s="37" t="str">
        <f t="shared" si="214"/>
        <v/>
      </c>
      <c r="CB236" s="37" t="str">
        <f t="shared" si="215"/>
        <v/>
      </c>
      <c r="CC236" s="37" t="str">
        <f t="shared" si="216"/>
        <v/>
      </c>
      <c r="CD236" s="37" t="str">
        <f t="shared" si="217"/>
        <v/>
      </c>
      <c r="CE236" s="37" t="str">
        <f t="shared" si="218"/>
        <v/>
      </c>
      <c r="CF236" s="37" t="str">
        <f t="shared" si="219"/>
        <v/>
      </c>
      <c r="CG236" s="37" t="str">
        <f t="shared" si="220"/>
        <v/>
      </c>
      <c r="CH236" s="37" t="str">
        <f t="shared" si="221"/>
        <v/>
      </c>
      <c r="CI236" s="37" t="str">
        <f t="shared" si="222"/>
        <v/>
      </c>
    </row>
    <row r="237" spans="1:87">
      <c r="A237" s="16"/>
      <c r="B237" s="14" t="str">
        <f>'Gene Table'!D236</f>
        <v>NM_002944</v>
      </c>
      <c r="C237" s="14" t="s">
        <v>173</v>
      </c>
      <c r="D237" s="15" t="str">
        <f>IF(SUM('Test Sample Data'!D$3:D$98)&gt;10,IF(AND(ISNUMBER('Test Sample Data'!D236),'Test Sample Data'!D236&lt;$B$1,'Test Sample Data'!D236&gt;0),'Test Sample Data'!D236,$B$1),"")</f>
        <v/>
      </c>
      <c r="E237" s="15" t="str">
        <f>IF(SUM('Test Sample Data'!E$3:E$98)&gt;10,IF(AND(ISNUMBER('Test Sample Data'!E236),'Test Sample Data'!E236&lt;$B$1,'Test Sample Data'!E236&gt;0),'Test Sample Data'!E236,$B$1),"")</f>
        <v/>
      </c>
      <c r="F237" s="15" t="str">
        <f>IF(SUM('Test Sample Data'!F$3:F$98)&gt;10,IF(AND(ISNUMBER('Test Sample Data'!F236),'Test Sample Data'!F236&lt;$B$1,'Test Sample Data'!F236&gt;0),'Test Sample Data'!F236,$B$1),"")</f>
        <v/>
      </c>
      <c r="G237" s="15" t="str">
        <f>IF(SUM('Test Sample Data'!G$3:G$98)&gt;10,IF(AND(ISNUMBER('Test Sample Data'!G236),'Test Sample Data'!G236&lt;$B$1,'Test Sample Data'!G236&gt;0),'Test Sample Data'!G236,$B$1),"")</f>
        <v/>
      </c>
      <c r="H237" s="15" t="str">
        <f>IF(SUM('Test Sample Data'!H$3:H$98)&gt;10,IF(AND(ISNUMBER('Test Sample Data'!H236),'Test Sample Data'!H236&lt;$B$1,'Test Sample Data'!H236&gt;0),'Test Sample Data'!H236,$B$1),"")</f>
        <v/>
      </c>
      <c r="I237" s="15" t="str">
        <f>IF(SUM('Test Sample Data'!I$3:I$98)&gt;10,IF(AND(ISNUMBER('Test Sample Data'!I236),'Test Sample Data'!I236&lt;$B$1,'Test Sample Data'!I236&gt;0),'Test Sample Data'!I236,$B$1),"")</f>
        <v/>
      </c>
      <c r="J237" s="15" t="str">
        <f>IF(SUM('Test Sample Data'!J$3:J$98)&gt;10,IF(AND(ISNUMBER('Test Sample Data'!J236),'Test Sample Data'!J236&lt;$B$1,'Test Sample Data'!J236&gt;0),'Test Sample Data'!J236,$B$1),"")</f>
        <v/>
      </c>
      <c r="K237" s="15" t="str">
        <f>IF(SUM('Test Sample Data'!K$3:K$98)&gt;10,IF(AND(ISNUMBER('Test Sample Data'!K236),'Test Sample Data'!K236&lt;$B$1,'Test Sample Data'!K236&gt;0),'Test Sample Data'!K236,$B$1),"")</f>
        <v/>
      </c>
      <c r="L237" s="15" t="str">
        <f>IF(SUM('Test Sample Data'!L$3:L$98)&gt;10,IF(AND(ISNUMBER('Test Sample Data'!L236),'Test Sample Data'!L236&lt;$B$1,'Test Sample Data'!L236&gt;0),'Test Sample Data'!L236,$B$1),"")</f>
        <v/>
      </c>
      <c r="M237" s="15" t="str">
        <f>IF(SUM('Test Sample Data'!M$3:M$98)&gt;10,IF(AND(ISNUMBER('Test Sample Data'!M236),'Test Sample Data'!M236&lt;$B$1,'Test Sample Data'!M236&gt;0),'Test Sample Data'!M236,$B$1),"")</f>
        <v/>
      </c>
      <c r="N237" s="15" t="str">
        <f>'Gene Table'!D236</f>
        <v>NM_002944</v>
      </c>
      <c r="O237" s="14" t="s">
        <v>173</v>
      </c>
      <c r="P237" s="15" t="str">
        <f>IF(SUM('Control Sample Data'!D$3:D$98)&gt;10,IF(AND(ISNUMBER('Control Sample Data'!D236),'Control Sample Data'!D236&lt;$B$1,'Control Sample Data'!D236&gt;0),'Control Sample Data'!D236,$B$1),"")</f>
        <v/>
      </c>
      <c r="Q237" s="15" t="str">
        <f>IF(SUM('Control Sample Data'!E$3:E$98)&gt;10,IF(AND(ISNUMBER('Control Sample Data'!E236),'Control Sample Data'!E236&lt;$B$1,'Control Sample Data'!E236&gt;0),'Control Sample Data'!E236,$B$1),"")</f>
        <v/>
      </c>
      <c r="R237" s="15" t="str">
        <f>IF(SUM('Control Sample Data'!F$3:F$98)&gt;10,IF(AND(ISNUMBER('Control Sample Data'!F236),'Control Sample Data'!F236&lt;$B$1,'Control Sample Data'!F236&gt;0),'Control Sample Data'!F236,$B$1),"")</f>
        <v/>
      </c>
      <c r="S237" s="15" t="str">
        <f>IF(SUM('Control Sample Data'!G$3:G$98)&gt;10,IF(AND(ISNUMBER('Control Sample Data'!G236),'Control Sample Data'!G236&lt;$B$1,'Control Sample Data'!G236&gt;0),'Control Sample Data'!G236,$B$1),"")</f>
        <v/>
      </c>
      <c r="T237" s="15" t="str">
        <f>IF(SUM('Control Sample Data'!H$3:H$98)&gt;10,IF(AND(ISNUMBER('Control Sample Data'!H236),'Control Sample Data'!H236&lt;$B$1,'Control Sample Data'!H236&gt;0),'Control Sample Data'!H236,$B$1),"")</f>
        <v/>
      </c>
      <c r="U237" s="15" t="str">
        <f>IF(SUM('Control Sample Data'!I$3:I$98)&gt;10,IF(AND(ISNUMBER('Control Sample Data'!I236),'Control Sample Data'!I236&lt;$B$1,'Control Sample Data'!I236&gt;0),'Control Sample Data'!I236,$B$1),"")</f>
        <v/>
      </c>
      <c r="V237" s="15" t="str">
        <f>IF(SUM('Control Sample Data'!J$3:J$98)&gt;10,IF(AND(ISNUMBER('Control Sample Data'!J236),'Control Sample Data'!J236&lt;$B$1,'Control Sample Data'!J236&gt;0),'Control Sample Data'!J236,$B$1),"")</f>
        <v/>
      </c>
      <c r="W237" s="15" t="str">
        <f>IF(SUM('Control Sample Data'!K$3:K$98)&gt;10,IF(AND(ISNUMBER('Control Sample Data'!K236),'Control Sample Data'!K236&lt;$B$1,'Control Sample Data'!K236&gt;0),'Control Sample Data'!K236,$B$1),"")</f>
        <v/>
      </c>
      <c r="X237" s="15" t="str">
        <f>IF(SUM('Control Sample Data'!L$3:L$98)&gt;10,IF(AND(ISNUMBER('Control Sample Data'!L236),'Control Sample Data'!L236&lt;$B$1,'Control Sample Data'!L236&gt;0),'Control Sample Data'!L236,$B$1),"")</f>
        <v/>
      </c>
      <c r="Y237" s="15" t="str">
        <f>IF(SUM('Control Sample Data'!M$3:M$98)&gt;10,IF(AND(ISNUMBER('Control Sample Data'!M236),'Control Sample Data'!M236&lt;$B$1,'Control Sample Data'!M236&gt;0),'Control Sample Data'!M236,$B$1),"")</f>
        <v/>
      </c>
      <c r="AT237" s="34" t="str">
        <f t="shared" si="224"/>
        <v/>
      </c>
      <c r="AU237" s="34" t="str">
        <f t="shared" si="225"/>
        <v/>
      </c>
      <c r="AV237" s="34" t="str">
        <f t="shared" si="226"/>
        <v/>
      </c>
      <c r="AW237" s="34" t="str">
        <f t="shared" si="227"/>
        <v/>
      </c>
      <c r="AX237" s="34" t="str">
        <f t="shared" si="228"/>
        <v/>
      </c>
      <c r="AY237" s="34" t="str">
        <f t="shared" si="229"/>
        <v/>
      </c>
      <c r="AZ237" s="34" t="str">
        <f t="shared" si="230"/>
        <v/>
      </c>
      <c r="BA237" s="34" t="str">
        <f t="shared" si="231"/>
        <v/>
      </c>
      <c r="BB237" s="34" t="str">
        <f t="shared" si="232"/>
        <v/>
      </c>
      <c r="BC237" s="34" t="str">
        <f t="shared" si="233"/>
        <v/>
      </c>
      <c r="BD237" s="34" t="str">
        <f t="shared" si="193"/>
        <v/>
      </c>
      <c r="BE237" s="34" t="str">
        <f t="shared" si="194"/>
        <v/>
      </c>
      <c r="BF237" s="34" t="str">
        <f t="shared" si="195"/>
        <v/>
      </c>
      <c r="BG237" s="34" t="str">
        <f t="shared" si="196"/>
        <v/>
      </c>
      <c r="BH237" s="34" t="str">
        <f t="shared" si="197"/>
        <v/>
      </c>
      <c r="BI237" s="34" t="str">
        <f t="shared" si="198"/>
        <v/>
      </c>
      <c r="BJ237" s="34" t="str">
        <f t="shared" si="199"/>
        <v/>
      </c>
      <c r="BK237" s="34" t="str">
        <f t="shared" si="200"/>
        <v/>
      </c>
      <c r="BL237" s="34" t="str">
        <f t="shared" si="201"/>
        <v/>
      </c>
      <c r="BM237" s="34" t="str">
        <f t="shared" si="202"/>
        <v/>
      </c>
      <c r="BN237" s="36" t="e">
        <f t="shared" si="234"/>
        <v>#DIV/0!</v>
      </c>
      <c r="BO237" s="36" t="e">
        <f t="shared" si="235"/>
        <v>#DIV/0!</v>
      </c>
      <c r="BP237" s="37" t="str">
        <f t="shared" si="203"/>
        <v/>
      </c>
      <c r="BQ237" s="37" t="str">
        <f t="shared" si="204"/>
        <v/>
      </c>
      <c r="BR237" s="37" t="str">
        <f t="shared" si="205"/>
        <v/>
      </c>
      <c r="BS237" s="37" t="str">
        <f t="shared" si="206"/>
        <v/>
      </c>
      <c r="BT237" s="37" t="str">
        <f t="shared" si="207"/>
        <v/>
      </c>
      <c r="BU237" s="37" t="str">
        <f t="shared" si="208"/>
        <v/>
      </c>
      <c r="BV237" s="37" t="str">
        <f t="shared" si="209"/>
        <v/>
      </c>
      <c r="BW237" s="37" t="str">
        <f t="shared" si="210"/>
        <v/>
      </c>
      <c r="BX237" s="37" t="str">
        <f t="shared" si="211"/>
        <v/>
      </c>
      <c r="BY237" s="37" t="str">
        <f t="shared" si="212"/>
        <v/>
      </c>
      <c r="BZ237" s="37" t="str">
        <f t="shared" si="213"/>
        <v/>
      </c>
      <c r="CA237" s="37" t="str">
        <f t="shared" si="214"/>
        <v/>
      </c>
      <c r="CB237" s="37" t="str">
        <f t="shared" si="215"/>
        <v/>
      </c>
      <c r="CC237" s="37" t="str">
        <f t="shared" si="216"/>
        <v/>
      </c>
      <c r="CD237" s="37" t="str">
        <f t="shared" si="217"/>
        <v/>
      </c>
      <c r="CE237" s="37" t="str">
        <f t="shared" si="218"/>
        <v/>
      </c>
      <c r="CF237" s="37" t="str">
        <f t="shared" si="219"/>
        <v/>
      </c>
      <c r="CG237" s="37" t="str">
        <f t="shared" si="220"/>
        <v/>
      </c>
      <c r="CH237" s="37" t="str">
        <f t="shared" si="221"/>
        <v/>
      </c>
      <c r="CI237" s="37" t="str">
        <f t="shared" si="222"/>
        <v/>
      </c>
    </row>
    <row r="238" spans="1:87">
      <c r="A238" s="16"/>
      <c r="B238" s="14" t="str">
        <f>'Gene Table'!D237</f>
        <v>NM_021133</v>
      </c>
      <c r="C238" s="14" t="s">
        <v>177</v>
      </c>
      <c r="D238" s="15" t="str">
        <f>IF(SUM('Test Sample Data'!D$3:D$98)&gt;10,IF(AND(ISNUMBER('Test Sample Data'!D237),'Test Sample Data'!D237&lt;$B$1,'Test Sample Data'!D237&gt;0),'Test Sample Data'!D237,$B$1),"")</f>
        <v/>
      </c>
      <c r="E238" s="15" t="str">
        <f>IF(SUM('Test Sample Data'!E$3:E$98)&gt;10,IF(AND(ISNUMBER('Test Sample Data'!E237),'Test Sample Data'!E237&lt;$B$1,'Test Sample Data'!E237&gt;0),'Test Sample Data'!E237,$B$1),"")</f>
        <v/>
      </c>
      <c r="F238" s="15" t="str">
        <f>IF(SUM('Test Sample Data'!F$3:F$98)&gt;10,IF(AND(ISNUMBER('Test Sample Data'!F237),'Test Sample Data'!F237&lt;$B$1,'Test Sample Data'!F237&gt;0),'Test Sample Data'!F237,$B$1),"")</f>
        <v/>
      </c>
      <c r="G238" s="15" t="str">
        <f>IF(SUM('Test Sample Data'!G$3:G$98)&gt;10,IF(AND(ISNUMBER('Test Sample Data'!G237),'Test Sample Data'!G237&lt;$B$1,'Test Sample Data'!G237&gt;0),'Test Sample Data'!G237,$B$1),"")</f>
        <v/>
      </c>
      <c r="H238" s="15" t="str">
        <f>IF(SUM('Test Sample Data'!H$3:H$98)&gt;10,IF(AND(ISNUMBER('Test Sample Data'!H237),'Test Sample Data'!H237&lt;$B$1,'Test Sample Data'!H237&gt;0),'Test Sample Data'!H237,$B$1),"")</f>
        <v/>
      </c>
      <c r="I238" s="15" t="str">
        <f>IF(SUM('Test Sample Data'!I$3:I$98)&gt;10,IF(AND(ISNUMBER('Test Sample Data'!I237),'Test Sample Data'!I237&lt;$B$1,'Test Sample Data'!I237&gt;0),'Test Sample Data'!I237,$B$1),"")</f>
        <v/>
      </c>
      <c r="J238" s="15" t="str">
        <f>IF(SUM('Test Sample Data'!J$3:J$98)&gt;10,IF(AND(ISNUMBER('Test Sample Data'!J237),'Test Sample Data'!J237&lt;$B$1,'Test Sample Data'!J237&gt;0),'Test Sample Data'!J237,$B$1),"")</f>
        <v/>
      </c>
      <c r="K238" s="15" t="str">
        <f>IF(SUM('Test Sample Data'!K$3:K$98)&gt;10,IF(AND(ISNUMBER('Test Sample Data'!K237),'Test Sample Data'!K237&lt;$B$1,'Test Sample Data'!K237&gt;0),'Test Sample Data'!K237,$B$1),"")</f>
        <v/>
      </c>
      <c r="L238" s="15" t="str">
        <f>IF(SUM('Test Sample Data'!L$3:L$98)&gt;10,IF(AND(ISNUMBER('Test Sample Data'!L237),'Test Sample Data'!L237&lt;$B$1,'Test Sample Data'!L237&gt;0),'Test Sample Data'!L237,$B$1),"")</f>
        <v/>
      </c>
      <c r="M238" s="15" t="str">
        <f>IF(SUM('Test Sample Data'!M$3:M$98)&gt;10,IF(AND(ISNUMBER('Test Sample Data'!M237),'Test Sample Data'!M237&lt;$B$1,'Test Sample Data'!M237&gt;0),'Test Sample Data'!M237,$B$1),"")</f>
        <v/>
      </c>
      <c r="N238" s="15" t="str">
        <f>'Gene Table'!D237</f>
        <v>NM_021133</v>
      </c>
      <c r="O238" s="14" t="s">
        <v>177</v>
      </c>
      <c r="P238" s="15" t="str">
        <f>IF(SUM('Control Sample Data'!D$3:D$98)&gt;10,IF(AND(ISNUMBER('Control Sample Data'!D237),'Control Sample Data'!D237&lt;$B$1,'Control Sample Data'!D237&gt;0),'Control Sample Data'!D237,$B$1),"")</f>
        <v/>
      </c>
      <c r="Q238" s="15" t="str">
        <f>IF(SUM('Control Sample Data'!E$3:E$98)&gt;10,IF(AND(ISNUMBER('Control Sample Data'!E237),'Control Sample Data'!E237&lt;$B$1,'Control Sample Data'!E237&gt;0),'Control Sample Data'!E237,$B$1),"")</f>
        <v/>
      </c>
      <c r="R238" s="15" t="str">
        <f>IF(SUM('Control Sample Data'!F$3:F$98)&gt;10,IF(AND(ISNUMBER('Control Sample Data'!F237),'Control Sample Data'!F237&lt;$B$1,'Control Sample Data'!F237&gt;0),'Control Sample Data'!F237,$B$1),"")</f>
        <v/>
      </c>
      <c r="S238" s="15" t="str">
        <f>IF(SUM('Control Sample Data'!G$3:G$98)&gt;10,IF(AND(ISNUMBER('Control Sample Data'!G237),'Control Sample Data'!G237&lt;$B$1,'Control Sample Data'!G237&gt;0),'Control Sample Data'!G237,$B$1),"")</f>
        <v/>
      </c>
      <c r="T238" s="15" t="str">
        <f>IF(SUM('Control Sample Data'!H$3:H$98)&gt;10,IF(AND(ISNUMBER('Control Sample Data'!H237),'Control Sample Data'!H237&lt;$B$1,'Control Sample Data'!H237&gt;0),'Control Sample Data'!H237,$B$1),"")</f>
        <v/>
      </c>
      <c r="U238" s="15" t="str">
        <f>IF(SUM('Control Sample Data'!I$3:I$98)&gt;10,IF(AND(ISNUMBER('Control Sample Data'!I237),'Control Sample Data'!I237&lt;$B$1,'Control Sample Data'!I237&gt;0),'Control Sample Data'!I237,$B$1),"")</f>
        <v/>
      </c>
      <c r="V238" s="15" t="str">
        <f>IF(SUM('Control Sample Data'!J$3:J$98)&gt;10,IF(AND(ISNUMBER('Control Sample Data'!J237),'Control Sample Data'!J237&lt;$B$1,'Control Sample Data'!J237&gt;0),'Control Sample Data'!J237,$B$1),"")</f>
        <v/>
      </c>
      <c r="W238" s="15" t="str">
        <f>IF(SUM('Control Sample Data'!K$3:K$98)&gt;10,IF(AND(ISNUMBER('Control Sample Data'!K237),'Control Sample Data'!K237&lt;$B$1,'Control Sample Data'!K237&gt;0),'Control Sample Data'!K237,$B$1),"")</f>
        <v/>
      </c>
      <c r="X238" s="15" t="str">
        <f>IF(SUM('Control Sample Data'!L$3:L$98)&gt;10,IF(AND(ISNUMBER('Control Sample Data'!L237),'Control Sample Data'!L237&lt;$B$1,'Control Sample Data'!L237&gt;0),'Control Sample Data'!L237,$B$1),"")</f>
        <v/>
      </c>
      <c r="Y238" s="15" t="str">
        <f>IF(SUM('Control Sample Data'!M$3:M$98)&gt;10,IF(AND(ISNUMBER('Control Sample Data'!M237),'Control Sample Data'!M237&lt;$B$1,'Control Sample Data'!M237&gt;0),'Control Sample Data'!M237,$B$1),"")</f>
        <v/>
      </c>
      <c r="AT238" s="34" t="str">
        <f t="shared" si="224"/>
        <v/>
      </c>
      <c r="AU238" s="34" t="str">
        <f t="shared" si="225"/>
        <v/>
      </c>
      <c r="AV238" s="34" t="str">
        <f t="shared" si="226"/>
        <v/>
      </c>
      <c r="AW238" s="34" t="str">
        <f t="shared" si="227"/>
        <v/>
      </c>
      <c r="AX238" s="34" t="str">
        <f t="shared" si="228"/>
        <v/>
      </c>
      <c r="AY238" s="34" t="str">
        <f t="shared" si="229"/>
        <v/>
      </c>
      <c r="AZ238" s="34" t="str">
        <f t="shared" si="230"/>
        <v/>
      </c>
      <c r="BA238" s="34" t="str">
        <f t="shared" si="231"/>
        <v/>
      </c>
      <c r="BB238" s="34" t="str">
        <f t="shared" si="232"/>
        <v/>
      </c>
      <c r="BC238" s="34" t="str">
        <f t="shared" si="233"/>
        <v/>
      </c>
      <c r="BD238" s="34" t="str">
        <f t="shared" si="193"/>
        <v/>
      </c>
      <c r="BE238" s="34" t="str">
        <f t="shared" si="194"/>
        <v/>
      </c>
      <c r="BF238" s="34" t="str">
        <f t="shared" si="195"/>
        <v/>
      </c>
      <c r="BG238" s="34" t="str">
        <f t="shared" si="196"/>
        <v/>
      </c>
      <c r="BH238" s="34" t="str">
        <f t="shared" si="197"/>
        <v/>
      </c>
      <c r="BI238" s="34" t="str">
        <f t="shared" si="198"/>
        <v/>
      </c>
      <c r="BJ238" s="34" t="str">
        <f t="shared" si="199"/>
        <v/>
      </c>
      <c r="BK238" s="34" t="str">
        <f t="shared" si="200"/>
        <v/>
      </c>
      <c r="BL238" s="34" t="str">
        <f t="shared" si="201"/>
        <v/>
      </c>
      <c r="BM238" s="34" t="str">
        <f t="shared" si="202"/>
        <v/>
      </c>
      <c r="BN238" s="36" t="e">
        <f t="shared" si="234"/>
        <v>#DIV/0!</v>
      </c>
      <c r="BO238" s="36" t="e">
        <f t="shared" si="235"/>
        <v>#DIV/0!</v>
      </c>
      <c r="BP238" s="37" t="str">
        <f t="shared" si="203"/>
        <v/>
      </c>
      <c r="BQ238" s="37" t="str">
        <f t="shared" si="204"/>
        <v/>
      </c>
      <c r="BR238" s="37" t="str">
        <f t="shared" si="205"/>
        <v/>
      </c>
      <c r="BS238" s="37" t="str">
        <f t="shared" si="206"/>
        <v/>
      </c>
      <c r="BT238" s="37" t="str">
        <f t="shared" si="207"/>
        <v/>
      </c>
      <c r="BU238" s="37" t="str">
        <f t="shared" si="208"/>
        <v/>
      </c>
      <c r="BV238" s="37" t="str">
        <f t="shared" si="209"/>
        <v/>
      </c>
      <c r="BW238" s="37" t="str">
        <f t="shared" si="210"/>
        <v/>
      </c>
      <c r="BX238" s="37" t="str">
        <f t="shared" si="211"/>
        <v/>
      </c>
      <c r="BY238" s="37" t="str">
        <f t="shared" si="212"/>
        <v/>
      </c>
      <c r="BZ238" s="37" t="str">
        <f t="shared" si="213"/>
        <v/>
      </c>
      <c r="CA238" s="37" t="str">
        <f t="shared" si="214"/>
        <v/>
      </c>
      <c r="CB238" s="37" t="str">
        <f t="shared" si="215"/>
        <v/>
      </c>
      <c r="CC238" s="37" t="str">
        <f t="shared" si="216"/>
        <v/>
      </c>
      <c r="CD238" s="37" t="str">
        <f t="shared" si="217"/>
        <v/>
      </c>
      <c r="CE238" s="37" t="str">
        <f t="shared" si="218"/>
        <v/>
      </c>
      <c r="CF238" s="37" t="str">
        <f t="shared" si="219"/>
        <v/>
      </c>
      <c r="CG238" s="37" t="str">
        <f t="shared" si="220"/>
        <v/>
      </c>
      <c r="CH238" s="37" t="str">
        <f t="shared" si="221"/>
        <v/>
      </c>
      <c r="CI238" s="37" t="str">
        <f t="shared" si="222"/>
        <v/>
      </c>
    </row>
    <row r="239" spans="1:87">
      <c r="A239" s="16"/>
      <c r="B239" s="14" t="str">
        <f>'Gene Table'!D238</f>
        <v>NM_005614</v>
      </c>
      <c r="C239" s="14" t="s">
        <v>181</v>
      </c>
      <c r="D239" s="15" t="str">
        <f>IF(SUM('Test Sample Data'!D$3:D$98)&gt;10,IF(AND(ISNUMBER('Test Sample Data'!D238),'Test Sample Data'!D238&lt;$B$1,'Test Sample Data'!D238&gt;0),'Test Sample Data'!D238,$B$1),"")</f>
        <v/>
      </c>
      <c r="E239" s="15" t="str">
        <f>IF(SUM('Test Sample Data'!E$3:E$98)&gt;10,IF(AND(ISNUMBER('Test Sample Data'!E238),'Test Sample Data'!E238&lt;$B$1,'Test Sample Data'!E238&gt;0),'Test Sample Data'!E238,$B$1),"")</f>
        <v/>
      </c>
      <c r="F239" s="15" t="str">
        <f>IF(SUM('Test Sample Data'!F$3:F$98)&gt;10,IF(AND(ISNUMBER('Test Sample Data'!F238),'Test Sample Data'!F238&lt;$B$1,'Test Sample Data'!F238&gt;0),'Test Sample Data'!F238,$B$1),"")</f>
        <v/>
      </c>
      <c r="G239" s="15" t="str">
        <f>IF(SUM('Test Sample Data'!G$3:G$98)&gt;10,IF(AND(ISNUMBER('Test Sample Data'!G238),'Test Sample Data'!G238&lt;$B$1,'Test Sample Data'!G238&gt;0),'Test Sample Data'!G238,$B$1),"")</f>
        <v/>
      </c>
      <c r="H239" s="15" t="str">
        <f>IF(SUM('Test Sample Data'!H$3:H$98)&gt;10,IF(AND(ISNUMBER('Test Sample Data'!H238),'Test Sample Data'!H238&lt;$B$1,'Test Sample Data'!H238&gt;0),'Test Sample Data'!H238,$B$1),"")</f>
        <v/>
      </c>
      <c r="I239" s="15" t="str">
        <f>IF(SUM('Test Sample Data'!I$3:I$98)&gt;10,IF(AND(ISNUMBER('Test Sample Data'!I238),'Test Sample Data'!I238&lt;$B$1,'Test Sample Data'!I238&gt;0),'Test Sample Data'!I238,$B$1),"")</f>
        <v/>
      </c>
      <c r="J239" s="15" t="str">
        <f>IF(SUM('Test Sample Data'!J$3:J$98)&gt;10,IF(AND(ISNUMBER('Test Sample Data'!J238),'Test Sample Data'!J238&lt;$B$1,'Test Sample Data'!J238&gt;0),'Test Sample Data'!J238,$B$1),"")</f>
        <v/>
      </c>
      <c r="K239" s="15" t="str">
        <f>IF(SUM('Test Sample Data'!K$3:K$98)&gt;10,IF(AND(ISNUMBER('Test Sample Data'!K238),'Test Sample Data'!K238&lt;$B$1,'Test Sample Data'!K238&gt;0),'Test Sample Data'!K238,$B$1),"")</f>
        <v/>
      </c>
      <c r="L239" s="15" t="str">
        <f>IF(SUM('Test Sample Data'!L$3:L$98)&gt;10,IF(AND(ISNUMBER('Test Sample Data'!L238),'Test Sample Data'!L238&lt;$B$1,'Test Sample Data'!L238&gt;0),'Test Sample Data'!L238,$B$1),"")</f>
        <v/>
      </c>
      <c r="M239" s="15" t="str">
        <f>IF(SUM('Test Sample Data'!M$3:M$98)&gt;10,IF(AND(ISNUMBER('Test Sample Data'!M238),'Test Sample Data'!M238&lt;$B$1,'Test Sample Data'!M238&gt;0),'Test Sample Data'!M238,$B$1),"")</f>
        <v/>
      </c>
      <c r="N239" s="15" t="str">
        <f>'Gene Table'!D238</f>
        <v>NM_005614</v>
      </c>
      <c r="O239" s="14" t="s">
        <v>181</v>
      </c>
      <c r="P239" s="15" t="str">
        <f>IF(SUM('Control Sample Data'!D$3:D$98)&gt;10,IF(AND(ISNUMBER('Control Sample Data'!D238),'Control Sample Data'!D238&lt;$B$1,'Control Sample Data'!D238&gt;0),'Control Sample Data'!D238,$B$1),"")</f>
        <v/>
      </c>
      <c r="Q239" s="15" t="str">
        <f>IF(SUM('Control Sample Data'!E$3:E$98)&gt;10,IF(AND(ISNUMBER('Control Sample Data'!E238),'Control Sample Data'!E238&lt;$B$1,'Control Sample Data'!E238&gt;0),'Control Sample Data'!E238,$B$1),"")</f>
        <v/>
      </c>
      <c r="R239" s="15" t="str">
        <f>IF(SUM('Control Sample Data'!F$3:F$98)&gt;10,IF(AND(ISNUMBER('Control Sample Data'!F238),'Control Sample Data'!F238&lt;$B$1,'Control Sample Data'!F238&gt;0),'Control Sample Data'!F238,$B$1),"")</f>
        <v/>
      </c>
      <c r="S239" s="15" t="str">
        <f>IF(SUM('Control Sample Data'!G$3:G$98)&gt;10,IF(AND(ISNUMBER('Control Sample Data'!G238),'Control Sample Data'!G238&lt;$B$1,'Control Sample Data'!G238&gt;0),'Control Sample Data'!G238,$B$1),"")</f>
        <v/>
      </c>
      <c r="T239" s="15" t="str">
        <f>IF(SUM('Control Sample Data'!H$3:H$98)&gt;10,IF(AND(ISNUMBER('Control Sample Data'!H238),'Control Sample Data'!H238&lt;$B$1,'Control Sample Data'!H238&gt;0),'Control Sample Data'!H238,$B$1),"")</f>
        <v/>
      </c>
      <c r="U239" s="15" t="str">
        <f>IF(SUM('Control Sample Data'!I$3:I$98)&gt;10,IF(AND(ISNUMBER('Control Sample Data'!I238),'Control Sample Data'!I238&lt;$B$1,'Control Sample Data'!I238&gt;0),'Control Sample Data'!I238,$B$1),"")</f>
        <v/>
      </c>
      <c r="V239" s="15" t="str">
        <f>IF(SUM('Control Sample Data'!J$3:J$98)&gt;10,IF(AND(ISNUMBER('Control Sample Data'!J238),'Control Sample Data'!J238&lt;$B$1,'Control Sample Data'!J238&gt;0),'Control Sample Data'!J238,$B$1),"")</f>
        <v/>
      </c>
      <c r="W239" s="15" t="str">
        <f>IF(SUM('Control Sample Data'!K$3:K$98)&gt;10,IF(AND(ISNUMBER('Control Sample Data'!K238),'Control Sample Data'!K238&lt;$B$1,'Control Sample Data'!K238&gt;0),'Control Sample Data'!K238,$B$1),"")</f>
        <v/>
      </c>
      <c r="X239" s="15" t="str">
        <f>IF(SUM('Control Sample Data'!L$3:L$98)&gt;10,IF(AND(ISNUMBER('Control Sample Data'!L238),'Control Sample Data'!L238&lt;$B$1,'Control Sample Data'!L238&gt;0),'Control Sample Data'!L238,$B$1),"")</f>
        <v/>
      </c>
      <c r="Y239" s="15" t="str">
        <f>IF(SUM('Control Sample Data'!M$3:M$98)&gt;10,IF(AND(ISNUMBER('Control Sample Data'!M238),'Control Sample Data'!M238&lt;$B$1,'Control Sample Data'!M238&gt;0),'Control Sample Data'!M238,$B$1),"")</f>
        <v/>
      </c>
      <c r="AT239" s="34" t="str">
        <f t="shared" si="224"/>
        <v/>
      </c>
      <c r="AU239" s="34" t="str">
        <f t="shared" si="225"/>
        <v/>
      </c>
      <c r="AV239" s="34" t="str">
        <f t="shared" si="226"/>
        <v/>
      </c>
      <c r="AW239" s="34" t="str">
        <f t="shared" si="227"/>
        <v/>
      </c>
      <c r="AX239" s="34" t="str">
        <f t="shared" si="228"/>
        <v/>
      </c>
      <c r="AY239" s="34" t="str">
        <f t="shared" si="229"/>
        <v/>
      </c>
      <c r="AZ239" s="34" t="str">
        <f t="shared" si="230"/>
        <v/>
      </c>
      <c r="BA239" s="34" t="str">
        <f t="shared" si="231"/>
        <v/>
      </c>
      <c r="BB239" s="34" t="str">
        <f t="shared" si="232"/>
        <v/>
      </c>
      <c r="BC239" s="34" t="str">
        <f t="shared" si="233"/>
        <v/>
      </c>
      <c r="BD239" s="34" t="str">
        <f t="shared" si="193"/>
        <v/>
      </c>
      <c r="BE239" s="34" t="str">
        <f t="shared" si="194"/>
        <v/>
      </c>
      <c r="BF239" s="34" t="str">
        <f t="shared" si="195"/>
        <v/>
      </c>
      <c r="BG239" s="34" t="str">
        <f t="shared" si="196"/>
        <v/>
      </c>
      <c r="BH239" s="34" t="str">
        <f t="shared" si="197"/>
        <v/>
      </c>
      <c r="BI239" s="34" t="str">
        <f t="shared" si="198"/>
        <v/>
      </c>
      <c r="BJ239" s="34" t="str">
        <f t="shared" si="199"/>
        <v/>
      </c>
      <c r="BK239" s="34" t="str">
        <f t="shared" si="200"/>
        <v/>
      </c>
      <c r="BL239" s="34" t="str">
        <f t="shared" si="201"/>
        <v/>
      </c>
      <c r="BM239" s="34" t="str">
        <f t="shared" si="202"/>
        <v/>
      </c>
      <c r="BN239" s="36" t="e">
        <f t="shared" si="234"/>
        <v>#DIV/0!</v>
      </c>
      <c r="BO239" s="36" t="e">
        <f t="shared" si="235"/>
        <v>#DIV/0!</v>
      </c>
      <c r="BP239" s="37" t="str">
        <f t="shared" si="203"/>
        <v/>
      </c>
      <c r="BQ239" s="37" t="str">
        <f t="shared" si="204"/>
        <v/>
      </c>
      <c r="BR239" s="37" t="str">
        <f t="shared" si="205"/>
        <v/>
      </c>
      <c r="BS239" s="37" t="str">
        <f t="shared" si="206"/>
        <v/>
      </c>
      <c r="BT239" s="37" t="str">
        <f t="shared" si="207"/>
        <v/>
      </c>
      <c r="BU239" s="37" t="str">
        <f t="shared" si="208"/>
        <v/>
      </c>
      <c r="BV239" s="37" t="str">
        <f t="shared" si="209"/>
        <v/>
      </c>
      <c r="BW239" s="37" t="str">
        <f t="shared" si="210"/>
        <v/>
      </c>
      <c r="BX239" s="37" t="str">
        <f t="shared" si="211"/>
        <v/>
      </c>
      <c r="BY239" s="37" t="str">
        <f t="shared" si="212"/>
        <v/>
      </c>
      <c r="BZ239" s="37" t="str">
        <f t="shared" si="213"/>
        <v/>
      </c>
      <c r="CA239" s="37" t="str">
        <f t="shared" si="214"/>
        <v/>
      </c>
      <c r="CB239" s="37" t="str">
        <f t="shared" si="215"/>
        <v/>
      </c>
      <c r="CC239" s="37" t="str">
        <f t="shared" si="216"/>
        <v/>
      </c>
      <c r="CD239" s="37" t="str">
        <f t="shared" si="217"/>
        <v/>
      </c>
      <c r="CE239" s="37" t="str">
        <f t="shared" si="218"/>
        <v/>
      </c>
      <c r="CF239" s="37" t="str">
        <f t="shared" si="219"/>
        <v/>
      </c>
      <c r="CG239" s="37" t="str">
        <f t="shared" si="220"/>
        <v/>
      </c>
      <c r="CH239" s="37" t="str">
        <f t="shared" si="221"/>
        <v/>
      </c>
      <c r="CI239" s="37" t="str">
        <f t="shared" si="222"/>
        <v/>
      </c>
    </row>
    <row r="240" spans="1:87">
      <c r="A240" s="16"/>
      <c r="B240" s="14" t="str">
        <f>'Gene Table'!D239</f>
        <v>NM_002923</v>
      </c>
      <c r="C240" s="14" t="s">
        <v>185</v>
      </c>
      <c r="D240" s="15" t="str">
        <f>IF(SUM('Test Sample Data'!D$3:D$98)&gt;10,IF(AND(ISNUMBER('Test Sample Data'!D239),'Test Sample Data'!D239&lt;$B$1,'Test Sample Data'!D239&gt;0),'Test Sample Data'!D239,$B$1),"")</f>
        <v/>
      </c>
      <c r="E240" s="15" t="str">
        <f>IF(SUM('Test Sample Data'!E$3:E$98)&gt;10,IF(AND(ISNUMBER('Test Sample Data'!E239),'Test Sample Data'!E239&lt;$B$1,'Test Sample Data'!E239&gt;0),'Test Sample Data'!E239,$B$1),"")</f>
        <v/>
      </c>
      <c r="F240" s="15" t="str">
        <f>IF(SUM('Test Sample Data'!F$3:F$98)&gt;10,IF(AND(ISNUMBER('Test Sample Data'!F239),'Test Sample Data'!F239&lt;$B$1,'Test Sample Data'!F239&gt;0),'Test Sample Data'!F239,$B$1),"")</f>
        <v/>
      </c>
      <c r="G240" s="15" t="str">
        <f>IF(SUM('Test Sample Data'!G$3:G$98)&gt;10,IF(AND(ISNUMBER('Test Sample Data'!G239),'Test Sample Data'!G239&lt;$B$1,'Test Sample Data'!G239&gt;0),'Test Sample Data'!G239,$B$1),"")</f>
        <v/>
      </c>
      <c r="H240" s="15" t="str">
        <f>IF(SUM('Test Sample Data'!H$3:H$98)&gt;10,IF(AND(ISNUMBER('Test Sample Data'!H239),'Test Sample Data'!H239&lt;$B$1,'Test Sample Data'!H239&gt;0),'Test Sample Data'!H239,$B$1),"")</f>
        <v/>
      </c>
      <c r="I240" s="15" t="str">
        <f>IF(SUM('Test Sample Data'!I$3:I$98)&gt;10,IF(AND(ISNUMBER('Test Sample Data'!I239),'Test Sample Data'!I239&lt;$B$1,'Test Sample Data'!I239&gt;0),'Test Sample Data'!I239,$B$1),"")</f>
        <v/>
      </c>
      <c r="J240" s="15" t="str">
        <f>IF(SUM('Test Sample Data'!J$3:J$98)&gt;10,IF(AND(ISNUMBER('Test Sample Data'!J239),'Test Sample Data'!J239&lt;$B$1,'Test Sample Data'!J239&gt;0),'Test Sample Data'!J239,$B$1),"")</f>
        <v/>
      </c>
      <c r="K240" s="15" t="str">
        <f>IF(SUM('Test Sample Data'!K$3:K$98)&gt;10,IF(AND(ISNUMBER('Test Sample Data'!K239),'Test Sample Data'!K239&lt;$B$1,'Test Sample Data'!K239&gt;0),'Test Sample Data'!K239,$B$1),"")</f>
        <v/>
      </c>
      <c r="L240" s="15" t="str">
        <f>IF(SUM('Test Sample Data'!L$3:L$98)&gt;10,IF(AND(ISNUMBER('Test Sample Data'!L239),'Test Sample Data'!L239&lt;$B$1,'Test Sample Data'!L239&gt;0),'Test Sample Data'!L239,$B$1),"")</f>
        <v/>
      </c>
      <c r="M240" s="15" t="str">
        <f>IF(SUM('Test Sample Data'!M$3:M$98)&gt;10,IF(AND(ISNUMBER('Test Sample Data'!M239),'Test Sample Data'!M239&lt;$B$1,'Test Sample Data'!M239&gt;0),'Test Sample Data'!M239,$B$1),"")</f>
        <v/>
      </c>
      <c r="N240" s="15" t="str">
        <f>'Gene Table'!D239</f>
        <v>NM_002923</v>
      </c>
      <c r="O240" s="14" t="s">
        <v>185</v>
      </c>
      <c r="P240" s="15" t="str">
        <f>IF(SUM('Control Sample Data'!D$3:D$98)&gt;10,IF(AND(ISNUMBER('Control Sample Data'!D239),'Control Sample Data'!D239&lt;$B$1,'Control Sample Data'!D239&gt;0),'Control Sample Data'!D239,$B$1),"")</f>
        <v/>
      </c>
      <c r="Q240" s="15" t="str">
        <f>IF(SUM('Control Sample Data'!E$3:E$98)&gt;10,IF(AND(ISNUMBER('Control Sample Data'!E239),'Control Sample Data'!E239&lt;$B$1,'Control Sample Data'!E239&gt;0),'Control Sample Data'!E239,$B$1),"")</f>
        <v/>
      </c>
      <c r="R240" s="15" t="str">
        <f>IF(SUM('Control Sample Data'!F$3:F$98)&gt;10,IF(AND(ISNUMBER('Control Sample Data'!F239),'Control Sample Data'!F239&lt;$B$1,'Control Sample Data'!F239&gt;0),'Control Sample Data'!F239,$B$1),"")</f>
        <v/>
      </c>
      <c r="S240" s="15" t="str">
        <f>IF(SUM('Control Sample Data'!G$3:G$98)&gt;10,IF(AND(ISNUMBER('Control Sample Data'!G239),'Control Sample Data'!G239&lt;$B$1,'Control Sample Data'!G239&gt;0),'Control Sample Data'!G239,$B$1),"")</f>
        <v/>
      </c>
      <c r="T240" s="15" t="str">
        <f>IF(SUM('Control Sample Data'!H$3:H$98)&gt;10,IF(AND(ISNUMBER('Control Sample Data'!H239),'Control Sample Data'!H239&lt;$B$1,'Control Sample Data'!H239&gt;0),'Control Sample Data'!H239,$B$1),"")</f>
        <v/>
      </c>
      <c r="U240" s="15" t="str">
        <f>IF(SUM('Control Sample Data'!I$3:I$98)&gt;10,IF(AND(ISNUMBER('Control Sample Data'!I239),'Control Sample Data'!I239&lt;$B$1,'Control Sample Data'!I239&gt;0),'Control Sample Data'!I239,$B$1),"")</f>
        <v/>
      </c>
      <c r="V240" s="15" t="str">
        <f>IF(SUM('Control Sample Data'!J$3:J$98)&gt;10,IF(AND(ISNUMBER('Control Sample Data'!J239),'Control Sample Data'!J239&lt;$B$1,'Control Sample Data'!J239&gt;0),'Control Sample Data'!J239,$B$1),"")</f>
        <v/>
      </c>
      <c r="W240" s="15" t="str">
        <f>IF(SUM('Control Sample Data'!K$3:K$98)&gt;10,IF(AND(ISNUMBER('Control Sample Data'!K239),'Control Sample Data'!K239&lt;$B$1,'Control Sample Data'!K239&gt;0),'Control Sample Data'!K239,$B$1),"")</f>
        <v/>
      </c>
      <c r="X240" s="15" t="str">
        <f>IF(SUM('Control Sample Data'!L$3:L$98)&gt;10,IF(AND(ISNUMBER('Control Sample Data'!L239),'Control Sample Data'!L239&lt;$B$1,'Control Sample Data'!L239&gt;0),'Control Sample Data'!L239,$B$1),"")</f>
        <v/>
      </c>
      <c r="Y240" s="15" t="str">
        <f>IF(SUM('Control Sample Data'!M$3:M$98)&gt;10,IF(AND(ISNUMBER('Control Sample Data'!M239),'Control Sample Data'!M239&lt;$B$1,'Control Sample Data'!M239&gt;0),'Control Sample Data'!M239,$B$1),"")</f>
        <v/>
      </c>
      <c r="AT240" s="34" t="str">
        <f t="shared" si="224"/>
        <v/>
      </c>
      <c r="AU240" s="34" t="str">
        <f t="shared" si="225"/>
        <v/>
      </c>
      <c r="AV240" s="34" t="str">
        <f t="shared" si="226"/>
        <v/>
      </c>
      <c r="AW240" s="34" t="str">
        <f t="shared" si="227"/>
        <v/>
      </c>
      <c r="AX240" s="34" t="str">
        <f t="shared" si="228"/>
        <v/>
      </c>
      <c r="AY240" s="34" t="str">
        <f t="shared" si="229"/>
        <v/>
      </c>
      <c r="AZ240" s="34" t="str">
        <f t="shared" si="230"/>
        <v/>
      </c>
      <c r="BA240" s="34" t="str">
        <f t="shared" si="231"/>
        <v/>
      </c>
      <c r="BB240" s="34" t="str">
        <f t="shared" si="232"/>
        <v/>
      </c>
      <c r="BC240" s="34" t="str">
        <f t="shared" si="233"/>
        <v/>
      </c>
      <c r="BD240" s="34" t="str">
        <f t="shared" si="193"/>
        <v/>
      </c>
      <c r="BE240" s="34" t="str">
        <f t="shared" si="194"/>
        <v/>
      </c>
      <c r="BF240" s="34" t="str">
        <f t="shared" si="195"/>
        <v/>
      </c>
      <c r="BG240" s="34" t="str">
        <f t="shared" si="196"/>
        <v/>
      </c>
      <c r="BH240" s="34" t="str">
        <f t="shared" si="197"/>
        <v/>
      </c>
      <c r="BI240" s="34" t="str">
        <f t="shared" si="198"/>
        <v/>
      </c>
      <c r="BJ240" s="34" t="str">
        <f t="shared" si="199"/>
        <v/>
      </c>
      <c r="BK240" s="34" t="str">
        <f t="shared" si="200"/>
        <v/>
      </c>
      <c r="BL240" s="34" t="str">
        <f t="shared" si="201"/>
        <v/>
      </c>
      <c r="BM240" s="34" t="str">
        <f t="shared" si="202"/>
        <v/>
      </c>
      <c r="BN240" s="36" t="e">
        <f t="shared" si="234"/>
        <v>#DIV/0!</v>
      </c>
      <c r="BO240" s="36" t="e">
        <f t="shared" si="235"/>
        <v>#DIV/0!</v>
      </c>
      <c r="BP240" s="37" t="str">
        <f t="shared" si="203"/>
        <v/>
      </c>
      <c r="BQ240" s="37" t="str">
        <f t="shared" si="204"/>
        <v/>
      </c>
      <c r="BR240" s="37" t="str">
        <f t="shared" si="205"/>
        <v/>
      </c>
      <c r="BS240" s="37" t="str">
        <f t="shared" si="206"/>
        <v/>
      </c>
      <c r="BT240" s="37" t="str">
        <f t="shared" si="207"/>
        <v/>
      </c>
      <c r="BU240" s="37" t="str">
        <f t="shared" si="208"/>
        <v/>
      </c>
      <c r="BV240" s="37" t="str">
        <f t="shared" si="209"/>
        <v/>
      </c>
      <c r="BW240" s="37" t="str">
        <f t="shared" si="210"/>
        <v/>
      </c>
      <c r="BX240" s="37" t="str">
        <f t="shared" si="211"/>
        <v/>
      </c>
      <c r="BY240" s="37" t="str">
        <f t="shared" si="212"/>
        <v/>
      </c>
      <c r="BZ240" s="37" t="str">
        <f t="shared" si="213"/>
        <v/>
      </c>
      <c r="CA240" s="37" t="str">
        <f t="shared" si="214"/>
        <v/>
      </c>
      <c r="CB240" s="37" t="str">
        <f t="shared" si="215"/>
        <v/>
      </c>
      <c r="CC240" s="37" t="str">
        <f t="shared" si="216"/>
        <v/>
      </c>
      <c r="CD240" s="37" t="str">
        <f t="shared" si="217"/>
        <v/>
      </c>
      <c r="CE240" s="37" t="str">
        <f t="shared" si="218"/>
        <v/>
      </c>
      <c r="CF240" s="37" t="str">
        <f t="shared" si="219"/>
        <v/>
      </c>
      <c r="CG240" s="37" t="str">
        <f t="shared" si="220"/>
        <v/>
      </c>
      <c r="CH240" s="37" t="str">
        <f t="shared" si="221"/>
        <v/>
      </c>
      <c r="CI240" s="37" t="str">
        <f t="shared" si="222"/>
        <v/>
      </c>
    </row>
    <row r="241" spans="1:87">
      <c r="A241" s="16"/>
      <c r="B241" s="14" t="str">
        <f>'Gene Table'!D240</f>
        <v>NM_181578</v>
      </c>
      <c r="C241" s="14" t="s">
        <v>189</v>
      </c>
      <c r="D241" s="15" t="str">
        <f>IF(SUM('Test Sample Data'!D$3:D$98)&gt;10,IF(AND(ISNUMBER('Test Sample Data'!D240),'Test Sample Data'!D240&lt;$B$1,'Test Sample Data'!D240&gt;0),'Test Sample Data'!D240,$B$1),"")</f>
        <v/>
      </c>
      <c r="E241" s="15" t="str">
        <f>IF(SUM('Test Sample Data'!E$3:E$98)&gt;10,IF(AND(ISNUMBER('Test Sample Data'!E240),'Test Sample Data'!E240&lt;$B$1,'Test Sample Data'!E240&gt;0),'Test Sample Data'!E240,$B$1),"")</f>
        <v/>
      </c>
      <c r="F241" s="15" t="str">
        <f>IF(SUM('Test Sample Data'!F$3:F$98)&gt;10,IF(AND(ISNUMBER('Test Sample Data'!F240),'Test Sample Data'!F240&lt;$B$1,'Test Sample Data'!F240&gt;0),'Test Sample Data'!F240,$B$1),"")</f>
        <v/>
      </c>
      <c r="G241" s="15" t="str">
        <f>IF(SUM('Test Sample Data'!G$3:G$98)&gt;10,IF(AND(ISNUMBER('Test Sample Data'!G240),'Test Sample Data'!G240&lt;$B$1,'Test Sample Data'!G240&gt;0),'Test Sample Data'!G240,$B$1),"")</f>
        <v/>
      </c>
      <c r="H241" s="15" t="str">
        <f>IF(SUM('Test Sample Data'!H$3:H$98)&gt;10,IF(AND(ISNUMBER('Test Sample Data'!H240),'Test Sample Data'!H240&lt;$B$1,'Test Sample Data'!H240&gt;0),'Test Sample Data'!H240,$B$1),"")</f>
        <v/>
      </c>
      <c r="I241" s="15" t="str">
        <f>IF(SUM('Test Sample Data'!I$3:I$98)&gt;10,IF(AND(ISNUMBER('Test Sample Data'!I240),'Test Sample Data'!I240&lt;$B$1,'Test Sample Data'!I240&gt;0),'Test Sample Data'!I240,$B$1),"")</f>
        <v/>
      </c>
      <c r="J241" s="15" t="str">
        <f>IF(SUM('Test Sample Data'!J$3:J$98)&gt;10,IF(AND(ISNUMBER('Test Sample Data'!J240),'Test Sample Data'!J240&lt;$B$1,'Test Sample Data'!J240&gt;0),'Test Sample Data'!J240,$B$1),"")</f>
        <v/>
      </c>
      <c r="K241" s="15" t="str">
        <f>IF(SUM('Test Sample Data'!K$3:K$98)&gt;10,IF(AND(ISNUMBER('Test Sample Data'!K240),'Test Sample Data'!K240&lt;$B$1,'Test Sample Data'!K240&gt;0),'Test Sample Data'!K240,$B$1),"")</f>
        <v/>
      </c>
      <c r="L241" s="15" t="str">
        <f>IF(SUM('Test Sample Data'!L$3:L$98)&gt;10,IF(AND(ISNUMBER('Test Sample Data'!L240),'Test Sample Data'!L240&lt;$B$1,'Test Sample Data'!L240&gt;0),'Test Sample Data'!L240,$B$1),"")</f>
        <v/>
      </c>
      <c r="M241" s="15" t="str">
        <f>IF(SUM('Test Sample Data'!M$3:M$98)&gt;10,IF(AND(ISNUMBER('Test Sample Data'!M240),'Test Sample Data'!M240&lt;$B$1,'Test Sample Data'!M240&gt;0),'Test Sample Data'!M240,$B$1),"")</f>
        <v/>
      </c>
      <c r="N241" s="15" t="str">
        <f>'Gene Table'!D240</f>
        <v>NM_181578</v>
      </c>
      <c r="O241" s="14" t="s">
        <v>189</v>
      </c>
      <c r="P241" s="15" t="str">
        <f>IF(SUM('Control Sample Data'!D$3:D$98)&gt;10,IF(AND(ISNUMBER('Control Sample Data'!D240),'Control Sample Data'!D240&lt;$B$1,'Control Sample Data'!D240&gt;0),'Control Sample Data'!D240,$B$1),"")</f>
        <v/>
      </c>
      <c r="Q241" s="15" t="str">
        <f>IF(SUM('Control Sample Data'!E$3:E$98)&gt;10,IF(AND(ISNUMBER('Control Sample Data'!E240),'Control Sample Data'!E240&lt;$B$1,'Control Sample Data'!E240&gt;0),'Control Sample Data'!E240,$B$1),"")</f>
        <v/>
      </c>
      <c r="R241" s="15" t="str">
        <f>IF(SUM('Control Sample Data'!F$3:F$98)&gt;10,IF(AND(ISNUMBER('Control Sample Data'!F240),'Control Sample Data'!F240&lt;$B$1,'Control Sample Data'!F240&gt;0),'Control Sample Data'!F240,$B$1),"")</f>
        <v/>
      </c>
      <c r="S241" s="15" t="str">
        <f>IF(SUM('Control Sample Data'!G$3:G$98)&gt;10,IF(AND(ISNUMBER('Control Sample Data'!G240),'Control Sample Data'!G240&lt;$B$1,'Control Sample Data'!G240&gt;0),'Control Sample Data'!G240,$B$1),"")</f>
        <v/>
      </c>
      <c r="T241" s="15" t="str">
        <f>IF(SUM('Control Sample Data'!H$3:H$98)&gt;10,IF(AND(ISNUMBER('Control Sample Data'!H240),'Control Sample Data'!H240&lt;$B$1,'Control Sample Data'!H240&gt;0),'Control Sample Data'!H240,$B$1),"")</f>
        <v/>
      </c>
      <c r="U241" s="15" t="str">
        <f>IF(SUM('Control Sample Data'!I$3:I$98)&gt;10,IF(AND(ISNUMBER('Control Sample Data'!I240),'Control Sample Data'!I240&lt;$B$1,'Control Sample Data'!I240&gt;0),'Control Sample Data'!I240,$B$1),"")</f>
        <v/>
      </c>
      <c r="V241" s="15" t="str">
        <f>IF(SUM('Control Sample Data'!J$3:J$98)&gt;10,IF(AND(ISNUMBER('Control Sample Data'!J240),'Control Sample Data'!J240&lt;$B$1,'Control Sample Data'!J240&gt;0),'Control Sample Data'!J240,$B$1),"")</f>
        <v/>
      </c>
      <c r="W241" s="15" t="str">
        <f>IF(SUM('Control Sample Data'!K$3:K$98)&gt;10,IF(AND(ISNUMBER('Control Sample Data'!K240),'Control Sample Data'!K240&lt;$B$1,'Control Sample Data'!K240&gt;0),'Control Sample Data'!K240,$B$1),"")</f>
        <v/>
      </c>
      <c r="X241" s="15" t="str">
        <f>IF(SUM('Control Sample Data'!L$3:L$98)&gt;10,IF(AND(ISNUMBER('Control Sample Data'!L240),'Control Sample Data'!L240&lt;$B$1,'Control Sample Data'!L240&gt;0),'Control Sample Data'!L240,$B$1),"")</f>
        <v/>
      </c>
      <c r="Y241" s="15" t="str">
        <f>IF(SUM('Control Sample Data'!M$3:M$98)&gt;10,IF(AND(ISNUMBER('Control Sample Data'!M240),'Control Sample Data'!M240&lt;$B$1,'Control Sample Data'!M240&gt;0),'Control Sample Data'!M240,$B$1),"")</f>
        <v/>
      </c>
      <c r="AT241" s="34" t="str">
        <f t="shared" si="224"/>
        <v/>
      </c>
      <c r="AU241" s="34" t="str">
        <f t="shared" si="225"/>
        <v/>
      </c>
      <c r="AV241" s="34" t="str">
        <f t="shared" si="226"/>
        <v/>
      </c>
      <c r="AW241" s="34" t="str">
        <f t="shared" si="227"/>
        <v/>
      </c>
      <c r="AX241" s="34" t="str">
        <f t="shared" si="228"/>
        <v/>
      </c>
      <c r="AY241" s="34" t="str">
        <f t="shared" si="229"/>
        <v/>
      </c>
      <c r="AZ241" s="34" t="str">
        <f t="shared" si="230"/>
        <v/>
      </c>
      <c r="BA241" s="34" t="str">
        <f t="shared" si="231"/>
        <v/>
      </c>
      <c r="BB241" s="34" t="str">
        <f t="shared" si="232"/>
        <v/>
      </c>
      <c r="BC241" s="34" t="str">
        <f t="shared" si="233"/>
        <v/>
      </c>
      <c r="BD241" s="34" t="str">
        <f t="shared" si="193"/>
        <v/>
      </c>
      <c r="BE241" s="34" t="str">
        <f t="shared" si="194"/>
        <v/>
      </c>
      <c r="BF241" s="34" t="str">
        <f t="shared" si="195"/>
        <v/>
      </c>
      <c r="BG241" s="34" t="str">
        <f t="shared" si="196"/>
        <v/>
      </c>
      <c r="BH241" s="34" t="str">
        <f t="shared" si="197"/>
        <v/>
      </c>
      <c r="BI241" s="34" t="str">
        <f t="shared" si="198"/>
        <v/>
      </c>
      <c r="BJ241" s="34" t="str">
        <f t="shared" si="199"/>
        <v/>
      </c>
      <c r="BK241" s="34" t="str">
        <f t="shared" si="200"/>
        <v/>
      </c>
      <c r="BL241" s="34" t="str">
        <f t="shared" si="201"/>
        <v/>
      </c>
      <c r="BM241" s="34" t="str">
        <f t="shared" si="202"/>
        <v/>
      </c>
      <c r="BN241" s="36" t="e">
        <f t="shared" si="234"/>
        <v>#DIV/0!</v>
      </c>
      <c r="BO241" s="36" t="e">
        <f t="shared" si="235"/>
        <v>#DIV/0!</v>
      </c>
      <c r="BP241" s="37" t="str">
        <f t="shared" si="203"/>
        <v/>
      </c>
      <c r="BQ241" s="37" t="str">
        <f t="shared" si="204"/>
        <v/>
      </c>
      <c r="BR241" s="37" t="str">
        <f t="shared" si="205"/>
        <v/>
      </c>
      <c r="BS241" s="37" t="str">
        <f t="shared" si="206"/>
        <v/>
      </c>
      <c r="BT241" s="37" t="str">
        <f t="shared" si="207"/>
        <v/>
      </c>
      <c r="BU241" s="37" t="str">
        <f t="shared" si="208"/>
        <v/>
      </c>
      <c r="BV241" s="37" t="str">
        <f t="shared" si="209"/>
        <v/>
      </c>
      <c r="BW241" s="37" t="str">
        <f t="shared" si="210"/>
        <v/>
      </c>
      <c r="BX241" s="37" t="str">
        <f t="shared" si="211"/>
        <v/>
      </c>
      <c r="BY241" s="37" t="str">
        <f t="shared" si="212"/>
        <v/>
      </c>
      <c r="BZ241" s="37" t="str">
        <f t="shared" si="213"/>
        <v/>
      </c>
      <c r="CA241" s="37" t="str">
        <f t="shared" si="214"/>
        <v/>
      </c>
      <c r="CB241" s="37" t="str">
        <f t="shared" si="215"/>
        <v/>
      </c>
      <c r="CC241" s="37" t="str">
        <f t="shared" si="216"/>
        <v/>
      </c>
      <c r="CD241" s="37" t="str">
        <f t="shared" si="217"/>
        <v/>
      </c>
      <c r="CE241" s="37" t="str">
        <f t="shared" si="218"/>
        <v/>
      </c>
      <c r="CF241" s="37" t="str">
        <f t="shared" si="219"/>
        <v/>
      </c>
      <c r="CG241" s="37" t="str">
        <f t="shared" si="220"/>
        <v/>
      </c>
      <c r="CH241" s="37" t="str">
        <f t="shared" si="221"/>
        <v/>
      </c>
      <c r="CI241" s="37" t="str">
        <f t="shared" si="222"/>
        <v/>
      </c>
    </row>
    <row r="242" spans="1:87">
      <c r="A242" s="16"/>
      <c r="B242" s="14" t="str">
        <f>'Gene Table'!D241</f>
        <v>NM_002915</v>
      </c>
      <c r="C242" s="14" t="s">
        <v>193</v>
      </c>
      <c r="D242" s="15" t="str">
        <f>IF(SUM('Test Sample Data'!D$3:D$98)&gt;10,IF(AND(ISNUMBER('Test Sample Data'!D241),'Test Sample Data'!D241&lt;$B$1,'Test Sample Data'!D241&gt;0),'Test Sample Data'!D241,$B$1),"")</f>
        <v/>
      </c>
      <c r="E242" s="15" t="str">
        <f>IF(SUM('Test Sample Data'!E$3:E$98)&gt;10,IF(AND(ISNUMBER('Test Sample Data'!E241),'Test Sample Data'!E241&lt;$B$1,'Test Sample Data'!E241&gt;0),'Test Sample Data'!E241,$B$1),"")</f>
        <v/>
      </c>
      <c r="F242" s="15" t="str">
        <f>IF(SUM('Test Sample Data'!F$3:F$98)&gt;10,IF(AND(ISNUMBER('Test Sample Data'!F241),'Test Sample Data'!F241&lt;$B$1,'Test Sample Data'!F241&gt;0),'Test Sample Data'!F241,$B$1),"")</f>
        <v/>
      </c>
      <c r="G242" s="15" t="str">
        <f>IF(SUM('Test Sample Data'!G$3:G$98)&gt;10,IF(AND(ISNUMBER('Test Sample Data'!G241),'Test Sample Data'!G241&lt;$B$1,'Test Sample Data'!G241&gt;0),'Test Sample Data'!G241,$B$1),"")</f>
        <v/>
      </c>
      <c r="H242" s="15" t="str">
        <f>IF(SUM('Test Sample Data'!H$3:H$98)&gt;10,IF(AND(ISNUMBER('Test Sample Data'!H241),'Test Sample Data'!H241&lt;$B$1,'Test Sample Data'!H241&gt;0),'Test Sample Data'!H241,$B$1),"")</f>
        <v/>
      </c>
      <c r="I242" s="15" t="str">
        <f>IF(SUM('Test Sample Data'!I$3:I$98)&gt;10,IF(AND(ISNUMBER('Test Sample Data'!I241),'Test Sample Data'!I241&lt;$B$1,'Test Sample Data'!I241&gt;0),'Test Sample Data'!I241,$B$1),"")</f>
        <v/>
      </c>
      <c r="J242" s="15" t="str">
        <f>IF(SUM('Test Sample Data'!J$3:J$98)&gt;10,IF(AND(ISNUMBER('Test Sample Data'!J241),'Test Sample Data'!J241&lt;$B$1,'Test Sample Data'!J241&gt;0),'Test Sample Data'!J241,$B$1),"")</f>
        <v/>
      </c>
      <c r="K242" s="15" t="str">
        <f>IF(SUM('Test Sample Data'!K$3:K$98)&gt;10,IF(AND(ISNUMBER('Test Sample Data'!K241),'Test Sample Data'!K241&lt;$B$1,'Test Sample Data'!K241&gt;0),'Test Sample Data'!K241,$B$1),"")</f>
        <v/>
      </c>
      <c r="L242" s="15" t="str">
        <f>IF(SUM('Test Sample Data'!L$3:L$98)&gt;10,IF(AND(ISNUMBER('Test Sample Data'!L241),'Test Sample Data'!L241&lt;$B$1,'Test Sample Data'!L241&gt;0),'Test Sample Data'!L241,$B$1),"")</f>
        <v/>
      </c>
      <c r="M242" s="15" t="str">
        <f>IF(SUM('Test Sample Data'!M$3:M$98)&gt;10,IF(AND(ISNUMBER('Test Sample Data'!M241),'Test Sample Data'!M241&lt;$B$1,'Test Sample Data'!M241&gt;0),'Test Sample Data'!M241,$B$1),"")</f>
        <v/>
      </c>
      <c r="N242" s="15" t="str">
        <f>'Gene Table'!D241</f>
        <v>NM_002915</v>
      </c>
      <c r="O242" s="14" t="s">
        <v>193</v>
      </c>
      <c r="P242" s="15" t="str">
        <f>IF(SUM('Control Sample Data'!D$3:D$98)&gt;10,IF(AND(ISNUMBER('Control Sample Data'!D241),'Control Sample Data'!D241&lt;$B$1,'Control Sample Data'!D241&gt;0),'Control Sample Data'!D241,$B$1),"")</f>
        <v/>
      </c>
      <c r="Q242" s="15" t="str">
        <f>IF(SUM('Control Sample Data'!E$3:E$98)&gt;10,IF(AND(ISNUMBER('Control Sample Data'!E241),'Control Sample Data'!E241&lt;$B$1,'Control Sample Data'!E241&gt;0),'Control Sample Data'!E241,$B$1),"")</f>
        <v/>
      </c>
      <c r="R242" s="15" t="str">
        <f>IF(SUM('Control Sample Data'!F$3:F$98)&gt;10,IF(AND(ISNUMBER('Control Sample Data'!F241),'Control Sample Data'!F241&lt;$B$1,'Control Sample Data'!F241&gt;0),'Control Sample Data'!F241,$B$1),"")</f>
        <v/>
      </c>
      <c r="S242" s="15" t="str">
        <f>IF(SUM('Control Sample Data'!G$3:G$98)&gt;10,IF(AND(ISNUMBER('Control Sample Data'!G241),'Control Sample Data'!G241&lt;$B$1,'Control Sample Data'!G241&gt;0),'Control Sample Data'!G241,$B$1),"")</f>
        <v/>
      </c>
      <c r="T242" s="15" t="str">
        <f>IF(SUM('Control Sample Data'!H$3:H$98)&gt;10,IF(AND(ISNUMBER('Control Sample Data'!H241),'Control Sample Data'!H241&lt;$B$1,'Control Sample Data'!H241&gt;0),'Control Sample Data'!H241,$B$1),"")</f>
        <v/>
      </c>
      <c r="U242" s="15" t="str">
        <f>IF(SUM('Control Sample Data'!I$3:I$98)&gt;10,IF(AND(ISNUMBER('Control Sample Data'!I241),'Control Sample Data'!I241&lt;$B$1,'Control Sample Data'!I241&gt;0),'Control Sample Data'!I241,$B$1),"")</f>
        <v/>
      </c>
      <c r="V242" s="15" t="str">
        <f>IF(SUM('Control Sample Data'!J$3:J$98)&gt;10,IF(AND(ISNUMBER('Control Sample Data'!J241),'Control Sample Data'!J241&lt;$B$1,'Control Sample Data'!J241&gt;0),'Control Sample Data'!J241,$B$1),"")</f>
        <v/>
      </c>
      <c r="W242" s="15" t="str">
        <f>IF(SUM('Control Sample Data'!K$3:K$98)&gt;10,IF(AND(ISNUMBER('Control Sample Data'!K241),'Control Sample Data'!K241&lt;$B$1,'Control Sample Data'!K241&gt;0),'Control Sample Data'!K241,$B$1),"")</f>
        <v/>
      </c>
      <c r="X242" s="15" t="str">
        <f>IF(SUM('Control Sample Data'!L$3:L$98)&gt;10,IF(AND(ISNUMBER('Control Sample Data'!L241),'Control Sample Data'!L241&lt;$B$1,'Control Sample Data'!L241&gt;0),'Control Sample Data'!L241,$B$1),"")</f>
        <v/>
      </c>
      <c r="Y242" s="15" t="str">
        <f>IF(SUM('Control Sample Data'!M$3:M$98)&gt;10,IF(AND(ISNUMBER('Control Sample Data'!M241),'Control Sample Data'!M241&lt;$B$1,'Control Sample Data'!M241&gt;0),'Control Sample Data'!M241,$B$1),"")</f>
        <v/>
      </c>
      <c r="AT242" s="34" t="str">
        <f t="shared" si="224"/>
        <v/>
      </c>
      <c r="AU242" s="34" t="str">
        <f t="shared" si="225"/>
        <v/>
      </c>
      <c r="AV242" s="34" t="str">
        <f t="shared" si="226"/>
        <v/>
      </c>
      <c r="AW242" s="34" t="str">
        <f t="shared" si="227"/>
        <v/>
      </c>
      <c r="AX242" s="34" t="str">
        <f t="shared" si="228"/>
        <v/>
      </c>
      <c r="AY242" s="34" t="str">
        <f t="shared" si="229"/>
        <v/>
      </c>
      <c r="AZ242" s="34" t="str">
        <f t="shared" si="230"/>
        <v/>
      </c>
      <c r="BA242" s="34" t="str">
        <f t="shared" si="231"/>
        <v/>
      </c>
      <c r="BB242" s="34" t="str">
        <f t="shared" si="232"/>
        <v/>
      </c>
      <c r="BC242" s="34" t="str">
        <f t="shared" si="233"/>
        <v/>
      </c>
      <c r="BD242" s="34" t="str">
        <f t="shared" si="193"/>
        <v/>
      </c>
      <c r="BE242" s="34" t="str">
        <f t="shared" si="194"/>
        <v/>
      </c>
      <c r="BF242" s="34" t="str">
        <f t="shared" si="195"/>
        <v/>
      </c>
      <c r="BG242" s="34" t="str">
        <f t="shared" si="196"/>
        <v/>
      </c>
      <c r="BH242" s="34" t="str">
        <f t="shared" si="197"/>
        <v/>
      </c>
      <c r="BI242" s="34" t="str">
        <f t="shared" si="198"/>
        <v/>
      </c>
      <c r="BJ242" s="34" t="str">
        <f t="shared" si="199"/>
        <v/>
      </c>
      <c r="BK242" s="34" t="str">
        <f t="shared" si="200"/>
        <v/>
      </c>
      <c r="BL242" s="34" t="str">
        <f t="shared" si="201"/>
        <v/>
      </c>
      <c r="BM242" s="34" t="str">
        <f t="shared" si="202"/>
        <v/>
      </c>
      <c r="BN242" s="36" t="e">
        <f t="shared" si="234"/>
        <v>#DIV/0!</v>
      </c>
      <c r="BO242" s="36" t="e">
        <f t="shared" si="235"/>
        <v>#DIV/0!</v>
      </c>
      <c r="BP242" s="37" t="str">
        <f t="shared" si="203"/>
        <v/>
      </c>
      <c r="BQ242" s="37" t="str">
        <f t="shared" si="204"/>
        <v/>
      </c>
      <c r="BR242" s="37" t="str">
        <f t="shared" si="205"/>
        <v/>
      </c>
      <c r="BS242" s="37" t="str">
        <f t="shared" si="206"/>
        <v/>
      </c>
      <c r="BT242" s="37" t="str">
        <f t="shared" si="207"/>
        <v/>
      </c>
      <c r="BU242" s="37" t="str">
        <f t="shared" si="208"/>
        <v/>
      </c>
      <c r="BV242" s="37" t="str">
        <f t="shared" si="209"/>
        <v/>
      </c>
      <c r="BW242" s="37" t="str">
        <f t="shared" si="210"/>
        <v/>
      </c>
      <c r="BX242" s="37" t="str">
        <f t="shared" si="211"/>
        <v/>
      </c>
      <c r="BY242" s="37" t="str">
        <f t="shared" si="212"/>
        <v/>
      </c>
      <c r="BZ242" s="37" t="str">
        <f t="shared" si="213"/>
        <v/>
      </c>
      <c r="CA242" s="37" t="str">
        <f t="shared" si="214"/>
        <v/>
      </c>
      <c r="CB242" s="37" t="str">
        <f t="shared" si="215"/>
        <v/>
      </c>
      <c r="CC242" s="37" t="str">
        <f t="shared" si="216"/>
        <v/>
      </c>
      <c r="CD242" s="37" t="str">
        <f t="shared" si="217"/>
        <v/>
      </c>
      <c r="CE242" s="37" t="str">
        <f t="shared" si="218"/>
        <v/>
      </c>
      <c r="CF242" s="37" t="str">
        <f t="shared" si="219"/>
        <v/>
      </c>
      <c r="CG242" s="37" t="str">
        <f t="shared" si="220"/>
        <v/>
      </c>
      <c r="CH242" s="37" t="str">
        <f t="shared" si="221"/>
        <v/>
      </c>
      <c r="CI242" s="37" t="str">
        <f t="shared" si="222"/>
        <v/>
      </c>
    </row>
    <row r="243" spans="1:87">
      <c r="A243" s="16"/>
      <c r="B243" s="14" t="str">
        <f>'Gene Table'!D242</f>
        <v>NM_002914</v>
      </c>
      <c r="C243" s="14" t="s">
        <v>197</v>
      </c>
      <c r="D243" s="15" t="str">
        <f>IF(SUM('Test Sample Data'!D$3:D$98)&gt;10,IF(AND(ISNUMBER('Test Sample Data'!D242),'Test Sample Data'!D242&lt;$B$1,'Test Sample Data'!D242&gt;0),'Test Sample Data'!D242,$B$1),"")</f>
        <v/>
      </c>
      <c r="E243" s="15" t="str">
        <f>IF(SUM('Test Sample Data'!E$3:E$98)&gt;10,IF(AND(ISNUMBER('Test Sample Data'!E242),'Test Sample Data'!E242&lt;$B$1,'Test Sample Data'!E242&gt;0),'Test Sample Data'!E242,$B$1),"")</f>
        <v/>
      </c>
      <c r="F243" s="15" t="str">
        <f>IF(SUM('Test Sample Data'!F$3:F$98)&gt;10,IF(AND(ISNUMBER('Test Sample Data'!F242),'Test Sample Data'!F242&lt;$B$1,'Test Sample Data'!F242&gt;0),'Test Sample Data'!F242,$B$1),"")</f>
        <v/>
      </c>
      <c r="G243" s="15" t="str">
        <f>IF(SUM('Test Sample Data'!G$3:G$98)&gt;10,IF(AND(ISNUMBER('Test Sample Data'!G242),'Test Sample Data'!G242&lt;$B$1,'Test Sample Data'!G242&gt;0),'Test Sample Data'!G242,$B$1),"")</f>
        <v/>
      </c>
      <c r="H243" s="15" t="str">
        <f>IF(SUM('Test Sample Data'!H$3:H$98)&gt;10,IF(AND(ISNUMBER('Test Sample Data'!H242),'Test Sample Data'!H242&lt;$B$1,'Test Sample Data'!H242&gt;0),'Test Sample Data'!H242,$B$1),"")</f>
        <v/>
      </c>
      <c r="I243" s="15" t="str">
        <f>IF(SUM('Test Sample Data'!I$3:I$98)&gt;10,IF(AND(ISNUMBER('Test Sample Data'!I242),'Test Sample Data'!I242&lt;$B$1,'Test Sample Data'!I242&gt;0),'Test Sample Data'!I242,$B$1),"")</f>
        <v/>
      </c>
      <c r="J243" s="15" t="str">
        <f>IF(SUM('Test Sample Data'!J$3:J$98)&gt;10,IF(AND(ISNUMBER('Test Sample Data'!J242),'Test Sample Data'!J242&lt;$B$1,'Test Sample Data'!J242&gt;0),'Test Sample Data'!J242,$B$1),"")</f>
        <v/>
      </c>
      <c r="K243" s="15" t="str">
        <f>IF(SUM('Test Sample Data'!K$3:K$98)&gt;10,IF(AND(ISNUMBER('Test Sample Data'!K242),'Test Sample Data'!K242&lt;$B$1,'Test Sample Data'!K242&gt;0),'Test Sample Data'!K242,$B$1),"")</f>
        <v/>
      </c>
      <c r="L243" s="15" t="str">
        <f>IF(SUM('Test Sample Data'!L$3:L$98)&gt;10,IF(AND(ISNUMBER('Test Sample Data'!L242),'Test Sample Data'!L242&lt;$B$1,'Test Sample Data'!L242&gt;0),'Test Sample Data'!L242,$B$1),"")</f>
        <v/>
      </c>
      <c r="M243" s="15" t="str">
        <f>IF(SUM('Test Sample Data'!M$3:M$98)&gt;10,IF(AND(ISNUMBER('Test Sample Data'!M242),'Test Sample Data'!M242&lt;$B$1,'Test Sample Data'!M242&gt;0),'Test Sample Data'!M242,$B$1),"")</f>
        <v/>
      </c>
      <c r="N243" s="15" t="str">
        <f>'Gene Table'!D242</f>
        <v>NM_002914</v>
      </c>
      <c r="O243" s="14" t="s">
        <v>197</v>
      </c>
      <c r="P243" s="15" t="str">
        <f>IF(SUM('Control Sample Data'!D$3:D$98)&gt;10,IF(AND(ISNUMBER('Control Sample Data'!D242),'Control Sample Data'!D242&lt;$B$1,'Control Sample Data'!D242&gt;0),'Control Sample Data'!D242,$B$1),"")</f>
        <v/>
      </c>
      <c r="Q243" s="15" t="str">
        <f>IF(SUM('Control Sample Data'!E$3:E$98)&gt;10,IF(AND(ISNUMBER('Control Sample Data'!E242),'Control Sample Data'!E242&lt;$B$1,'Control Sample Data'!E242&gt;0),'Control Sample Data'!E242,$B$1),"")</f>
        <v/>
      </c>
      <c r="R243" s="15" t="str">
        <f>IF(SUM('Control Sample Data'!F$3:F$98)&gt;10,IF(AND(ISNUMBER('Control Sample Data'!F242),'Control Sample Data'!F242&lt;$B$1,'Control Sample Data'!F242&gt;0),'Control Sample Data'!F242,$B$1),"")</f>
        <v/>
      </c>
      <c r="S243" s="15" t="str">
        <f>IF(SUM('Control Sample Data'!G$3:G$98)&gt;10,IF(AND(ISNUMBER('Control Sample Data'!G242),'Control Sample Data'!G242&lt;$B$1,'Control Sample Data'!G242&gt;0),'Control Sample Data'!G242,$B$1),"")</f>
        <v/>
      </c>
      <c r="T243" s="15" t="str">
        <f>IF(SUM('Control Sample Data'!H$3:H$98)&gt;10,IF(AND(ISNUMBER('Control Sample Data'!H242),'Control Sample Data'!H242&lt;$B$1,'Control Sample Data'!H242&gt;0),'Control Sample Data'!H242,$B$1),"")</f>
        <v/>
      </c>
      <c r="U243" s="15" t="str">
        <f>IF(SUM('Control Sample Data'!I$3:I$98)&gt;10,IF(AND(ISNUMBER('Control Sample Data'!I242),'Control Sample Data'!I242&lt;$B$1,'Control Sample Data'!I242&gt;0),'Control Sample Data'!I242,$B$1),"")</f>
        <v/>
      </c>
      <c r="V243" s="15" t="str">
        <f>IF(SUM('Control Sample Data'!J$3:J$98)&gt;10,IF(AND(ISNUMBER('Control Sample Data'!J242),'Control Sample Data'!J242&lt;$B$1,'Control Sample Data'!J242&gt;0),'Control Sample Data'!J242,$B$1),"")</f>
        <v/>
      </c>
      <c r="W243" s="15" t="str">
        <f>IF(SUM('Control Sample Data'!K$3:K$98)&gt;10,IF(AND(ISNUMBER('Control Sample Data'!K242),'Control Sample Data'!K242&lt;$B$1,'Control Sample Data'!K242&gt;0),'Control Sample Data'!K242,$B$1),"")</f>
        <v/>
      </c>
      <c r="X243" s="15" t="str">
        <f>IF(SUM('Control Sample Data'!L$3:L$98)&gt;10,IF(AND(ISNUMBER('Control Sample Data'!L242),'Control Sample Data'!L242&lt;$B$1,'Control Sample Data'!L242&gt;0),'Control Sample Data'!L242,$B$1),"")</f>
        <v/>
      </c>
      <c r="Y243" s="15" t="str">
        <f>IF(SUM('Control Sample Data'!M$3:M$98)&gt;10,IF(AND(ISNUMBER('Control Sample Data'!M242),'Control Sample Data'!M242&lt;$B$1,'Control Sample Data'!M242&gt;0),'Control Sample Data'!M242,$B$1),"")</f>
        <v/>
      </c>
      <c r="AT243" s="34" t="str">
        <f t="shared" si="224"/>
        <v/>
      </c>
      <c r="AU243" s="34" t="str">
        <f t="shared" si="225"/>
        <v/>
      </c>
      <c r="AV243" s="34" t="str">
        <f t="shared" si="226"/>
        <v/>
      </c>
      <c r="AW243" s="34" t="str">
        <f t="shared" si="227"/>
        <v/>
      </c>
      <c r="AX243" s="34" t="str">
        <f t="shared" si="228"/>
        <v/>
      </c>
      <c r="AY243" s="34" t="str">
        <f t="shared" si="229"/>
        <v/>
      </c>
      <c r="AZ243" s="34" t="str">
        <f t="shared" si="230"/>
        <v/>
      </c>
      <c r="BA243" s="34" t="str">
        <f t="shared" si="231"/>
        <v/>
      </c>
      <c r="BB243" s="34" t="str">
        <f t="shared" si="232"/>
        <v/>
      </c>
      <c r="BC243" s="34" t="str">
        <f t="shared" si="233"/>
        <v/>
      </c>
      <c r="BD243" s="34" t="str">
        <f t="shared" si="193"/>
        <v/>
      </c>
      <c r="BE243" s="34" t="str">
        <f t="shared" si="194"/>
        <v/>
      </c>
      <c r="BF243" s="34" t="str">
        <f t="shared" si="195"/>
        <v/>
      </c>
      <c r="BG243" s="34" t="str">
        <f t="shared" si="196"/>
        <v/>
      </c>
      <c r="BH243" s="34" t="str">
        <f t="shared" si="197"/>
        <v/>
      </c>
      <c r="BI243" s="34" t="str">
        <f t="shared" si="198"/>
        <v/>
      </c>
      <c r="BJ243" s="34" t="str">
        <f t="shared" si="199"/>
        <v/>
      </c>
      <c r="BK243" s="34" t="str">
        <f t="shared" si="200"/>
        <v/>
      </c>
      <c r="BL243" s="34" t="str">
        <f t="shared" si="201"/>
        <v/>
      </c>
      <c r="BM243" s="34" t="str">
        <f t="shared" si="202"/>
        <v/>
      </c>
      <c r="BN243" s="36" t="e">
        <f t="shared" si="234"/>
        <v>#DIV/0!</v>
      </c>
      <c r="BO243" s="36" t="e">
        <f t="shared" si="235"/>
        <v>#DIV/0!</v>
      </c>
      <c r="BP243" s="37" t="str">
        <f t="shared" si="203"/>
        <v/>
      </c>
      <c r="BQ243" s="37" t="str">
        <f t="shared" si="204"/>
        <v/>
      </c>
      <c r="BR243" s="37" t="str">
        <f t="shared" si="205"/>
        <v/>
      </c>
      <c r="BS243" s="37" t="str">
        <f t="shared" si="206"/>
        <v/>
      </c>
      <c r="BT243" s="37" t="str">
        <f t="shared" si="207"/>
        <v/>
      </c>
      <c r="BU243" s="37" t="str">
        <f t="shared" si="208"/>
        <v/>
      </c>
      <c r="BV243" s="37" t="str">
        <f t="shared" si="209"/>
        <v/>
      </c>
      <c r="BW243" s="37" t="str">
        <f t="shared" si="210"/>
        <v/>
      </c>
      <c r="BX243" s="37" t="str">
        <f t="shared" si="211"/>
        <v/>
      </c>
      <c r="BY243" s="37" t="str">
        <f t="shared" si="212"/>
        <v/>
      </c>
      <c r="BZ243" s="37" t="str">
        <f t="shared" si="213"/>
        <v/>
      </c>
      <c r="CA243" s="37" t="str">
        <f t="shared" si="214"/>
        <v/>
      </c>
      <c r="CB243" s="37" t="str">
        <f t="shared" si="215"/>
        <v/>
      </c>
      <c r="CC243" s="37" t="str">
        <f t="shared" si="216"/>
        <v/>
      </c>
      <c r="CD243" s="37" t="str">
        <f t="shared" si="217"/>
        <v/>
      </c>
      <c r="CE243" s="37" t="str">
        <f t="shared" si="218"/>
        <v/>
      </c>
      <c r="CF243" s="37" t="str">
        <f t="shared" si="219"/>
        <v/>
      </c>
      <c r="CG243" s="37" t="str">
        <f t="shared" si="220"/>
        <v/>
      </c>
      <c r="CH243" s="37" t="str">
        <f t="shared" si="221"/>
        <v/>
      </c>
      <c r="CI243" s="37" t="str">
        <f t="shared" si="222"/>
        <v/>
      </c>
    </row>
    <row r="244" spans="1:87">
      <c r="A244" s="16"/>
      <c r="B244" s="14" t="str">
        <f>'Gene Table'!D243</f>
        <v>NM_002913</v>
      </c>
      <c r="C244" s="14" t="s">
        <v>201</v>
      </c>
      <c r="D244" s="15" t="str">
        <f>IF(SUM('Test Sample Data'!D$3:D$98)&gt;10,IF(AND(ISNUMBER('Test Sample Data'!D243),'Test Sample Data'!D243&lt;$B$1,'Test Sample Data'!D243&gt;0),'Test Sample Data'!D243,$B$1),"")</f>
        <v/>
      </c>
      <c r="E244" s="15" t="str">
        <f>IF(SUM('Test Sample Data'!E$3:E$98)&gt;10,IF(AND(ISNUMBER('Test Sample Data'!E243),'Test Sample Data'!E243&lt;$B$1,'Test Sample Data'!E243&gt;0),'Test Sample Data'!E243,$B$1),"")</f>
        <v/>
      </c>
      <c r="F244" s="15" t="str">
        <f>IF(SUM('Test Sample Data'!F$3:F$98)&gt;10,IF(AND(ISNUMBER('Test Sample Data'!F243),'Test Sample Data'!F243&lt;$B$1,'Test Sample Data'!F243&gt;0),'Test Sample Data'!F243,$B$1),"")</f>
        <v/>
      </c>
      <c r="G244" s="15" t="str">
        <f>IF(SUM('Test Sample Data'!G$3:G$98)&gt;10,IF(AND(ISNUMBER('Test Sample Data'!G243),'Test Sample Data'!G243&lt;$B$1,'Test Sample Data'!G243&gt;0),'Test Sample Data'!G243,$B$1),"")</f>
        <v/>
      </c>
      <c r="H244" s="15" t="str">
        <f>IF(SUM('Test Sample Data'!H$3:H$98)&gt;10,IF(AND(ISNUMBER('Test Sample Data'!H243),'Test Sample Data'!H243&lt;$B$1,'Test Sample Data'!H243&gt;0),'Test Sample Data'!H243,$B$1),"")</f>
        <v/>
      </c>
      <c r="I244" s="15" t="str">
        <f>IF(SUM('Test Sample Data'!I$3:I$98)&gt;10,IF(AND(ISNUMBER('Test Sample Data'!I243),'Test Sample Data'!I243&lt;$B$1,'Test Sample Data'!I243&gt;0),'Test Sample Data'!I243,$B$1),"")</f>
        <v/>
      </c>
      <c r="J244" s="15" t="str">
        <f>IF(SUM('Test Sample Data'!J$3:J$98)&gt;10,IF(AND(ISNUMBER('Test Sample Data'!J243),'Test Sample Data'!J243&lt;$B$1,'Test Sample Data'!J243&gt;0),'Test Sample Data'!J243,$B$1),"")</f>
        <v/>
      </c>
      <c r="K244" s="15" t="str">
        <f>IF(SUM('Test Sample Data'!K$3:K$98)&gt;10,IF(AND(ISNUMBER('Test Sample Data'!K243),'Test Sample Data'!K243&lt;$B$1,'Test Sample Data'!K243&gt;0),'Test Sample Data'!K243,$B$1),"")</f>
        <v/>
      </c>
      <c r="L244" s="15" t="str">
        <f>IF(SUM('Test Sample Data'!L$3:L$98)&gt;10,IF(AND(ISNUMBER('Test Sample Data'!L243),'Test Sample Data'!L243&lt;$B$1,'Test Sample Data'!L243&gt;0),'Test Sample Data'!L243,$B$1),"")</f>
        <v/>
      </c>
      <c r="M244" s="15" t="str">
        <f>IF(SUM('Test Sample Data'!M$3:M$98)&gt;10,IF(AND(ISNUMBER('Test Sample Data'!M243),'Test Sample Data'!M243&lt;$B$1,'Test Sample Data'!M243&gt;0),'Test Sample Data'!M243,$B$1),"")</f>
        <v/>
      </c>
      <c r="N244" s="15" t="str">
        <f>'Gene Table'!D243</f>
        <v>NM_002913</v>
      </c>
      <c r="O244" s="14" t="s">
        <v>201</v>
      </c>
      <c r="P244" s="15" t="str">
        <f>IF(SUM('Control Sample Data'!D$3:D$98)&gt;10,IF(AND(ISNUMBER('Control Sample Data'!D243),'Control Sample Data'!D243&lt;$B$1,'Control Sample Data'!D243&gt;0),'Control Sample Data'!D243,$B$1),"")</f>
        <v/>
      </c>
      <c r="Q244" s="15" t="str">
        <f>IF(SUM('Control Sample Data'!E$3:E$98)&gt;10,IF(AND(ISNUMBER('Control Sample Data'!E243),'Control Sample Data'!E243&lt;$B$1,'Control Sample Data'!E243&gt;0),'Control Sample Data'!E243,$B$1),"")</f>
        <v/>
      </c>
      <c r="R244" s="15" t="str">
        <f>IF(SUM('Control Sample Data'!F$3:F$98)&gt;10,IF(AND(ISNUMBER('Control Sample Data'!F243),'Control Sample Data'!F243&lt;$B$1,'Control Sample Data'!F243&gt;0),'Control Sample Data'!F243,$B$1),"")</f>
        <v/>
      </c>
      <c r="S244" s="15" t="str">
        <f>IF(SUM('Control Sample Data'!G$3:G$98)&gt;10,IF(AND(ISNUMBER('Control Sample Data'!G243),'Control Sample Data'!G243&lt;$B$1,'Control Sample Data'!G243&gt;0),'Control Sample Data'!G243,$B$1),"")</f>
        <v/>
      </c>
      <c r="T244" s="15" t="str">
        <f>IF(SUM('Control Sample Data'!H$3:H$98)&gt;10,IF(AND(ISNUMBER('Control Sample Data'!H243),'Control Sample Data'!H243&lt;$B$1,'Control Sample Data'!H243&gt;0),'Control Sample Data'!H243,$B$1),"")</f>
        <v/>
      </c>
      <c r="U244" s="15" t="str">
        <f>IF(SUM('Control Sample Data'!I$3:I$98)&gt;10,IF(AND(ISNUMBER('Control Sample Data'!I243),'Control Sample Data'!I243&lt;$B$1,'Control Sample Data'!I243&gt;0),'Control Sample Data'!I243,$B$1),"")</f>
        <v/>
      </c>
      <c r="V244" s="15" t="str">
        <f>IF(SUM('Control Sample Data'!J$3:J$98)&gt;10,IF(AND(ISNUMBER('Control Sample Data'!J243),'Control Sample Data'!J243&lt;$B$1,'Control Sample Data'!J243&gt;0),'Control Sample Data'!J243,$B$1),"")</f>
        <v/>
      </c>
      <c r="W244" s="15" t="str">
        <f>IF(SUM('Control Sample Data'!K$3:K$98)&gt;10,IF(AND(ISNUMBER('Control Sample Data'!K243),'Control Sample Data'!K243&lt;$B$1,'Control Sample Data'!K243&gt;0),'Control Sample Data'!K243,$B$1),"")</f>
        <v/>
      </c>
      <c r="X244" s="15" t="str">
        <f>IF(SUM('Control Sample Data'!L$3:L$98)&gt;10,IF(AND(ISNUMBER('Control Sample Data'!L243),'Control Sample Data'!L243&lt;$B$1,'Control Sample Data'!L243&gt;0),'Control Sample Data'!L243,$B$1),"")</f>
        <v/>
      </c>
      <c r="Y244" s="15" t="str">
        <f>IF(SUM('Control Sample Data'!M$3:M$98)&gt;10,IF(AND(ISNUMBER('Control Sample Data'!M243),'Control Sample Data'!M243&lt;$B$1,'Control Sample Data'!M243&gt;0),'Control Sample Data'!M243,$B$1),"")</f>
        <v/>
      </c>
      <c r="AT244" s="34" t="str">
        <f t="shared" si="224"/>
        <v/>
      </c>
      <c r="AU244" s="34" t="str">
        <f t="shared" si="225"/>
        <v/>
      </c>
      <c r="AV244" s="34" t="str">
        <f t="shared" si="226"/>
        <v/>
      </c>
      <c r="AW244" s="34" t="str">
        <f t="shared" si="227"/>
        <v/>
      </c>
      <c r="AX244" s="34" t="str">
        <f t="shared" si="228"/>
        <v/>
      </c>
      <c r="AY244" s="34" t="str">
        <f t="shared" si="229"/>
        <v/>
      </c>
      <c r="AZ244" s="34" t="str">
        <f t="shared" si="230"/>
        <v/>
      </c>
      <c r="BA244" s="34" t="str">
        <f t="shared" si="231"/>
        <v/>
      </c>
      <c r="BB244" s="34" t="str">
        <f t="shared" si="232"/>
        <v/>
      </c>
      <c r="BC244" s="34" t="str">
        <f t="shared" si="233"/>
        <v/>
      </c>
      <c r="BD244" s="34" t="str">
        <f t="shared" si="193"/>
        <v/>
      </c>
      <c r="BE244" s="34" t="str">
        <f t="shared" si="194"/>
        <v/>
      </c>
      <c r="BF244" s="34" t="str">
        <f t="shared" si="195"/>
        <v/>
      </c>
      <c r="BG244" s="34" t="str">
        <f t="shared" si="196"/>
        <v/>
      </c>
      <c r="BH244" s="34" t="str">
        <f t="shared" si="197"/>
        <v/>
      </c>
      <c r="BI244" s="34" t="str">
        <f t="shared" si="198"/>
        <v/>
      </c>
      <c r="BJ244" s="34" t="str">
        <f t="shared" si="199"/>
        <v/>
      </c>
      <c r="BK244" s="34" t="str">
        <f t="shared" si="200"/>
        <v/>
      </c>
      <c r="BL244" s="34" t="str">
        <f t="shared" si="201"/>
        <v/>
      </c>
      <c r="BM244" s="34" t="str">
        <f t="shared" si="202"/>
        <v/>
      </c>
      <c r="BN244" s="36" t="e">
        <f t="shared" si="234"/>
        <v>#DIV/0!</v>
      </c>
      <c r="BO244" s="36" t="e">
        <f t="shared" si="235"/>
        <v>#DIV/0!</v>
      </c>
      <c r="BP244" s="37" t="str">
        <f t="shared" si="203"/>
        <v/>
      </c>
      <c r="BQ244" s="37" t="str">
        <f t="shared" si="204"/>
        <v/>
      </c>
      <c r="BR244" s="37" t="str">
        <f t="shared" si="205"/>
        <v/>
      </c>
      <c r="BS244" s="37" t="str">
        <f t="shared" si="206"/>
        <v/>
      </c>
      <c r="BT244" s="37" t="str">
        <f t="shared" si="207"/>
        <v/>
      </c>
      <c r="BU244" s="37" t="str">
        <f t="shared" si="208"/>
        <v/>
      </c>
      <c r="BV244" s="37" t="str">
        <f t="shared" si="209"/>
        <v/>
      </c>
      <c r="BW244" s="37" t="str">
        <f t="shared" si="210"/>
        <v/>
      </c>
      <c r="BX244" s="37" t="str">
        <f t="shared" si="211"/>
        <v/>
      </c>
      <c r="BY244" s="37" t="str">
        <f t="shared" si="212"/>
        <v/>
      </c>
      <c r="BZ244" s="37" t="str">
        <f t="shared" si="213"/>
        <v/>
      </c>
      <c r="CA244" s="37" t="str">
        <f t="shared" si="214"/>
        <v/>
      </c>
      <c r="CB244" s="37" t="str">
        <f t="shared" si="215"/>
        <v/>
      </c>
      <c r="CC244" s="37" t="str">
        <f t="shared" si="216"/>
        <v/>
      </c>
      <c r="CD244" s="37" t="str">
        <f t="shared" si="217"/>
        <v/>
      </c>
      <c r="CE244" s="37" t="str">
        <f t="shared" si="218"/>
        <v/>
      </c>
      <c r="CF244" s="37" t="str">
        <f t="shared" si="219"/>
        <v/>
      </c>
      <c r="CG244" s="37" t="str">
        <f t="shared" si="220"/>
        <v/>
      </c>
      <c r="CH244" s="37" t="str">
        <f t="shared" si="221"/>
        <v/>
      </c>
      <c r="CI244" s="37" t="str">
        <f t="shared" si="222"/>
        <v/>
      </c>
    </row>
    <row r="245" spans="1:87">
      <c r="A245" s="16"/>
      <c r="B245" s="14" t="str">
        <f>'Gene Table'!D244</f>
        <v>NM_002912</v>
      </c>
      <c r="C245" s="14" t="s">
        <v>205</v>
      </c>
      <c r="D245" s="15" t="str">
        <f>IF(SUM('Test Sample Data'!D$3:D$98)&gt;10,IF(AND(ISNUMBER('Test Sample Data'!D244),'Test Sample Data'!D244&lt;$B$1,'Test Sample Data'!D244&gt;0),'Test Sample Data'!D244,$B$1),"")</f>
        <v/>
      </c>
      <c r="E245" s="15" t="str">
        <f>IF(SUM('Test Sample Data'!E$3:E$98)&gt;10,IF(AND(ISNUMBER('Test Sample Data'!E244),'Test Sample Data'!E244&lt;$B$1,'Test Sample Data'!E244&gt;0),'Test Sample Data'!E244,$B$1),"")</f>
        <v/>
      </c>
      <c r="F245" s="15" t="str">
        <f>IF(SUM('Test Sample Data'!F$3:F$98)&gt;10,IF(AND(ISNUMBER('Test Sample Data'!F244),'Test Sample Data'!F244&lt;$B$1,'Test Sample Data'!F244&gt;0),'Test Sample Data'!F244,$B$1),"")</f>
        <v/>
      </c>
      <c r="G245" s="15" t="str">
        <f>IF(SUM('Test Sample Data'!G$3:G$98)&gt;10,IF(AND(ISNUMBER('Test Sample Data'!G244),'Test Sample Data'!G244&lt;$B$1,'Test Sample Data'!G244&gt;0),'Test Sample Data'!G244,$B$1),"")</f>
        <v/>
      </c>
      <c r="H245" s="15" t="str">
        <f>IF(SUM('Test Sample Data'!H$3:H$98)&gt;10,IF(AND(ISNUMBER('Test Sample Data'!H244),'Test Sample Data'!H244&lt;$B$1,'Test Sample Data'!H244&gt;0),'Test Sample Data'!H244,$B$1),"")</f>
        <v/>
      </c>
      <c r="I245" s="15" t="str">
        <f>IF(SUM('Test Sample Data'!I$3:I$98)&gt;10,IF(AND(ISNUMBER('Test Sample Data'!I244),'Test Sample Data'!I244&lt;$B$1,'Test Sample Data'!I244&gt;0),'Test Sample Data'!I244,$B$1),"")</f>
        <v/>
      </c>
      <c r="J245" s="15" t="str">
        <f>IF(SUM('Test Sample Data'!J$3:J$98)&gt;10,IF(AND(ISNUMBER('Test Sample Data'!J244),'Test Sample Data'!J244&lt;$B$1,'Test Sample Data'!J244&gt;0),'Test Sample Data'!J244,$B$1),"")</f>
        <v/>
      </c>
      <c r="K245" s="15" t="str">
        <f>IF(SUM('Test Sample Data'!K$3:K$98)&gt;10,IF(AND(ISNUMBER('Test Sample Data'!K244),'Test Sample Data'!K244&lt;$B$1,'Test Sample Data'!K244&gt;0),'Test Sample Data'!K244,$B$1),"")</f>
        <v/>
      </c>
      <c r="L245" s="15" t="str">
        <f>IF(SUM('Test Sample Data'!L$3:L$98)&gt;10,IF(AND(ISNUMBER('Test Sample Data'!L244),'Test Sample Data'!L244&lt;$B$1,'Test Sample Data'!L244&gt;0),'Test Sample Data'!L244,$B$1),"")</f>
        <v/>
      </c>
      <c r="M245" s="15" t="str">
        <f>IF(SUM('Test Sample Data'!M$3:M$98)&gt;10,IF(AND(ISNUMBER('Test Sample Data'!M244),'Test Sample Data'!M244&lt;$B$1,'Test Sample Data'!M244&gt;0),'Test Sample Data'!M244,$B$1),"")</f>
        <v/>
      </c>
      <c r="N245" s="15" t="str">
        <f>'Gene Table'!D244</f>
        <v>NM_002912</v>
      </c>
      <c r="O245" s="14" t="s">
        <v>205</v>
      </c>
      <c r="P245" s="15" t="str">
        <f>IF(SUM('Control Sample Data'!D$3:D$98)&gt;10,IF(AND(ISNUMBER('Control Sample Data'!D244),'Control Sample Data'!D244&lt;$B$1,'Control Sample Data'!D244&gt;0),'Control Sample Data'!D244,$B$1),"")</f>
        <v/>
      </c>
      <c r="Q245" s="15" t="str">
        <f>IF(SUM('Control Sample Data'!E$3:E$98)&gt;10,IF(AND(ISNUMBER('Control Sample Data'!E244),'Control Sample Data'!E244&lt;$B$1,'Control Sample Data'!E244&gt;0),'Control Sample Data'!E244,$B$1),"")</f>
        <v/>
      </c>
      <c r="R245" s="15" t="str">
        <f>IF(SUM('Control Sample Data'!F$3:F$98)&gt;10,IF(AND(ISNUMBER('Control Sample Data'!F244),'Control Sample Data'!F244&lt;$B$1,'Control Sample Data'!F244&gt;0),'Control Sample Data'!F244,$B$1),"")</f>
        <v/>
      </c>
      <c r="S245" s="15" t="str">
        <f>IF(SUM('Control Sample Data'!G$3:G$98)&gt;10,IF(AND(ISNUMBER('Control Sample Data'!G244),'Control Sample Data'!G244&lt;$B$1,'Control Sample Data'!G244&gt;0),'Control Sample Data'!G244,$B$1),"")</f>
        <v/>
      </c>
      <c r="T245" s="15" t="str">
        <f>IF(SUM('Control Sample Data'!H$3:H$98)&gt;10,IF(AND(ISNUMBER('Control Sample Data'!H244),'Control Sample Data'!H244&lt;$B$1,'Control Sample Data'!H244&gt;0),'Control Sample Data'!H244,$B$1),"")</f>
        <v/>
      </c>
      <c r="U245" s="15" t="str">
        <f>IF(SUM('Control Sample Data'!I$3:I$98)&gt;10,IF(AND(ISNUMBER('Control Sample Data'!I244),'Control Sample Data'!I244&lt;$B$1,'Control Sample Data'!I244&gt;0),'Control Sample Data'!I244,$B$1),"")</f>
        <v/>
      </c>
      <c r="V245" s="15" t="str">
        <f>IF(SUM('Control Sample Data'!J$3:J$98)&gt;10,IF(AND(ISNUMBER('Control Sample Data'!J244),'Control Sample Data'!J244&lt;$B$1,'Control Sample Data'!J244&gt;0),'Control Sample Data'!J244,$B$1),"")</f>
        <v/>
      </c>
      <c r="W245" s="15" t="str">
        <f>IF(SUM('Control Sample Data'!K$3:K$98)&gt;10,IF(AND(ISNUMBER('Control Sample Data'!K244),'Control Sample Data'!K244&lt;$B$1,'Control Sample Data'!K244&gt;0),'Control Sample Data'!K244,$B$1),"")</f>
        <v/>
      </c>
      <c r="X245" s="15" t="str">
        <f>IF(SUM('Control Sample Data'!L$3:L$98)&gt;10,IF(AND(ISNUMBER('Control Sample Data'!L244),'Control Sample Data'!L244&lt;$B$1,'Control Sample Data'!L244&gt;0),'Control Sample Data'!L244,$B$1),"")</f>
        <v/>
      </c>
      <c r="Y245" s="15" t="str">
        <f>IF(SUM('Control Sample Data'!M$3:M$98)&gt;10,IF(AND(ISNUMBER('Control Sample Data'!M244),'Control Sample Data'!M244&lt;$B$1,'Control Sample Data'!M244&gt;0),'Control Sample Data'!M244,$B$1),"")</f>
        <v/>
      </c>
      <c r="AT245" s="34" t="str">
        <f t="shared" si="224"/>
        <v/>
      </c>
      <c r="AU245" s="34" t="str">
        <f t="shared" si="225"/>
        <v/>
      </c>
      <c r="AV245" s="34" t="str">
        <f t="shared" si="226"/>
        <v/>
      </c>
      <c r="AW245" s="34" t="str">
        <f t="shared" si="227"/>
        <v/>
      </c>
      <c r="AX245" s="34" t="str">
        <f t="shared" si="228"/>
        <v/>
      </c>
      <c r="AY245" s="34" t="str">
        <f t="shared" si="229"/>
        <v/>
      </c>
      <c r="AZ245" s="34" t="str">
        <f t="shared" si="230"/>
        <v/>
      </c>
      <c r="BA245" s="34" t="str">
        <f t="shared" si="231"/>
        <v/>
      </c>
      <c r="BB245" s="34" t="str">
        <f t="shared" si="232"/>
        <v/>
      </c>
      <c r="BC245" s="34" t="str">
        <f t="shared" si="233"/>
        <v/>
      </c>
      <c r="BD245" s="34" t="str">
        <f t="shared" si="193"/>
        <v/>
      </c>
      <c r="BE245" s="34" t="str">
        <f t="shared" si="194"/>
        <v/>
      </c>
      <c r="BF245" s="34" t="str">
        <f t="shared" si="195"/>
        <v/>
      </c>
      <c r="BG245" s="34" t="str">
        <f t="shared" si="196"/>
        <v/>
      </c>
      <c r="BH245" s="34" t="str">
        <f t="shared" si="197"/>
        <v/>
      </c>
      <c r="BI245" s="34" t="str">
        <f t="shared" si="198"/>
        <v/>
      </c>
      <c r="BJ245" s="34" t="str">
        <f t="shared" si="199"/>
        <v/>
      </c>
      <c r="BK245" s="34" t="str">
        <f t="shared" si="200"/>
        <v/>
      </c>
      <c r="BL245" s="34" t="str">
        <f t="shared" si="201"/>
        <v/>
      </c>
      <c r="BM245" s="34" t="str">
        <f t="shared" si="202"/>
        <v/>
      </c>
      <c r="BN245" s="36" t="e">
        <f t="shared" si="234"/>
        <v>#DIV/0!</v>
      </c>
      <c r="BO245" s="36" t="e">
        <f t="shared" si="235"/>
        <v>#DIV/0!</v>
      </c>
      <c r="BP245" s="37" t="str">
        <f t="shared" si="203"/>
        <v/>
      </c>
      <c r="BQ245" s="37" t="str">
        <f t="shared" si="204"/>
        <v/>
      </c>
      <c r="BR245" s="37" t="str">
        <f t="shared" si="205"/>
        <v/>
      </c>
      <c r="BS245" s="37" t="str">
        <f t="shared" si="206"/>
        <v/>
      </c>
      <c r="BT245" s="37" t="str">
        <f t="shared" si="207"/>
        <v/>
      </c>
      <c r="BU245" s="37" t="str">
        <f t="shared" si="208"/>
        <v/>
      </c>
      <c r="BV245" s="37" t="str">
        <f t="shared" si="209"/>
        <v/>
      </c>
      <c r="BW245" s="37" t="str">
        <f t="shared" si="210"/>
        <v/>
      </c>
      <c r="BX245" s="37" t="str">
        <f t="shared" si="211"/>
        <v/>
      </c>
      <c r="BY245" s="37" t="str">
        <f t="shared" si="212"/>
        <v/>
      </c>
      <c r="BZ245" s="37" t="str">
        <f t="shared" si="213"/>
        <v/>
      </c>
      <c r="CA245" s="37" t="str">
        <f t="shared" si="214"/>
        <v/>
      </c>
      <c r="CB245" s="37" t="str">
        <f t="shared" si="215"/>
        <v/>
      </c>
      <c r="CC245" s="37" t="str">
        <f t="shared" si="216"/>
        <v/>
      </c>
      <c r="CD245" s="37" t="str">
        <f t="shared" si="217"/>
        <v/>
      </c>
      <c r="CE245" s="37" t="str">
        <f t="shared" si="218"/>
        <v/>
      </c>
      <c r="CF245" s="37" t="str">
        <f t="shared" si="219"/>
        <v/>
      </c>
      <c r="CG245" s="37" t="str">
        <f t="shared" si="220"/>
        <v/>
      </c>
      <c r="CH245" s="37" t="str">
        <f t="shared" si="221"/>
        <v/>
      </c>
      <c r="CI245" s="37" t="str">
        <f t="shared" si="222"/>
        <v/>
      </c>
    </row>
    <row r="246" spans="1:87">
      <c r="A246" s="16"/>
      <c r="B246" s="14" t="str">
        <f>'Gene Table'!D245</f>
        <v>NM_021629</v>
      </c>
      <c r="C246" s="14" t="s">
        <v>209</v>
      </c>
      <c r="D246" s="15" t="str">
        <f>IF(SUM('Test Sample Data'!D$3:D$98)&gt;10,IF(AND(ISNUMBER('Test Sample Data'!D245),'Test Sample Data'!D245&lt;$B$1,'Test Sample Data'!D245&gt;0),'Test Sample Data'!D245,$B$1),"")</f>
        <v/>
      </c>
      <c r="E246" s="15" t="str">
        <f>IF(SUM('Test Sample Data'!E$3:E$98)&gt;10,IF(AND(ISNUMBER('Test Sample Data'!E245),'Test Sample Data'!E245&lt;$B$1,'Test Sample Data'!E245&gt;0),'Test Sample Data'!E245,$B$1),"")</f>
        <v/>
      </c>
      <c r="F246" s="15" t="str">
        <f>IF(SUM('Test Sample Data'!F$3:F$98)&gt;10,IF(AND(ISNUMBER('Test Sample Data'!F245),'Test Sample Data'!F245&lt;$B$1,'Test Sample Data'!F245&gt;0),'Test Sample Data'!F245,$B$1),"")</f>
        <v/>
      </c>
      <c r="G246" s="15" t="str">
        <f>IF(SUM('Test Sample Data'!G$3:G$98)&gt;10,IF(AND(ISNUMBER('Test Sample Data'!G245),'Test Sample Data'!G245&lt;$B$1,'Test Sample Data'!G245&gt;0),'Test Sample Data'!G245,$B$1),"")</f>
        <v/>
      </c>
      <c r="H246" s="15" t="str">
        <f>IF(SUM('Test Sample Data'!H$3:H$98)&gt;10,IF(AND(ISNUMBER('Test Sample Data'!H245),'Test Sample Data'!H245&lt;$B$1,'Test Sample Data'!H245&gt;0),'Test Sample Data'!H245,$B$1),"")</f>
        <v/>
      </c>
      <c r="I246" s="15" t="str">
        <f>IF(SUM('Test Sample Data'!I$3:I$98)&gt;10,IF(AND(ISNUMBER('Test Sample Data'!I245),'Test Sample Data'!I245&lt;$B$1,'Test Sample Data'!I245&gt;0),'Test Sample Data'!I245,$B$1),"")</f>
        <v/>
      </c>
      <c r="J246" s="15" t="str">
        <f>IF(SUM('Test Sample Data'!J$3:J$98)&gt;10,IF(AND(ISNUMBER('Test Sample Data'!J245),'Test Sample Data'!J245&lt;$B$1,'Test Sample Data'!J245&gt;0),'Test Sample Data'!J245,$B$1),"")</f>
        <v/>
      </c>
      <c r="K246" s="15" t="str">
        <f>IF(SUM('Test Sample Data'!K$3:K$98)&gt;10,IF(AND(ISNUMBER('Test Sample Data'!K245),'Test Sample Data'!K245&lt;$B$1,'Test Sample Data'!K245&gt;0),'Test Sample Data'!K245,$B$1),"")</f>
        <v/>
      </c>
      <c r="L246" s="15" t="str">
        <f>IF(SUM('Test Sample Data'!L$3:L$98)&gt;10,IF(AND(ISNUMBER('Test Sample Data'!L245),'Test Sample Data'!L245&lt;$B$1,'Test Sample Data'!L245&gt;0),'Test Sample Data'!L245,$B$1),"")</f>
        <v/>
      </c>
      <c r="M246" s="15" t="str">
        <f>IF(SUM('Test Sample Data'!M$3:M$98)&gt;10,IF(AND(ISNUMBER('Test Sample Data'!M245),'Test Sample Data'!M245&lt;$B$1,'Test Sample Data'!M245&gt;0),'Test Sample Data'!M245,$B$1),"")</f>
        <v/>
      </c>
      <c r="N246" s="15" t="str">
        <f>'Gene Table'!D245</f>
        <v>NM_021629</v>
      </c>
      <c r="O246" s="14" t="s">
        <v>209</v>
      </c>
      <c r="P246" s="15" t="str">
        <f>IF(SUM('Control Sample Data'!D$3:D$98)&gt;10,IF(AND(ISNUMBER('Control Sample Data'!D245),'Control Sample Data'!D245&lt;$B$1,'Control Sample Data'!D245&gt;0),'Control Sample Data'!D245,$B$1),"")</f>
        <v/>
      </c>
      <c r="Q246" s="15" t="str">
        <f>IF(SUM('Control Sample Data'!E$3:E$98)&gt;10,IF(AND(ISNUMBER('Control Sample Data'!E245),'Control Sample Data'!E245&lt;$B$1,'Control Sample Data'!E245&gt;0),'Control Sample Data'!E245,$B$1),"")</f>
        <v/>
      </c>
      <c r="R246" s="15" t="str">
        <f>IF(SUM('Control Sample Data'!F$3:F$98)&gt;10,IF(AND(ISNUMBER('Control Sample Data'!F245),'Control Sample Data'!F245&lt;$B$1,'Control Sample Data'!F245&gt;0),'Control Sample Data'!F245,$B$1),"")</f>
        <v/>
      </c>
      <c r="S246" s="15" t="str">
        <f>IF(SUM('Control Sample Data'!G$3:G$98)&gt;10,IF(AND(ISNUMBER('Control Sample Data'!G245),'Control Sample Data'!G245&lt;$B$1,'Control Sample Data'!G245&gt;0),'Control Sample Data'!G245,$B$1),"")</f>
        <v/>
      </c>
      <c r="T246" s="15" t="str">
        <f>IF(SUM('Control Sample Data'!H$3:H$98)&gt;10,IF(AND(ISNUMBER('Control Sample Data'!H245),'Control Sample Data'!H245&lt;$B$1,'Control Sample Data'!H245&gt;0),'Control Sample Data'!H245,$B$1),"")</f>
        <v/>
      </c>
      <c r="U246" s="15" t="str">
        <f>IF(SUM('Control Sample Data'!I$3:I$98)&gt;10,IF(AND(ISNUMBER('Control Sample Data'!I245),'Control Sample Data'!I245&lt;$B$1,'Control Sample Data'!I245&gt;0),'Control Sample Data'!I245,$B$1),"")</f>
        <v/>
      </c>
      <c r="V246" s="15" t="str">
        <f>IF(SUM('Control Sample Data'!J$3:J$98)&gt;10,IF(AND(ISNUMBER('Control Sample Data'!J245),'Control Sample Data'!J245&lt;$B$1,'Control Sample Data'!J245&gt;0),'Control Sample Data'!J245,$B$1),"")</f>
        <v/>
      </c>
      <c r="W246" s="15" t="str">
        <f>IF(SUM('Control Sample Data'!K$3:K$98)&gt;10,IF(AND(ISNUMBER('Control Sample Data'!K245),'Control Sample Data'!K245&lt;$B$1,'Control Sample Data'!K245&gt;0),'Control Sample Data'!K245,$B$1),"")</f>
        <v/>
      </c>
      <c r="X246" s="15" t="str">
        <f>IF(SUM('Control Sample Data'!L$3:L$98)&gt;10,IF(AND(ISNUMBER('Control Sample Data'!L245),'Control Sample Data'!L245&lt;$B$1,'Control Sample Data'!L245&gt;0),'Control Sample Data'!L245,$B$1),"")</f>
        <v/>
      </c>
      <c r="Y246" s="15" t="str">
        <f>IF(SUM('Control Sample Data'!M$3:M$98)&gt;10,IF(AND(ISNUMBER('Control Sample Data'!M245),'Control Sample Data'!M245&lt;$B$1,'Control Sample Data'!M245&gt;0),'Control Sample Data'!M245,$B$1),"")</f>
        <v/>
      </c>
      <c r="AT246" s="34" t="str">
        <f t="shared" si="224"/>
        <v/>
      </c>
      <c r="AU246" s="34" t="str">
        <f t="shared" si="225"/>
        <v/>
      </c>
      <c r="AV246" s="34" t="str">
        <f t="shared" si="226"/>
        <v/>
      </c>
      <c r="AW246" s="34" t="str">
        <f t="shared" si="227"/>
        <v/>
      </c>
      <c r="AX246" s="34" t="str">
        <f t="shared" si="228"/>
        <v/>
      </c>
      <c r="AY246" s="34" t="str">
        <f t="shared" si="229"/>
        <v/>
      </c>
      <c r="AZ246" s="34" t="str">
        <f t="shared" si="230"/>
        <v/>
      </c>
      <c r="BA246" s="34" t="str">
        <f t="shared" si="231"/>
        <v/>
      </c>
      <c r="BB246" s="34" t="str">
        <f t="shared" si="232"/>
        <v/>
      </c>
      <c r="BC246" s="34" t="str">
        <f t="shared" si="233"/>
        <v/>
      </c>
      <c r="BD246" s="34" t="str">
        <f t="shared" si="193"/>
        <v/>
      </c>
      <c r="BE246" s="34" t="str">
        <f t="shared" si="194"/>
        <v/>
      </c>
      <c r="BF246" s="34" t="str">
        <f t="shared" si="195"/>
        <v/>
      </c>
      <c r="BG246" s="34" t="str">
        <f t="shared" si="196"/>
        <v/>
      </c>
      <c r="BH246" s="34" t="str">
        <f t="shared" si="197"/>
        <v/>
      </c>
      <c r="BI246" s="34" t="str">
        <f t="shared" si="198"/>
        <v/>
      </c>
      <c r="BJ246" s="34" t="str">
        <f t="shared" si="199"/>
        <v/>
      </c>
      <c r="BK246" s="34" t="str">
        <f t="shared" si="200"/>
        <v/>
      </c>
      <c r="BL246" s="34" t="str">
        <f t="shared" si="201"/>
        <v/>
      </c>
      <c r="BM246" s="34" t="str">
        <f t="shared" si="202"/>
        <v/>
      </c>
      <c r="BN246" s="36" t="e">
        <f t="shared" si="234"/>
        <v>#DIV/0!</v>
      </c>
      <c r="BO246" s="36" t="e">
        <f t="shared" si="235"/>
        <v>#DIV/0!</v>
      </c>
      <c r="BP246" s="37" t="str">
        <f t="shared" si="203"/>
        <v/>
      </c>
      <c r="BQ246" s="37" t="str">
        <f t="shared" si="204"/>
        <v/>
      </c>
      <c r="BR246" s="37" t="str">
        <f t="shared" si="205"/>
        <v/>
      </c>
      <c r="BS246" s="37" t="str">
        <f t="shared" si="206"/>
        <v/>
      </c>
      <c r="BT246" s="37" t="str">
        <f t="shared" si="207"/>
        <v/>
      </c>
      <c r="BU246" s="37" t="str">
        <f t="shared" si="208"/>
        <v/>
      </c>
      <c r="BV246" s="37" t="str">
        <f t="shared" si="209"/>
        <v/>
      </c>
      <c r="BW246" s="37" t="str">
        <f t="shared" si="210"/>
        <v/>
      </c>
      <c r="BX246" s="37" t="str">
        <f t="shared" si="211"/>
        <v/>
      </c>
      <c r="BY246" s="37" t="str">
        <f t="shared" si="212"/>
        <v/>
      </c>
      <c r="BZ246" s="37" t="str">
        <f t="shared" si="213"/>
        <v/>
      </c>
      <c r="CA246" s="37" t="str">
        <f t="shared" si="214"/>
        <v/>
      </c>
      <c r="CB246" s="37" t="str">
        <f t="shared" si="215"/>
        <v/>
      </c>
      <c r="CC246" s="37" t="str">
        <f t="shared" si="216"/>
        <v/>
      </c>
      <c r="CD246" s="37" t="str">
        <f t="shared" si="217"/>
        <v/>
      </c>
      <c r="CE246" s="37" t="str">
        <f t="shared" si="218"/>
        <v/>
      </c>
      <c r="CF246" s="37" t="str">
        <f t="shared" si="219"/>
        <v/>
      </c>
      <c r="CG246" s="37" t="str">
        <f t="shared" si="220"/>
        <v/>
      </c>
      <c r="CH246" s="37" t="str">
        <f t="shared" si="221"/>
        <v/>
      </c>
      <c r="CI246" s="37" t="str">
        <f t="shared" si="222"/>
        <v/>
      </c>
    </row>
    <row r="247" spans="1:87">
      <c r="A247" s="16"/>
      <c r="B247" s="14" t="str">
        <f>'Gene Table'!D246</f>
        <v>NM_002876</v>
      </c>
      <c r="C247" s="14" t="s">
        <v>213</v>
      </c>
      <c r="D247" s="15" t="str">
        <f>IF(SUM('Test Sample Data'!D$3:D$98)&gt;10,IF(AND(ISNUMBER('Test Sample Data'!D246),'Test Sample Data'!D246&lt;$B$1,'Test Sample Data'!D246&gt;0),'Test Sample Data'!D246,$B$1),"")</f>
        <v/>
      </c>
      <c r="E247" s="15" t="str">
        <f>IF(SUM('Test Sample Data'!E$3:E$98)&gt;10,IF(AND(ISNUMBER('Test Sample Data'!E246),'Test Sample Data'!E246&lt;$B$1,'Test Sample Data'!E246&gt;0),'Test Sample Data'!E246,$B$1),"")</f>
        <v/>
      </c>
      <c r="F247" s="15" t="str">
        <f>IF(SUM('Test Sample Data'!F$3:F$98)&gt;10,IF(AND(ISNUMBER('Test Sample Data'!F246),'Test Sample Data'!F246&lt;$B$1,'Test Sample Data'!F246&gt;0),'Test Sample Data'!F246,$B$1),"")</f>
        <v/>
      </c>
      <c r="G247" s="15" t="str">
        <f>IF(SUM('Test Sample Data'!G$3:G$98)&gt;10,IF(AND(ISNUMBER('Test Sample Data'!G246),'Test Sample Data'!G246&lt;$B$1,'Test Sample Data'!G246&gt;0),'Test Sample Data'!G246,$B$1),"")</f>
        <v/>
      </c>
      <c r="H247" s="15" t="str">
        <f>IF(SUM('Test Sample Data'!H$3:H$98)&gt;10,IF(AND(ISNUMBER('Test Sample Data'!H246),'Test Sample Data'!H246&lt;$B$1,'Test Sample Data'!H246&gt;0),'Test Sample Data'!H246,$B$1),"")</f>
        <v/>
      </c>
      <c r="I247" s="15" t="str">
        <f>IF(SUM('Test Sample Data'!I$3:I$98)&gt;10,IF(AND(ISNUMBER('Test Sample Data'!I246),'Test Sample Data'!I246&lt;$B$1,'Test Sample Data'!I246&gt;0),'Test Sample Data'!I246,$B$1),"")</f>
        <v/>
      </c>
      <c r="J247" s="15" t="str">
        <f>IF(SUM('Test Sample Data'!J$3:J$98)&gt;10,IF(AND(ISNUMBER('Test Sample Data'!J246),'Test Sample Data'!J246&lt;$B$1,'Test Sample Data'!J246&gt;0),'Test Sample Data'!J246,$B$1),"")</f>
        <v/>
      </c>
      <c r="K247" s="15" t="str">
        <f>IF(SUM('Test Sample Data'!K$3:K$98)&gt;10,IF(AND(ISNUMBER('Test Sample Data'!K246),'Test Sample Data'!K246&lt;$B$1,'Test Sample Data'!K246&gt;0),'Test Sample Data'!K246,$B$1),"")</f>
        <v/>
      </c>
      <c r="L247" s="15" t="str">
        <f>IF(SUM('Test Sample Data'!L$3:L$98)&gt;10,IF(AND(ISNUMBER('Test Sample Data'!L246),'Test Sample Data'!L246&lt;$B$1,'Test Sample Data'!L246&gt;0),'Test Sample Data'!L246,$B$1),"")</f>
        <v/>
      </c>
      <c r="M247" s="15" t="str">
        <f>IF(SUM('Test Sample Data'!M$3:M$98)&gt;10,IF(AND(ISNUMBER('Test Sample Data'!M246),'Test Sample Data'!M246&lt;$B$1,'Test Sample Data'!M246&gt;0),'Test Sample Data'!M246,$B$1),"")</f>
        <v/>
      </c>
      <c r="N247" s="15" t="str">
        <f>'Gene Table'!D246</f>
        <v>NM_002876</v>
      </c>
      <c r="O247" s="14" t="s">
        <v>213</v>
      </c>
      <c r="P247" s="15" t="str">
        <f>IF(SUM('Control Sample Data'!D$3:D$98)&gt;10,IF(AND(ISNUMBER('Control Sample Data'!D246),'Control Sample Data'!D246&lt;$B$1,'Control Sample Data'!D246&gt;0),'Control Sample Data'!D246,$B$1),"")</f>
        <v/>
      </c>
      <c r="Q247" s="15" t="str">
        <f>IF(SUM('Control Sample Data'!E$3:E$98)&gt;10,IF(AND(ISNUMBER('Control Sample Data'!E246),'Control Sample Data'!E246&lt;$B$1,'Control Sample Data'!E246&gt;0),'Control Sample Data'!E246,$B$1),"")</f>
        <v/>
      </c>
      <c r="R247" s="15" t="str">
        <f>IF(SUM('Control Sample Data'!F$3:F$98)&gt;10,IF(AND(ISNUMBER('Control Sample Data'!F246),'Control Sample Data'!F246&lt;$B$1,'Control Sample Data'!F246&gt;0),'Control Sample Data'!F246,$B$1),"")</f>
        <v/>
      </c>
      <c r="S247" s="15" t="str">
        <f>IF(SUM('Control Sample Data'!G$3:G$98)&gt;10,IF(AND(ISNUMBER('Control Sample Data'!G246),'Control Sample Data'!G246&lt;$B$1,'Control Sample Data'!G246&gt;0),'Control Sample Data'!G246,$B$1),"")</f>
        <v/>
      </c>
      <c r="T247" s="15" t="str">
        <f>IF(SUM('Control Sample Data'!H$3:H$98)&gt;10,IF(AND(ISNUMBER('Control Sample Data'!H246),'Control Sample Data'!H246&lt;$B$1,'Control Sample Data'!H246&gt;0),'Control Sample Data'!H246,$B$1),"")</f>
        <v/>
      </c>
      <c r="U247" s="15" t="str">
        <f>IF(SUM('Control Sample Data'!I$3:I$98)&gt;10,IF(AND(ISNUMBER('Control Sample Data'!I246),'Control Sample Data'!I246&lt;$B$1,'Control Sample Data'!I246&gt;0),'Control Sample Data'!I246,$B$1),"")</f>
        <v/>
      </c>
      <c r="V247" s="15" t="str">
        <f>IF(SUM('Control Sample Data'!J$3:J$98)&gt;10,IF(AND(ISNUMBER('Control Sample Data'!J246),'Control Sample Data'!J246&lt;$B$1,'Control Sample Data'!J246&gt;0),'Control Sample Data'!J246,$B$1),"")</f>
        <v/>
      </c>
      <c r="W247" s="15" t="str">
        <f>IF(SUM('Control Sample Data'!K$3:K$98)&gt;10,IF(AND(ISNUMBER('Control Sample Data'!K246),'Control Sample Data'!K246&lt;$B$1,'Control Sample Data'!K246&gt;0),'Control Sample Data'!K246,$B$1),"")</f>
        <v/>
      </c>
      <c r="X247" s="15" t="str">
        <f>IF(SUM('Control Sample Data'!L$3:L$98)&gt;10,IF(AND(ISNUMBER('Control Sample Data'!L246),'Control Sample Data'!L246&lt;$B$1,'Control Sample Data'!L246&gt;0),'Control Sample Data'!L246,$B$1),"")</f>
        <v/>
      </c>
      <c r="Y247" s="15" t="str">
        <f>IF(SUM('Control Sample Data'!M$3:M$98)&gt;10,IF(AND(ISNUMBER('Control Sample Data'!M246),'Control Sample Data'!M246&lt;$B$1,'Control Sample Data'!M246&gt;0),'Control Sample Data'!M246,$B$1),"")</f>
        <v/>
      </c>
      <c r="AT247" s="34" t="str">
        <f t="shared" si="224"/>
        <v/>
      </c>
      <c r="AU247" s="34" t="str">
        <f t="shared" si="225"/>
        <v/>
      </c>
      <c r="AV247" s="34" t="str">
        <f t="shared" si="226"/>
        <v/>
      </c>
      <c r="AW247" s="34" t="str">
        <f t="shared" si="227"/>
        <v/>
      </c>
      <c r="AX247" s="34" t="str">
        <f t="shared" si="228"/>
        <v/>
      </c>
      <c r="AY247" s="34" t="str">
        <f t="shared" si="229"/>
        <v/>
      </c>
      <c r="AZ247" s="34" t="str">
        <f t="shared" si="230"/>
        <v/>
      </c>
      <c r="BA247" s="34" t="str">
        <f t="shared" si="231"/>
        <v/>
      </c>
      <c r="BB247" s="34" t="str">
        <f t="shared" si="232"/>
        <v/>
      </c>
      <c r="BC247" s="34" t="str">
        <f t="shared" si="233"/>
        <v/>
      </c>
      <c r="BD247" s="34" t="str">
        <f t="shared" si="193"/>
        <v/>
      </c>
      <c r="BE247" s="34" t="str">
        <f t="shared" si="194"/>
        <v/>
      </c>
      <c r="BF247" s="34" t="str">
        <f t="shared" si="195"/>
        <v/>
      </c>
      <c r="BG247" s="34" t="str">
        <f t="shared" si="196"/>
        <v/>
      </c>
      <c r="BH247" s="34" t="str">
        <f t="shared" si="197"/>
        <v/>
      </c>
      <c r="BI247" s="34" t="str">
        <f t="shared" si="198"/>
        <v/>
      </c>
      <c r="BJ247" s="34" t="str">
        <f t="shared" si="199"/>
        <v/>
      </c>
      <c r="BK247" s="34" t="str">
        <f t="shared" si="200"/>
        <v/>
      </c>
      <c r="BL247" s="34" t="str">
        <f t="shared" si="201"/>
        <v/>
      </c>
      <c r="BM247" s="34" t="str">
        <f t="shared" si="202"/>
        <v/>
      </c>
      <c r="BN247" s="36" t="e">
        <f t="shared" si="234"/>
        <v>#DIV/0!</v>
      </c>
      <c r="BO247" s="36" t="e">
        <f t="shared" si="235"/>
        <v>#DIV/0!</v>
      </c>
      <c r="BP247" s="37" t="str">
        <f t="shared" si="203"/>
        <v/>
      </c>
      <c r="BQ247" s="37" t="str">
        <f t="shared" si="204"/>
        <v/>
      </c>
      <c r="BR247" s="37" t="str">
        <f t="shared" si="205"/>
        <v/>
      </c>
      <c r="BS247" s="37" t="str">
        <f t="shared" si="206"/>
        <v/>
      </c>
      <c r="BT247" s="37" t="str">
        <f t="shared" si="207"/>
        <v/>
      </c>
      <c r="BU247" s="37" t="str">
        <f t="shared" si="208"/>
        <v/>
      </c>
      <c r="BV247" s="37" t="str">
        <f t="shared" si="209"/>
        <v/>
      </c>
      <c r="BW247" s="37" t="str">
        <f t="shared" si="210"/>
        <v/>
      </c>
      <c r="BX247" s="37" t="str">
        <f t="shared" si="211"/>
        <v/>
      </c>
      <c r="BY247" s="37" t="str">
        <f t="shared" si="212"/>
        <v/>
      </c>
      <c r="BZ247" s="37" t="str">
        <f t="shared" si="213"/>
        <v/>
      </c>
      <c r="CA247" s="37" t="str">
        <f t="shared" si="214"/>
        <v/>
      </c>
      <c r="CB247" s="37" t="str">
        <f t="shared" si="215"/>
        <v/>
      </c>
      <c r="CC247" s="37" t="str">
        <f t="shared" si="216"/>
        <v/>
      </c>
      <c r="CD247" s="37" t="str">
        <f t="shared" si="217"/>
        <v/>
      </c>
      <c r="CE247" s="37" t="str">
        <f t="shared" si="218"/>
        <v/>
      </c>
      <c r="CF247" s="37" t="str">
        <f t="shared" si="219"/>
        <v/>
      </c>
      <c r="CG247" s="37" t="str">
        <f t="shared" si="220"/>
        <v/>
      </c>
      <c r="CH247" s="37" t="str">
        <f t="shared" si="221"/>
        <v/>
      </c>
      <c r="CI247" s="37" t="str">
        <f t="shared" si="222"/>
        <v/>
      </c>
    </row>
    <row r="248" spans="1:87">
      <c r="A248" s="16"/>
      <c r="B248" s="14" t="str">
        <f>'Gene Table'!D247</f>
        <v>NM_018890</v>
      </c>
      <c r="C248" s="14" t="s">
        <v>217</v>
      </c>
      <c r="D248" s="15" t="str">
        <f>IF(SUM('Test Sample Data'!D$3:D$98)&gt;10,IF(AND(ISNUMBER('Test Sample Data'!D247),'Test Sample Data'!D247&lt;$B$1,'Test Sample Data'!D247&gt;0),'Test Sample Data'!D247,$B$1),"")</f>
        <v/>
      </c>
      <c r="E248" s="15" t="str">
        <f>IF(SUM('Test Sample Data'!E$3:E$98)&gt;10,IF(AND(ISNUMBER('Test Sample Data'!E247),'Test Sample Data'!E247&lt;$B$1,'Test Sample Data'!E247&gt;0),'Test Sample Data'!E247,$B$1),"")</f>
        <v/>
      </c>
      <c r="F248" s="15" t="str">
        <f>IF(SUM('Test Sample Data'!F$3:F$98)&gt;10,IF(AND(ISNUMBER('Test Sample Data'!F247),'Test Sample Data'!F247&lt;$B$1,'Test Sample Data'!F247&gt;0),'Test Sample Data'!F247,$B$1),"")</f>
        <v/>
      </c>
      <c r="G248" s="15" t="str">
        <f>IF(SUM('Test Sample Data'!G$3:G$98)&gt;10,IF(AND(ISNUMBER('Test Sample Data'!G247),'Test Sample Data'!G247&lt;$B$1,'Test Sample Data'!G247&gt;0),'Test Sample Data'!G247,$B$1),"")</f>
        <v/>
      </c>
      <c r="H248" s="15" t="str">
        <f>IF(SUM('Test Sample Data'!H$3:H$98)&gt;10,IF(AND(ISNUMBER('Test Sample Data'!H247),'Test Sample Data'!H247&lt;$B$1,'Test Sample Data'!H247&gt;0),'Test Sample Data'!H247,$B$1),"")</f>
        <v/>
      </c>
      <c r="I248" s="15" t="str">
        <f>IF(SUM('Test Sample Data'!I$3:I$98)&gt;10,IF(AND(ISNUMBER('Test Sample Data'!I247),'Test Sample Data'!I247&lt;$B$1,'Test Sample Data'!I247&gt;0),'Test Sample Data'!I247,$B$1),"")</f>
        <v/>
      </c>
      <c r="J248" s="15" t="str">
        <f>IF(SUM('Test Sample Data'!J$3:J$98)&gt;10,IF(AND(ISNUMBER('Test Sample Data'!J247),'Test Sample Data'!J247&lt;$B$1,'Test Sample Data'!J247&gt;0),'Test Sample Data'!J247,$B$1),"")</f>
        <v/>
      </c>
      <c r="K248" s="15" t="str">
        <f>IF(SUM('Test Sample Data'!K$3:K$98)&gt;10,IF(AND(ISNUMBER('Test Sample Data'!K247),'Test Sample Data'!K247&lt;$B$1,'Test Sample Data'!K247&gt;0),'Test Sample Data'!K247,$B$1),"")</f>
        <v/>
      </c>
      <c r="L248" s="15" t="str">
        <f>IF(SUM('Test Sample Data'!L$3:L$98)&gt;10,IF(AND(ISNUMBER('Test Sample Data'!L247),'Test Sample Data'!L247&lt;$B$1,'Test Sample Data'!L247&gt;0),'Test Sample Data'!L247,$B$1),"")</f>
        <v/>
      </c>
      <c r="M248" s="15" t="str">
        <f>IF(SUM('Test Sample Data'!M$3:M$98)&gt;10,IF(AND(ISNUMBER('Test Sample Data'!M247),'Test Sample Data'!M247&lt;$B$1,'Test Sample Data'!M247&gt;0),'Test Sample Data'!M247,$B$1),"")</f>
        <v/>
      </c>
      <c r="N248" s="15" t="str">
        <f>'Gene Table'!D247</f>
        <v>NM_018890</v>
      </c>
      <c r="O248" s="14" t="s">
        <v>217</v>
      </c>
      <c r="P248" s="15" t="str">
        <f>IF(SUM('Control Sample Data'!D$3:D$98)&gt;10,IF(AND(ISNUMBER('Control Sample Data'!D247),'Control Sample Data'!D247&lt;$B$1,'Control Sample Data'!D247&gt;0),'Control Sample Data'!D247,$B$1),"")</f>
        <v/>
      </c>
      <c r="Q248" s="15" t="str">
        <f>IF(SUM('Control Sample Data'!E$3:E$98)&gt;10,IF(AND(ISNUMBER('Control Sample Data'!E247),'Control Sample Data'!E247&lt;$B$1,'Control Sample Data'!E247&gt;0),'Control Sample Data'!E247,$B$1),"")</f>
        <v/>
      </c>
      <c r="R248" s="15" t="str">
        <f>IF(SUM('Control Sample Data'!F$3:F$98)&gt;10,IF(AND(ISNUMBER('Control Sample Data'!F247),'Control Sample Data'!F247&lt;$B$1,'Control Sample Data'!F247&gt;0),'Control Sample Data'!F247,$B$1),"")</f>
        <v/>
      </c>
      <c r="S248" s="15" t="str">
        <f>IF(SUM('Control Sample Data'!G$3:G$98)&gt;10,IF(AND(ISNUMBER('Control Sample Data'!G247),'Control Sample Data'!G247&lt;$B$1,'Control Sample Data'!G247&gt;0),'Control Sample Data'!G247,$B$1),"")</f>
        <v/>
      </c>
      <c r="T248" s="15" t="str">
        <f>IF(SUM('Control Sample Data'!H$3:H$98)&gt;10,IF(AND(ISNUMBER('Control Sample Data'!H247),'Control Sample Data'!H247&lt;$B$1,'Control Sample Data'!H247&gt;0),'Control Sample Data'!H247,$B$1),"")</f>
        <v/>
      </c>
      <c r="U248" s="15" t="str">
        <f>IF(SUM('Control Sample Data'!I$3:I$98)&gt;10,IF(AND(ISNUMBER('Control Sample Data'!I247),'Control Sample Data'!I247&lt;$B$1,'Control Sample Data'!I247&gt;0),'Control Sample Data'!I247,$B$1),"")</f>
        <v/>
      </c>
      <c r="V248" s="15" t="str">
        <f>IF(SUM('Control Sample Data'!J$3:J$98)&gt;10,IF(AND(ISNUMBER('Control Sample Data'!J247),'Control Sample Data'!J247&lt;$B$1,'Control Sample Data'!J247&gt;0),'Control Sample Data'!J247,$B$1),"")</f>
        <v/>
      </c>
      <c r="W248" s="15" t="str">
        <f>IF(SUM('Control Sample Data'!K$3:K$98)&gt;10,IF(AND(ISNUMBER('Control Sample Data'!K247),'Control Sample Data'!K247&lt;$B$1,'Control Sample Data'!K247&gt;0),'Control Sample Data'!K247,$B$1),"")</f>
        <v/>
      </c>
      <c r="X248" s="15" t="str">
        <f>IF(SUM('Control Sample Data'!L$3:L$98)&gt;10,IF(AND(ISNUMBER('Control Sample Data'!L247),'Control Sample Data'!L247&lt;$B$1,'Control Sample Data'!L247&gt;0),'Control Sample Data'!L247,$B$1),"")</f>
        <v/>
      </c>
      <c r="Y248" s="15" t="str">
        <f>IF(SUM('Control Sample Data'!M$3:M$98)&gt;10,IF(AND(ISNUMBER('Control Sample Data'!M247),'Control Sample Data'!M247&lt;$B$1,'Control Sample Data'!M247&gt;0),'Control Sample Data'!M247,$B$1),"")</f>
        <v/>
      </c>
      <c r="AT248" s="34" t="str">
        <f t="shared" si="224"/>
        <v/>
      </c>
      <c r="AU248" s="34" t="str">
        <f t="shared" si="225"/>
        <v/>
      </c>
      <c r="AV248" s="34" t="str">
        <f t="shared" si="226"/>
        <v/>
      </c>
      <c r="AW248" s="34" t="str">
        <f t="shared" si="227"/>
        <v/>
      </c>
      <c r="AX248" s="34" t="str">
        <f t="shared" si="228"/>
        <v/>
      </c>
      <c r="AY248" s="34" t="str">
        <f t="shared" si="229"/>
        <v/>
      </c>
      <c r="AZ248" s="34" t="str">
        <f t="shared" si="230"/>
        <v/>
      </c>
      <c r="BA248" s="34" t="str">
        <f t="shared" si="231"/>
        <v/>
      </c>
      <c r="BB248" s="34" t="str">
        <f t="shared" si="232"/>
        <v/>
      </c>
      <c r="BC248" s="34" t="str">
        <f t="shared" si="233"/>
        <v/>
      </c>
      <c r="BD248" s="34" t="str">
        <f t="shared" si="193"/>
        <v/>
      </c>
      <c r="BE248" s="34" t="str">
        <f t="shared" si="194"/>
        <v/>
      </c>
      <c r="BF248" s="34" t="str">
        <f t="shared" si="195"/>
        <v/>
      </c>
      <c r="BG248" s="34" t="str">
        <f t="shared" si="196"/>
        <v/>
      </c>
      <c r="BH248" s="34" t="str">
        <f t="shared" si="197"/>
        <v/>
      </c>
      <c r="BI248" s="34" t="str">
        <f t="shared" si="198"/>
        <v/>
      </c>
      <c r="BJ248" s="34" t="str">
        <f t="shared" si="199"/>
        <v/>
      </c>
      <c r="BK248" s="34" t="str">
        <f t="shared" si="200"/>
        <v/>
      </c>
      <c r="BL248" s="34" t="str">
        <f t="shared" si="201"/>
        <v/>
      </c>
      <c r="BM248" s="34" t="str">
        <f t="shared" si="202"/>
        <v/>
      </c>
      <c r="BN248" s="36" t="e">
        <f t="shared" si="234"/>
        <v>#DIV/0!</v>
      </c>
      <c r="BO248" s="36" t="e">
        <f t="shared" si="235"/>
        <v>#DIV/0!</v>
      </c>
      <c r="BP248" s="37" t="str">
        <f t="shared" si="203"/>
        <v/>
      </c>
      <c r="BQ248" s="37" t="str">
        <f t="shared" si="204"/>
        <v/>
      </c>
      <c r="BR248" s="37" t="str">
        <f t="shared" si="205"/>
        <v/>
      </c>
      <c r="BS248" s="37" t="str">
        <f t="shared" si="206"/>
        <v/>
      </c>
      <c r="BT248" s="37" t="str">
        <f t="shared" si="207"/>
        <v/>
      </c>
      <c r="BU248" s="37" t="str">
        <f t="shared" si="208"/>
        <v/>
      </c>
      <c r="BV248" s="37" t="str">
        <f t="shared" si="209"/>
        <v/>
      </c>
      <c r="BW248" s="37" t="str">
        <f t="shared" si="210"/>
        <v/>
      </c>
      <c r="BX248" s="37" t="str">
        <f t="shared" si="211"/>
        <v/>
      </c>
      <c r="BY248" s="37" t="str">
        <f t="shared" si="212"/>
        <v/>
      </c>
      <c r="BZ248" s="37" t="str">
        <f t="shared" si="213"/>
        <v/>
      </c>
      <c r="CA248" s="37" t="str">
        <f t="shared" si="214"/>
        <v/>
      </c>
      <c r="CB248" s="37" t="str">
        <f t="shared" si="215"/>
        <v/>
      </c>
      <c r="CC248" s="37" t="str">
        <f t="shared" si="216"/>
        <v/>
      </c>
      <c r="CD248" s="37" t="str">
        <f t="shared" si="217"/>
        <v/>
      </c>
      <c r="CE248" s="37" t="str">
        <f t="shared" si="218"/>
        <v/>
      </c>
      <c r="CF248" s="37" t="str">
        <f t="shared" si="219"/>
        <v/>
      </c>
      <c r="CG248" s="37" t="str">
        <f t="shared" si="220"/>
        <v/>
      </c>
      <c r="CH248" s="37" t="str">
        <f t="shared" si="221"/>
        <v/>
      </c>
      <c r="CI248" s="37" t="str">
        <f t="shared" si="222"/>
        <v/>
      </c>
    </row>
    <row r="249" spans="1:87">
      <c r="A249" s="16"/>
      <c r="B249" s="14" t="str">
        <f>'Gene Table'!D248</f>
        <v>NM_021213</v>
      </c>
      <c r="C249" s="14" t="s">
        <v>221</v>
      </c>
      <c r="D249" s="15" t="str">
        <f>IF(SUM('Test Sample Data'!D$3:D$98)&gt;10,IF(AND(ISNUMBER('Test Sample Data'!D248),'Test Sample Data'!D248&lt;$B$1,'Test Sample Data'!D248&gt;0),'Test Sample Data'!D248,$B$1),"")</f>
        <v/>
      </c>
      <c r="E249" s="15" t="str">
        <f>IF(SUM('Test Sample Data'!E$3:E$98)&gt;10,IF(AND(ISNUMBER('Test Sample Data'!E248),'Test Sample Data'!E248&lt;$B$1,'Test Sample Data'!E248&gt;0),'Test Sample Data'!E248,$B$1),"")</f>
        <v/>
      </c>
      <c r="F249" s="15" t="str">
        <f>IF(SUM('Test Sample Data'!F$3:F$98)&gt;10,IF(AND(ISNUMBER('Test Sample Data'!F248),'Test Sample Data'!F248&lt;$B$1,'Test Sample Data'!F248&gt;0),'Test Sample Data'!F248,$B$1),"")</f>
        <v/>
      </c>
      <c r="G249" s="15" t="str">
        <f>IF(SUM('Test Sample Data'!G$3:G$98)&gt;10,IF(AND(ISNUMBER('Test Sample Data'!G248),'Test Sample Data'!G248&lt;$B$1,'Test Sample Data'!G248&gt;0),'Test Sample Data'!G248,$B$1),"")</f>
        <v/>
      </c>
      <c r="H249" s="15" t="str">
        <f>IF(SUM('Test Sample Data'!H$3:H$98)&gt;10,IF(AND(ISNUMBER('Test Sample Data'!H248),'Test Sample Data'!H248&lt;$B$1,'Test Sample Data'!H248&gt;0),'Test Sample Data'!H248,$B$1),"")</f>
        <v/>
      </c>
      <c r="I249" s="15" t="str">
        <f>IF(SUM('Test Sample Data'!I$3:I$98)&gt;10,IF(AND(ISNUMBER('Test Sample Data'!I248),'Test Sample Data'!I248&lt;$B$1,'Test Sample Data'!I248&gt;0),'Test Sample Data'!I248,$B$1),"")</f>
        <v/>
      </c>
      <c r="J249" s="15" t="str">
        <f>IF(SUM('Test Sample Data'!J$3:J$98)&gt;10,IF(AND(ISNUMBER('Test Sample Data'!J248),'Test Sample Data'!J248&lt;$B$1,'Test Sample Data'!J248&gt;0),'Test Sample Data'!J248,$B$1),"")</f>
        <v/>
      </c>
      <c r="K249" s="15" t="str">
        <f>IF(SUM('Test Sample Data'!K$3:K$98)&gt;10,IF(AND(ISNUMBER('Test Sample Data'!K248),'Test Sample Data'!K248&lt;$B$1,'Test Sample Data'!K248&gt;0),'Test Sample Data'!K248,$B$1),"")</f>
        <v/>
      </c>
      <c r="L249" s="15" t="str">
        <f>IF(SUM('Test Sample Data'!L$3:L$98)&gt;10,IF(AND(ISNUMBER('Test Sample Data'!L248),'Test Sample Data'!L248&lt;$B$1,'Test Sample Data'!L248&gt;0),'Test Sample Data'!L248,$B$1),"")</f>
        <v/>
      </c>
      <c r="M249" s="15" t="str">
        <f>IF(SUM('Test Sample Data'!M$3:M$98)&gt;10,IF(AND(ISNUMBER('Test Sample Data'!M248),'Test Sample Data'!M248&lt;$B$1,'Test Sample Data'!M248&gt;0),'Test Sample Data'!M248,$B$1),"")</f>
        <v/>
      </c>
      <c r="N249" s="15" t="str">
        <f>'Gene Table'!D248</f>
        <v>NM_021213</v>
      </c>
      <c r="O249" s="14" t="s">
        <v>221</v>
      </c>
      <c r="P249" s="15" t="str">
        <f>IF(SUM('Control Sample Data'!D$3:D$98)&gt;10,IF(AND(ISNUMBER('Control Sample Data'!D248),'Control Sample Data'!D248&lt;$B$1,'Control Sample Data'!D248&gt;0),'Control Sample Data'!D248,$B$1),"")</f>
        <v/>
      </c>
      <c r="Q249" s="15" t="str">
        <f>IF(SUM('Control Sample Data'!E$3:E$98)&gt;10,IF(AND(ISNUMBER('Control Sample Data'!E248),'Control Sample Data'!E248&lt;$B$1,'Control Sample Data'!E248&gt;0),'Control Sample Data'!E248,$B$1),"")</f>
        <v/>
      </c>
      <c r="R249" s="15" t="str">
        <f>IF(SUM('Control Sample Data'!F$3:F$98)&gt;10,IF(AND(ISNUMBER('Control Sample Data'!F248),'Control Sample Data'!F248&lt;$B$1,'Control Sample Data'!F248&gt;0),'Control Sample Data'!F248,$B$1),"")</f>
        <v/>
      </c>
      <c r="S249" s="15" t="str">
        <f>IF(SUM('Control Sample Data'!G$3:G$98)&gt;10,IF(AND(ISNUMBER('Control Sample Data'!G248),'Control Sample Data'!G248&lt;$B$1,'Control Sample Data'!G248&gt;0),'Control Sample Data'!G248,$B$1),"")</f>
        <v/>
      </c>
      <c r="T249" s="15" t="str">
        <f>IF(SUM('Control Sample Data'!H$3:H$98)&gt;10,IF(AND(ISNUMBER('Control Sample Data'!H248),'Control Sample Data'!H248&lt;$B$1,'Control Sample Data'!H248&gt;0),'Control Sample Data'!H248,$B$1),"")</f>
        <v/>
      </c>
      <c r="U249" s="15" t="str">
        <f>IF(SUM('Control Sample Data'!I$3:I$98)&gt;10,IF(AND(ISNUMBER('Control Sample Data'!I248),'Control Sample Data'!I248&lt;$B$1,'Control Sample Data'!I248&gt;0),'Control Sample Data'!I248,$B$1),"")</f>
        <v/>
      </c>
      <c r="V249" s="15" t="str">
        <f>IF(SUM('Control Sample Data'!J$3:J$98)&gt;10,IF(AND(ISNUMBER('Control Sample Data'!J248),'Control Sample Data'!J248&lt;$B$1,'Control Sample Data'!J248&gt;0),'Control Sample Data'!J248,$B$1),"")</f>
        <v/>
      </c>
      <c r="W249" s="15" t="str">
        <f>IF(SUM('Control Sample Data'!K$3:K$98)&gt;10,IF(AND(ISNUMBER('Control Sample Data'!K248),'Control Sample Data'!K248&lt;$B$1,'Control Sample Data'!K248&gt;0),'Control Sample Data'!K248,$B$1),"")</f>
        <v/>
      </c>
      <c r="X249" s="15" t="str">
        <f>IF(SUM('Control Sample Data'!L$3:L$98)&gt;10,IF(AND(ISNUMBER('Control Sample Data'!L248),'Control Sample Data'!L248&lt;$B$1,'Control Sample Data'!L248&gt;0),'Control Sample Data'!L248,$B$1),"")</f>
        <v/>
      </c>
      <c r="Y249" s="15" t="str">
        <f>IF(SUM('Control Sample Data'!M$3:M$98)&gt;10,IF(AND(ISNUMBER('Control Sample Data'!M248),'Control Sample Data'!M248&lt;$B$1,'Control Sample Data'!M248&gt;0),'Control Sample Data'!M248,$B$1),"")</f>
        <v/>
      </c>
      <c r="AT249" s="34" t="str">
        <f t="shared" si="224"/>
        <v/>
      </c>
      <c r="AU249" s="34" t="str">
        <f t="shared" si="225"/>
        <v/>
      </c>
      <c r="AV249" s="34" t="str">
        <f t="shared" si="226"/>
        <v/>
      </c>
      <c r="AW249" s="34" t="str">
        <f t="shared" si="227"/>
        <v/>
      </c>
      <c r="AX249" s="34" t="str">
        <f t="shared" si="228"/>
        <v/>
      </c>
      <c r="AY249" s="34" t="str">
        <f t="shared" si="229"/>
        <v/>
      </c>
      <c r="AZ249" s="34" t="str">
        <f t="shared" si="230"/>
        <v/>
      </c>
      <c r="BA249" s="34" t="str">
        <f t="shared" si="231"/>
        <v/>
      </c>
      <c r="BB249" s="34" t="str">
        <f t="shared" si="232"/>
        <v/>
      </c>
      <c r="BC249" s="34" t="str">
        <f t="shared" si="233"/>
        <v/>
      </c>
      <c r="BD249" s="34" t="str">
        <f t="shared" si="193"/>
        <v/>
      </c>
      <c r="BE249" s="34" t="str">
        <f t="shared" si="194"/>
        <v/>
      </c>
      <c r="BF249" s="34" t="str">
        <f t="shared" si="195"/>
        <v/>
      </c>
      <c r="BG249" s="34" t="str">
        <f t="shared" si="196"/>
        <v/>
      </c>
      <c r="BH249" s="34" t="str">
        <f t="shared" si="197"/>
        <v/>
      </c>
      <c r="BI249" s="34" t="str">
        <f t="shared" si="198"/>
        <v/>
      </c>
      <c r="BJ249" s="34" t="str">
        <f t="shared" si="199"/>
        <v/>
      </c>
      <c r="BK249" s="34" t="str">
        <f t="shared" si="200"/>
        <v/>
      </c>
      <c r="BL249" s="34" t="str">
        <f t="shared" si="201"/>
        <v/>
      </c>
      <c r="BM249" s="34" t="str">
        <f t="shared" si="202"/>
        <v/>
      </c>
      <c r="BN249" s="36" t="e">
        <f t="shared" si="234"/>
        <v>#DIV/0!</v>
      </c>
      <c r="BO249" s="36" t="e">
        <f t="shared" si="235"/>
        <v>#DIV/0!</v>
      </c>
      <c r="BP249" s="37" t="str">
        <f t="shared" si="203"/>
        <v/>
      </c>
      <c r="BQ249" s="37" t="str">
        <f t="shared" si="204"/>
        <v/>
      </c>
      <c r="BR249" s="37" t="str">
        <f t="shared" si="205"/>
        <v/>
      </c>
      <c r="BS249" s="37" t="str">
        <f t="shared" si="206"/>
        <v/>
      </c>
      <c r="BT249" s="37" t="str">
        <f t="shared" si="207"/>
        <v/>
      </c>
      <c r="BU249" s="37" t="str">
        <f t="shared" si="208"/>
        <v/>
      </c>
      <c r="BV249" s="37" t="str">
        <f t="shared" si="209"/>
        <v/>
      </c>
      <c r="BW249" s="37" t="str">
        <f t="shared" si="210"/>
        <v/>
      </c>
      <c r="BX249" s="37" t="str">
        <f t="shared" si="211"/>
        <v/>
      </c>
      <c r="BY249" s="37" t="str">
        <f t="shared" si="212"/>
        <v/>
      </c>
      <c r="BZ249" s="37" t="str">
        <f t="shared" si="213"/>
        <v/>
      </c>
      <c r="CA249" s="37" t="str">
        <f t="shared" si="214"/>
        <v/>
      </c>
      <c r="CB249" s="37" t="str">
        <f t="shared" si="215"/>
        <v/>
      </c>
      <c r="CC249" s="37" t="str">
        <f t="shared" si="216"/>
        <v/>
      </c>
      <c r="CD249" s="37" t="str">
        <f t="shared" si="217"/>
        <v/>
      </c>
      <c r="CE249" s="37" t="str">
        <f t="shared" si="218"/>
        <v/>
      </c>
      <c r="CF249" s="37" t="str">
        <f t="shared" si="219"/>
        <v/>
      </c>
      <c r="CG249" s="37" t="str">
        <f t="shared" si="220"/>
        <v/>
      </c>
      <c r="CH249" s="37" t="str">
        <f t="shared" si="221"/>
        <v/>
      </c>
      <c r="CI249" s="37" t="str">
        <f t="shared" si="222"/>
        <v/>
      </c>
    </row>
    <row r="250" spans="1:87">
      <c r="A250" s="16"/>
      <c r="B250" s="14" t="str">
        <f>'Gene Table'!D249</f>
        <v>NM_000465</v>
      </c>
      <c r="C250" s="14" t="s">
        <v>225</v>
      </c>
      <c r="D250" s="15" t="str">
        <f>IF(SUM('Test Sample Data'!D$3:D$98)&gt;10,IF(AND(ISNUMBER('Test Sample Data'!D249),'Test Sample Data'!D249&lt;$B$1,'Test Sample Data'!D249&gt;0),'Test Sample Data'!D249,$B$1),"")</f>
        <v/>
      </c>
      <c r="E250" s="15" t="str">
        <f>IF(SUM('Test Sample Data'!E$3:E$98)&gt;10,IF(AND(ISNUMBER('Test Sample Data'!E249),'Test Sample Data'!E249&lt;$B$1,'Test Sample Data'!E249&gt;0),'Test Sample Data'!E249,$B$1),"")</f>
        <v/>
      </c>
      <c r="F250" s="15" t="str">
        <f>IF(SUM('Test Sample Data'!F$3:F$98)&gt;10,IF(AND(ISNUMBER('Test Sample Data'!F249),'Test Sample Data'!F249&lt;$B$1,'Test Sample Data'!F249&gt;0),'Test Sample Data'!F249,$B$1),"")</f>
        <v/>
      </c>
      <c r="G250" s="15" t="str">
        <f>IF(SUM('Test Sample Data'!G$3:G$98)&gt;10,IF(AND(ISNUMBER('Test Sample Data'!G249),'Test Sample Data'!G249&lt;$B$1,'Test Sample Data'!G249&gt;0),'Test Sample Data'!G249,$B$1),"")</f>
        <v/>
      </c>
      <c r="H250" s="15" t="str">
        <f>IF(SUM('Test Sample Data'!H$3:H$98)&gt;10,IF(AND(ISNUMBER('Test Sample Data'!H249),'Test Sample Data'!H249&lt;$B$1,'Test Sample Data'!H249&gt;0),'Test Sample Data'!H249,$B$1),"")</f>
        <v/>
      </c>
      <c r="I250" s="15" t="str">
        <f>IF(SUM('Test Sample Data'!I$3:I$98)&gt;10,IF(AND(ISNUMBER('Test Sample Data'!I249),'Test Sample Data'!I249&lt;$B$1,'Test Sample Data'!I249&gt;0),'Test Sample Data'!I249,$B$1),"")</f>
        <v/>
      </c>
      <c r="J250" s="15" t="str">
        <f>IF(SUM('Test Sample Data'!J$3:J$98)&gt;10,IF(AND(ISNUMBER('Test Sample Data'!J249),'Test Sample Data'!J249&lt;$B$1,'Test Sample Data'!J249&gt;0),'Test Sample Data'!J249,$B$1),"")</f>
        <v/>
      </c>
      <c r="K250" s="15" t="str">
        <f>IF(SUM('Test Sample Data'!K$3:K$98)&gt;10,IF(AND(ISNUMBER('Test Sample Data'!K249),'Test Sample Data'!K249&lt;$B$1,'Test Sample Data'!K249&gt;0),'Test Sample Data'!K249,$B$1),"")</f>
        <v/>
      </c>
      <c r="L250" s="15" t="str">
        <f>IF(SUM('Test Sample Data'!L$3:L$98)&gt;10,IF(AND(ISNUMBER('Test Sample Data'!L249),'Test Sample Data'!L249&lt;$B$1,'Test Sample Data'!L249&gt;0),'Test Sample Data'!L249,$B$1),"")</f>
        <v/>
      </c>
      <c r="M250" s="15" t="str">
        <f>IF(SUM('Test Sample Data'!M$3:M$98)&gt;10,IF(AND(ISNUMBER('Test Sample Data'!M249),'Test Sample Data'!M249&lt;$B$1,'Test Sample Data'!M249&gt;0),'Test Sample Data'!M249,$B$1),"")</f>
        <v/>
      </c>
      <c r="N250" s="15" t="str">
        <f>'Gene Table'!D249</f>
        <v>NM_000465</v>
      </c>
      <c r="O250" s="14" t="s">
        <v>225</v>
      </c>
      <c r="P250" s="15" t="str">
        <f>IF(SUM('Control Sample Data'!D$3:D$98)&gt;10,IF(AND(ISNUMBER('Control Sample Data'!D249),'Control Sample Data'!D249&lt;$B$1,'Control Sample Data'!D249&gt;0),'Control Sample Data'!D249,$B$1),"")</f>
        <v/>
      </c>
      <c r="Q250" s="15" t="str">
        <f>IF(SUM('Control Sample Data'!E$3:E$98)&gt;10,IF(AND(ISNUMBER('Control Sample Data'!E249),'Control Sample Data'!E249&lt;$B$1,'Control Sample Data'!E249&gt;0),'Control Sample Data'!E249,$B$1),"")</f>
        <v/>
      </c>
      <c r="R250" s="15" t="str">
        <f>IF(SUM('Control Sample Data'!F$3:F$98)&gt;10,IF(AND(ISNUMBER('Control Sample Data'!F249),'Control Sample Data'!F249&lt;$B$1,'Control Sample Data'!F249&gt;0),'Control Sample Data'!F249,$B$1),"")</f>
        <v/>
      </c>
      <c r="S250" s="15" t="str">
        <f>IF(SUM('Control Sample Data'!G$3:G$98)&gt;10,IF(AND(ISNUMBER('Control Sample Data'!G249),'Control Sample Data'!G249&lt;$B$1,'Control Sample Data'!G249&gt;0),'Control Sample Data'!G249,$B$1),"")</f>
        <v/>
      </c>
      <c r="T250" s="15" t="str">
        <f>IF(SUM('Control Sample Data'!H$3:H$98)&gt;10,IF(AND(ISNUMBER('Control Sample Data'!H249),'Control Sample Data'!H249&lt;$B$1,'Control Sample Data'!H249&gt;0),'Control Sample Data'!H249,$B$1),"")</f>
        <v/>
      </c>
      <c r="U250" s="15" t="str">
        <f>IF(SUM('Control Sample Data'!I$3:I$98)&gt;10,IF(AND(ISNUMBER('Control Sample Data'!I249),'Control Sample Data'!I249&lt;$B$1,'Control Sample Data'!I249&gt;0),'Control Sample Data'!I249,$B$1),"")</f>
        <v/>
      </c>
      <c r="V250" s="15" t="str">
        <f>IF(SUM('Control Sample Data'!J$3:J$98)&gt;10,IF(AND(ISNUMBER('Control Sample Data'!J249),'Control Sample Data'!J249&lt;$B$1,'Control Sample Data'!J249&gt;0),'Control Sample Data'!J249,$B$1),"")</f>
        <v/>
      </c>
      <c r="W250" s="15" t="str">
        <f>IF(SUM('Control Sample Data'!K$3:K$98)&gt;10,IF(AND(ISNUMBER('Control Sample Data'!K249),'Control Sample Data'!K249&lt;$B$1,'Control Sample Data'!K249&gt;0),'Control Sample Data'!K249,$B$1),"")</f>
        <v/>
      </c>
      <c r="X250" s="15" t="str">
        <f>IF(SUM('Control Sample Data'!L$3:L$98)&gt;10,IF(AND(ISNUMBER('Control Sample Data'!L249),'Control Sample Data'!L249&lt;$B$1,'Control Sample Data'!L249&gt;0),'Control Sample Data'!L249,$B$1),"")</f>
        <v/>
      </c>
      <c r="Y250" s="15" t="str">
        <f>IF(SUM('Control Sample Data'!M$3:M$98)&gt;10,IF(AND(ISNUMBER('Control Sample Data'!M249),'Control Sample Data'!M249&lt;$B$1,'Control Sample Data'!M249&gt;0),'Control Sample Data'!M249,$B$1),"")</f>
        <v/>
      </c>
      <c r="AT250" s="34" t="str">
        <f t="shared" si="224"/>
        <v/>
      </c>
      <c r="AU250" s="34" t="str">
        <f t="shared" si="225"/>
        <v/>
      </c>
      <c r="AV250" s="34" t="str">
        <f t="shared" si="226"/>
        <v/>
      </c>
      <c r="AW250" s="34" t="str">
        <f t="shared" si="227"/>
        <v/>
      </c>
      <c r="AX250" s="34" t="str">
        <f t="shared" si="228"/>
        <v/>
      </c>
      <c r="AY250" s="34" t="str">
        <f t="shared" si="229"/>
        <v/>
      </c>
      <c r="AZ250" s="34" t="str">
        <f t="shared" si="230"/>
        <v/>
      </c>
      <c r="BA250" s="34" t="str">
        <f t="shared" si="231"/>
        <v/>
      </c>
      <c r="BB250" s="34" t="str">
        <f t="shared" si="232"/>
        <v/>
      </c>
      <c r="BC250" s="34" t="str">
        <f t="shared" si="233"/>
        <v/>
      </c>
      <c r="BD250" s="34" t="str">
        <f t="shared" si="193"/>
        <v/>
      </c>
      <c r="BE250" s="34" t="str">
        <f t="shared" si="194"/>
        <v/>
      </c>
      <c r="BF250" s="34" t="str">
        <f t="shared" si="195"/>
        <v/>
      </c>
      <c r="BG250" s="34" t="str">
        <f t="shared" si="196"/>
        <v/>
      </c>
      <c r="BH250" s="34" t="str">
        <f t="shared" si="197"/>
        <v/>
      </c>
      <c r="BI250" s="34" t="str">
        <f t="shared" si="198"/>
        <v/>
      </c>
      <c r="BJ250" s="34" t="str">
        <f t="shared" si="199"/>
        <v/>
      </c>
      <c r="BK250" s="34" t="str">
        <f t="shared" si="200"/>
        <v/>
      </c>
      <c r="BL250" s="34" t="str">
        <f t="shared" si="201"/>
        <v/>
      </c>
      <c r="BM250" s="34" t="str">
        <f t="shared" si="202"/>
        <v/>
      </c>
      <c r="BN250" s="36" t="e">
        <f t="shared" si="234"/>
        <v>#DIV/0!</v>
      </c>
      <c r="BO250" s="36" t="e">
        <f t="shared" si="235"/>
        <v>#DIV/0!</v>
      </c>
      <c r="BP250" s="37" t="str">
        <f t="shared" si="203"/>
        <v/>
      </c>
      <c r="BQ250" s="37" t="str">
        <f t="shared" si="204"/>
        <v/>
      </c>
      <c r="BR250" s="37" t="str">
        <f t="shared" si="205"/>
        <v/>
      </c>
      <c r="BS250" s="37" t="str">
        <f t="shared" si="206"/>
        <v/>
      </c>
      <c r="BT250" s="37" t="str">
        <f t="shared" si="207"/>
        <v/>
      </c>
      <c r="BU250" s="37" t="str">
        <f t="shared" si="208"/>
        <v/>
      </c>
      <c r="BV250" s="37" t="str">
        <f t="shared" si="209"/>
        <v/>
      </c>
      <c r="BW250" s="37" t="str">
        <f t="shared" si="210"/>
        <v/>
      </c>
      <c r="BX250" s="37" t="str">
        <f t="shared" si="211"/>
        <v/>
      </c>
      <c r="BY250" s="37" t="str">
        <f t="shared" si="212"/>
        <v/>
      </c>
      <c r="BZ250" s="37" t="str">
        <f t="shared" si="213"/>
        <v/>
      </c>
      <c r="CA250" s="37" t="str">
        <f t="shared" si="214"/>
        <v/>
      </c>
      <c r="CB250" s="37" t="str">
        <f t="shared" si="215"/>
        <v/>
      </c>
      <c r="CC250" s="37" t="str">
        <f t="shared" si="216"/>
        <v/>
      </c>
      <c r="CD250" s="37" t="str">
        <f t="shared" si="217"/>
        <v/>
      </c>
      <c r="CE250" s="37" t="str">
        <f t="shared" si="218"/>
        <v/>
      </c>
      <c r="CF250" s="37" t="str">
        <f t="shared" si="219"/>
        <v/>
      </c>
      <c r="CG250" s="37" t="str">
        <f t="shared" si="220"/>
        <v/>
      </c>
      <c r="CH250" s="37" t="str">
        <f t="shared" si="221"/>
        <v/>
      </c>
      <c r="CI250" s="37" t="str">
        <f t="shared" si="222"/>
        <v/>
      </c>
    </row>
    <row r="251" spans="1:87">
      <c r="A251" s="16"/>
      <c r="B251" s="14" t="str">
        <f>'Gene Table'!D250</f>
        <v>NM_001188</v>
      </c>
      <c r="C251" s="14" t="s">
        <v>229</v>
      </c>
      <c r="D251" s="15" t="str">
        <f>IF(SUM('Test Sample Data'!D$3:D$98)&gt;10,IF(AND(ISNUMBER('Test Sample Data'!D250),'Test Sample Data'!D250&lt;$B$1,'Test Sample Data'!D250&gt;0),'Test Sample Data'!D250,$B$1),"")</f>
        <v/>
      </c>
      <c r="E251" s="15" t="str">
        <f>IF(SUM('Test Sample Data'!E$3:E$98)&gt;10,IF(AND(ISNUMBER('Test Sample Data'!E250),'Test Sample Data'!E250&lt;$B$1,'Test Sample Data'!E250&gt;0),'Test Sample Data'!E250,$B$1),"")</f>
        <v/>
      </c>
      <c r="F251" s="15" t="str">
        <f>IF(SUM('Test Sample Data'!F$3:F$98)&gt;10,IF(AND(ISNUMBER('Test Sample Data'!F250),'Test Sample Data'!F250&lt;$B$1,'Test Sample Data'!F250&gt;0),'Test Sample Data'!F250,$B$1),"")</f>
        <v/>
      </c>
      <c r="G251" s="15" t="str">
        <f>IF(SUM('Test Sample Data'!G$3:G$98)&gt;10,IF(AND(ISNUMBER('Test Sample Data'!G250),'Test Sample Data'!G250&lt;$B$1,'Test Sample Data'!G250&gt;0),'Test Sample Data'!G250,$B$1),"")</f>
        <v/>
      </c>
      <c r="H251" s="15" t="str">
        <f>IF(SUM('Test Sample Data'!H$3:H$98)&gt;10,IF(AND(ISNUMBER('Test Sample Data'!H250),'Test Sample Data'!H250&lt;$B$1,'Test Sample Data'!H250&gt;0),'Test Sample Data'!H250,$B$1),"")</f>
        <v/>
      </c>
      <c r="I251" s="15" t="str">
        <f>IF(SUM('Test Sample Data'!I$3:I$98)&gt;10,IF(AND(ISNUMBER('Test Sample Data'!I250),'Test Sample Data'!I250&lt;$B$1,'Test Sample Data'!I250&gt;0),'Test Sample Data'!I250,$B$1),"")</f>
        <v/>
      </c>
      <c r="J251" s="15" t="str">
        <f>IF(SUM('Test Sample Data'!J$3:J$98)&gt;10,IF(AND(ISNUMBER('Test Sample Data'!J250),'Test Sample Data'!J250&lt;$B$1,'Test Sample Data'!J250&gt;0),'Test Sample Data'!J250,$B$1),"")</f>
        <v/>
      </c>
      <c r="K251" s="15" t="str">
        <f>IF(SUM('Test Sample Data'!K$3:K$98)&gt;10,IF(AND(ISNUMBER('Test Sample Data'!K250),'Test Sample Data'!K250&lt;$B$1,'Test Sample Data'!K250&gt;0),'Test Sample Data'!K250,$B$1),"")</f>
        <v/>
      </c>
      <c r="L251" s="15" t="str">
        <f>IF(SUM('Test Sample Data'!L$3:L$98)&gt;10,IF(AND(ISNUMBER('Test Sample Data'!L250),'Test Sample Data'!L250&lt;$B$1,'Test Sample Data'!L250&gt;0),'Test Sample Data'!L250,$B$1),"")</f>
        <v/>
      </c>
      <c r="M251" s="15" t="str">
        <f>IF(SUM('Test Sample Data'!M$3:M$98)&gt;10,IF(AND(ISNUMBER('Test Sample Data'!M250),'Test Sample Data'!M250&lt;$B$1,'Test Sample Data'!M250&gt;0),'Test Sample Data'!M250,$B$1),"")</f>
        <v/>
      </c>
      <c r="N251" s="15" t="str">
        <f>'Gene Table'!D250</f>
        <v>NM_001188</v>
      </c>
      <c r="O251" s="14" t="s">
        <v>229</v>
      </c>
      <c r="P251" s="15" t="str">
        <f>IF(SUM('Control Sample Data'!D$3:D$98)&gt;10,IF(AND(ISNUMBER('Control Sample Data'!D250),'Control Sample Data'!D250&lt;$B$1,'Control Sample Data'!D250&gt;0),'Control Sample Data'!D250,$B$1),"")</f>
        <v/>
      </c>
      <c r="Q251" s="15" t="str">
        <f>IF(SUM('Control Sample Data'!E$3:E$98)&gt;10,IF(AND(ISNUMBER('Control Sample Data'!E250),'Control Sample Data'!E250&lt;$B$1,'Control Sample Data'!E250&gt;0),'Control Sample Data'!E250,$B$1),"")</f>
        <v/>
      </c>
      <c r="R251" s="15" t="str">
        <f>IF(SUM('Control Sample Data'!F$3:F$98)&gt;10,IF(AND(ISNUMBER('Control Sample Data'!F250),'Control Sample Data'!F250&lt;$B$1,'Control Sample Data'!F250&gt;0),'Control Sample Data'!F250,$B$1),"")</f>
        <v/>
      </c>
      <c r="S251" s="15" t="str">
        <f>IF(SUM('Control Sample Data'!G$3:G$98)&gt;10,IF(AND(ISNUMBER('Control Sample Data'!G250),'Control Sample Data'!G250&lt;$B$1,'Control Sample Data'!G250&gt;0),'Control Sample Data'!G250,$B$1),"")</f>
        <v/>
      </c>
      <c r="T251" s="15" t="str">
        <f>IF(SUM('Control Sample Data'!H$3:H$98)&gt;10,IF(AND(ISNUMBER('Control Sample Data'!H250),'Control Sample Data'!H250&lt;$B$1,'Control Sample Data'!H250&gt;0),'Control Sample Data'!H250,$B$1),"")</f>
        <v/>
      </c>
      <c r="U251" s="15" t="str">
        <f>IF(SUM('Control Sample Data'!I$3:I$98)&gt;10,IF(AND(ISNUMBER('Control Sample Data'!I250),'Control Sample Data'!I250&lt;$B$1,'Control Sample Data'!I250&gt;0),'Control Sample Data'!I250,$B$1),"")</f>
        <v/>
      </c>
      <c r="V251" s="15" t="str">
        <f>IF(SUM('Control Sample Data'!J$3:J$98)&gt;10,IF(AND(ISNUMBER('Control Sample Data'!J250),'Control Sample Data'!J250&lt;$B$1,'Control Sample Data'!J250&gt;0),'Control Sample Data'!J250,$B$1),"")</f>
        <v/>
      </c>
      <c r="W251" s="15" t="str">
        <f>IF(SUM('Control Sample Data'!K$3:K$98)&gt;10,IF(AND(ISNUMBER('Control Sample Data'!K250),'Control Sample Data'!K250&lt;$B$1,'Control Sample Data'!K250&gt;0),'Control Sample Data'!K250,$B$1),"")</f>
        <v/>
      </c>
      <c r="X251" s="15" t="str">
        <f>IF(SUM('Control Sample Data'!L$3:L$98)&gt;10,IF(AND(ISNUMBER('Control Sample Data'!L250),'Control Sample Data'!L250&lt;$B$1,'Control Sample Data'!L250&gt;0),'Control Sample Data'!L250,$B$1),"")</f>
        <v/>
      </c>
      <c r="Y251" s="15" t="str">
        <f>IF(SUM('Control Sample Data'!M$3:M$98)&gt;10,IF(AND(ISNUMBER('Control Sample Data'!M250),'Control Sample Data'!M250&lt;$B$1,'Control Sample Data'!M250&gt;0),'Control Sample Data'!M250,$B$1),"")</f>
        <v/>
      </c>
      <c r="AT251" s="34" t="str">
        <f t="shared" si="224"/>
        <v/>
      </c>
      <c r="AU251" s="34" t="str">
        <f t="shared" si="225"/>
        <v/>
      </c>
      <c r="AV251" s="34" t="str">
        <f t="shared" si="226"/>
        <v/>
      </c>
      <c r="AW251" s="34" t="str">
        <f t="shared" si="227"/>
        <v/>
      </c>
      <c r="AX251" s="34" t="str">
        <f t="shared" si="228"/>
        <v/>
      </c>
      <c r="AY251" s="34" t="str">
        <f t="shared" si="229"/>
        <v/>
      </c>
      <c r="AZ251" s="34" t="str">
        <f t="shared" si="230"/>
        <v/>
      </c>
      <c r="BA251" s="34" t="str">
        <f t="shared" si="231"/>
        <v/>
      </c>
      <c r="BB251" s="34" t="str">
        <f t="shared" si="232"/>
        <v/>
      </c>
      <c r="BC251" s="34" t="str">
        <f t="shared" si="233"/>
        <v/>
      </c>
      <c r="BD251" s="34" t="str">
        <f t="shared" si="193"/>
        <v/>
      </c>
      <c r="BE251" s="34" t="str">
        <f t="shared" si="194"/>
        <v/>
      </c>
      <c r="BF251" s="34" t="str">
        <f t="shared" si="195"/>
        <v/>
      </c>
      <c r="BG251" s="34" t="str">
        <f t="shared" si="196"/>
        <v/>
      </c>
      <c r="BH251" s="34" t="str">
        <f t="shared" si="197"/>
        <v/>
      </c>
      <c r="BI251" s="34" t="str">
        <f t="shared" si="198"/>
        <v/>
      </c>
      <c r="BJ251" s="34" t="str">
        <f t="shared" si="199"/>
        <v/>
      </c>
      <c r="BK251" s="34" t="str">
        <f t="shared" si="200"/>
        <v/>
      </c>
      <c r="BL251" s="34" t="str">
        <f t="shared" si="201"/>
        <v/>
      </c>
      <c r="BM251" s="34" t="str">
        <f t="shared" si="202"/>
        <v/>
      </c>
      <c r="BN251" s="36" t="e">
        <f t="shared" si="234"/>
        <v>#DIV/0!</v>
      </c>
      <c r="BO251" s="36" t="e">
        <f t="shared" si="235"/>
        <v>#DIV/0!</v>
      </c>
      <c r="BP251" s="37" t="str">
        <f t="shared" si="203"/>
        <v/>
      </c>
      <c r="BQ251" s="37" t="str">
        <f t="shared" si="204"/>
        <v/>
      </c>
      <c r="BR251" s="37" t="str">
        <f t="shared" si="205"/>
        <v/>
      </c>
      <c r="BS251" s="37" t="str">
        <f t="shared" si="206"/>
        <v/>
      </c>
      <c r="BT251" s="37" t="str">
        <f t="shared" si="207"/>
        <v/>
      </c>
      <c r="BU251" s="37" t="str">
        <f t="shared" si="208"/>
        <v/>
      </c>
      <c r="BV251" s="37" t="str">
        <f t="shared" si="209"/>
        <v/>
      </c>
      <c r="BW251" s="37" t="str">
        <f t="shared" si="210"/>
        <v/>
      </c>
      <c r="BX251" s="37" t="str">
        <f t="shared" si="211"/>
        <v/>
      </c>
      <c r="BY251" s="37" t="str">
        <f t="shared" si="212"/>
        <v/>
      </c>
      <c r="BZ251" s="37" t="str">
        <f t="shared" si="213"/>
        <v/>
      </c>
      <c r="CA251" s="37" t="str">
        <f t="shared" si="214"/>
        <v/>
      </c>
      <c r="CB251" s="37" t="str">
        <f t="shared" si="215"/>
        <v/>
      </c>
      <c r="CC251" s="37" t="str">
        <f t="shared" si="216"/>
        <v/>
      </c>
      <c r="CD251" s="37" t="str">
        <f t="shared" si="217"/>
        <v/>
      </c>
      <c r="CE251" s="37" t="str">
        <f t="shared" si="218"/>
        <v/>
      </c>
      <c r="CF251" s="37" t="str">
        <f t="shared" si="219"/>
        <v/>
      </c>
      <c r="CG251" s="37" t="str">
        <f t="shared" si="220"/>
        <v/>
      </c>
      <c r="CH251" s="37" t="str">
        <f t="shared" si="221"/>
        <v/>
      </c>
      <c r="CI251" s="37" t="str">
        <f t="shared" si="222"/>
        <v/>
      </c>
    </row>
    <row r="252" spans="1:87">
      <c r="A252" s="16"/>
      <c r="B252" s="14" t="str">
        <f>'Gene Table'!D251</f>
        <v>NM_020884</v>
      </c>
      <c r="C252" s="14" t="s">
        <v>233</v>
      </c>
      <c r="D252" s="15" t="str">
        <f>IF(SUM('Test Sample Data'!D$3:D$98)&gt;10,IF(AND(ISNUMBER('Test Sample Data'!D251),'Test Sample Data'!D251&lt;$B$1,'Test Sample Data'!D251&gt;0),'Test Sample Data'!D251,$B$1),"")</f>
        <v/>
      </c>
      <c r="E252" s="15" t="str">
        <f>IF(SUM('Test Sample Data'!E$3:E$98)&gt;10,IF(AND(ISNUMBER('Test Sample Data'!E251),'Test Sample Data'!E251&lt;$B$1,'Test Sample Data'!E251&gt;0),'Test Sample Data'!E251,$B$1),"")</f>
        <v/>
      </c>
      <c r="F252" s="15" t="str">
        <f>IF(SUM('Test Sample Data'!F$3:F$98)&gt;10,IF(AND(ISNUMBER('Test Sample Data'!F251),'Test Sample Data'!F251&lt;$B$1,'Test Sample Data'!F251&gt;0),'Test Sample Data'!F251,$B$1),"")</f>
        <v/>
      </c>
      <c r="G252" s="15" t="str">
        <f>IF(SUM('Test Sample Data'!G$3:G$98)&gt;10,IF(AND(ISNUMBER('Test Sample Data'!G251),'Test Sample Data'!G251&lt;$B$1,'Test Sample Data'!G251&gt;0),'Test Sample Data'!G251,$B$1),"")</f>
        <v/>
      </c>
      <c r="H252" s="15" t="str">
        <f>IF(SUM('Test Sample Data'!H$3:H$98)&gt;10,IF(AND(ISNUMBER('Test Sample Data'!H251),'Test Sample Data'!H251&lt;$B$1,'Test Sample Data'!H251&gt;0),'Test Sample Data'!H251,$B$1),"")</f>
        <v/>
      </c>
      <c r="I252" s="15" t="str">
        <f>IF(SUM('Test Sample Data'!I$3:I$98)&gt;10,IF(AND(ISNUMBER('Test Sample Data'!I251),'Test Sample Data'!I251&lt;$B$1,'Test Sample Data'!I251&gt;0),'Test Sample Data'!I251,$B$1),"")</f>
        <v/>
      </c>
      <c r="J252" s="15" t="str">
        <f>IF(SUM('Test Sample Data'!J$3:J$98)&gt;10,IF(AND(ISNUMBER('Test Sample Data'!J251),'Test Sample Data'!J251&lt;$B$1,'Test Sample Data'!J251&gt;0),'Test Sample Data'!J251,$B$1),"")</f>
        <v/>
      </c>
      <c r="K252" s="15" t="str">
        <f>IF(SUM('Test Sample Data'!K$3:K$98)&gt;10,IF(AND(ISNUMBER('Test Sample Data'!K251),'Test Sample Data'!K251&lt;$B$1,'Test Sample Data'!K251&gt;0),'Test Sample Data'!K251,$B$1),"")</f>
        <v/>
      </c>
      <c r="L252" s="15" t="str">
        <f>IF(SUM('Test Sample Data'!L$3:L$98)&gt;10,IF(AND(ISNUMBER('Test Sample Data'!L251),'Test Sample Data'!L251&lt;$B$1,'Test Sample Data'!L251&gt;0),'Test Sample Data'!L251,$B$1),"")</f>
        <v/>
      </c>
      <c r="M252" s="15" t="str">
        <f>IF(SUM('Test Sample Data'!M$3:M$98)&gt;10,IF(AND(ISNUMBER('Test Sample Data'!M251),'Test Sample Data'!M251&lt;$B$1,'Test Sample Data'!M251&gt;0),'Test Sample Data'!M251,$B$1),"")</f>
        <v/>
      </c>
      <c r="N252" s="15" t="str">
        <f>'Gene Table'!D251</f>
        <v>NM_020884</v>
      </c>
      <c r="O252" s="14" t="s">
        <v>233</v>
      </c>
      <c r="P252" s="15" t="str">
        <f>IF(SUM('Control Sample Data'!D$3:D$98)&gt;10,IF(AND(ISNUMBER('Control Sample Data'!D251),'Control Sample Data'!D251&lt;$B$1,'Control Sample Data'!D251&gt;0),'Control Sample Data'!D251,$B$1),"")</f>
        <v/>
      </c>
      <c r="Q252" s="15" t="str">
        <f>IF(SUM('Control Sample Data'!E$3:E$98)&gt;10,IF(AND(ISNUMBER('Control Sample Data'!E251),'Control Sample Data'!E251&lt;$B$1,'Control Sample Data'!E251&gt;0),'Control Sample Data'!E251,$B$1),"")</f>
        <v/>
      </c>
      <c r="R252" s="15" t="str">
        <f>IF(SUM('Control Sample Data'!F$3:F$98)&gt;10,IF(AND(ISNUMBER('Control Sample Data'!F251),'Control Sample Data'!F251&lt;$B$1,'Control Sample Data'!F251&gt;0),'Control Sample Data'!F251,$B$1),"")</f>
        <v/>
      </c>
      <c r="S252" s="15" t="str">
        <f>IF(SUM('Control Sample Data'!G$3:G$98)&gt;10,IF(AND(ISNUMBER('Control Sample Data'!G251),'Control Sample Data'!G251&lt;$B$1,'Control Sample Data'!G251&gt;0),'Control Sample Data'!G251,$B$1),"")</f>
        <v/>
      </c>
      <c r="T252" s="15" t="str">
        <f>IF(SUM('Control Sample Data'!H$3:H$98)&gt;10,IF(AND(ISNUMBER('Control Sample Data'!H251),'Control Sample Data'!H251&lt;$B$1,'Control Sample Data'!H251&gt;0),'Control Sample Data'!H251,$B$1),"")</f>
        <v/>
      </c>
      <c r="U252" s="15" t="str">
        <f>IF(SUM('Control Sample Data'!I$3:I$98)&gt;10,IF(AND(ISNUMBER('Control Sample Data'!I251),'Control Sample Data'!I251&lt;$B$1,'Control Sample Data'!I251&gt;0),'Control Sample Data'!I251,$B$1),"")</f>
        <v/>
      </c>
      <c r="V252" s="15" t="str">
        <f>IF(SUM('Control Sample Data'!J$3:J$98)&gt;10,IF(AND(ISNUMBER('Control Sample Data'!J251),'Control Sample Data'!J251&lt;$B$1,'Control Sample Data'!J251&gt;0),'Control Sample Data'!J251,$B$1),"")</f>
        <v/>
      </c>
      <c r="W252" s="15" t="str">
        <f>IF(SUM('Control Sample Data'!K$3:K$98)&gt;10,IF(AND(ISNUMBER('Control Sample Data'!K251),'Control Sample Data'!K251&lt;$B$1,'Control Sample Data'!K251&gt;0),'Control Sample Data'!K251,$B$1),"")</f>
        <v/>
      </c>
      <c r="X252" s="15" t="str">
        <f>IF(SUM('Control Sample Data'!L$3:L$98)&gt;10,IF(AND(ISNUMBER('Control Sample Data'!L251),'Control Sample Data'!L251&lt;$B$1,'Control Sample Data'!L251&gt;0),'Control Sample Data'!L251,$B$1),"")</f>
        <v/>
      </c>
      <c r="Y252" s="15" t="str">
        <f>IF(SUM('Control Sample Data'!M$3:M$98)&gt;10,IF(AND(ISNUMBER('Control Sample Data'!M251),'Control Sample Data'!M251&lt;$B$1,'Control Sample Data'!M251&gt;0),'Control Sample Data'!M251,$B$1),"")</f>
        <v/>
      </c>
      <c r="AT252" s="34" t="str">
        <f t="shared" si="224"/>
        <v/>
      </c>
      <c r="AU252" s="34" t="str">
        <f t="shared" si="225"/>
        <v/>
      </c>
      <c r="AV252" s="34" t="str">
        <f t="shared" si="226"/>
        <v/>
      </c>
      <c r="AW252" s="34" t="str">
        <f t="shared" si="227"/>
        <v/>
      </c>
      <c r="AX252" s="34" t="str">
        <f t="shared" si="228"/>
        <v/>
      </c>
      <c r="AY252" s="34" t="str">
        <f t="shared" si="229"/>
        <v/>
      </c>
      <c r="AZ252" s="34" t="str">
        <f t="shared" si="230"/>
        <v/>
      </c>
      <c r="BA252" s="34" t="str">
        <f t="shared" si="231"/>
        <v/>
      </c>
      <c r="BB252" s="34" t="str">
        <f t="shared" si="232"/>
        <v/>
      </c>
      <c r="BC252" s="34" t="str">
        <f t="shared" si="233"/>
        <v/>
      </c>
      <c r="BD252" s="34" t="str">
        <f t="shared" si="193"/>
        <v/>
      </c>
      <c r="BE252" s="34" t="str">
        <f t="shared" si="194"/>
        <v/>
      </c>
      <c r="BF252" s="34" t="str">
        <f t="shared" si="195"/>
        <v/>
      </c>
      <c r="BG252" s="34" t="str">
        <f t="shared" si="196"/>
        <v/>
      </c>
      <c r="BH252" s="34" t="str">
        <f t="shared" si="197"/>
        <v/>
      </c>
      <c r="BI252" s="34" t="str">
        <f t="shared" si="198"/>
        <v/>
      </c>
      <c r="BJ252" s="34" t="str">
        <f t="shared" si="199"/>
        <v/>
      </c>
      <c r="BK252" s="34" t="str">
        <f t="shared" si="200"/>
        <v/>
      </c>
      <c r="BL252" s="34" t="str">
        <f t="shared" si="201"/>
        <v/>
      </c>
      <c r="BM252" s="34" t="str">
        <f t="shared" si="202"/>
        <v/>
      </c>
      <c r="BN252" s="36" t="e">
        <f t="shared" si="234"/>
        <v>#DIV/0!</v>
      </c>
      <c r="BO252" s="36" t="e">
        <f t="shared" si="235"/>
        <v>#DIV/0!</v>
      </c>
      <c r="BP252" s="37" t="str">
        <f t="shared" si="203"/>
        <v/>
      </c>
      <c r="BQ252" s="37" t="str">
        <f t="shared" si="204"/>
        <v/>
      </c>
      <c r="BR252" s="37" t="str">
        <f t="shared" si="205"/>
        <v/>
      </c>
      <c r="BS252" s="37" t="str">
        <f t="shared" si="206"/>
        <v/>
      </c>
      <c r="BT252" s="37" t="str">
        <f t="shared" si="207"/>
        <v/>
      </c>
      <c r="BU252" s="37" t="str">
        <f t="shared" si="208"/>
        <v/>
      </c>
      <c r="BV252" s="37" t="str">
        <f t="shared" si="209"/>
        <v/>
      </c>
      <c r="BW252" s="37" t="str">
        <f t="shared" si="210"/>
        <v/>
      </c>
      <c r="BX252" s="37" t="str">
        <f t="shared" si="211"/>
        <v/>
      </c>
      <c r="BY252" s="37" t="str">
        <f t="shared" si="212"/>
        <v/>
      </c>
      <c r="BZ252" s="37" t="str">
        <f t="shared" si="213"/>
        <v/>
      </c>
      <c r="CA252" s="37" t="str">
        <f t="shared" si="214"/>
        <v/>
      </c>
      <c r="CB252" s="37" t="str">
        <f t="shared" si="215"/>
        <v/>
      </c>
      <c r="CC252" s="37" t="str">
        <f t="shared" si="216"/>
        <v/>
      </c>
      <c r="CD252" s="37" t="str">
        <f t="shared" si="217"/>
        <v/>
      </c>
      <c r="CE252" s="37" t="str">
        <f t="shared" si="218"/>
        <v/>
      </c>
      <c r="CF252" s="37" t="str">
        <f t="shared" si="219"/>
        <v/>
      </c>
      <c r="CG252" s="37" t="str">
        <f t="shared" si="220"/>
        <v/>
      </c>
      <c r="CH252" s="37" t="str">
        <f t="shared" si="221"/>
        <v/>
      </c>
      <c r="CI252" s="37" t="str">
        <f t="shared" si="222"/>
        <v/>
      </c>
    </row>
    <row r="253" spans="1:87">
      <c r="A253" s="16"/>
      <c r="B253" s="14" t="str">
        <f>'Gene Table'!D252</f>
        <v>NM_000962</v>
      </c>
      <c r="C253" s="14" t="s">
        <v>237</v>
      </c>
      <c r="D253" s="15" t="str">
        <f>IF(SUM('Test Sample Data'!D$3:D$98)&gt;10,IF(AND(ISNUMBER('Test Sample Data'!D252),'Test Sample Data'!D252&lt;$B$1,'Test Sample Data'!D252&gt;0),'Test Sample Data'!D252,$B$1),"")</f>
        <v/>
      </c>
      <c r="E253" s="15" t="str">
        <f>IF(SUM('Test Sample Data'!E$3:E$98)&gt;10,IF(AND(ISNUMBER('Test Sample Data'!E252),'Test Sample Data'!E252&lt;$B$1,'Test Sample Data'!E252&gt;0),'Test Sample Data'!E252,$B$1),"")</f>
        <v/>
      </c>
      <c r="F253" s="15" t="str">
        <f>IF(SUM('Test Sample Data'!F$3:F$98)&gt;10,IF(AND(ISNUMBER('Test Sample Data'!F252),'Test Sample Data'!F252&lt;$B$1,'Test Sample Data'!F252&gt;0),'Test Sample Data'!F252,$B$1),"")</f>
        <v/>
      </c>
      <c r="G253" s="15" t="str">
        <f>IF(SUM('Test Sample Data'!G$3:G$98)&gt;10,IF(AND(ISNUMBER('Test Sample Data'!G252),'Test Sample Data'!G252&lt;$B$1,'Test Sample Data'!G252&gt;0),'Test Sample Data'!G252,$B$1),"")</f>
        <v/>
      </c>
      <c r="H253" s="15" t="str">
        <f>IF(SUM('Test Sample Data'!H$3:H$98)&gt;10,IF(AND(ISNUMBER('Test Sample Data'!H252),'Test Sample Data'!H252&lt;$B$1,'Test Sample Data'!H252&gt;0),'Test Sample Data'!H252,$B$1),"")</f>
        <v/>
      </c>
      <c r="I253" s="15" t="str">
        <f>IF(SUM('Test Sample Data'!I$3:I$98)&gt;10,IF(AND(ISNUMBER('Test Sample Data'!I252),'Test Sample Data'!I252&lt;$B$1,'Test Sample Data'!I252&gt;0),'Test Sample Data'!I252,$B$1),"")</f>
        <v/>
      </c>
      <c r="J253" s="15" t="str">
        <f>IF(SUM('Test Sample Data'!J$3:J$98)&gt;10,IF(AND(ISNUMBER('Test Sample Data'!J252),'Test Sample Data'!J252&lt;$B$1,'Test Sample Data'!J252&gt;0),'Test Sample Data'!J252,$B$1),"")</f>
        <v/>
      </c>
      <c r="K253" s="15" t="str">
        <f>IF(SUM('Test Sample Data'!K$3:K$98)&gt;10,IF(AND(ISNUMBER('Test Sample Data'!K252),'Test Sample Data'!K252&lt;$B$1,'Test Sample Data'!K252&gt;0),'Test Sample Data'!K252,$B$1),"")</f>
        <v/>
      </c>
      <c r="L253" s="15" t="str">
        <f>IF(SUM('Test Sample Data'!L$3:L$98)&gt;10,IF(AND(ISNUMBER('Test Sample Data'!L252),'Test Sample Data'!L252&lt;$B$1,'Test Sample Data'!L252&gt;0),'Test Sample Data'!L252,$B$1),"")</f>
        <v/>
      </c>
      <c r="M253" s="15" t="str">
        <f>IF(SUM('Test Sample Data'!M$3:M$98)&gt;10,IF(AND(ISNUMBER('Test Sample Data'!M252),'Test Sample Data'!M252&lt;$B$1,'Test Sample Data'!M252&gt;0),'Test Sample Data'!M252,$B$1),"")</f>
        <v/>
      </c>
      <c r="N253" s="15" t="str">
        <f>'Gene Table'!D252</f>
        <v>NM_000962</v>
      </c>
      <c r="O253" s="14" t="s">
        <v>237</v>
      </c>
      <c r="P253" s="15" t="str">
        <f>IF(SUM('Control Sample Data'!D$3:D$98)&gt;10,IF(AND(ISNUMBER('Control Sample Data'!D252),'Control Sample Data'!D252&lt;$B$1,'Control Sample Data'!D252&gt;0),'Control Sample Data'!D252,$B$1),"")</f>
        <v/>
      </c>
      <c r="Q253" s="15" t="str">
        <f>IF(SUM('Control Sample Data'!E$3:E$98)&gt;10,IF(AND(ISNUMBER('Control Sample Data'!E252),'Control Sample Data'!E252&lt;$B$1,'Control Sample Data'!E252&gt;0),'Control Sample Data'!E252,$B$1),"")</f>
        <v/>
      </c>
      <c r="R253" s="15" t="str">
        <f>IF(SUM('Control Sample Data'!F$3:F$98)&gt;10,IF(AND(ISNUMBER('Control Sample Data'!F252),'Control Sample Data'!F252&lt;$B$1,'Control Sample Data'!F252&gt;0),'Control Sample Data'!F252,$B$1),"")</f>
        <v/>
      </c>
      <c r="S253" s="15" t="str">
        <f>IF(SUM('Control Sample Data'!G$3:G$98)&gt;10,IF(AND(ISNUMBER('Control Sample Data'!G252),'Control Sample Data'!G252&lt;$B$1,'Control Sample Data'!G252&gt;0),'Control Sample Data'!G252,$B$1),"")</f>
        <v/>
      </c>
      <c r="T253" s="15" t="str">
        <f>IF(SUM('Control Sample Data'!H$3:H$98)&gt;10,IF(AND(ISNUMBER('Control Sample Data'!H252),'Control Sample Data'!H252&lt;$B$1,'Control Sample Data'!H252&gt;0),'Control Sample Data'!H252,$B$1),"")</f>
        <v/>
      </c>
      <c r="U253" s="15" t="str">
        <f>IF(SUM('Control Sample Data'!I$3:I$98)&gt;10,IF(AND(ISNUMBER('Control Sample Data'!I252),'Control Sample Data'!I252&lt;$B$1,'Control Sample Data'!I252&gt;0),'Control Sample Data'!I252,$B$1),"")</f>
        <v/>
      </c>
      <c r="V253" s="15" t="str">
        <f>IF(SUM('Control Sample Data'!J$3:J$98)&gt;10,IF(AND(ISNUMBER('Control Sample Data'!J252),'Control Sample Data'!J252&lt;$B$1,'Control Sample Data'!J252&gt;0),'Control Sample Data'!J252,$B$1),"")</f>
        <v/>
      </c>
      <c r="W253" s="15" t="str">
        <f>IF(SUM('Control Sample Data'!K$3:K$98)&gt;10,IF(AND(ISNUMBER('Control Sample Data'!K252),'Control Sample Data'!K252&lt;$B$1,'Control Sample Data'!K252&gt;0),'Control Sample Data'!K252,$B$1),"")</f>
        <v/>
      </c>
      <c r="X253" s="15" t="str">
        <f>IF(SUM('Control Sample Data'!L$3:L$98)&gt;10,IF(AND(ISNUMBER('Control Sample Data'!L252),'Control Sample Data'!L252&lt;$B$1,'Control Sample Data'!L252&gt;0),'Control Sample Data'!L252,$B$1),"")</f>
        <v/>
      </c>
      <c r="Y253" s="15" t="str">
        <f>IF(SUM('Control Sample Data'!M$3:M$98)&gt;10,IF(AND(ISNUMBER('Control Sample Data'!M252),'Control Sample Data'!M252&lt;$B$1,'Control Sample Data'!M252&gt;0),'Control Sample Data'!M252,$B$1),"")</f>
        <v/>
      </c>
      <c r="AT253" s="34" t="str">
        <f t="shared" si="224"/>
        <v/>
      </c>
      <c r="AU253" s="34" t="str">
        <f t="shared" si="225"/>
        <v/>
      </c>
      <c r="AV253" s="34" t="str">
        <f t="shared" si="226"/>
        <v/>
      </c>
      <c r="AW253" s="34" t="str">
        <f t="shared" si="227"/>
        <v/>
      </c>
      <c r="AX253" s="34" t="str">
        <f t="shared" si="228"/>
        <v/>
      </c>
      <c r="AY253" s="34" t="str">
        <f t="shared" si="229"/>
        <v/>
      </c>
      <c r="AZ253" s="34" t="str">
        <f t="shared" si="230"/>
        <v/>
      </c>
      <c r="BA253" s="34" t="str">
        <f t="shared" si="231"/>
        <v/>
      </c>
      <c r="BB253" s="34" t="str">
        <f t="shared" si="232"/>
        <v/>
      </c>
      <c r="BC253" s="34" t="str">
        <f t="shared" si="233"/>
        <v/>
      </c>
      <c r="BD253" s="34" t="str">
        <f t="shared" si="193"/>
        <v/>
      </c>
      <c r="BE253" s="34" t="str">
        <f t="shared" si="194"/>
        <v/>
      </c>
      <c r="BF253" s="34" t="str">
        <f t="shared" si="195"/>
        <v/>
      </c>
      <c r="BG253" s="34" t="str">
        <f t="shared" si="196"/>
        <v/>
      </c>
      <c r="BH253" s="34" t="str">
        <f t="shared" si="197"/>
        <v/>
      </c>
      <c r="BI253" s="34" t="str">
        <f t="shared" si="198"/>
        <v/>
      </c>
      <c r="BJ253" s="34" t="str">
        <f t="shared" si="199"/>
        <v/>
      </c>
      <c r="BK253" s="34" t="str">
        <f t="shared" si="200"/>
        <v/>
      </c>
      <c r="BL253" s="34" t="str">
        <f t="shared" si="201"/>
        <v/>
      </c>
      <c r="BM253" s="34" t="str">
        <f t="shared" si="202"/>
        <v/>
      </c>
      <c r="BN253" s="36" t="e">
        <f t="shared" si="234"/>
        <v>#DIV/0!</v>
      </c>
      <c r="BO253" s="36" t="e">
        <f t="shared" si="235"/>
        <v>#DIV/0!</v>
      </c>
      <c r="BP253" s="37" t="str">
        <f t="shared" si="203"/>
        <v/>
      </c>
      <c r="BQ253" s="37" t="str">
        <f t="shared" si="204"/>
        <v/>
      </c>
      <c r="BR253" s="37" t="str">
        <f t="shared" si="205"/>
        <v/>
      </c>
      <c r="BS253" s="37" t="str">
        <f t="shared" si="206"/>
        <v/>
      </c>
      <c r="BT253" s="37" t="str">
        <f t="shared" si="207"/>
        <v/>
      </c>
      <c r="BU253" s="37" t="str">
        <f t="shared" si="208"/>
        <v/>
      </c>
      <c r="BV253" s="37" t="str">
        <f t="shared" si="209"/>
        <v/>
      </c>
      <c r="BW253" s="37" t="str">
        <f t="shared" si="210"/>
        <v/>
      </c>
      <c r="BX253" s="37" t="str">
        <f t="shared" si="211"/>
        <v/>
      </c>
      <c r="BY253" s="37" t="str">
        <f t="shared" si="212"/>
        <v/>
      </c>
      <c r="BZ253" s="37" t="str">
        <f t="shared" si="213"/>
        <v/>
      </c>
      <c r="CA253" s="37" t="str">
        <f t="shared" si="214"/>
        <v/>
      </c>
      <c r="CB253" s="37" t="str">
        <f t="shared" si="215"/>
        <v/>
      </c>
      <c r="CC253" s="37" t="str">
        <f t="shared" si="216"/>
        <v/>
      </c>
      <c r="CD253" s="37" t="str">
        <f t="shared" si="217"/>
        <v/>
      </c>
      <c r="CE253" s="37" t="str">
        <f t="shared" si="218"/>
        <v/>
      </c>
      <c r="CF253" s="37" t="str">
        <f t="shared" si="219"/>
        <v/>
      </c>
      <c r="CG253" s="37" t="str">
        <f t="shared" si="220"/>
        <v/>
      </c>
      <c r="CH253" s="37" t="str">
        <f t="shared" si="221"/>
        <v/>
      </c>
      <c r="CI253" s="37" t="str">
        <f t="shared" si="222"/>
        <v/>
      </c>
    </row>
    <row r="254" spans="1:87">
      <c r="A254" s="16"/>
      <c r="B254" s="14" t="str">
        <f>'Gene Table'!D253</f>
        <v>NM_000314</v>
      </c>
      <c r="C254" s="14" t="s">
        <v>241</v>
      </c>
      <c r="D254" s="15" t="str">
        <f>IF(SUM('Test Sample Data'!D$3:D$98)&gt;10,IF(AND(ISNUMBER('Test Sample Data'!D253),'Test Sample Data'!D253&lt;$B$1,'Test Sample Data'!D253&gt;0),'Test Sample Data'!D253,$B$1),"")</f>
        <v/>
      </c>
      <c r="E254" s="15" t="str">
        <f>IF(SUM('Test Sample Data'!E$3:E$98)&gt;10,IF(AND(ISNUMBER('Test Sample Data'!E253),'Test Sample Data'!E253&lt;$B$1,'Test Sample Data'!E253&gt;0),'Test Sample Data'!E253,$B$1),"")</f>
        <v/>
      </c>
      <c r="F254" s="15" t="str">
        <f>IF(SUM('Test Sample Data'!F$3:F$98)&gt;10,IF(AND(ISNUMBER('Test Sample Data'!F253),'Test Sample Data'!F253&lt;$B$1,'Test Sample Data'!F253&gt;0),'Test Sample Data'!F253,$B$1),"")</f>
        <v/>
      </c>
      <c r="G254" s="15" t="str">
        <f>IF(SUM('Test Sample Data'!G$3:G$98)&gt;10,IF(AND(ISNUMBER('Test Sample Data'!G253),'Test Sample Data'!G253&lt;$B$1,'Test Sample Data'!G253&gt;0),'Test Sample Data'!G253,$B$1),"")</f>
        <v/>
      </c>
      <c r="H254" s="15" t="str">
        <f>IF(SUM('Test Sample Data'!H$3:H$98)&gt;10,IF(AND(ISNUMBER('Test Sample Data'!H253),'Test Sample Data'!H253&lt;$B$1,'Test Sample Data'!H253&gt;0),'Test Sample Data'!H253,$B$1),"")</f>
        <v/>
      </c>
      <c r="I254" s="15" t="str">
        <f>IF(SUM('Test Sample Data'!I$3:I$98)&gt;10,IF(AND(ISNUMBER('Test Sample Data'!I253),'Test Sample Data'!I253&lt;$B$1,'Test Sample Data'!I253&gt;0),'Test Sample Data'!I253,$B$1),"")</f>
        <v/>
      </c>
      <c r="J254" s="15" t="str">
        <f>IF(SUM('Test Sample Data'!J$3:J$98)&gt;10,IF(AND(ISNUMBER('Test Sample Data'!J253),'Test Sample Data'!J253&lt;$B$1,'Test Sample Data'!J253&gt;0),'Test Sample Data'!J253,$B$1),"")</f>
        <v/>
      </c>
      <c r="K254" s="15" t="str">
        <f>IF(SUM('Test Sample Data'!K$3:K$98)&gt;10,IF(AND(ISNUMBER('Test Sample Data'!K253),'Test Sample Data'!K253&lt;$B$1,'Test Sample Data'!K253&gt;0),'Test Sample Data'!K253,$B$1),"")</f>
        <v/>
      </c>
      <c r="L254" s="15" t="str">
        <f>IF(SUM('Test Sample Data'!L$3:L$98)&gt;10,IF(AND(ISNUMBER('Test Sample Data'!L253),'Test Sample Data'!L253&lt;$B$1,'Test Sample Data'!L253&gt;0),'Test Sample Data'!L253,$B$1),"")</f>
        <v/>
      </c>
      <c r="M254" s="15" t="str">
        <f>IF(SUM('Test Sample Data'!M$3:M$98)&gt;10,IF(AND(ISNUMBER('Test Sample Data'!M253),'Test Sample Data'!M253&lt;$B$1,'Test Sample Data'!M253&gt;0),'Test Sample Data'!M253,$B$1),"")</f>
        <v/>
      </c>
      <c r="N254" s="15" t="str">
        <f>'Gene Table'!D253</f>
        <v>NM_000314</v>
      </c>
      <c r="O254" s="14" t="s">
        <v>241</v>
      </c>
      <c r="P254" s="15" t="str">
        <f>IF(SUM('Control Sample Data'!D$3:D$98)&gt;10,IF(AND(ISNUMBER('Control Sample Data'!D253),'Control Sample Data'!D253&lt;$B$1,'Control Sample Data'!D253&gt;0),'Control Sample Data'!D253,$B$1),"")</f>
        <v/>
      </c>
      <c r="Q254" s="15" t="str">
        <f>IF(SUM('Control Sample Data'!E$3:E$98)&gt;10,IF(AND(ISNUMBER('Control Sample Data'!E253),'Control Sample Data'!E253&lt;$B$1,'Control Sample Data'!E253&gt;0),'Control Sample Data'!E253,$B$1),"")</f>
        <v/>
      </c>
      <c r="R254" s="15" t="str">
        <f>IF(SUM('Control Sample Data'!F$3:F$98)&gt;10,IF(AND(ISNUMBER('Control Sample Data'!F253),'Control Sample Data'!F253&lt;$B$1,'Control Sample Data'!F253&gt;0),'Control Sample Data'!F253,$B$1),"")</f>
        <v/>
      </c>
      <c r="S254" s="15" t="str">
        <f>IF(SUM('Control Sample Data'!G$3:G$98)&gt;10,IF(AND(ISNUMBER('Control Sample Data'!G253),'Control Sample Data'!G253&lt;$B$1,'Control Sample Data'!G253&gt;0),'Control Sample Data'!G253,$B$1),"")</f>
        <v/>
      </c>
      <c r="T254" s="15" t="str">
        <f>IF(SUM('Control Sample Data'!H$3:H$98)&gt;10,IF(AND(ISNUMBER('Control Sample Data'!H253),'Control Sample Data'!H253&lt;$B$1,'Control Sample Data'!H253&gt;0),'Control Sample Data'!H253,$B$1),"")</f>
        <v/>
      </c>
      <c r="U254" s="15" t="str">
        <f>IF(SUM('Control Sample Data'!I$3:I$98)&gt;10,IF(AND(ISNUMBER('Control Sample Data'!I253),'Control Sample Data'!I253&lt;$B$1,'Control Sample Data'!I253&gt;0),'Control Sample Data'!I253,$B$1),"")</f>
        <v/>
      </c>
      <c r="V254" s="15" t="str">
        <f>IF(SUM('Control Sample Data'!J$3:J$98)&gt;10,IF(AND(ISNUMBER('Control Sample Data'!J253),'Control Sample Data'!J253&lt;$B$1,'Control Sample Data'!J253&gt;0),'Control Sample Data'!J253,$B$1),"")</f>
        <v/>
      </c>
      <c r="W254" s="15" t="str">
        <f>IF(SUM('Control Sample Data'!K$3:K$98)&gt;10,IF(AND(ISNUMBER('Control Sample Data'!K253),'Control Sample Data'!K253&lt;$B$1,'Control Sample Data'!K253&gt;0),'Control Sample Data'!K253,$B$1),"")</f>
        <v/>
      </c>
      <c r="X254" s="15" t="str">
        <f>IF(SUM('Control Sample Data'!L$3:L$98)&gt;10,IF(AND(ISNUMBER('Control Sample Data'!L253),'Control Sample Data'!L253&lt;$B$1,'Control Sample Data'!L253&gt;0),'Control Sample Data'!L253,$B$1),"")</f>
        <v/>
      </c>
      <c r="Y254" s="15" t="str">
        <f>IF(SUM('Control Sample Data'!M$3:M$98)&gt;10,IF(AND(ISNUMBER('Control Sample Data'!M253),'Control Sample Data'!M253&lt;$B$1,'Control Sample Data'!M253&gt;0),'Control Sample Data'!M253,$B$1),"")</f>
        <v/>
      </c>
      <c r="AT254" s="34" t="str">
        <f t="shared" si="224"/>
        <v/>
      </c>
      <c r="AU254" s="34" t="str">
        <f t="shared" si="225"/>
        <v/>
      </c>
      <c r="AV254" s="34" t="str">
        <f t="shared" si="226"/>
        <v/>
      </c>
      <c r="AW254" s="34" t="str">
        <f t="shared" si="227"/>
        <v/>
      </c>
      <c r="AX254" s="34" t="str">
        <f t="shared" si="228"/>
        <v/>
      </c>
      <c r="AY254" s="34" t="str">
        <f t="shared" si="229"/>
        <v/>
      </c>
      <c r="AZ254" s="34" t="str">
        <f t="shared" si="230"/>
        <v/>
      </c>
      <c r="BA254" s="34" t="str">
        <f t="shared" si="231"/>
        <v/>
      </c>
      <c r="BB254" s="34" t="str">
        <f t="shared" si="232"/>
        <v/>
      </c>
      <c r="BC254" s="34" t="str">
        <f t="shared" si="233"/>
        <v/>
      </c>
      <c r="BD254" s="34" t="str">
        <f t="shared" si="193"/>
        <v/>
      </c>
      <c r="BE254" s="34" t="str">
        <f t="shared" si="194"/>
        <v/>
      </c>
      <c r="BF254" s="34" t="str">
        <f t="shared" si="195"/>
        <v/>
      </c>
      <c r="BG254" s="34" t="str">
        <f t="shared" si="196"/>
        <v/>
      </c>
      <c r="BH254" s="34" t="str">
        <f t="shared" si="197"/>
        <v/>
      </c>
      <c r="BI254" s="34" t="str">
        <f t="shared" si="198"/>
        <v/>
      </c>
      <c r="BJ254" s="34" t="str">
        <f t="shared" si="199"/>
        <v/>
      </c>
      <c r="BK254" s="34" t="str">
        <f t="shared" si="200"/>
        <v/>
      </c>
      <c r="BL254" s="34" t="str">
        <f t="shared" si="201"/>
        <v/>
      </c>
      <c r="BM254" s="34" t="str">
        <f t="shared" si="202"/>
        <v/>
      </c>
      <c r="BN254" s="36" t="e">
        <f t="shared" si="234"/>
        <v>#DIV/0!</v>
      </c>
      <c r="BO254" s="36" t="e">
        <f t="shared" si="235"/>
        <v>#DIV/0!</v>
      </c>
      <c r="BP254" s="37" t="str">
        <f t="shared" si="203"/>
        <v/>
      </c>
      <c r="BQ254" s="37" t="str">
        <f t="shared" si="204"/>
        <v/>
      </c>
      <c r="BR254" s="37" t="str">
        <f t="shared" si="205"/>
        <v/>
      </c>
      <c r="BS254" s="37" t="str">
        <f t="shared" si="206"/>
        <v/>
      </c>
      <c r="BT254" s="37" t="str">
        <f t="shared" si="207"/>
        <v/>
      </c>
      <c r="BU254" s="37" t="str">
        <f t="shared" si="208"/>
        <v/>
      </c>
      <c r="BV254" s="37" t="str">
        <f t="shared" si="209"/>
        <v/>
      </c>
      <c r="BW254" s="37" t="str">
        <f t="shared" si="210"/>
        <v/>
      </c>
      <c r="BX254" s="37" t="str">
        <f t="shared" si="211"/>
        <v/>
      </c>
      <c r="BY254" s="37" t="str">
        <f t="shared" si="212"/>
        <v/>
      </c>
      <c r="BZ254" s="37" t="str">
        <f t="shared" si="213"/>
        <v/>
      </c>
      <c r="CA254" s="37" t="str">
        <f t="shared" si="214"/>
        <v/>
      </c>
      <c r="CB254" s="37" t="str">
        <f t="shared" si="215"/>
        <v/>
      </c>
      <c r="CC254" s="37" t="str">
        <f t="shared" si="216"/>
        <v/>
      </c>
      <c r="CD254" s="37" t="str">
        <f t="shared" si="217"/>
        <v/>
      </c>
      <c r="CE254" s="37" t="str">
        <f t="shared" si="218"/>
        <v/>
      </c>
      <c r="CF254" s="37" t="str">
        <f t="shared" si="219"/>
        <v/>
      </c>
      <c r="CG254" s="37" t="str">
        <f t="shared" si="220"/>
        <v/>
      </c>
      <c r="CH254" s="37" t="str">
        <f t="shared" si="221"/>
        <v/>
      </c>
      <c r="CI254" s="37" t="str">
        <f t="shared" si="222"/>
        <v/>
      </c>
    </row>
    <row r="255" spans="1:87">
      <c r="A255" s="16"/>
      <c r="B255" s="14" t="str">
        <f>'Gene Table'!D254</f>
        <v>NM_018657</v>
      </c>
      <c r="C255" s="14" t="s">
        <v>245</v>
      </c>
      <c r="D255" s="15" t="str">
        <f>IF(SUM('Test Sample Data'!D$3:D$98)&gt;10,IF(AND(ISNUMBER('Test Sample Data'!D254),'Test Sample Data'!D254&lt;$B$1,'Test Sample Data'!D254&gt;0),'Test Sample Data'!D254,$B$1),"")</f>
        <v/>
      </c>
      <c r="E255" s="15" t="str">
        <f>IF(SUM('Test Sample Data'!E$3:E$98)&gt;10,IF(AND(ISNUMBER('Test Sample Data'!E254),'Test Sample Data'!E254&lt;$B$1,'Test Sample Data'!E254&gt;0),'Test Sample Data'!E254,$B$1),"")</f>
        <v/>
      </c>
      <c r="F255" s="15" t="str">
        <f>IF(SUM('Test Sample Data'!F$3:F$98)&gt;10,IF(AND(ISNUMBER('Test Sample Data'!F254),'Test Sample Data'!F254&lt;$B$1,'Test Sample Data'!F254&gt;0),'Test Sample Data'!F254,$B$1),"")</f>
        <v/>
      </c>
      <c r="G255" s="15" t="str">
        <f>IF(SUM('Test Sample Data'!G$3:G$98)&gt;10,IF(AND(ISNUMBER('Test Sample Data'!G254),'Test Sample Data'!G254&lt;$B$1,'Test Sample Data'!G254&gt;0),'Test Sample Data'!G254,$B$1),"")</f>
        <v/>
      </c>
      <c r="H255" s="15" t="str">
        <f>IF(SUM('Test Sample Data'!H$3:H$98)&gt;10,IF(AND(ISNUMBER('Test Sample Data'!H254),'Test Sample Data'!H254&lt;$B$1,'Test Sample Data'!H254&gt;0),'Test Sample Data'!H254,$B$1),"")</f>
        <v/>
      </c>
      <c r="I255" s="15" t="str">
        <f>IF(SUM('Test Sample Data'!I$3:I$98)&gt;10,IF(AND(ISNUMBER('Test Sample Data'!I254),'Test Sample Data'!I254&lt;$B$1,'Test Sample Data'!I254&gt;0),'Test Sample Data'!I254,$B$1),"")</f>
        <v/>
      </c>
      <c r="J255" s="15" t="str">
        <f>IF(SUM('Test Sample Data'!J$3:J$98)&gt;10,IF(AND(ISNUMBER('Test Sample Data'!J254),'Test Sample Data'!J254&lt;$B$1,'Test Sample Data'!J254&gt;0),'Test Sample Data'!J254,$B$1),"")</f>
        <v/>
      </c>
      <c r="K255" s="15" t="str">
        <f>IF(SUM('Test Sample Data'!K$3:K$98)&gt;10,IF(AND(ISNUMBER('Test Sample Data'!K254),'Test Sample Data'!K254&lt;$B$1,'Test Sample Data'!K254&gt;0),'Test Sample Data'!K254,$B$1),"")</f>
        <v/>
      </c>
      <c r="L255" s="15" t="str">
        <f>IF(SUM('Test Sample Data'!L$3:L$98)&gt;10,IF(AND(ISNUMBER('Test Sample Data'!L254),'Test Sample Data'!L254&lt;$B$1,'Test Sample Data'!L254&gt;0),'Test Sample Data'!L254,$B$1),"")</f>
        <v/>
      </c>
      <c r="M255" s="15" t="str">
        <f>IF(SUM('Test Sample Data'!M$3:M$98)&gt;10,IF(AND(ISNUMBER('Test Sample Data'!M254),'Test Sample Data'!M254&lt;$B$1,'Test Sample Data'!M254&gt;0),'Test Sample Data'!M254,$B$1),"")</f>
        <v/>
      </c>
      <c r="N255" s="15" t="str">
        <f>'Gene Table'!D254</f>
        <v>NM_018657</v>
      </c>
      <c r="O255" s="14" t="s">
        <v>245</v>
      </c>
      <c r="P255" s="15" t="str">
        <f>IF(SUM('Control Sample Data'!D$3:D$98)&gt;10,IF(AND(ISNUMBER('Control Sample Data'!D254),'Control Sample Data'!D254&lt;$B$1,'Control Sample Data'!D254&gt;0),'Control Sample Data'!D254,$B$1),"")</f>
        <v/>
      </c>
      <c r="Q255" s="15" t="str">
        <f>IF(SUM('Control Sample Data'!E$3:E$98)&gt;10,IF(AND(ISNUMBER('Control Sample Data'!E254),'Control Sample Data'!E254&lt;$B$1,'Control Sample Data'!E254&gt;0),'Control Sample Data'!E254,$B$1),"")</f>
        <v/>
      </c>
      <c r="R255" s="15" t="str">
        <f>IF(SUM('Control Sample Data'!F$3:F$98)&gt;10,IF(AND(ISNUMBER('Control Sample Data'!F254),'Control Sample Data'!F254&lt;$B$1,'Control Sample Data'!F254&gt;0),'Control Sample Data'!F254,$B$1),"")</f>
        <v/>
      </c>
      <c r="S255" s="15" t="str">
        <f>IF(SUM('Control Sample Data'!G$3:G$98)&gt;10,IF(AND(ISNUMBER('Control Sample Data'!G254),'Control Sample Data'!G254&lt;$B$1,'Control Sample Data'!G254&gt;0),'Control Sample Data'!G254,$B$1),"")</f>
        <v/>
      </c>
      <c r="T255" s="15" t="str">
        <f>IF(SUM('Control Sample Data'!H$3:H$98)&gt;10,IF(AND(ISNUMBER('Control Sample Data'!H254),'Control Sample Data'!H254&lt;$B$1,'Control Sample Data'!H254&gt;0),'Control Sample Data'!H254,$B$1),"")</f>
        <v/>
      </c>
      <c r="U255" s="15" t="str">
        <f>IF(SUM('Control Sample Data'!I$3:I$98)&gt;10,IF(AND(ISNUMBER('Control Sample Data'!I254),'Control Sample Data'!I254&lt;$B$1,'Control Sample Data'!I254&gt;0),'Control Sample Data'!I254,$B$1),"")</f>
        <v/>
      </c>
      <c r="V255" s="15" t="str">
        <f>IF(SUM('Control Sample Data'!J$3:J$98)&gt;10,IF(AND(ISNUMBER('Control Sample Data'!J254),'Control Sample Data'!J254&lt;$B$1,'Control Sample Data'!J254&gt;0),'Control Sample Data'!J254,$B$1),"")</f>
        <v/>
      </c>
      <c r="W255" s="15" t="str">
        <f>IF(SUM('Control Sample Data'!K$3:K$98)&gt;10,IF(AND(ISNUMBER('Control Sample Data'!K254),'Control Sample Data'!K254&lt;$B$1,'Control Sample Data'!K254&gt;0),'Control Sample Data'!K254,$B$1),"")</f>
        <v/>
      </c>
      <c r="X255" s="15" t="str">
        <f>IF(SUM('Control Sample Data'!L$3:L$98)&gt;10,IF(AND(ISNUMBER('Control Sample Data'!L254),'Control Sample Data'!L254&lt;$B$1,'Control Sample Data'!L254&gt;0),'Control Sample Data'!L254,$B$1),"")</f>
        <v/>
      </c>
      <c r="Y255" s="15" t="str">
        <f>IF(SUM('Control Sample Data'!M$3:M$98)&gt;10,IF(AND(ISNUMBER('Control Sample Data'!M254),'Control Sample Data'!M254&lt;$B$1,'Control Sample Data'!M254&gt;0),'Control Sample Data'!M254,$B$1),"")</f>
        <v/>
      </c>
      <c r="AT255" s="34" t="str">
        <f t="shared" si="224"/>
        <v/>
      </c>
      <c r="AU255" s="34" t="str">
        <f t="shared" si="225"/>
        <v/>
      </c>
      <c r="AV255" s="34" t="str">
        <f t="shared" si="226"/>
        <v/>
      </c>
      <c r="AW255" s="34" t="str">
        <f t="shared" si="227"/>
        <v/>
      </c>
      <c r="AX255" s="34" t="str">
        <f t="shared" si="228"/>
        <v/>
      </c>
      <c r="AY255" s="34" t="str">
        <f t="shared" si="229"/>
        <v/>
      </c>
      <c r="AZ255" s="34" t="str">
        <f t="shared" si="230"/>
        <v/>
      </c>
      <c r="BA255" s="34" t="str">
        <f t="shared" si="231"/>
        <v/>
      </c>
      <c r="BB255" s="34" t="str">
        <f t="shared" si="232"/>
        <v/>
      </c>
      <c r="BC255" s="34" t="str">
        <f t="shared" si="233"/>
        <v/>
      </c>
      <c r="BD255" s="34" t="str">
        <f t="shared" si="193"/>
        <v/>
      </c>
      <c r="BE255" s="34" t="str">
        <f t="shared" si="194"/>
        <v/>
      </c>
      <c r="BF255" s="34" t="str">
        <f t="shared" si="195"/>
        <v/>
      </c>
      <c r="BG255" s="34" t="str">
        <f t="shared" si="196"/>
        <v/>
      </c>
      <c r="BH255" s="34" t="str">
        <f t="shared" si="197"/>
        <v/>
      </c>
      <c r="BI255" s="34" t="str">
        <f t="shared" si="198"/>
        <v/>
      </c>
      <c r="BJ255" s="34" t="str">
        <f t="shared" si="199"/>
        <v/>
      </c>
      <c r="BK255" s="34" t="str">
        <f t="shared" si="200"/>
        <v/>
      </c>
      <c r="BL255" s="34" t="str">
        <f t="shared" si="201"/>
        <v/>
      </c>
      <c r="BM255" s="34" t="str">
        <f t="shared" si="202"/>
        <v/>
      </c>
      <c r="BN255" s="36" t="e">
        <f t="shared" si="234"/>
        <v>#DIV/0!</v>
      </c>
      <c r="BO255" s="36" t="e">
        <f t="shared" si="235"/>
        <v>#DIV/0!</v>
      </c>
      <c r="BP255" s="37" t="str">
        <f t="shared" si="203"/>
        <v/>
      </c>
      <c r="BQ255" s="37" t="str">
        <f t="shared" si="204"/>
        <v/>
      </c>
      <c r="BR255" s="37" t="str">
        <f t="shared" si="205"/>
        <v/>
      </c>
      <c r="BS255" s="37" t="str">
        <f t="shared" si="206"/>
        <v/>
      </c>
      <c r="BT255" s="37" t="str">
        <f t="shared" si="207"/>
        <v/>
      </c>
      <c r="BU255" s="37" t="str">
        <f t="shared" si="208"/>
        <v/>
      </c>
      <c r="BV255" s="37" t="str">
        <f t="shared" si="209"/>
        <v/>
      </c>
      <c r="BW255" s="37" t="str">
        <f t="shared" si="210"/>
        <v/>
      </c>
      <c r="BX255" s="37" t="str">
        <f t="shared" si="211"/>
        <v/>
      </c>
      <c r="BY255" s="37" t="str">
        <f t="shared" si="212"/>
        <v/>
      </c>
      <c r="BZ255" s="37" t="str">
        <f t="shared" si="213"/>
        <v/>
      </c>
      <c r="CA255" s="37" t="str">
        <f t="shared" si="214"/>
        <v/>
      </c>
      <c r="CB255" s="37" t="str">
        <f t="shared" si="215"/>
        <v/>
      </c>
      <c r="CC255" s="37" t="str">
        <f t="shared" si="216"/>
        <v/>
      </c>
      <c r="CD255" s="37" t="str">
        <f t="shared" si="217"/>
        <v/>
      </c>
      <c r="CE255" s="37" t="str">
        <f t="shared" si="218"/>
        <v/>
      </c>
      <c r="CF255" s="37" t="str">
        <f t="shared" si="219"/>
        <v/>
      </c>
      <c r="CG255" s="37" t="str">
        <f t="shared" si="220"/>
        <v/>
      </c>
      <c r="CH255" s="37" t="str">
        <f t="shared" si="221"/>
        <v/>
      </c>
      <c r="CI255" s="37" t="str">
        <f t="shared" si="222"/>
        <v/>
      </c>
    </row>
    <row r="256" spans="1:87">
      <c r="A256" s="16"/>
      <c r="B256" s="14" t="str">
        <f>'Gene Table'!D255</f>
        <v>NM_017902</v>
      </c>
      <c r="C256" s="14" t="s">
        <v>249</v>
      </c>
      <c r="D256" s="15" t="str">
        <f>IF(SUM('Test Sample Data'!D$3:D$98)&gt;10,IF(AND(ISNUMBER('Test Sample Data'!D255),'Test Sample Data'!D255&lt;$B$1,'Test Sample Data'!D255&gt;0),'Test Sample Data'!D255,$B$1),"")</f>
        <v/>
      </c>
      <c r="E256" s="15" t="str">
        <f>IF(SUM('Test Sample Data'!E$3:E$98)&gt;10,IF(AND(ISNUMBER('Test Sample Data'!E255),'Test Sample Data'!E255&lt;$B$1,'Test Sample Data'!E255&gt;0),'Test Sample Data'!E255,$B$1),"")</f>
        <v/>
      </c>
      <c r="F256" s="15" t="str">
        <f>IF(SUM('Test Sample Data'!F$3:F$98)&gt;10,IF(AND(ISNUMBER('Test Sample Data'!F255),'Test Sample Data'!F255&lt;$B$1,'Test Sample Data'!F255&gt;0),'Test Sample Data'!F255,$B$1),"")</f>
        <v/>
      </c>
      <c r="G256" s="15" t="str">
        <f>IF(SUM('Test Sample Data'!G$3:G$98)&gt;10,IF(AND(ISNUMBER('Test Sample Data'!G255),'Test Sample Data'!G255&lt;$B$1,'Test Sample Data'!G255&gt;0),'Test Sample Data'!G255,$B$1),"")</f>
        <v/>
      </c>
      <c r="H256" s="15" t="str">
        <f>IF(SUM('Test Sample Data'!H$3:H$98)&gt;10,IF(AND(ISNUMBER('Test Sample Data'!H255),'Test Sample Data'!H255&lt;$B$1,'Test Sample Data'!H255&gt;0),'Test Sample Data'!H255,$B$1),"")</f>
        <v/>
      </c>
      <c r="I256" s="15" t="str">
        <f>IF(SUM('Test Sample Data'!I$3:I$98)&gt;10,IF(AND(ISNUMBER('Test Sample Data'!I255),'Test Sample Data'!I255&lt;$B$1,'Test Sample Data'!I255&gt;0),'Test Sample Data'!I255,$B$1),"")</f>
        <v/>
      </c>
      <c r="J256" s="15" t="str">
        <f>IF(SUM('Test Sample Data'!J$3:J$98)&gt;10,IF(AND(ISNUMBER('Test Sample Data'!J255),'Test Sample Data'!J255&lt;$B$1,'Test Sample Data'!J255&gt;0),'Test Sample Data'!J255,$B$1),"")</f>
        <v/>
      </c>
      <c r="K256" s="15" t="str">
        <f>IF(SUM('Test Sample Data'!K$3:K$98)&gt;10,IF(AND(ISNUMBER('Test Sample Data'!K255),'Test Sample Data'!K255&lt;$B$1,'Test Sample Data'!K255&gt;0),'Test Sample Data'!K255,$B$1),"")</f>
        <v/>
      </c>
      <c r="L256" s="15" t="str">
        <f>IF(SUM('Test Sample Data'!L$3:L$98)&gt;10,IF(AND(ISNUMBER('Test Sample Data'!L255),'Test Sample Data'!L255&lt;$B$1,'Test Sample Data'!L255&gt;0),'Test Sample Data'!L255,$B$1),"")</f>
        <v/>
      </c>
      <c r="M256" s="15" t="str">
        <f>IF(SUM('Test Sample Data'!M$3:M$98)&gt;10,IF(AND(ISNUMBER('Test Sample Data'!M255),'Test Sample Data'!M255&lt;$B$1,'Test Sample Data'!M255&gt;0),'Test Sample Data'!M255,$B$1),"")</f>
        <v/>
      </c>
      <c r="N256" s="15" t="str">
        <f>'Gene Table'!D255</f>
        <v>NM_017902</v>
      </c>
      <c r="O256" s="14" t="s">
        <v>249</v>
      </c>
      <c r="P256" s="15" t="str">
        <f>IF(SUM('Control Sample Data'!D$3:D$98)&gt;10,IF(AND(ISNUMBER('Control Sample Data'!D255),'Control Sample Data'!D255&lt;$B$1,'Control Sample Data'!D255&gt;0),'Control Sample Data'!D255,$B$1),"")</f>
        <v/>
      </c>
      <c r="Q256" s="15" t="str">
        <f>IF(SUM('Control Sample Data'!E$3:E$98)&gt;10,IF(AND(ISNUMBER('Control Sample Data'!E255),'Control Sample Data'!E255&lt;$B$1,'Control Sample Data'!E255&gt;0),'Control Sample Data'!E255,$B$1),"")</f>
        <v/>
      </c>
      <c r="R256" s="15" t="str">
        <f>IF(SUM('Control Sample Data'!F$3:F$98)&gt;10,IF(AND(ISNUMBER('Control Sample Data'!F255),'Control Sample Data'!F255&lt;$B$1,'Control Sample Data'!F255&gt;0),'Control Sample Data'!F255,$B$1),"")</f>
        <v/>
      </c>
      <c r="S256" s="15" t="str">
        <f>IF(SUM('Control Sample Data'!G$3:G$98)&gt;10,IF(AND(ISNUMBER('Control Sample Data'!G255),'Control Sample Data'!G255&lt;$B$1,'Control Sample Data'!G255&gt;0),'Control Sample Data'!G255,$B$1),"")</f>
        <v/>
      </c>
      <c r="T256" s="15" t="str">
        <f>IF(SUM('Control Sample Data'!H$3:H$98)&gt;10,IF(AND(ISNUMBER('Control Sample Data'!H255),'Control Sample Data'!H255&lt;$B$1,'Control Sample Data'!H255&gt;0),'Control Sample Data'!H255,$B$1),"")</f>
        <v/>
      </c>
      <c r="U256" s="15" t="str">
        <f>IF(SUM('Control Sample Data'!I$3:I$98)&gt;10,IF(AND(ISNUMBER('Control Sample Data'!I255),'Control Sample Data'!I255&lt;$B$1,'Control Sample Data'!I255&gt;0),'Control Sample Data'!I255,$B$1),"")</f>
        <v/>
      </c>
      <c r="V256" s="15" t="str">
        <f>IF(SUM('Control Sample Data'!J$3:J$98)&gt;10,IF(AND(ISNUMBER('Control Sample Data'!J255),'Control Sample Data'!J255&lt;$B$1,'Control Sample Data'!J255&gt;0),'Control Sample Data'!J255,$B$1),"")</f>
        <v/>
      </c>
      <c r="W256" s="15" t="str">
        <f>IF(SUM('Control Sample Data'!K$3:K$98)&gt;10,IF(AND(ISNUMBER('Control Sample Data'!K255),'Control Sample Data'!K255&lt;$B$1,'Control Sample Data'!K255&gt;0),'Control Sample Data'!K255,$B$1),"")</f>
        <v/>
      </c>
      <c r="X256" s="15" t="str">
        <f>IF(SUM('Control Sample Data'!L$3:L$98)&gt;10,IF(AND(ISNUMBER('Control Sample Data'!L255),'Control Sample Data'!L255&lt;$B$1,'Control Sample Data'!L255&gt;0),'Control Sample Data'!L255,$B$1),"")</f>
        <v/>
      </c>
      <c r="Y256" s="15" t="str">
        <f>IF(SUM('Control Sample Data'!M$3:M$98)&gt;10,IF(AND(ISNUMBER('Control Sample Data'!M255),'Control Sample Data'!M255&lt;$B$1,'Control Sample Data'!M255&gt;0),'Control Sample Data'!M255,$B$1),"")</f>
        <v/>
      </c>
      <c r="AT256" s="34" t="str">
        <f t="shared" si="224"/>
        <v/>
      </c>
      <c r="AU256" s="34" t="str">
        <f t="shared" si="225"/>
        <v/>
      </c>
      <c r="AV256" s="34" t="str">
        <f t="shared" si="226"/>
        <v/>
      </c>
      <c r="AW256" s="34" t="str">
        <f t="shared" si="227"/>
        <v/>
      </c>
      <c r="AX256" s="34" t="str">
        <f t="shared" si="228"/>
        <v/>
      </c>
      <c r="AY256" s="34" t="str">
        <f t="shared" si="229"/>
        <v/>
      </c>
      <c r="AZ256" s="34" t="str">
        <f t="shared" si="230"/>
        <v/>
      </c>
      <c r="BA256" s="34" t="str">
        <f t="shared" si="231"/>
        <v/>
      </c>
      <c r="BB256" s="34" t="str">
        <f t="shared" si="232"/>
        <v/>
      </c>
      <c r="BC256" s="34" t="str">
        <f t="shared" si="233"/>
        <v/>
      </c>
      <c r="BD256" s="34" t="str">
        <f t="shared" si="193"/>
        <v/>
      </c>
      <c r="BE256" s="34" t="str">
        <f t="shared" si="194"/>
        <v/>
      </c>
      <c r="BF256" s="34" t="str">
        <f t="shared" si="195"/>
        <v/>
      </c>
      <c r="BG256" s="34" t="str">
        <f t="shared" si="196"/>
        <v/>
      </c>
      <c r="BH256" s="34" t="str">
        <f t="shared" si="197"/>
        <v/>
      </c>
      <c r="BI256" s="34" t="str">
        <f t="shared" si="198"/>
        <v/>
      </c>
      <c r="BJ256" s="34" t="str">
        <f t="shared" si="199"/>
        <v/>
      </c>
      <c r="BK256" s="34" t="str">
        <f t="shared" si="200"/>
        <v/>
      </c>
      <c r="BL256" s="34" t="str">
        <f t="shared" si="201"/>
        <v/>
      </c>
      <c r="BM256" s="34" t="str">
        <f t="shared" si="202"/>
        <v/>
      </c>
      <c r="BN256" s="36" t="e">
        <f t="shared" si="234"/>
        <v>#DIV/0!</v>
      </c>
      <c r="BO256" s="36" t="e">
        <f t="shared" si="235"/>
        <v>#DIV/0!</v>
      </c>
      <c r="BP256" s="37" t="str">
        <f t="shared" si="203"/>
        <v/>
      </c>
      <c r="BQ256" s="37" t="str">
        <f t="shared" si="204"/>
        <v/>
      </c>
      <c r="BR256" s="37" t="str">
        <f t="shared" si="205"/>
        <v/>
      </c>
      <c r="BS256" s="37" t="str">
        <f t="shared" si="206"/>
        <v/>
      </c>
      <c r="BT256" s="37" t="str">
        <f t="shared" si="207"/>
        <v/>
      </c>
      <c r="BU256" s="37" t="str">
        <f t="shared" si="208"/>
        <v/>
      </c>
      <c r="BV256" s="37" t="str">
        <f t="shared" si="209"/>
        <v/>
      </c>
      <c r="BW256" s="37" t="str">
        <f t="shared" si="210"/>
        <v/>
      </c>
      <c r="BX256" s="37" t="str">
        <f t="shared" si="211"/>
        <v/>
      </c>
      <c r="BY256" s="37" t="str">
        <f t="shared" si="212"/>
        <v/>
      </c>
      <c r="BZ256" s="37" t="str">
        <f t="shared" si="213"/>
        <v/>
      </c>
      <c r="CA256" s="37" t="str">
        <f t="shared" si="214"/>
        <v/>
      </c>
      <c r="CB256" s="37" t="str">
        <f t="shared" si="215"/>
        <v/>
      </c>
      <c r="CC256" s="37" t="str">
        <f t="shared" si="216"/>
        <v/>
      </c>
      <c r="CD256" s="37" t="str">
        <f t="shared" si="217"/>
        <v/>
      </c>
      <c r="CE256" s="37" t="str">
        <f t="shared" si="218"/>
        <v/>
      </c>
      <c r="CF256" s="37" t="str">
        <f t="shared" si="219"/>
        <v/>
      </c>
      <c r="CG256" s="37" t="str">
        <f t="shared" si="220"/>
        <v/>
      </c>
      <c r="CH256" s="37" t="str">
        <f t="shared" si="221"/>
        <v/>
      </c>
      <c r="CI256" s="37" t="str">
        <f t="shared" si="222"/>
        <v/>
      </c>
    </row>
    <row r="257" spans="1:87">
      <c r="A257" s="16"/>
      <c r="B257" s="14" t="str">
        <f>'Gene Table'!D256</f>
        <v>NM_018315</v>
      </c>
      <c r="C257" s="14" t="s">
        <v>253</v>
      </c>
      <c r="D257" s="15" t="str">
        <f>IF(SUM('Test Sample Data'!D$3:D$98)&gt;10,IF(AND(ISNUMBER('Test Sample Data'!D256),'Test Sample Data'!D256&lt;$B$1,'Test Sample Data'!D256&gt;0),'Test Sample Data'!D256,$B$1),"")</f>
        <v/>
      </c>
      <c r="E257" s="15" t="str">
        <f>IF(SUM('Test Sample Data'!E$3:E$98)&gt;10,IF(AND(ISNUMBER('Test Sample Data'!E256),'Test Sample Data'!E256&lt;$B$1,'Test Sample Data'!E256&gt;0),'Test Sample Data'!E256,$B$1),"")</f>
        <v/>
      </c>
      <c r="F257" s="15" t="str">
        <f>IF(SUM('Test Sample Data'!F$3:F$98)&gt;10,IF(AND(ISNUMBER('Test Sample Data'!F256),'Test Sample Data'!F256&lt;$B$1,'Test Sample Data'!F256&gt;0),'Test Sample Data'!F256,$B$1),"")</f>
        <v/>
      </c>
      <c r="G257" s="15" t="str">
        <f>IF(SUM('Test Sample Data'!G$3:G$98)&gt;10,IF(AND(ISNUMBER('Test Sample Data'!G256),'Test Sample Data'!G256&lt;$B$1,'Test Sample Data'!G256&gt;0),'Test Sample Data'!G256,$B$1),"")</f>
        <v/>
      </c>
      <c r="H257" s="15" t="str">
        <f>IF(SUM('Test Sample Data'!H$3:H$98)&gt;10,IF(AND(ISNUMBER('Test Sample Data'!H256),'Test Sample Data'!H256&lt;$B$1,'Test Sample Data'!H256&gt;0),'Test Sample Data'!H256,$B$1),"")</f>
        <v/>
      </c>
      <c r="I257" s="15" t="str">
        <f>IF(SUM('Test Sample Data'!I$3:I$98)&gt;10,IF(AND(ISNUMBER('Test Sample Data'!I256),'Test Sample Data'!I256&lt;$B$1,'Test Sample Data'!I256&gt;0),'Test Sample Data'!I256,$B$1),"")</f>
        <v/>
      </c>
      <c r="J257" s="15" t="str">
        <f>IF(SUM('Test Sample Data'!J$3:J$98)&gt;10,IF(AND(ISNUMBER('Test Sample Data'!J256),'Test Sample Data'!J256&lt;$B$1,'Test Sample Data'!J256&gt;0),'Test Sample Data'!J256,$B$1),"")</f>
        <v/>
      </c>
      <c r="K257" s="15" t="str">
        <f>IF(SUM('Test Sample Data'!K$3:K$98)&gt;10,IF(AND(ISNUMBER('Test Sample Data'!K256),'Test Sample Data'!K256&lt;$B$1,'Test Sample Data'!K256&gt;0),'Test Sample Data'!K256,$B$1),"")</f>
        <v/>
      </c>
      <c r="L257" s="15" t="str">
        <f>IF(SUM('Test Sample Data'!L$3:L$98)&gt;10,IF(AND(ISNUMBER('Test Sample Data'!L256),'Test Sample Data'!L256&lt;$B$1,'Test Sample Data'!L256&gt;0),'Test Sample Data'!L256,$B$1),"")</f>
        <v/>
      </c>
      <c r="M257" s="15" t="str">
        <f>IF(SUM('Test Sample Data'!M$3:M$98)&gt;10,IF(AND(ISNUMBER('Test Sample Data'!M256),'Test Sample Data'!M256&lt;$B$1,'Test Sample Data'!M256&gt;0),'Test Sample Data'!M256,$B$1),"")</f>
        <v/>
      </c>
      <c r="N257" s="15" t="str">
        <f>'Gene Table'!D256</f>
        <v>NM_018315</v>
      </c>
      <c r="O257" s="14" t="s">
        <v>253</v>
      </c>
      <c r="P257" s="15" t="str">
        <f>IF(SUM('Control Sample Data'!D$3:D$98)&gt;10,IF(AND(ISNUMBER('Control Sample Data'!D256),'Control Sample Data'!D256&lt;$B$1,'Control Sample Data'!D256&gt;0),'Control Sample Data'!D256,$B$1),"")</f>
        <v/>
      </c>
      <c r="Q257" s="15" t="str">
        <f>IF(SUM('Control Sample Data'!E$3:E$98)&gt;10,IF(AND(ISNUMBER('Control Sample Data'!E256),'Control Sample Data'!E256&lt;$B$1,'Control Sample Data'!E256&gt;0),'Control Sample Data'!E256,$B$1),"")</f>
        <v/>
      </c>
      <c r="R257" s="15" t="str">
        <f>IF(SUM('Control Sample Data'!F$3:F$98)&gt;10,IF(AND(ISNUMBER('Control Sample Data'!F256),'Control Sample Data'!F256&lt;$B$1,'Control Sample Data'!F256&gt;0),'Control Sample Data'!F256,$B$1),"")</f>
        <v/>
      </c>
      <c r="S257" s="15" t="str">
        <f>IF(SUM('Control Sample Data'!G$3:G$98)&gt;10,IF(AND(ISNUMBER('Control Sample Data'!G256),'Control Sample Data'!G256&lt;$B$1,'Control Sample Data'!G256&gt;0),'Control Sample Data'!G256,$B$1),"")</f>
        <v/>
      </c>
      <c r="T257" s="15" t="str">
        <f>IF(SUM('Control Sample Data'!H$3:H$98)&gt;10,IF(AND(ISNUMBER('Control Sample Data'!H256),'Control Sample Data'!H256&lt;$B$1,'Control Sample Data'!H256&gt;0),'Control Sample Data'!H256,$B$1),"")</f>
        <v/>
      </c>
      <c r="U257" s="15" t="str">
        <f>IF(SUM('Control Sample Data'!I$3:I$98)&gt;10,IF(AND(ISNUMBER('Control Sample Data'!I256),'Control Sample Data'!I256&lt;$B$1,'Control Sample Data'!I256&gt;0),'Control Sample Data'!I256,$B$1),"")</f>
        <v/>
      </c>
      <c r="V257" s="15" t="str">
        <f>IF(SUM('Control Sample Data'!J$3:J$98)&gt;10,IF(AND(ISNUMBER('Control Sample Data'!J256),'Control Sample Data'!J256&lt;$B$1,'Control Sample Data'!J256&gt;0),'Control Sample Data'!J256,$B$1),"")</f>
        <v/>
      </c>
      <c r="W257" s="15" t="str">
        <f>IF(SUM('Control Sample Data'!K$3:K$98)&gt;10,IF(AND(ISNUMBER('Control Sample Data'!K256),'Control Sample Data'!K256&lt;$B$1,'Control Sample Data'!K256&gt;0),'Control Sample Data'!K256,$B$1),"")</f>
        <v/>
      </c>
      <c r="X257" s="15" t="str">
        <f>IF(SUM('Control Sample Data'!L$3:L$98)&gt;10,IF(AND(ISNUMBER('Control Sample Data'!L256),'Control Sample Data'!L256&lt;$B$1,'Control Sample Data'!L256&gt;0),'Control Sample Data'!L256,$B$1),"")</f>
        <v/>
      </c>
      <c r="Y257" s="15" t="str">
        <f>IF(SUM('Control Sample Data'!M$3:M$98)&gt;10,IF(AND(ISNUMBER('Control Sample Data'!M256),'Control Sample Data'!M256&lt;$B$1,'Control Sample Data'!M256&gt;0),'Control Sample Data'!M256,$B$1),"")</f>
        <v/>
      </c>
      <c r="AT257" s="34" t="str">
        <f t="shared" si="224"/>
        <v/>
      </c>
      <c r="AU257" s="34" t="str">
        <f t="shared" si="225"/>
        <v/>
      </c>
      <c r="AV257" s="34" t="str">
        <f t="shared" si="226"/>
        <v/>
      </c>
      <c r="AW257" s="34" t="str">
        <f t="shared" si="227"/>
        <v/>
      </c>
      <c r="AX257" s="34" t="str">
        <f t="shared" si="228"/>
        <v/>
      </c>
      <c r="AY257" s="34" t="str">
        <f t="shared" si="229"/>
        <v/>
      </c>
      <c r="AZ257" s="34" t="str">
        <f t="shared" si="230"/>
        <v/>
      </c>
      <c r="BA257" s="34" t="str">
        <f t="shared" si="231"/>
        <v/>
      </c>
      <c r="BB257" s="34" t="str">
        <f t="shared" si="232"/>
        <v/>
      </c>
      <c r="BC257" s="34" t="str">
        <f t="shared" si="233"/>
        <v/>
      </c>
      <c r="BD257" s="34" t="str">
        <f t="shared" si="193"/>
        <v/>
      </c>
      <c r="BE257" s="34" t="str">
        <f t="shared" si="194"/>
        <v/>
      </c>
      <c r="BF257" s="34" t="str">
        <f t="shared" si="195"/>
        <v/>
      </c>
      <c r="BG257" s="34" t="str">
        <f t="shared" si="196"/>
        <v/>
      </c>
      <c r="BH257" s="34" t="str">
        <f t="shared" si="197"/>
        <v/>
      </c>
      <c r="BI257" s="34" t="str">
        <f t="shared" si="198"/>
        <v/>
      </c>
      <c r="BJ257" s="34" t="str">
        <f t="shared" si="199"/>
        <v/>
      </c>
      <c r="BK257" s="34" t="str">
        <f t="shared" si="200"/>
        <v/>
      </c>
      <c r="BL257" s="34" t="str">
        <f t="shared" si="201"/>
        <v/>
      </c>
      <c r="BM257" s="34" t="str">
        <f t="shared" si="202"/>
        <v/>
      </c>
      <c r="BN257" s="36" t="e">
        <f t="shared" si="234"/>
        <v>#DIV/0!</v>
      </c>
      <c r="BO257" s="36" t="e">
        <f t="shared" si="235"/>
        <v>#DIV/0!</v>
      </c>
      <c r="BP257" s="37" t="str">
        <f t="shared" si="203"/>
        <v/>
      </c>
      <c r="BQ257" s="37" t="str">
        <f t="shared" si="204"/>
        <v/>
      </c>
      <c r="BR257" s="37" t="str">
        <f t="shared" si="205"/>
        <v/>
      </c>
      <c r="BS257" s="37" t="str">
        <f t="shared" si="206"/>
        <v/>
      </c>
      <c r="BT257" s="37" t="str">
        <f t="shared" si="207"/>
        <v/>
      </c>
      <c r="BU257" s="37" t="str">
        <f t="shared" si="208"/>
        <v/>
      </c>
      <c r="BV257" s="37" t="str">
        <f t="shared" si="209"/>
        <v/>
      </c>
      <c r="BW257" s="37" t="str">
        <f t="shared" si="210"/>
        <v/>
      </c>
      <c r="BX257" s="37" t="str">
        <f t="shared" si="211"/>
        <v/>
      </c>
      <c r="BY257" s="37" t="str">
        <f t="shared" si="212"/>
        <v/>
      </c>
      <c r="BZ257" s="37" t="str">
        <f t="shared" si="213"/>
        <v/>
      </c>
      <c r="CA257" s="37" t="str">
        <f t="shared" si="214"/>
        <v/>
      </c>
      <c r="CB257" s="37" t="str">
        <f t="shared" si="215"/>
        <v/>
      </c>
      <c r="CC257" s="37" t="str">
        <f t="shared" si="216"/>
        <v/>
      </c>
      <c r="CD257" s="37" t="str">
        <f t="shared" si="217"/>
        <v/>
      </c>
      <c r="CE257" s="37" t="str">
        <f t="shared" si="218"/>
        <v/>
      </c>
      <c r="CF257" s="37" t="str">
        <f t="shared" si="219"/>
        <v/>
      </c>
      <c r="CG257" s="37" t="str">
        <f t="shared" si="220"/>
        <v/>
      </c>
      <c r="CH257" s="37" t="str">
        <f t="shared" si="221"/>
        <v/>
      </c>
      <c r="CI257" s="37" t="str">
        <f t="shared" si="222"/>
        <v/>
      </c>
    </row>
    <row r="258" spans="1:87">
      <c r="A258" s="16"/>
      <c r="B258" s="14" t="str">
        <f>'Gene Table'!D257</f>
        <v>NM_018081</v>
      </c>
      <c r="C258" s="14" t="s">
        <v>257</v>
      </c>
      <c r="D258" s="15" t="str">
        <f>IF(SUM('Test Sample Data'!D$3:D$98)&gt;10,IF(AND(ISNUMBER('Test Sample Data'!D257),'Test Sample Data'!D257&lt;$B$1,'Test Sample Data'!D257&gt;0),'Test Sample Data'!D257,$B$1),"")</f>
        <v/>
      </c>
      <c r="E258" s="15" t="str">
        <f>IF(SUM('Test Sample Data'!E$3:E$98)&gt;10,IF(AND(ISNUMBER('Test Sample Data'!E257),'Test Sample Data'!E257&lt;$B$1,'Test Sample Data'!E257&gt;0),'Test Sample Data'!E257,$B$1),"")</f>
        <v/>
      </c>
      <c r="F258" s="15" t="str">
        <f>IF(SUM('Test Sample Data'!F$3:F$98)&gt;10,IF(AND(ISNUMBER('Test Sample Data'!F257),'Test Sample Data'!F257&lt;$B$1,'Test Sample Data'!F257&gt;0),'Test Sample Data'!F257,$B$1),"")</f>
        <v/>
      </c>
      <c r="G258" s="15" t="str">
        <f>IF(SUM('Test Sample Data'!G$3:G$98)&gt;10,IF(AND(ISNUMBER('Test Sample Data'!G257),'Test Sample Data'!G257&lt;$B$1,'Test Sample Data'!G257&gt;0),'Test Sample Data'!G257,$B$1),"")</f>
        <v/>
      </c>
      <c r="H258" s="15" t="str">
        <f>IF(SUM('Test Sample Data'!H$3:H$98)&gt;10,IF(AND(ISNUMBER('Test Sample Data'!H257),'Test Sample Data'!H257&lt;$B$1,'Test Sample Data'!H257&gt;0),'Test Sample Data'!H257,$B$1),"")</f>
        <v/>
      </c>
      <c r="I258" s="15" t="str">
        <f>IF(SUM('Test Sample Data'!I$3:I$98)&gt;10,IF(AND(ISNUMBER('Test Sample Data'!I257),'Test Sample Data'!I257&lt;$B$1,'Test Sample Data'!I257&gt;0),'Test Sample Data'!I257,$B$1),"")</f>
        <v/>
      </c>
      <c r="J258" s="15" t="str">
        <f>IF(SUM('Test Sample Data'!J$3:J$98)&gt;10,IF(AND(ISNUMBER('Test Sample Data'!J257),'Test Sample Data'!J257&lt;$B$1,'Test Sample Data'!J257&gt;0),'Test Sample Data'!J257,$B$1),"")</f>
        <v/>
      </c>
      <c r="K258" s="15" t="str">
        <f>IF(SUM('Test Sample Data'!K$3:K$98)&gt;10,IF(AND(ISNUMBER('Test Sample Data'!K257),'Test Sample Data'!K257&lt;$B$1,'Test Sample Data'!K257&gt;0),'Test Sample Data'!K257,$B$1),"")</f>
        <v/>
      </c>
      <c r="L258" s="15" t="str">
        <f>IF(SUM('Test Sample Data'!L$3:L$98)&gt;10,IF(AND(ISNUMBER('Test Sample Data'!L257),'Test Sample Data'!L257&lt;$B$1,'Test Sample Data'!L257&gt;0),'Test Sample Data'!L257,$B$1),"")</f>
        <v/>
      </c>
      <c r="M258" s="15" t="str">
        <f>IF(SUM('Test Sample Data'!M$3:M$98)&gt;10,IF(AND(ISNUMBER('Test Sample Data'!M257),'Test Sample Data'!M257&lt;$B$1,'Test Sample Data'!M257&gt;0),'Test Sample Data'!M257,$B$1),"")</f>
        <v/>
      </c>
      <c r="N258" s="15" t="str">
        <f>'Gene Table'!D257</f>
        <v>NM_018081</v>
      </c>
      <c r="O258" s="14" t="s">
        <v>257</v>
      </c>
      <c r="P258" s="15" t="str">
        <f>IF(SUM('Control Sample Data'!D$3:D$98)&gt;10,IF(AND(ISNUMBER('Control Sample Data'!D257),'Control Sample Data'!D257&lt;$B$1,'Control Sample Data'!D257&gt;0),'Control Sample Data'!D257,$B$1),"")</f>
        <v/>
      </c>
      <c r="Q258" s="15" t="str">
        <f>IF(SUM('Control Sample Data'!E$3:E$98)&gt;10,IF(AND(ISNUMBER('Control Sample Data'!E257),'Control Sample Data'!E257&lt;$B$1,'Control Sample Data'!E257&gt;0),'Control Sample Data'!E257,$B$1),"")</f>
        <v/>
      </c>
      <c r="R258" s="15" t="str">
        <f>IF(SUM('Control Sample Data'!F$3:F$98)&gt;10,IF(AND(ISNUMBER('Control Sample Data'!F257),'Control Sample Data'!F257&lt;$B$1,'Control Sample Data'!F257&gt;0),'Control Sample Data'!F257,$B$1),"")</f>
        <v/>
      </c>
      <c r="S258" s="15" t="str">
        <f>IF(SUM('Control Sample Data'!G$3:G$98)&gt;10,IF(AND(ISNUMBER('Control Sample Data'!G257),'Control Sample Data'!G257&lt;$B$1,'Control Sample Data'!G257&gt;0),'Control Sample Data'!G257,$B$1),"")</f>
        <v/>
      </c>
      <c r="T258" s="15" t="str">
        <f>IF(SUM('Control Sample Data'!H$3:H$98)&gt;10,IF(AND(ISNUMBER('Control Sample Data'!H257),'Control Sample Data'!H257&lt;$B$1,'Control Sample Data'!H257&gt;0),'Control Sample Data'!H257,$B$1),"")</f>
        <v/>
      </c>
      <c r="U258" s="15" t="str">
        <f>IF(SUM('Control Sample Data'!I$3:I$98)&gt;10,IF(AND(ISNUMBER('Control Sample Data'!I257),'Control Sample Data'!I257&lt;$B$1,'Control Sample Data'!I257&gt;0),'Control Sample Data'!I257,$B$1),"")</f>
        <v/>
      </c>
      <c r="V258" s="15" t="str">
        <f>IF(SUM('Control Sample Data'!J$3:J$98)&gt;10,IF(AND(ISNUMBER('Control Sample Data'!J257),'Control Sample Data'!J257&lt;$B$1,'Control Sample Data'!J257&gt;0),'Control Sample Data'!J257,$B$1),"")</f>
        <v/>
      </c>
      <c r="W258" s="15" t="str">
        <f>IF(SUM('Control Sample Data'!K$3:K$98)&gt;10,IF(AND(ISNUMBER('Control Sample Data'!K257),'Control Sample Data'!K257&lt;$B$1,'Control Sample Data'!K257&gt;0),'Control Sample Data'!K257,$B$1),"")</f>
        <v/>
      </c>
      <c r="X258" s="15" t="str">
        <f>IF(SUM('Control Sample Data'!L$3:L$98)&gt;10,IF(AND(ISNUMBER('Control Sample Data'!L257),'Control Sample Data'!L257&lt;$B$1,'Control Sample Data'!L257&gt;0),'Control Sample Data'!L257,$B$1),"")</f>
        <v/>
      </c>
      <c r="Y258" s="15" t="str">
        <f>IF(SUM('Control Sample Data'!M$3:M$98)&gt;10,IF(AND(ISNUMBER('Control Sample Data'!M257),'Control Sample Data'!M257&lt;$B$1,'Control Sample Data'!M257&gt;0),'Control Sample Data'!M257,$B$1),"")</f>
        <v/>
      </c>
      <c r="AT258" s="34" t="str">
        <f t="shared" si="224"/>
        <v/>
      </c>
      <c r="AU258" s="34" t="str">
        <f t="shared" si="225"/>
        <v/>
      </c>
      <c r="AV258" s="34" t="str">
        <f t="shared" si="226"/>
        <v/>
      </c>
      <c r="AW258" s="34" t="str">
        <f t="shared" si="227"/>
        <v/>
      </c>
      <c r="AX258" s="34" t="str">
        <f t="shared" si="228"/>
        <v/>
      </c>
      <c r="AY258" s="34" t="str">
        <f t="shared" si="229"/>
        <v/>
      </c>
      <c r="AZ258" s="34" t="str">
        <f t="shared" si="230"/>
        <v/>
      </c>
      <c r="BA258" s="34" t="str">
        <f t="shared" si="231"/>
        <v/>
      </c>
      <c r="BB258" s="34" t="str">
        <f t="shared" si="232"/>
        <v/>
      </c>
      <c r="BC258" s="34" t="str">
        <f t="shared" si="233"/>
        <v/>
      </c>
      <c r="BD258" s="34" t="str">
        <f t="shared" si="193"/>
        <v/>
      </c>
      <c r="BE258" s="34" t="str">
        <f t="shared" si="194"/>
        <v/>
      </c>
      <c r="BF258" s="34" t="str">
        <f t="shared" si="195"/>
        <v/>
      </c>
      <c r="BG258" s="34" t="str">
        <f t="shared" si="196"/>
        <v/>
      </c>
      <c r="BH258" s="34" t="str">
        <f t="shared" si="197"/>
        <v/>
      </c>
      <c r="BI258" s="34" t="str">
        <f t="shared" si="198"/>
        <v/>
      </c>
      <c r="BJ258" s="34" t="str">
        <f t="shared" si="199"/>
        <v/>
      </c>
      <c r="BK258" s="34" t="str">
        <f t="shared" si="200"/>
        <v/>
      </c>
      <c r="BL258" s="34" t="str">
        <f t="shared" si="201"/>
        <v/>
      </c>
      <c r="BM258" s="34" t="str">
        <f t="shared" si="202"/>
        <v/>
      </c>
      <c r="BN258" s="36" t="e">
        <f t="shared" si="234"/>
        <v>#DIV/0!</v>
      </c>
      <c r="BO258" s="36" t="e">
        <f t="shared" si="235"/>
        <v>#DIV/0!</v>
      </c>
      <c r="BP258" s="37" t="str">
        <f t="shared" si="203"/>
        <v/>
      </c>
      <c r="BQ258" s="37" t="str">
        <f t="shared" si="204"/>
        <v/>
      </c>
      <c r="BR258" s="37" t="str">
        <f t="shared" si="205"/>
        <v/>
      </c>
      <c r="BS258" s="37" t="str">
        <f t="shared" si="206"/>
        <v/>
      </c>
      <c r="BT258" s="37" t="str">
        <f t="shared" si="207"/>
        <v/>
      </c>
      <c r="BU258" s="37" t="str">
        <f t="shared" si="208"/>
        <v/>
      </c>
      <c r="BV258" s="37" t="str">
        <f t="shared" si="209"/>
        <v/>
      </c>
      <c r="BW258" s="37" t="str">
        <f t="shared" si="210"/>
        <v/>
      </c>
      <c r="BX258" s="37" t="str">
        <f t="shared" si="211"/>
        <v/>
      </c>
      <c r="BY258" s="37" t="str">
        <f t="shared" si="212"/>
        <v/>
      </c>
      <c r="BZ258" s="37" t="str">
        <f t="shared" si="213"/>
        <v/>
      </c>
      <c r="CA258" s="37" t="str">
        <f t="shared" si="214"/>
        <v/>
      </c>
      <c r="CB258" s="37" t="str">
        <f t="shared" si="215"/>
        <v/>
      </c>
      <c r="CC258" s="37" t="str">
        <f t="shared" si="216"/>
        <v/>
      </c>
      <c r="CD258" s="37" t="str">
        <f t="shared" si="217"/>
        <v/>
      </c>
      <c r="CE258" s="37" t="str">
        <f t="shared" si="218"/>
        <v/>
      </c>
      <c r="CF258" s="37" t="str">
        <f t="shared" si="219"/>
        <v/>
      </c>
      <c r="CG258" s="37" t="str">
        <f t="shared" si="220"/>
        <v/>
      </c>
      <c r="CH258" s="37" t="str">
        <f t="shared" si="221"/>
        <v/>
      </c>
      <c r="CI258" s="37" t="str">
        <f t="shared" si="222"/>
        <v/>
      </c>
    </row>
    <row r="259" spans="1:87">
      <c r="A259" s="16"/>
      <c r="B259" s="14" t="str">
        <f>'Gene Table'!D258</f>
        <v>NM_019077</v>
      </c>
      <c r="C259" s="14" t="s">
        <v>261</v>
      </c>
      <c r="D259" s="15" t="str">
        <f>IF(SUM('Test Sample Data'!D$3:D$98)&gt;10,IF(AND(ISNUMBER('Test Sample Data'!D258),'Test Sample Data'!D258&lt;$B$1,'Test Sample Data'!D258&gt;0),'Test Sample Data'!D258,$B$1),"")</f>
        <v/>
      </c>
      <c r="E259" s="15" t="str">
        <f>IF(SUM('Test Sample Data'!E$3:E$98)&gt;10,IF(AND(ISNUMBER('Test Sample Data'!E258),'Test Sample Data'!E258&lt;$B$1,'Test Sample Data'!E258&gt;0),'Test Sample Data'!E258,$B$1),"")</f>
        <v/>
      </c>
      <c r="F259" s="15" t="str">
        <f>IF(SUM('Test Sample Data'!F$3:F$98)&gt;10,IF(AND(ISNUMBER('Test Sample Data'!F258),'Test Sample Data'!F258&lt;$B$1,'Test Sample Data'!F258&gt;0),'Test Sample Data'!F258,$B$1),"")</f>
        <v/>
      </c>
      <c r="G259" s="15" t="str">
        <f>IF(SUM('Test Sample Data'!G$3:G$98)&gt;10,IF(AND(ISNUMBER('Test Sample Data'!G258),'Test Sample Data'!G258&lt;$B$1,'Test Sample Data'!G258&gt;0),'Test Sample Data'!G258,$B$1),"")</f>
        <v/>
      </c>
      <c r="H259" s="15" t="str">
        <f>IF(SUM('Test Sample Data'!H$3:H$98)&gt;10,IF(AND(ISNUMBER('Test Sample Data'!H258),'Test Sample Data'!H258&lt;$B$1,'Test Sample Data'!H258&gt;0),'Test Sample Data'!H258,$B$1),"")</f>
        <v/>
      </c>
      <c r="I259" s="15" t="str">
        <f>IF(SUM('Test Sample Data'!I$3:I$98)&gt;10,IF(AND(ISNUMBER('Test Sample Data'!I258),'Test Sample Data'!I258&lt;$B$1,'Test Sample Data'!I258&gt;0),'Test Sample Data'!I258,$B$1),"")</f>
        <v/>
      </c>
      <c r="J259" s="15" t="str">
        <f>IF(SUM('Test Sample Data'!J$3:J$98)&gt;10,IF(AND(ISNUMBER('Test Sample Data'!J258),'Test Sample Data'!J258&lt;$B$1,'Test Sample Data'!J258&gt;0),'Test Sample Data'!J258,$B$1),"")</f>
        <v/>
      </c>
      <c r="K259" s="15" t="str">
        <f>IF(SUM('Test Sample Data'!K$3:K$98)&gt;10,IF(AND(ISNUMBER('Test Sample Data'!K258),'Test Sample Data'!K258&lt;$B$1,'Test Sample Data'!K258&gt;0),'Test Sample Data'!K258,$B$1),"")</f>
        <v/>
      </c>
      <c r="L259" s="15" t="str">
        <f>IF(SUM('Test Sample Data'!L$3:L$98)&gt;10,IF(AND(ISNUMBER('Test Sample Data'!L258),'Test Sample Data'!L258&lt;$B$1,'Test Sample Data'!L258&gt;0),'Test Sample Data'!L258,$B$1),"")</f>
        <v/>
      </c>
      <c r="M259" s="15" t="str">
        <f>IF(SUM('Test Sample Data'!M$3:M$98)&gt;10,IF(AND(ISNUMBER('Test Sample Data'!M258),'Test Sample Data'!M258&lt;$B$1,'Test Sample Data'!M258&gt;0),'Test Sample Data'!M258,$B$1),"")</f>
        <v/>
      </c>
      <c r="N259" s="15" t="str">
        <f>'Gene Table'!D258</f>
        <v>NM_019077</v>
      </c>
      <c r="O259" s="14" t="s">
        <v>261</v>
      </c>
      <c r="P259" s="15" t="str">
        <f>IF(SUM('Control Sample Data'!D$3:D$98)&gt;10,IF(AND(ISNUMBER('Control Sample Data'!D258),'Control Sample Data'!D258&lt;$B$1,'Control Sample Data'!D258&gt;0),'Control Sample Data'!D258,$B$1),"")</f>
        <v/>
      </c>
      <c r="Q259" s="15" t="str">
        <f>IF(SUM('Control Sample Data'!E$3:E$98)&gt;10,IF(AND(ISNUMBER('Control Sample Data'!E258),'Control Sample Data'!E258&lt;$B$1,'Control Sample Data'!E258&gt;0),'Control Sample Data'!E258,$B$1),"")</f>
        <v/>
      </c>
      <c r="R259" s="15" t="str">
        <f>IF(SUM('Control Sample Data'!F$3:F$98)&gt;10,IF(AND(ISNUMBER('Control Sample Data'!F258),'Control Sample Data'!F258&lt;$B$1,'Control Sample Data'!F258&gt;0),'Control Sample Data'!F258,$B$1),"")</f>
        <v/>
      </c>
      <c r="S259" s="15" t="str">
        <f>IF(SUM('Control Sample Data'!G$3:G$98)&gt;10,IF(AND(ISNUMBER('Control Sample Data'!G258),'Control Sample Data'!G258&lt;$B$1,'Control Sample Data'!G258&gt;0),'Control Sample Data'!G258,$B$1),"")</f>
        <v/>
      </c>
      <c r="T259" s="15" t="str">
        <f>IF(SUM('Control Sample Data'!H$3:H$98)&gt;10,IF(AND(ISNUMBER('Control Sample Data'!H258),'Control Sample Data'!H258&lt;$B$1,'Control Sample Data'!H258&gt;0),'Control Sample Data'!H258,$B$1),"")</f>
        <v/>
      </c>
      <c r="U259" s="15" t="str">
        <f>IF(SUM('Control Sample Data'!I$3:I$98)&gt;10,IF(AND(ISNUMBER('Control Sample Data'!I258),'Control Sample Data'!I258&lt;$B$1,'Control Sample Data'!I258&gt;0),'Control Sample Data'!I258,$B$1),"")</f>
        <v/>
      </c>
      <c r="V259" s="15" t="str">
        <f>IF(SUM('Control Sample Data'!J$3:J$98)&gt;10,IF(AND(ISNUMBER('Control Sample Data'!J258),'Control Sample Data'!J258&lt;$B$1,'Control Sample Data'!J258&gt;0),'Control Sample Data'!J258,$B$1),"")</f>
        <v/>
      </c>
      <c r="W259" s="15" t="str">
        <f>IF(SUM('Control Sample Data'!K$3:K$98)&gt;10,IF(AND(ISNUMBER('Control Sample Data'!K258),'Control Sample Data'!K258&lt;$B$1,'Control Sample Data'!K258&gt;0),'Control Sample Data'!K258,$B$1),"")</f>
        <v/>
      </c>
      <c r="X259" s="15" t="str">
        <f>IF(SUM('Control Sample Data'!L$3:L$98)&gt;10,IF(AND(ISNUMBER('Control Sample Data'!L258),'Control Sample Data'!L258&lt;$B$1,'Control Sample Data'!L258&gt;0),'Control Sample Data'!L258,$B$1),"")</f>
        <v/>
      </c>
      <c r="Y259" s="15" t="str">
        <f>IF(SUM('Control Sample Data'!M$3:M$98)&gt;10,IF(AND(ISNUMBER('Control Sample Data'!M258),'Control Sample Data'!M258&lt;$B$1,'Control Sample Data'!M258&gt;0),'Control Sample Data'!M258,$B$1),"")</f>
        <v/>
      </c>
      <c r="AT259" s="34" t="str">
        <f t="shared" si="224"/>
        <v/>
      </c>
      <c r="AU259" s="34" t="str">
        <f t="shared" si="225"/>
        <v/>
      </c>
      <c r="AV259" s="34" t="str">
        <f t="shared" si="226"/>
        <v/>
      </c>
      <c r="AW259" s="34" t="str">
        <f t="shared" si="227"/>
        <v/>
      </c>
      <c r="AX259" s="34" t="str">
        <f t="shared" si="228"/>
        <v/>
      </c>
      <c r="AY259" s="34" t="str">
        <f t="shared" si="229"/>
        <v/>
      </c>
      <c r="AZ259" s="34" t="str">
        <f t="shared" si="230"/>
        <v/>
      </c>
      <c r="BA259" s="34" t="str">
        <f t="shared" si="231"/>
        <v/>
      </c>
      <c r="BB259" s="34" t="str">
        <f t="shared" si="232"/>
        <v/>
      </c>
      <c r="BC259" s="34" t="str">
        <f t="shared" si="233"/>
        <v/>
      </c>
      <c r="BD259" s="34" t="str">
        <f t="shared" si="193"/>
        <v/>
      </c>
      <c r="BE259" s="34" t="str">
        <f t="shared" si="194"/>
        <v/>
      </c>
      <c r="BF259" s="34" t="str">
        <f t="shared" si="195"/>
        <v/>
      </c>
      <c r="BG259" s="34" t="str">
        <f t="shared" si="196"/>
        <v/>
      </c>
      <c r="BH259" s="34" t="str">
        <f t="shared" si="197"/>
        <v/>
      </c>
      <c r="BI259" s="34" t="str">
        <f t="shared" si="198"/>
        <v/>
      </c>
      <c r="BJ259" s="34" t="str">
        <f t="shared" si="199"/>
        <v/>
      </c>
      <c r="BK259" s="34" t="str">
        <f t="shared" si="200"/>
        <v/>
      </c>
      <c r="BL259" s="34" t="str">
        <f t="shared" si="201"/>
        <v/>
      </c>
      <c r="BM259" s="34" t="str">
        <f t="shared" si="202"/>
        <v/>
      </c>
      <c r="BN259" s="36" t="e">
        <f t="shared" si="234"/>
        <v>#DIV/0!</v>
      </c>
      <c r="BO259" s="36" t="e">
        <f t="shared" si="235"/>
        <v>#DIV/0!</v>
      </c>
      <c r="BP259" s="37" t="str">
        <f t="shared" si="203"/>
        <v/>
      </c>
      <c r="BQ259" s="37" t="str">
        <f t="shared" si="204"/>
        <v/>
      </c>
      <c r="BR259" s="37" t="str">
        <f t="shared" si="205"/>
        <v/>
      </c>
      <c r="BS259" s="37" t="str">
        <f t="shared" si="206"/>
        <v/>
      </c>
      <c r="BT259" s="37" t="str">
        <f t="shared" si="207"/>
        <v/>
      </c>
      <c r="BU259" s="37" t="str">
        <f t="shared" si="208"/>
        <v/>
      </c>
      <c r="BV259" s="37" t="str">
        <f t="shared" si="209"/>
        <v/>
      </c>
      <c r="BW259" s="37" t="str">
        <f t="shared" si="210"/>
        <v/>
      </c>
      <c r="BX259" s="37" t="str">
        <f t="shared" si="211"/>
        <v/>
      </c>
      <c r="BY259" s="37" t="str">
        <f t="shared" si="212"/>
        <v/>
      </c>
      <c r="BZ259" s="37" t="str">
        <f t="shared" si="213"/>
        <v/>
      </c>
      <c r="CA259" s="37" t="str">
        <f t="shared" si="214"/>
        <v/>
      </c>
      <c r="CB259" s="37" t="str">
        <f t="shared" si="215"/>
        <v/>
      </c>
      <c r="CC259" s="37" t="str">
        <f t="shared" si="216"/>
        <v/>
      </c>
      <c r="CD259" s="37" t="str">
        <f t="shared" si="217"/>
        <v/>
      </c>
      <c r="CE259" s="37" t="str">
        <f t="shared" si="218"/>
        <v/>
      </c>
      <c r="CF259" s="37" t="str">
        <f t="shared" si="219"/>
        <v/>
      </c>
      <c r="CG259" s="37" t="str">
        <f t="shared" si="220"/>
        <v/>
      </c>
      <c r="CH259" s="37" t="str">
        <f t="shared" si="221"/>
        <v/>
      </c>
      <c r="CI259" s="37" t="str">
        <f t="shared" si="222"/>
        <v/>
      </c>
    </row>
    <row r="260" spans="1:87">
      <c r="A260" s="16"/>
      <c r="B260" s="14" t="str">
        <f>'Gene Table'!D259</f>
        <v>NM_000446</v>
      </c>
      <c r="C260" s="14" t="s">
        <v>265</v>
      </c>
      <c r="D260" s="15" t="str">
        <f>IF(SUM('Test Sample Data'!D$3:D$98)&gt;10,IF(AND(ISNUMBER('Test Sample Data'!D259),'Test Sample Data'!D259&lt;$B$1,'Test Sample Data'!D259&gt;0),'Test Sample Data'!D259,$B$1),"")</f>
        <v/>
      </c>
      <c r="E260" s="15" t="str">
        <f>IF(SUM('Test Sample Data'!E$3:E$98)&gt;10,IF(AND(ISNUMBER('Test Sample Data'!E259),'Test Sample Data'!E259&lt;$B$1,'Test Sample Data'!E259&gt;0),'Test Sample Data'!E259,$B$1),"")</f>
        <v/>
      </c>
      <c r="F260" s="15" t="str">
        <f>IF(SUM('Test Sample Data'!F$3:F$98)&gt;10,IF(AND(ISNUMBER('Test Sample Data'!F259),'Test Sample Data'!F259&lt;$B$1,'Test Sample Data'!F259&gt;0),'Test Sample Data'!F259,$B$1),"")</f>
        <v/>
      </c>
      <c r="G260" s="15" t="str">
        <f>IF(SUM('Test Sample Data'!G$3:G$98)&gt;10,IF(AND(ISNUMBER('Test Sample Data'!G259),'Test Sample Data'!G259&lt;$B$1,'Test Sample Data'!G259&gt;0),'Test Sample Data'!G259,$B$1),"")</f>
        <v/>
      </c>
      <c r="H260" s="15" t="str">
        <f>IF(SUM('Test Sample Data'!H$3:H$98)&gt;10,IF(AND(ISNUMBER('Test Sample Data'!H259),'Test Sample Data'!H259&lt;$B$1,'Test Sample Data'!H259&gt;0),'Test Sample Data'!H259,$B$1),"")</f>
        <v/>
      </c>
      <c r="I260" s="15" t="str">
        <f>IF(SUM('Test Sample Data'!I$3:I$98)&gt;10,IF(AND(ISNUMBER('Test Sample Data'!I259),'Test Sample Data'!I259&lt;$B$1,'Test Sample Data'!I259&gt;0),'Test Sample Data'!I259,$B$1),"")</f>
        <v/>
      </c>
      <c r="J260" s="15" t="str">
        <f>IF(SUM('Test Sample Data'!J$3:J$98)&gt;10,IF(AND(ISNUMBER('Test Sample Data'!J259),'Test Sample Data'!J259&lt;$B$1,'Test Sample Data'!J259&gt;0),'Test Sample Data'!J259,$B$1),"")</f>
        <v/>
      </c>
      <c r="K260" s="15" t="str">
        <f>IF(SUM('Test Sample Data'!K$3:K$98)&gt;10,IF(AND(ISNUMBER('Test Sample Data'!K259),'Test Sample Data'!K259&lt;$B$1,'Test Sample Data'!K259&gt;0),'Test Sample Data'!K259,$B$1),"")</f>
        <v/>
      </c>
      <c r="L260" s="15" t="str">
        <f>IF(SUM('Test Sample Data'!L$3:L$98)&gt;10,IF(AND(ISNUMBER('Test Sample Data'!L259),'Test Sample Data'!L259&lt;$B$1,'Test Sample Data'!L259&gt;0),'Test Sample Data'!L259,$B$1),"")</f>
        <v/>
      </c>
      <c r="M260" s="15" t="str">
        <f>IF(SUM('Test Sample Data'!M$3:M$98)&gt;10,IF(AND(ISNUMBER('Test Sample Data'!M259),'Test Sample Data'!M259&lt;$B$1,'Test Sample Data'!M259&gt;0),'Test Sample Data'!M259,$B$1),"")</f>
        <v/>
      </c>
      <c r="N260" s="15" t="str">
        <f>'Gene Table'!D259</f>
        <v>NM_000446</v>
      </c>
      <c r="O260" s="14" t="s">
        <v>265</v>
      </c>
      <c r="P260" s="15" t="str">
        <f>IF(SUM('Control Sample Data'!D$3:D$98)&gt;10,IF(AND(ISNUMBER('Control Sample Data'!D259),'Control Sample Data'!D259&lt;$B$1,'Control Sample Data'!D259&gt;0),'Control Sample Data'!D259,$B$1),"")</f>
        <v/>
      </c>
      <c r="Q260" s="15" t="str">
        <f>IF(SUM('Control Sample Data'!E$3:E$98)&gt;10,IF(AND(ISNUMBER('Control Sample Data'!E259),'Control Sample Data'!E259&lt;$B$1,'Control Sample Data'!E259&gt;0),'Control Sample Data'!E259,$B$1),"")</f>
        <v/>
      </c>
      <c r="R260" s="15" t="str">
        <f>IF(SUM('Control Sample Data'!F$3:F$98)&gt;10,IF(AND(ISNUMBER('Control Sample Data'!F259),'Control Sample Data'!F259&lt;$B$1,'Control Sample Data'!F259&gt;0),'Control Sample Data'!F259,$B$1),"")</f>
        <v/>
      </c>
      <c r="S260" s="15" t="str">
        <f>IF(SUM('Control Sample Data'!G$3:G$98)&gt;10,IF(AND(ISNUMBER('Control Sample Data'!G259),'Control Sample Data'!G259&lt;$B$1,'Control Sample Data'!G259&gt;0),'Control Sample Data'!G259,$B$1),"")</f>
        <v/>
      </c>
      <c r="T260" s="15" t="str">
        <f>IF(SUM('Control Sample Data'!H$3:H$98)&gt;10,IF(AND(ISNUMBER('Control Sample Data'!H259),'Control Sample Data'!H259&lt;$B$1,'Control Sample Data'!H259&gt;0),'Control Sample Data'!H259,$B$1),"")</f>
        <v/>
      </c>
      <c r="U260" s="15" t="str">
        <f>IF(SUM('Control Sample Data'!I$3:I$98)&gt;10,IF(AND(ISNUMBER('Control Sample Data'!I259),'Control Sample Data'!I259&lt;$B$1,'Control Sample Data'!I259&gt;0),'Control Sample Data'!I259,$B$1),"")</f>
        <v/>
      </c>
      <c r="V260" s="15" t="str">
        <f>IF(SUM('Control Sample Data'!J$3:J$98)&gt;10,IF(AND(ISNUMBER('Control Sample Data'!J259),'Control Sample Data'!J259&lt;$B$1,'Control Sample Data'!J259&gt;0),'Control Sample Data'!J259,$B$1),"")</f>
        <v/>
      </c>
      <c r="W260" s="15" t="str">
        <f>IF(SUM('Control Sample Data'!K$3:K$98)&gt;10,IF(AND(ISNUMBER('Control Sample Data'!K259),'Control Sample Data'!K259&lt;$B$1,'Control Sample Data'!K259&gt;0),'Control Sample Data'!K259,$B$1),"")</f>
        <v/>
      </c>
      <c r="X260" s="15" t="str">
        <f>IF(SUM('Control Sample Data'!L$3:L$98)&gt;10,IF(AND(ISNUMBER('Control Sample Data'!L259),'Control Sample Data'!L259&lt;$B$1,'Control Sample Data'!L259&gt;0),'Control Sample Data'!L259,$B$1),"")</f>
        <v/>
      </c>
      <c r="Y260" s="15" t="str">
        <f>IF(SUM('Control Sample Data'!M$3:M$98)&gt;10,IF(AND(ISNUMBER('Control Sample Data'!M259),'Control Sample Data'!M259&lt;$B$1,'Control Sample Data'!M259&gt;0),'Control Sample Data'!M259,$B$1),"")</f>
        <v/>
      </c>
      <c r="AT260" s="34" t="str">
        <f t="shared" ref="AT260:AT291" si="236">IF(ISERROR(D260-Z$218),"",D260-Z$218)</f>
        <v/>
      </c>
      <c r="AU260" s="34" t="str">
        <f t="shared" ref="AU260:AU291" si="237">IF(ISERROR(E260-AA$218),"",E260-AA$218)</f>
        <v/>
      </c>
      <c r="AV260" s="34" t="str">
        <f t="shared" ref="AV260:AV291" si="238">IF(ISERROR(F260-AB$218),"",F260-AB$218)</f>
        <v/>
      </c>
      <c r="AW260" s="34" t="str">
        <f t="shared" ref="AW260:AW291" si="239">IF(ISERROR(G260-AC$218),"",G260-AC$218)</f>
        <v/>
      </c>
      <c r="AX260" s="34" t="str">
        <f t="shared" ref="AX260:AX291" si="240">IF(ISERROR(H260-AD$218),"",H260-AD$218)</f>
        <v/>
      </c>
      <c r="AY260" s="34" t="str">
        <f t="shared" ref="AY260:AY291" si="241">IF(ISERROR(I260-AE$218),"",I260-AE$218)</f>
        <v/>
      </c>
      <c r="AZ260" s="34" t="str">
        <f t="shared" ref="AZ260:AZ291" si="242">IF(ISERROR(J260-AF$218),"",J260-AF$218)</f>
        <v/>
      </c>
      <c r="BA260" s="34" t="str">
        <f t="shared" ref="BA260:BA291" si="243">IF(ISERROR(K260-AG$218),"",K260-AG$218)</f>
        <v/>
      </c>
      <c r="BB260" s="34" t="str">
        <f t="shared" ref="BB260:BB291" si="244">IF(ISERROR(L260-AH$218),"",L260-AH$218)</f>
        <v/>
      </c>
      <c r="BC260" s="34" t="str">
        <f t="shared" ref="BC260:BC291" si="245">IF(ISERROR(M260-AI$218),"",M260-AI$218)</f>
        <v/>
      </c>
      <c r="BD260" s="34" t="str">
        <f t="shared" si="193"/>
        <v/>
      </c>
      <c r="BE260" s="34" t="str">
        <f t="shared" si="194"/>
        <v/>
      </c>
      <c r="BF260" s="34" t="str">
        <f t="shared" si="195"/>
        <v/>
      </c>
      <c r="BG260" s="34" t="str">
        <f t="shared" si="196"/>
        <v/>
      </c>
      <c r="BH260" s="34" t="str">
        <f t="shared" si="197"/>
        <v/>
      </c>
      <c r="BI260" s="34" t="str">
        <f t="shared" si="198"/>
        <v/>
      </c>
      <c r="BJ260" s="34" t="str">
        <f t="shared" si="199"/>
        <v/>
      </c>
      <c r="BK260" s="34" t="str">
        <f t="shared" si="200"/>
        <v/>
      </c>
      <c r="BL260" s="34" t="str">
        <f t="shared" si="201"/>
        <v/>
      </c>
      <c r="BM260" s="34" t="str">
        <f t="shared" si="202"/>
        <v/>
      </c>
      <c r="BN260" s="36" t="e">
        <f t="shared" si="234"/>
        <v>#DIV/0!</v>
      </c>
      <c r="BO260" s="36" t="e">
        <f t="shared" si="235"/>
        <v>#DIV/0!</v>
      </c>
      <c r="BP260" s="37" t="str">
        <f t="shared" si="203"/>
        <v/>
      </c>
      <c r="BQ260" s="37" t="str">
        <f t="shared" si="204"/>
        <v/>
      </c>
      <c r="BR260" s="37" t="str">
        <f t="shared" si="205"/>
        <v/>
      </c>
      <c r="BS260" s="37" t="str">
        <f t="shared" si="206"/>
        <v/>
      </c>
      <c r="BT260" s="37" t="str">
        <f t="shared" si="207"/>
        <v/>
      </c>
      <c r="BU260" s="37" t="str">
        <f t="shared" si="208"/>
        <v/>
      </c>
      <c r="BV260" s="37" t="str">
        <f t="shared" si="209"/>
        <v/>
      </c>
      <c r="BW260" s="37" t="str">
        <f t="shared" si="210"/>
        <v/>
      </c>
      <c r="BX260" s="37" t="str">
        <f t="shared" si="211"/>
        <v/>
      </c>
      <c r="BY260" s="37" t="str">
        <f t="shared" si="212"/>
        <v/>
      </c>
      <c r="BZ260" s="37" t="str">
        <f t="shared" si="213"/>
        <v/>
      </c>
      <c r="CA260" s="37" t="str">
        <f t="shared" si="214"/>
        <v/>
      </c>
      <c r="CB260" s="37" t="str">
        <f t="shared" si="215"/>
        <v/>
      </c>
      <c r="CC260" s="37" t="str">
        <f t="shared" si="216"/>
        <v/>
      </c>
      <c r="CD260" s="37" t="str">
        <f t="shared" si="217"/>
        <v/>
      </c>
      <c r="CE260" s="37" t="str">
        <f t="shared" si="218"/>
        <v/>
      </c>
      <c r="CF260" s="37" t="str">
        <f t="shared" si="219"/>
        <v/>
      </c>
      <c r="CG260" s="37" t="str">
        <f t="shared" si="220"/>
        <v/>
      </c>
      <c r="CH260" s="37" t="str">
        <f t="shared" si="221"/>
        <v/>
      </c>
      <c r="CI260" s="37" t="str">
        <f t="shared" si="222"/>
        <v/>
      </c>
    </row>
    <row r="261" spans="1:87">
      <c r="A261" s="16"/>
      <c r="B261" s="14" t="str">
        <f>'Gene Table'!D260</f>
        <v>NM_005035</v>
      </c>
      <c r="C261" s="14" t="s">
        <v>269</v>
      </c>
      <c r="D261" s="15" t="str">
        <f>IF(SUM('Test Sample Data'!D$3:D$98)&gt;10,IF(AND(ISNUMBER('Test Sample Data'!D260),'Test Sample Data'!D260&lt;$B$1,'Test Sample Data'!D260&gt;0),'Test Sample Data'!D260,$B$1),"")</f>
        <v/>
      </c>
      <c r="E261" s="15" t="str">
        <f>IF(SUM('Test Sample Data'!E$3:E$98)&gt;10,IF(AND(ISNUMBER('Test Sample Data'!E260),'Test Sample Data'!E260&lt;$B$1,'Test Sample Data'!E260&gt;0),'Test Sample Data'!E260,$B$1),"")</f>
        <v/>
      </c>
      <c r="F261" s="15" t="str">
        <f>IF(SUM('Test Sample Data'!F$3:F$98)&gt;10,IF(AND(ISNUMBER('Test Sample Data'!F260),'Test Sample Data'!F260&lt;$B$1,'Test Sample Data'!F260&gt;0),'Test Sample Data'!F260,$B$1),"")</f>
        <v/>
      </c>
      <c r="G261" s="15" t="str">
        <f>IF(SUM('Test Sample Data'!G$3:G$98)&gt;10,IF(AND(ISNUMBER('Test Sample Data'!G260),'Test Sample Data'!G260&lt;$B$1,'Test Sample Data'!G260&gt;0),'Test Sample Data'!G260,$B$1),"")</f>
        <v/>
      </c>
      <c r="H261" s="15" t="str">
        <f>IF(SUM('Test Sample Data'!H$3:H$98)&gt;10,IF(AND(ISNUMBER('Test Sample Data'!H260),'Test Sample Data'!H260&lt;$B$1,'Test Sample Data'!H260&gt;0),'Test Sample Data'!H260,$B$1),"")</f>
        <v/>
      </c>
      <c r="I261" s="15" t="str">
        <f>IF(SUM('Test Sample Data'!I$3:I$98)&gt;10,IF(AND(ISNUMBER('Test Sample Data'!I260),'Test Sample Data'!I260&lt;$B$1,'Test Sample Data'!I260&gt;0),'Test Sample Data'!I260,$B$1),"")</f>
        <v/>
      </c>
      <c r="J261" s="15" t="str">
        <f>IF(SUM('Test Sample Data'!J$3:J$98)&gt;10,IF(AND(ISNUMBER('Test Sample Data'!J260),'Test Sample Data'!J260&lt;$B$1,'Test Sample Data'!J260&gt;0),'Test Sample Data'!J260,$B$1),"")</f>
        <v/>
      </c>
      <c r="K261" s="15" t="str">
        <f>IF(SUM('Test Sample Data'!K$3:K$98)&gt;10,IF(AND(ISNUMBER('Test Sample Data'!K260),'Test Sample Data'!K260&lt;$B$1,'Test Sample Data'!K260&gt;0),'Test Sample Data'!K260,$B$1),"")</f>
        <v/>
      </c>
      <c r="L261" s="15" t="str">
        <f>IF(SUM('Test Sample Data'!L$3:L$98)&gt;10,IF(AND(ISNUMBER('Test Sample Data'!L260),'Test Sample Data'!L260&lt;$B$1,'Test Sample Data'!L260&gt;0),'Test Sample Data'!L260,$B$1),"")</f>
        <v/>
      </c>
      <c r="M261" s="15" t="str">
        <f>IF(SUM('Test Sample Data'!M$3:M$98)&gt;10,IF(AND(ISNUMBER('Test Sample Data'!M260),'Test Sample Data'!M260&lt;$B$1,'Test Sample Data'!M260&gt;0),'Test Sample Data'!M260,$B$1),"")</f>
        <v/>
      </c>
      <c r="N261" s="15" t="str">
        <f>'Gene Table'!D260</f>
        <v>NM_005035</v>
      </c>
      <c r="O261" s="14" t="s">
        <v>269</v>
      </c>
      <c r="P261" s="15" t="str">
        <f>IF(SUM('Control Sample Data'!D$3:D$98)&gt;10,IF(AND(ISNUMBER('Control Sample Data'!D260),'Control Sample Data'!D260&lt;$B$1,'Control Sample Data'!D260&gt;0),'Control Sample Data'!D260,$B$1),"")</f>
        <v/>
      </c>
      <c r="Q261" s="15" t="str">
        <f>IF(SUM('Control Sample Data'!E$3:E$98)&gt;10,IF(AND(ISNUMBER('Control Sample Data'!E260),'Control Sample Data'!E260&lt;$B$1,'Control Sample Data'!E260&gt;0),'Control Sample Data'!E260,$B$1),"")</f>
        <v/>
      </c>
      <c r="R261" s="15" t="str">
        <f>IF(SUM('Control Sample Data'!F$3:F$98)&gt;10,IF(AND(ISNUMBER('Control Sample Data'!F260),'Control Sample Data'!F260&lt;$B$1,'Control Sample Data'!F260&gt;0),'Control Sample Data'!F260,$B$1),"")</f>
        <v/>
      </c>
      <c r="S261" s="15" t="str">
        <f>IF(SUM('Control Sample Data'!G$3:G$98)&gt;10,IF(AND(ISNUMBER('Control Sample Data'!G260),'Control Sample Data'!G260&lt;$B$1,'Control Sample Data'!G260&gt;0),'Control Sample Data'!G260,$B$1),"")</f>
        <v/>
      </c>
      <c r="T261" s="15" t="str">
        <f>IF(SUM('Control Sample Data'!H$3:H$98)&gt;10,IF(AND(ISNUMBER('Control Sample Data'!H260),'Control Sample Data'!H260&lt;$B$1,'Control Sample Data'!H260&gt;0),'Control Sample Data'!H260,$B$1),"")</f>
        <v/>
      </c>
      <c r="U261" s="15" t="str">
        <f>IF(SUM('Control Sample Data'!I$3:I$98)&gt;10,IF(AND(ISNUMBER('Control Sample Data'!I260),'Control Sample Data'!I260&lt;$B$1,'Control Sample Data'!I260&gt;0),'Control Sample Data'!I260,$B$1),"")</f>
        <v/>
      </c>
      <c r="V261" s="15" t="str">
        <f>IF(SUM('Control Sample Data'!J$3:J$98)&gt;10,IF(AND(ISNUMBER('Control Sample Data'!J260),'Control Sample Data'!J260&lt;$B$1,'Control Sample Data'!J260&gt;0),'Control Sample Data'!J260,$B$1),"")</f>
        <v/>
      </c>
      <c r="W261" s="15" t="str">
        <f>IF(SUM('Control Sample Data'!K$3:K$98)&gt;10,IF(AND(ISNUMBER('Control Sample Data'!K260),'Control Sample Data'!K260&lt;$B$1,'Control Sample Data'!K260&gt;0),'Control Sample Data'!K260,$B$1),"")</f>
        <v/>
      </c>
      <c r="X261" s="15" t="str">
        <f>IF(SUM('Control Sample Data'!L$3:L$98)&gt;10,IF(AND(ISNUMBER('Control Sample Data'!L260),'Control Sample Data'!L260&lt;$B$1,'Control Sample Data'!L260&gt;0),'Control Sample Data'!L260,$B$1),"")</f>
        <v/>
      </c>
      <c r="Y261" s="15" t="str">
        <f>IF(SUM('Control Sample Data'!M$3:M$98)&gt;10,IF(AND(ISNUMBER('Control Sample Data'!M260),'Control Sample Data'!M260&lt;$B$1,'Control Sample Data'!M260&gt;0),'Control Sample Data'!M260,$B$1),"")</f>
        <v/>
      </c>
      <c r="AT261" s="34" t="str">
        <f t="shared" si="236"/>
        <v/>
      </c>
      <c r="AU261" s="34" t="str">
        <f t="shared" si="237"/>
        <v/>
      </c>
      <c r="AV261" s="34" t="str">
        <f t="shared" si="238"/>
        <v/>
      </c>
      <c r="AW261" s="34" t="str">
        <f t="shared" si="239"/>
        <v/>
      </c>
      <c r="AX261" s="34" t="str">
        <f t="shared" si="240"/>
        <v/>
      </c>
      <c r="AY261" s="34" t="str">
        <f t="shared" si="241"/>
        <v/>
      </c>
      <c r="AZ261" s="34" t="str">
        <f t="shared" si="242"/>
        <v/>
      </c>
      <c r="BA261" s="34" t="str">
        <f t="shared" si="243"/>
        <v/>
      </c>
      <c r="BB261" s="34" t="str">
        <f t="shared" si="244"/>
        <v/>
      </c>
      <c r="BC261" s="34" t="str">
        <f t="shared" si="245"/>
        <v/>
      </c>
      <c r="BD261" s="34" t="str">
        <f t="shared" ref="BD261:BD291" si="246">IF(ISERROR(P261-AJ$218),"",P261-AJ$218)</f>
        <v/>
      </c>
      <c r="BE261" s="34" t="str">
        <f t="shared" ref="BE261:BE291" si="247">IF(ISERROR(Q261-AK$218),"",Q261-AK$218)</f>
        <v/>
      </c>
      <c r="BF261" s="34" t="str">
        <f t="shared" ref="BF261:BF291" si="248">IF(ISERROR(R261-AL$218),"",R261-AL$218)</f>
        <v/>
      </c>
      <c r="BG261" s="34" t="str">
        <f t="shared" ref="BG261:BG291" si="249">IF(ISERROR(S261-AM$218),"",S261-AM$218)</f>
        <v/>
      </c>
      <c r="BH261" s="34" t="str">
        <f t="shared" ref="BH261:BH291" si="250">IF(ISERROR(T261-AN$218),"",T261-AN$218)</f>
        <v/>
      </c>
      <c r="BI261" s="34" t="str">
        <f t="shared" ref="BI261:BI291" si="251">IF(ISERROR(U261-AO$218),"",U261-AO$218)</f>
        <v/>
      </c>
      <c r="BJ261" s="34" t="str">
        <f t="shared" ref="BJ261:BJ291" si="252">IF(ISERROR(V261-AP$218),"",V261-AP$218)</f>
        <v/>
      </c>
      <c r="BK261" s="34" t="str">
        <f t="shared" ref="BK261:BK291" si="253">IF(ISERROR(W261-AQ$218),"",W261-AQ$218)</f>
        <v/>
      </c>
      <c r="BL261" s="34" t="str">
        <f t="shared" ref="BL261:BL291" si="254">IF(ISERROR(X261-AR$218),"",X261-AR$218)</f>
        <v/>
      </c>
      <c r="BM261" s="34" t="str">
        <f t="shared" ref="BM261:BM291" si="255">IF(ISERROR(Y261-AS$218),"",Y261-AS$218)</f>
        <v/>
      </c>
      <c r="BN261" s="36" t="e">
        <f t="shared" si="234"/>
        <v>#DIV/0!</v>
      </c>
      <c r="BO261" s="36" t="e">
        <f t="shared" si="235"/>
        <v>#DIV/0!</v>
      </c>
      <c r="BP261" s="37" t="str">
        <f t="shared" ref="BP261:BP324" si="256">IF(ISNUMBER(AT261),POWER(2,-AT261),"")</f>
        <v/>
      </c>
      <c r="BQ261" s="37" t="str">
        <f t="shared" ref="BQ261:BQ324" si="257">IF(ISNUMBER(AU261),POWER(2,-AU261),"")</f>
        <v/>
      </c>
      <c r="BR261" s="37" t="str">
        <f t="shared" ref="BR261:BR324" si="258">IF(ISNUMBER(AV261),POWER(2,-AV261),"")</f>
        <v/>
      </c>
      <c r="BS261" s="37" t="str">
        <f t="shared" ref="BS261:BS324" si="259">IF(ISNUMBER(AW261),POWER(2,-AW261),"")</f>
        <v/>
      </c>
      <c r="BT261" s="37" t="str">
        <f t="shared" ref="BT261:BT324" si="260">IF(ISNUMBER(AX261),POWER(2,-AX261),"")</f>
        <v/>
      </c>
      <c r="BU261" s="37" t="str">
        <f t="shared" ref="BU261:BU324" si="261">IF(ISNUMBER(AY261),POWER(2,-AY261),"")</f>
        <v/>
      </c>
      <c r="BV261" s="37" t="str">
        <f t="shared" ref="BV261:BV324" si="262">IF(ISNUMBER(AZ261),POWER(2,-AZ261),"")</f>
        <v/>
      </c>
      <c r="BW261" s="37" t="str">
        <f t="shared" ref="BW261:BW324" si="263">IF(ISNUMBER(BA261),POWER(2,-BA261),"")</f>
        <v/>
      </c>
      <c r="BX261" s="37" t="str">
        <f t="shared" ref="BX261:BX324" si="264">IF(ISNUMBER(BB261),POWER(2,-BB261),"")</f>
        <v/>
      </c>
      <c r="BY261" s="37" t="str">
        <f t="shared" ref="BY261:BY324" si="265">IF(ISNUMBER(BC261),POWER(2,-BC261),"")</f>
        <v/>
      </c>
      <c r="BZ261" s="37" t="str">
        <f t="shared" ref="BZ261:BZ324" si="266">IF(ISNUMBER(BD261),POWER(2,-BD261),"")</f>
        <v/>
      </c>
      <c r="CA261" s="37" t="str">
        <f t="shared" ref="CA261:CA324" si="267">IF(ISNUMBER(BE261),POWER(2,-BE261),"")</f>
        <v/>
      </c>
      <c r="CB261" s="37" t="str">
        <f t="shared" ref="CB261:CB324" si="268">IF(ISNUMBER(BF261),POWER(2,-BF261),"")</f>
        <v/>
      </c>
      <c r="CC261" s="37" t="str">
        <f t="shared" ref="CC261:CC324" si="269">IF(ISNUMBER(BG261),POWER(2,-BG261),"")</f>
        <v/>
      </c>
      <c r="CD261" s="37" t="str">
        <f t="shared" ref="CD261:CD324" si="270">IF(ISNUMBER(BH261),POWER(2,-BH261),"")</f>
        <v/>
      </c>
      <c r="CE261" s="37" t="str">
        <f t="shared" ref="CE261:CE324" si="271">IF(ISNUMBER(BI261),POWER(2,-BI261),"")</f>
        <v/>
      </c>
      <c r="CF261" s="37" t="str">
        <f t="shared" ref="CF261:CF324" si="272">IF(ISNUMBER(BJ261),POWER(2,-BJ261),"")</f>
        <v/>
      </c>
      <c r="CG261" s="37" t="str">
        <f t="shared" ref="CG261:CG324" si="273">IF(ISNUMBER(BK261),POWER(2,-BK261),"")</f>
        <v/>
      </c>
      <c r="CH261" s="37" t="str">
        <f t="shared" ref="CH261:CH324" si="274">IF(ISNUMBER(BL261),POWER(2,-BL261),"")</f>
        <v/>
      </c>
      <c r="CI261" s="37" t="str">
        <f t="shared" ref="CI261:CI324" si="275">IF(ISNUMBER(BM261),POWER(2,-BM261),"")</f>
        <v/>
      </c>
    </row>
    <row r="262" spans="1:87">
      <c r="A262" s="16"/>
      <c r="B262" s="14" t="str">
        <f>'Gene Table'!D261</f>
        <v>NM_005034</v>
      </c>
      <c r="C262" s="14" t="s">
        <v>273</v>
      </c>
      <c r="D262" s="15" t="str">
        <f>IF(SUM('Test Sample Data'!D$3:D$98)&gt;10,IF(AND(ISNUMBER('Test Sample Data'!D261),'Test Sample Data'!D261&lt;$B$1,'Test Sample Data'!D261&gt;0),'Test Sample Data'!D261,$B$1),"")</f>
        <v/>
      </c>
      <c r="E262" s="15" t="str">
        <f>IF(SUM('Test Sample Data'!E$3:E$98)&gt;10,IF(AND(ISNUMBER('Test Sample Data'!E261),'Test Sample Data'!E261&lt;$B$1,'Test Sample Data'!E261&gt;0),'Test Sample Data'!E261,$B$1),"")</f>
        <v/>
      </c>
      <c r="F262" s="15" t="str">
        <f>IF(SUM('Test Sample Data'!F$3:F$98)&gt;10,IF(AND(ISNUMBER('Test Sample Data'!F261),'Test Sample Data'!F261&lt;$B$1,'Test Sample Data'!F261&gt;0),'Test Sample Data'!F261,$B$1),"")</f>
        <v/>
      </c>
      <c r="G262" s="15" t="str">
        <f>IF(SUM('Test Sample Data'!G$3:G$98)&gt;10,IF(AND(ISNUMBER('Test Sample Data'!G261),'Test Sample Data'!G261&lt;$B$1,'Test Sample Data'!G261&gt;0),'Test Sample Data'!G261,$B$1),"")</f>
        <v/>
      </c>
      <c r="H262" s="15" t="str">
        <f>IF(SUM('Test Sample Data'!H$3:H$98)&gt;10,IF(AND(ISNUMBER('Test Sample Data'!H261),'Test Sample Data'!H261&lt;$B$1,'Test Sample Data'!H261&gt;0),'Test Sample Data'!H261,$B$1),"")</f>
        <v/>
      </c>
      <c r="I262" s="15" t="str">
        <f>IF(SUM('Test Sample Data'!I$3:I$98)&gt;10,IF(AND(ISNUMBER('Test Sample Data'!I261),'Test Sample Data'!I261&lt;$B$1,'Test Sample Data'!I261&gt;0),'Test Sample Data'!I261,$B$1),"")</f>
        <v/>
      </c>
      <c r="J262" s="15" t="str">
        <f>IF(SUM('Test Sample Data'!J$3:J$98)&gt;10,IF(AND(ISNUMBER('Test Sample Data'!J261),'Test Sample Data'!J261&lt;$B$1,'Test Sample Data'!J261&gt;0),'Test Sample Data'!J261,$B$1),"")</f>
        <v/>
      </c>
      <c r="K262" s="15" t="str">
        <f>IF(SUM('Test Sample Data'!K$3:K$98)&gt;10,IF(AND(ISNUMBER('Test Sample Data'!K261),'Test Sample Data'!K261&lt;$B$1,'Test Sample Data'!K261&gt;0),'Test Sample Data'!K261,$B$1),"")</f>
        <v/>
      </c>
      <c r="L262" s="15" t="str">
        <f>IF(SUM('Test Sample Data'!L$3:L$98)&gt;10,IF(AND(ISNUMBER('Test Sample Data'!L261),'Test Sample Data'!L261&lt;$B$1,'Test Sample Data'!L261&gt;0),'Test Sample Data'!L261,$B$1),"")</f>
        <v/>
      </c>
      <c r="M262" s="15" t="str">
        <f>IF(SUM('Test Sample Data'!M$3:M$98)&gt;10,IF(AND(ISNUMBER('Test Sample Data'!M261),'Test Sample Data'!M261&lt;$B$1,'Test Sample Data'!M261&gt;0),'Test Sample Data'!M261,$B$1),"")</f>
        <v/>
      </c>
      <c r="N262" s="15" t="str">
        <f>'Gene Table'!D261</f>
        <v>NM_005034</v>
      </c>
      <c r="O262" s="14" t="s">
        <v>273</v>
      </c>
      <c r="P262" s="15" t="str">
        <f>IF(SUM('Control Sample Data'!D$3:D$98)&gt;10,IF(AND(ISNUMBER('Control Sample Data'!D261),'Control Sample Data'!D261&lt;$B$1,'Control Sample Data'!D261&gt;0),'Control Sample Data'!D261,$B$1),"")</f>
        <v/>
      </c>
      <c r="Q262" s="15" t="str">
        <f>IF(SUM('Control Sample Data'!E$3:E$98)&gt;10,IF(AND(ISNUMBER('Control Sample Data'!E261),'Control Sample Data'!E261&lt;$B$1,'Control Sample Data'!E261&gt;0),'Control Sample Data'!E261,$B$1),"")</f>
        <v/>
      </c>
      <c r="R262" s="15" t="str">
        <f>IF(SUM('Control Sample Data'!F$3:F$98)&gt;10,IF(AND(ISNUMBER('Control Sample Data'!F261),'Control Sample Data'!F261&lt;$B$1,'Control Sample Data'!F261&gt;0),'Control Sample Data'!F261,$B$1),"")</f>
        <v/>
      </c>
      <c r="S262" s="15" t="str">
        <f>IF(SUM('Control Sample Data'!G$3:G$98)&gt;10,IF(AND(ISNUMBER('Control Sample Data'!G261),'Control Sample Data'!G261&lt;$B$1,'Control Sample Data'!G261&gt;0),'Control Sample Data'!G261,$B$1),"")</f>
        <v/>
      </c>
      <c r="T262" s="15" t="str">
        <f>IF(SUM('Control Sample Data'!H$3:H$98)&gt;10,IF(AND(ISNUMBER('Control Sample Data'!H261),'Control Sample Data'!H261&lt;$B$1,'Control Sample Data'!H261&gt;0),'Control Sample Data'!H261,$B$1),"")</f>
        <v/>
      </c>
      <c r="U262" s="15" t="str">
        <f>IF(SUM('Control Sample Data'!I$3:I$98)&gt;10,IF(AND(ISNUMBER('Control Sample Data'!I261),'Control Sample Data'!I261&lt;$B$1,'Control Sample Data'!I261&gt;0),'Control Sample Data'!I261,$B$1),"")</f>
        <v/>
      </c>
      <c r="V262" s="15" t="str">
        <f>IF(SUM('Control Sample Data'!J$3:J$98)&gt;10,IF(AND(ISNUMBER('Control Sample Data'!J261),'Control Sample Data'!J261&lt;$B$1,'Control Sample Data'!J261&gt;0),'Control Sample Data'!J261,$B$1),"")</f>
        <v/>
      </c>
      <c r="W262" s="15" t="str">
        <f>IF(SUM('Control Sample Data'!K$3:K$98)&gt;10,IF(AND(ISNUMBER('Control Sample Data'!K261),'Control Sample Data'!K261&lt;$B$1,'Control Sample Data'!K261&gt;0),'Control Sample Data'!K261,$B$1),"")</f>
        <v/>
      </c>
      <c r="X262" s="15" t="str">
        <f>IF(SUM('Control Sample Data'!L$3:L$98)&gt;10,IF(AND(ISNUMBER('Control Sample Data'!L261),'Control Sample Data'!L261&lt;$B$1,'Control Sample Data'!L261&gt;0),'Control Sample Data'!L261,$B$1),"")</f>
        <v/>
      </c>
      <c r="Y262" s="15" t="str">
        <f>IF(SUM('Control Sample Data'!M$3:M$98)&gt;10,IF(AND(ISNUMBER('Control Sample Data'!M261),'Control Sample Data'!M261&lt;$B$1,'Control Sample Data'!M261&gt;0),'Control Sample Data'!M261,$B$1),"")</f>
        <v/>
      </c>
      <c r="AT262" s="34" t="str">
        <f t="shared" si="236"/>
        <v/>
      </c>
      <c r="AU262" s="34" t="str">
        <f t="shared" si="237"/>
        <v/>
      </c>
      <c r="AV262" s="34" t="str">
        <f t="shared" si="238"/>
        <v/>
      </c>
      <c r="AW262" s="34" t="str">
        <f t="shared" si="239"/>
        <v/>
      </c>
      <c r="AX262" s="34" t="str">
        <f t="shared" si="240"/>
        <v/>
      </c>
      <c r="AY262" s="34" t="str">
        <f t="shared" si="241"/>
        <v/>
      </c>
      <c r="AZ262" s="34" t="str">
        <f t="shared" si="242"/>
        <v/>
      </c>
      <c r="BA262" s="34" t="str">
        <f t="shared" si="243"/>
        <v/>
      </c>
      <c r="BB262" s="34" t="str">
        <f t="shared" si="244"/>
        <v/>
      </c>
      <c r="BC262" s="34" t="str">
        <f t="shared" si="245"/>
        <v/>
      </c>
      <c r="BD262" s="34" t="str">
        <f t="shared" si="246"/>
        <v/>
      </c>
      <c r="BE262" s="34" t="str">
        <f t="shared" si="247"/>
        <v/>
      </c>
      <c r="BF262" s="34" t="str">
        <f t="shared" si="248"/>
        <v/>
      </c>
      <c r="BG262" s="34" t="str">
        <f t="shared" si="249"/>
        <v/>
      </c>
      <c r="BH262" s="34" t="str">
        <f t="shared" si="250"/>
        <v/>
      </c>
      <c r="BI262" s="34" t="str">
        <f t="shared" si="251"/>
        <v/>
      </c>
      <c r="BJ262" s="34" t="str">
        <f t="shared" si="252"/>
        <v/>
      </c>
      <c r="BK262" s="34" t="str">
        <f t="shared" si="253"/>
        <v/>
      </c>
      <c r="BL262" s="34" t="str">
        <f t="shared" si="254"/>
        <v/>
      </c>
      <c r="BM262" s="34" t="str">
        <f t="shared" si="255"/>
        <v/>
      </c>
      <c r="BN262" s="36" t="e">
        <f t="shared" si="234"/>
        <v>#DIV/0!</v>
      </c>
      <c r="BO262" s="36" t="e">
        <f t="shared" si="235"/>
        <v>#DIV/0!</v>
      </c>
      <c r="BP262" s="37" t="str">
        <f t="shared" si="256"/>
        <v/>
      </c>
      <c r="BQ262" s="37" t="str">
        <f t="shared" si="257"/>
        <v/>
      </c>
      <c r="BR262" s="37" t="str">
        <f t="shared" si="258"/>
        <v/>
      </c>
      <c r="BS262" s="37" t="str">
        <f t="shared" si="259"/>
        <v/>
      </c>
      <c r="BT262" s="37" t="str">
        <f t="shared" si="260"/>
        <v/>
      </c>
      <c r="BU262" s="37" t="str">
        <f t="shared" si="261"/>
        <v/>
      </c>
      <c r="BV262" s="37" t="str">
        <f t="shared" si="262"/>
        <v/>
      </c>
      <c r="BW262" s="37" t="str">
        <f t="shared" si="263"/>
        <v/>
      </c>
      <c r="BX262" s="37" t="str">
        <f t="shared" si="264"/>
        <v/>
      </c>
      <c r="BY262" s="37" t="str">
        <f t="shared" si="265"/>
        <v/>
      </c>
      <c r="BZ262" s="37" t="str">
        <f t="shared" si="266"/>
        <v/>
      </c>
      <c r="CA262" s="37" t="str">
        <f t="shared" si="267"/>
        <v/>
      </c>
      <c r="CB262" s="37" t="str">
        <f t="shared" si="268"/>
        <v/>
      </c>
      <c r="CC262" s="37" t="str">
        <f t="shared" si="269"/>
        <v/>
      </c>
      <c r="CD262" s="37" t="str">
        <f t="shared" si="270"/>
        <v/>
      </c>
      <c r="CE262" s="37" t="str">
        <f t="shared" si="271"/>
        <v/>
      </c>
      <c r="CF262" s="37" t="str">
        <f t="shared" si="272"/>
        <v/>
      </c>
      <c r="CG262" s="37" t="str">
        <f t="shared" si="273"/>
        <v/>
      </c>
      <c r="CH262" s="37" t="str">
        <f t="shared" si="274"/>
        <v/>
      </c>
      <c r="CI262" s="37" t="str">
        <f t="shared" si="275"/>
        <v/>
      </c>
    </row>
    <row r="263" spans="1:87">
      <c r="A263" s="16"/>
      <c r="B263" s="14" t="str">
        <f>'Gene Table'!D262</f>
        <v>NM_006234</v>
      </c>
      <c r="C263" s="14" t="s">
        <v>277</v>
      </c>
      <c r="D263" s="15" t="str">
        <f>IF(SUM('Test Sample Data'!D$3:D$98)&gt;10,IF(AND(ISNUMBER('Test Sample Data'!D262),'Test Sample Data'!D262&lt;$B$1,'Test Sample Data'!D262&gt;0),'Test Sample Data'!D262,$B$1),"")</f>
        <v/>
      </c>
      <c r="E263" s="15" t="str">
        <f>IF(SUM('Test Sample Data'!E$3:E$98)&gt;10,IF(AND(ISNUMBER('Test Sample Data'!E262),'Test Sample Data'!E262&lt;$B$1,'Test Sample Data'!E262&gt;0),'Test Sample Data'!E262,$B$1),"")</f>
        <v/>
      </c>
      <c r="F263" s="15" t="str">
        <f>IF(SUM('Test Sample Data'!F$3:F$98)&gt;10,IF(AND(ISNUMBER('Test Sample Data'!F262),'Test Sample Data'!F262&lt;$B$1,'Test Sample Data'!F262&gt;0),'Test Sample Data'!F262,$B$1),"")</f>
        <v/>
      </c>
      <c r="G263" s="15" t="str">
        <f>IF(SUM('Test Sample Data'!G$3:G$98)&gt;10,IF(AND(ISNUMBER('Test Sample Data'!G262),'Test Sample Data'!G262&lt;$B$1,'Test Sample Data'!G262&gt;0),'Test Sample Data'!G262,$B$1),"")</f>
        <v/>
      </c>
      <c r="H263" s="15" t="str">
        <f>IF(SUM('Test Sample Data'!H$3:H$98)&gt;10,IF(AND(ISNUMBER('Test Sample Data'!H262),'Test Sample Data'!H262&lt;$B$1,'Test Sample Data'!H262&gt;0),'Test Sample Data'!H262,$B$1),"")</f>
        <v/>
      </c>
      <c r="I263" s="15" t="str">
        <f>IF(SUM('Test Sample Data'!I$3:I$98)&gt;10,IF(AND(ISNUMBER('Test Sample Data'!I262),'Test Sample Data'!I262&lt;$B$1,'Test Sample Data'!I262&gt;0),'Test Sample Data'!I262,$B$1),"")</f>
        <v/>
      </c>
      <c r="J263" s="15" t="str">
        <f>IF(SUM('Test Sample Data'!J$3:J$98)&gt;10,IF(AND(ISNUMBER('Test Sample Data'!J262),'Test Sample Data'!J262&lt;$B$1,'Test Sample Data'!J262&gt;0),'Test Sample Data'!J262,$B$1),"")</f>
        <v/>
      </c>
      <c r="K263" s="15" t="str">
        <f>IF(SUM('Test Sample Data'!K$3:K$98)&gt;10,IF(AND(ISNUMBER('Test Sample Data'!K262),'Test Sample Data'!K262&lt;$B$1,'Test Sample Data'!K262&gt;0),'Test Sample Data'!K262,$B$1),"")</f>
        <v/>
      </c>
      <c r="L263" s="15" t="str">
        <f>IF(SUM('Test Sample Data'!L$3:L$98)&gt;10,IF(AND(ISNUMBER('Test Sample Data'!L262),'Test Sample Data'!L262&lt;$B$1,'Test Sample Data'!L262&gt;0),'Test Sample Data'!L262,$B$1),"")</f>
        <v/>
      </c>
      <c r="M263" s="15" t="str">
        <f>IF(SUM('Test Sample Data'!M$3:M$98)&gt;10,IF(AND(ISNUMBER('Test Sample Data'!M262),'Test Sample Data'!M262&lt;$B$1,'Test Sample Data'!M262&gt;0),'Test Sample Data'!M262,$B$1),"")</f>
        <v/>
      </c>
      <c r="N263" s="15" t="str">
        <f>'Gene Table'!D262</f>
        <v>NM_006234</v>
      </c>
      <c r="O263" s="14" t="s">
        <v>277</v>
      </c>
      <c r="P263" s="15" t="str">
        <f>IF(SUM('Control Sample Data'!D$3:D$98)&gt;10,IF(AND(ISNUMBER('Control Sample Data'!D262),'Control Sample Data'!D262&lt;$B$1,'Control Sample Data'!D262&gt;0),'Control Sample Data'!D262,$B$1),"")</f>
        <v/>
      </c>
      <c r="Q263" s="15" t="str">
        <f>IF(SUM('Control Sample Data'!E$3:E$98)&gt;10,IF(AND(ISNUMBER('Control Sample Data'!E262),'Control Sample Data'!E262&lt;$B$1,'Control Sample Data'!E262&gt;0),'Control Sample Data'!E262,$B$1),"")</f>
        <v/>
      </c>
      <c r="R263" s="15" t="str">
        <f>IF(SUM('Control Sample Data'!F$3:F$98)&gt;10,IF(AND(ISNUMBER('Control Sample Data'!F262),'Control Sample Data'!F262&lt;$B$1,'Control Sample Data'!F262&gt;0),'Control Sample Data'!F262,$B$1),"")</f>
        <v/>
      </c>
      <c r="S263" s="15" t="str">
        <f>IF(SUM('Control Sample Data'!G$3:G$98)&gt;10,IF(AND(ISNUMBER('Control Sample Data'!G262),'Control Sample Data'!G262&lt;$B$1,'Control Sample Data'!G262&gt;0),'Control Sample Data'!G262,$B$1),"")</f>
        <v/>
      </c>
      <c r="T263" s="15" t="str">
        <f>IF(SUM('Control Sample Data'!H$3:H$98)&gt;10,IF(AND(ISNUMBER('Control Sample Data'!H262),'Control Sample Data'!H262&lt;$B$1,'Control Sample Data'!H262&gt;0),'Control Sample Data'!H262,$B$1),"")</f>
        <v/>
      </c>
      <c r="U263" s="15" t="str">
        <f>IF(SUM('Control Sample Data'!I$3:I$98)&gt;10,IF(AND(ISNUMBER('Control Sample Data'!I262),'Control Sample Data'!I262&lt;$B$1,'Control Sample Data'!I262&gt;0),'Control Sample Data'!I262,$B$1),"")</f>
        <v/>
      </c>
      <c r="V263" s="15" t="str">
        <f>IF(SUM('Control Sample Data'!J$3:J$98)&gt;10,IF(AND(ISNUMBER('Control Sample Data'!J262),'Control Sample Data'!J262&lt;$B$1,'Control Sample Data'!J262&gt;0),'Control Sample Data'!J262,$B$1),"")</f>
        <v/>
      </c>
      <c r="W263" s="15" t="str">
        <f>IF(SUM('Control Sample Data'!K$3:K$98)&gt;10,IF(AND(ISNUMBER('Control Sample Data'!K262),'Control Sample Data'!K262&lt;$B$1,'Control Sample Data'!K262&gt;0),'Control Sample Data'!K262,$B$1),"")</f>
        <v/>
      </c>
      <c r="X263" s="15" t="str">
        <f>IF(SUM('Control Sample Data'!L$3:L$98)&gt;10,IF(AND(ISNUMBER('Control Sample Data'!L262),'Control Sample Data'!L262&lt;$B$1,'Control Sample Data'!L262&gt;0),'Control Sample Data'!L262,$B$1),"")</f>
        <v/>
      </c>
      <c r="Y263" s="15" t="str">
        <f>IF(SUM('Control Sample Data'!M$3:M$98)&gt;10,IF(AND(ISNUMBER('Control Sample Data'!M262),'Control Sample Data'!M262&lt;$B$1,'Control Sample Data'!M262&gt;0),'Control Sample Data'!M262,$B$1),"")</f>
        <v/>
      </c>
      <c r="AT263" s="34" t="str">
        <f t="shared" si="236"/>
        <v/>
      </c>
      <c r="AU263" s="34" t="str">
        <f t="shared" si="237"/>
        <v/>
      </c>
      <c r="AV263" s="34" t="str">
        <f t="shared" si="238"/>
        <v/>
      </c>
      <c r="AW263" s="34" t="str">
        <f t="shared" si="239"/>
        <v/>
      </c>
      <c r="AX263" s="34" t="str">
        <f t="shared" si="240"/>
        <v/>
      </c>
      <c r="AY263" s="34" t="str">
        <f t="shared" si="241"/>
        <v/>
      </c>
      <c r="AZ263" s="34" t="str">
        <f t="shared" si="242"/>
        <v/>
      </c>
      <c r="BA263" s="34" t="str">
        <f t="shared" si="243"/>
        <v/>
      </c>
      <c r="BB263" s="34" t="str">
        <f t="shared" si="244"/>
        <v/>
      </c>
      <c r="BC263" s="34" t="str">
        <f t="shared" si="245"/>
        <v/>
      </c>
      <c r="BD263" s="34" t="str">
        <f t="shared" si="246"/>
        <v/>
      </c>
      <c r="BE263" s="34" t="str">
        <f t="shared" si="247"/>
        <v/>
      </c>
      <c r="BF263" s="34" t="str">
        <f t="shared" si="248"/>
        <v/>
      </c>
      <c r="BG263" s="34" t="str">
        <f t="shared" si="249"/>
        <v/>
      </c>
      <c r="BH263" s="34" t="str">
        <f t="shared" si="250"/>
        <v/>
      </c>
      <c r="BI263" s="34" t="str">
        <f t="shared" si="251"/>
        <v/>
      </c>
      <c r="BJ263" s="34" t="str">
        <f t="shared" si="252"/>
        <v/>
      </c>
      <c r="BK263" s="34" t="str">
        <f t="shared" si="253"/>
        <v/>
      </c>
      <c r="BL263" s="34" t="str">
        <f t="shared" si="254"/>
        <v/>
      </c>
      <c r="BM263" s="34" t="str">
        <f t="shared" si="255"/>
        <v/>
      </c>
      <c r="BN263" s="36" t="e">
        <f t="shared" si="234"/>
        <v>#DIV/0!</v>
      </c>
      <c r="BO263" s="36" t="e">
        <f t="shared" si="235"/>
        <v>#DIV/0!</v>
      </c>
      <c r="BP263" s="37" t="str">
        <f t="shared" si="256"/>
        <v/>
      </c>
      <c r="BQ263" s="37" t="str">
        <f t="shared" si="257"/>
        <v/>
      </c>
      <c r="BR263" s="37" t="str">
        <f t="shared" si="258"/>
        <v/>
      </c>
      <c r="BS263" s="37" t="str">
        <f t="shared" si="259"/>
        <v/>
      </c>
      <c r="BT263" s="37" t="str">
        <f t="shared" si="260"/>
        <v/>
      </c>
      <c r="BU263" s="37" t="str">
        <f t="shared" si="261"/>
        <v/>
      </c>
      <c r="BV263" s="37" t="str">
        <f t="shared" si="262"/>
        <v/>
      </c>
      <c r="BW263" s="37" t="str">
        <f t="shared" si="263"/>
        <v/>
      </c>
      <c r="BX263" s="37" t="str">
        <f t="shared" si="264"/>
        <v/>
      </c>
      <c r="BY263" s="37" t="str">
        <f t="shared" si="265"/>
        <v/>
      </c>
      <c r="BZ263" s="37" t="str">
        <f t="shared" si="266"/>
        <v/>
      </c>
      <c r="CA263" s="37" t="str">
        <f t="shared" si="267"/>
        <v/>
      </c>
      <c r="CB263" s="37" t="str">
        <f t="shared" si="268"/>
        <v/>
      </c>
      <c r="CC263" s="37" t="str">
        <f t="shared" si="269"/>
        <v/>
      </c>
      <c r="CD263" s="37" t="str">
        <f t="shared" si="270"/>
        <v/>
      </c>
      <c r="CE263" s="37" t="str">
        <f t="shared" si="271"/>
        <v/>
      </c>
      <c r="CF263" s="37" t="str">
        <f t="shared" si="272"/>
        <v/>
      </c>
      <c r="CG263" s="37" t="str">
        <f t="shared" si="273"/>
        <v/>
      </c>
      <c r="CH263" s="37" t="str">
        <f t="shared" si="274"/>
        <v/>
      </c>
      <c r="CI263" s="37" t="str">
        <f t="shared" si="275"/>
        <v/>
      </c>
    </row>
    <row r="264" spans="1:87">
      <c r="A264" s="16"/>
      <c r="B264" s="14" t="str">
        <f>'Gene Table'!D263</f>
        <v>NM_021974</v>
      </c>
      <c r="C264" s="14" t="s">
        <v>281</v>
      </c>
      <c r="D264" s="15" t="str">
        <f>IF(SUM('Test Sample Data'!D$3:D$98)&gt;10,IF(AND(ISNUMBER('Test Sample Data'!D263),'Test Sample Data'!D263&lt;$B$1,'Test Sample Data'!D263&gt;0),'Test Sample Data'!D263,$B$1),"")</f>
        <v/>
      </c>
      <c r="E264" s="15" t="str">
        <f>IF(SUM('Test Sample Data'!E$3:E$98)&gt;10,IF(AND(ISNUMBER('Test Sample Data'!E263),'Test Sample Data'!E263&lt;$B$1,'Test Sample Data'!E263&gt;0),'Test Sample Data'!E263,$B$1),"")</f>
        <v/>
      </c>
      <c r="F264" s="15" t="str">
        <f>IF(SUM('Test Sample Data'!F$3:F$98)&gt;10,IF(AND(ISNUMBER('Test Sample Data'!F263),'Test Sample Data'!F263&lt;$B$1,'Test Sample Data'!F263&gt;0),'Test Sample Data'!F263,$B$1),"")</f>
        <v/>
      </c>
      <c r="G264" s="15" t="str">
        <f>IF(SUM('Test Sample Data'!G$3:G$98)&gt;10,IF(AND(ISNUMBER('Test Sample Data'!G263),'Test Sample Data'!G263&lt;$B$1,'Test Sample Data'!G263&gt;0),'Test Sample Data'!G263,$B$1),"")</f>
        <v/>
      </c>
      <c r="H264" s="15" t="str">
        <f>IF(SUM('Test Sample Data'!H$3:H$98)&gt;10,IF(AND(ISNUMBER('Test Sample Data'!H263),'Test Sample Data'!H263&lt;$B$1,'Test Sample Data'!H263&gt;0),'Test Sample Data'!H263,$B$1),"")</f>
        <v/>
      </c>
      <c r="I264" s="15" t="str">
        <f>IF(SUM('Test Sample Data'!I$3:I$98)&gt;10,IF(AND(ISNUMBER('Test Sample Data'!I263),'Test Sample Data'!I263&lt;$B$1,'Test Sample Data'!I263&gt;0),'Test Sample Data'!I263,$B$1),"")</f>
        <v/>
      </c>
      <c r="J264" s="15" t="str">
        <f>IF(SUM('Test Sample Data'!J$3:J$98)&gt;10,IF(AND(ISNUMBER('Test Sample Data'!J263),'Test Sample Data'!J263&lt;$B$1,'Test Sample Data'!J263&gt;0),'Test Sample Data'!J263,$B$1),"")</f>
        <v/>
      </c>
      <c r="K264" s="15" t="str">
        <f>IF(SUM('Test Sample Data'!K$3:K$98)&gt;10,IF(AND(ISNUMBER('Test Sample Data'!K263),'Test Sample Data'!K263&lt;$B$1,'Test Sample Data'!K263&gt;0),'Test Sample Data'!K263,$B$1),"")</f>
        <v/>
      </c>
      <c r="L264" s="15" t="str">
        <f>IF(SUM('Test Sample Data'!L$3:L$98)&gt;10,IF(AND(ISNUMBER('Test Sample Data'!L263),'Test Sample Data'!L263&lt;$B$1,'Test Sample Data'!L263&gt;0),'Test Sample Data'!L263,$B$1),"")</f>
        <v/>
      </c>
      <c r="M264" s="15" t="str">
        <f>IF(SUM('Test Sample Data'!M$3:M$98)&gt;10,IF(AND(ISNUMBER('Test Sample Data'!M263),'Test Sample Data'!M263&lt;$B$1,'Test Sample Data'!M263&gt;0),'Test Sample Data'!M263,$B$1),"")</f>
        <v/>
      </c>
      <c r="N264" s="15" t="str">
        <f>'Gene Table'!D263</f>
        <v>NM_021974</v>
      </c>
      <c r="O264" s="14" t="s">
        <v>281</v>
      </c>
      <c r="P264" s="15" t="str">
        <f>IF(SUM('Control Sample Data'!D$3:D$98)&gt;10,IF(AND(ISNUMBER('Control Sample Data'!D263),'Control Sample Data'!D263&lt;$B$1,'Control Sample Data'!D263&gt;0),'Control Sample Data'!D263,$B$1),"")</f>
        <v/>
      </c>
      <c r="Q264" s="15" t="str">
        <f>IF(SUM('Control Sample Data'!E$3:E$98)&gt;10,IF(AND(ISNUMBER('Control Sample Data'!E263),'Control Sample Data'!E263&lt;$B$1,'Control Sample Data'!E263&gt;0),'Control Sample Data'!E263,$B$1),"")</f>
        <v/>
      </c>
      <c r="R264" s="15" t="str">
        <f>IF(SUM('Control Sample Data'!F$3:F$98)&gt;10,IF(AND(ISNUMBER('Control Sample Data'!F263),'Control Sample Data'!F263&lt;$B$1,'Control Sample Data'!F263&gt;0),'Control Sample Data'!F263,$B$1),"")</f>
        <v/>
      </c>
      <c r="S264" s="15" t="str">
        <f>IF(SUM('Control Sample Data'!G$3:G$98)&gt;10,IF(AND(ISNUMBER('Control Sample Data'!G263),'Control Sample Data'!G263&lt;$B$1,'Control Sample Data'!G263&gt;0),'Control Sample Data'!G263,$B$1),"")</f>
        <v/>
      </c>
      <c r="T264" s="15" t="str">
        <f>IF(SUM('Control Sample Data'!H$3:H$98)&gt;10,IF(AND(ISNUMBER('Control Sample Data'!H263),'Control Sample Data'!H263&lt;$B$1,'Control Sample Data'!H263&gt;0),'Control Sample Data'!H263,$B$1),"")</f>
        <v/>
      </c>
      <c r="U264" s="15" t="str">
        <f>IF(SUM('Control Sample Data'!I$3:I$98)&gt;10,IF(AND(ISNUMBER('Control Sample Data'!I263),'Control Sample Data'!I263&lt;$B$1,'Control Sample Data'!I263&gt;0),'Control Sample Data'!I263,$B$1),"")</f>
        <v/>
      </c>
      <c r="V264" s="15" t="str">
        <f>IF(SUM('Control Sample Data'!J$3:J$98)&gt;10,IF(AND(ISNUMBER('Control Sample Data'!J263),'Control Sample Data'!J263&lt;$B$1,'Control Sample Data'!J263&gt;0),'Control Sample Data'!J263,$B$1),"")</f>
        <v/>
      </c>
      <c r="W264" s="15" t="str">
        <f>IF(SUM('Control Sample Data'!K$3:K$98)&gt;10,IF(AND(ISNUMBER('Control Sample Data'!K263),'Control Sample Data'!K263&lt;$B$1,'Control Sample Data'!K263&gt;0),'Control Sample Data'!K263,$B$1),"")</f>
        <v/>
      </c>
      <c r="X264" s="15" t="str">
        <f>IF(SUM('Control Sample Data'!L$3:L$98)&gt;10,IF(AND(ISNUMBER('Control Sample Data'!L263),'Control Sample Data'!L263&lt;$B$1,'Control Sample Data'!L263&gt;0),'Control Sample Data'!L263,$B$1),"")</f>
        <v/>
      </c>
      <c r="Y264" s="15" t="str">
        <f>IF(SUM('Control Sample Data'!M$3:M$98)&gt;10,IF(AND(ISNUMBER('Control Sample Data'!M263),'Control Sample Data'!M263&lt;$B$1,'Control Sample Data'!M263&gt;0),'Control Sample Data'!M263,$B$1),"")</f>
        <v/>
      </c>
      <c r="AT264" s="34" t="str">
        <f t="shared" si="236"/>
        <v/>
      </c>
      <c r="AU264" s="34" t="str">
        <f t="shared" si="237"/>
        <v/>
      </c>
      <c r="AV264" s="34" t="str">
        <f t="shared" si="238"/>
        <v/>
      </c>
      <c r="AW264" s="34" t="str">
        <f t="shared" si="239"/>
        <v/>
      </c>
      <c r="AX264" s="34" t="str">
        <f t="shared" si="240"/>
        <v/>
      </c>
      <c r="AY264" s="34" t="str">
        <f t="shared" si="241"/>
        <v/>
      </c>
      <c r="AZ264" s="34" t="str">
        <f t="shared" si="242"/>
        <v/>
      </c>
      <c r="BA264" s="34" t="str">
        <f t="shared" si="243"/>
        <v/>
      </c>
      <c r="BB264" s="34" t="str">
        <f t="shared" si="244"/>
        <v/>
      </c>
      <c r="BC264" s="34" t="str">
        <f t="shared" si="245"/>
        <v/>
      </c>
      <c r="BD264" s="34" t="str">
        <f t="shared" si="246"/>
        <v/>
      </c>
      <c r="BE264" s="34" t="str">
        <f t="shared" si="247"/>
        <v/>
      </c>
      <c r="BF264" s="34" t="str">
        <f t="shared" si="248"/>
        <v/>
      </c>
      <c r="BG264" s="34" t="str">
        <f t="shared" si="249"/>
        <v/>
      </c>
      <c r="BH264" s="34" t="str">
        <f t="shared" si="250"/>
        <v/>
      </c>
      <c r="BI264" s="34" t="str">
        <f t="shared" si="251"/>
        <v/>
      </c>
      <c r="BJ264" s="34" t="str">
        <f t="shared" si="252"/>
        <v/>
      </c>
      <c r="BK264" s="34" t="str">
        <f t="shared" si="253"/>
        <v/>
      </c>
      <c r="BL264" s="34" t="str">
        <f t="shared" si="254"/>
        <v/>
      </c>
      <c r="BM264" s="34" t="str">
        <f t="shared" si="255"/>
        <v/>
      </c>
      <c r="BN264" s="36" t="e">
        <f t="shared" si="234"/>
        <v>#DIV/0!</v>
      </c>
      <c r="BO264" s="36" t="e">
        <f t="shared" si="235"/>
        <v>#DIV/0!</v>
      </c>
      <c r="BP264" s="37" t="str">
        <f t="shared" si="256"/>
        <v/>
      </c>
      <c r="BQ264" s="37" t="str">
        <f t="shared" si="257"/>
        <v/>
      </c>
      <c r="BR264" s="37" t="str">
        <f t="shared" si="258"/>
        <v/>
      </c>
      <c r="BS264" s="37" t="str">
        <f t="shared" si="259"/>
        <v/>
      </c>
      <c r="BT264" s="37" t="str">
        <f t="shared" si="260"/>
        <v/>
      </c>
      <c r="BU264" s="37" t="str">
        <f t="shared" si="261"/>
        <v/>
      </c>
      <c r="BV264" s="37" t="str">
        <f t="shared" si="262"/>
        <v/>
      </c>
      <c r="BW264" s="37" t="str">
        <f t="shared" si="263"/>
        <v/>
      </c>
      <c r="BX264" s="37" t="str">
        <f t="shared" si="264"/>
        <v/>
      </c>
      <c r="BY264" s="37" t="str">
        <f t="shared" si="265"/>
        <v/>
      </c>
      <c r="BZ264" s="37" t="str">
        <f t="shared" si="266"/>
        <v/>
      </c>
      <c r="CA264" s="37" t="str">
        <f t="shared" si="267"/>
        <v/>
      </c>
      <c r="CB264" s="37" t="str">
        <f t="shared" si="268"/>
        <v/>
      </c>
      <c r="CC264" s="37" t="str">
        <f t="shared" si="269"/>
        <v/>
      </c>
      <c r="CD264" s="37" t="str">
        <f t="shared" si="270"/>
        <v/>
      </c>
      <c r="CE264" s="37" t="str">
        <f t="shared" si="271"/>
        <v/>
      </c>
      <c r="CF264" s="37" t="str">
        <f t="shared" si="272"/>
        <v/>
      </c>
      <c r="CG264" s="37" t="str">
        <f t="shared" si="273"/>
        <v/>
      </c>
      <c r="CH264" s="37" t="str">
        <f t="shared" si="274"/>
        <v/>
      </c>
      <c r="CI264" s="37" t="str">
        <f t="shared" si="275"/>
        <v/>
      </c>
    </row>
    <row r="265" spans="1:87">
      <c r="A265" s="16"/>
      <c r="B265" s="14" t="str">
        <f>'Gene Table'!D264</f>
        <v>NM_002695</v>
      </c>
      <c r="C265" s="14" t="s">
        <v>285</v>
      </c>
      <c r="D265" s="15" t="str">
        <f>IF(SUM('Test Sample Data'!D$3:D$98)&gt;10,IF(AND(ISNUMBER('Test Sample Data'!D264),'Test Sample Data'!D264&lt;$B$1,'Test Sample Data'!D264&gt;0),'Test Sample Data'!D264,$B$1),"")</f>
        <v/>
      </c>
      <c r="E265" s="15" t="str">
        <f>IF(SUM('Test Sample Data'!E$3:E$98)&gt;10,IF(AND(ISNUMBER('Test Sample Data'!E264),'Test Sample Data'!E264&lt;$B$1,'Test Sample Data'!E264&gt;0),'Test Sample Data'!E264,$B$1),"")</f>
        <v/>
      </c>
      <c r="F265" s="15" t="str">
        <f>IF(SUM('Test Sample Data'!F$3:F$98)&gt;10,IF(AND(ISNUMBER('Test Sample Data'!F264),'Test Sample Data'!F264&lt;$B$1,'Test Sample Data'!F264&gt;0),'Test Sample Data'!F264,$B$1),"")</f>
        <v/>
      </c>
      <c r="G265" s="15" t="str">
        <f>IF(SUM('Test Sample Data'!G$3:G$98)&gt;10,IF(AND(ISNUMBER('Test Sample Data'!G264),'Test Sample Data'!G264&lt;$B$1,'Test Sample Data'!G264&gt;0),'Test Sample Data'!G264,$B$1),"")</f>
        <v/>
      </c>
      <c r="H265" s="15" t="str">
        <f>IF(SUM('Test Sample Data'!H$3:H$98)&gt;10,IF(AND(ISNUMBER('Test Sample Data'!H264),'Test Sample Data'!H264&lt;$B$1,'Test Sample Data'!H264&gt;0),'Test Sample Data'!H264,$B$1),"")</f>
        <v/>
      </c>
      <c r="I265" s="15" t="str">
        <f>IF(SUM('Test Sample Data'!I$3:I$98)&gt;10,IF(AND(ISNUMBER('Test Sample Data'!I264),'Test Sample Data'!I264&lt;$B$1,'Test Sample Data'!I264&gt;0),'Test Sample Data'!I264,$B$1),"")</f>
        <v/>
      </c>
      <c r="J265" s="15" t="str">
        <f>IF(SUM('Test Sample Data'!J$3:J$98)&gt;10,IF(AND(ISNUMBER('Test Sample Data'!J264),'Test Sample Data'!J264&lt;$B$1,'Test Sample Data'!J264&gt;0),'Test Sample Data'!J264,$B$1),"")</f>
        <v/>
      </c>
      <c r="K265" s="15" t="str">
        <f>IF(SUM('Test Sample Data'!K$3:K$98)&gt;10,IF(AND(ISNUMBER('Test Sample Data'!K264),'Test Sample Data'!K264&lt;$B$1,'Test Sample Data'!K264&gt;0),'Test Sample Data'!K264,$B$1),"")</f>
        <v/>
      </c>
      <c r="L265" s="15" t="str">
        <f>IF(SUM('Test Sample Data'!L$3:L$98)&gt;10,IF(AND(ISNUMBER('Test Sample Data'!L264),'Test Sample Data'!L264&lt;$B$1,'Test Sample Data'!L264&gt;0),'Test Sample Data'!L264,$B$1),"")</f>
        <v/>
      </c>
      <c r="M265" s="15" t="str">
        <f>IF(SUM('Test Sample Data'!M$3:M$98)&gt;10,IF(AND(ISNUMBER('Test Sample Data'!M264),'Test Sample Data'!M264&lt;$B$1,'Test Sample Data'!M264&gt;0),'Test Sample Data'!M264,$B$1),"")</f>
        <v/>
      </c>
      <c r="N265" s="15" t="str">
        <f>'Gene Table'!D264</f>
        <v>NM_002695</v>
      </c>
      <c r="O265" s="14" t="s">
        <v>285</v>
      </c>
      <c r="P265" s="15" t="str">
        <f>IF(SUM('Control Sample Data'!D$3:D$98)&gt;10,IF(AND(ISNUMBER('Control Sample Data'!D264),'Control Sample Data'!D264&lt;$B$1,'Control Sample Data'!D264&gt;0),'Control Sample Data'!D264,$B$1),"")</f>
        <v/>
      </c>
      <c r="Q265" s="15" t="str">
        <f>IF(SUM('Control Sample Data'!E$3:E$98)&gt;10,IF(AND(ISNUMBER('Control Sample Data'!E264),'Control Sample Data'!E264&lt;$B$1,'Control Sample Data'!E264&gt;0),'Control Sample Data'!E264,$B$1),"")</f>
        <v/>
      </c>
      <c r="R265" s="15" t="str">
        <f>IF(SUM('Control Sample Data'!F$3:F$98)&gt;10,IF(AND(ISNUMBER('Control Sample Data'!F264),'Control Sample Data'!F264&lt;$B$1,'Control Sample Data'!F264&gt;0),'Control Sample Data'!F264,$B$1),"")</f>
        <v/>
      </c>
      <c r="S265" s="15" t="str">
        <f>IF(SUM('Control Sample Data'!G$3:G$98)&gt;10,IF(AND(ISNUMBER('Control Sample Data'!G264),'Control Sample Data'!G264&lt;$B$1,'Control Sample Data'!G264&gt;0),'Control Sample Data'!G264,$B$1),"")</f>
        <v/>
      </c>
      <c r="T265" s="15" t="str">
        <f>IF(SUM('Control Sample Data'!H$3:H$98)&gt;10,IF(AND(ISNUMBER('Control Sample Data'!H264),'Control Sample Data'!H264&lt;$B$1,'Control Sample Data'!H264&gt;0),'Control Sample Data'!H264,$B$1),"")</f>
        <v/>
      </c>
      <c r="U265" s="15" t="str">
        <f>IF(SUM('Control Sample Data'!I$3:I$98)&gt;10,IF(AND(ISNUMBER('Control Sample Data'!I264),'Control Sample Data'!I264&lt;$B$1,'Control Sample Data'!I264&gt;0),'Control Sample Data'!I264,$B$1),"")</f>
        <v/>
      </c>
      <c r="V265" s="15" t="str">
        <f>IF(SUM('Control Sample Data'!J$3:J$98)&gt;10,IF(AND(ISNUMBER('Control Sample Data'!J264),'Control Sample Data'!J264&lt;$B$1,'Control Sample Data'!J264&gt;0),'Control Sample Data'!J264,$B$1),"")</f>
        <v/>
      </c>
      <c r="W265" s="15" t="str">
        <f>IF(SUM('Control Sample Data'!K$3:K$98)&gt;10,IF(AND(ISNUMBER('Control Sample Data'!K264),'Control Sample Data'!K264&lt;$B$1,'Control Sample Data'!K264&gt;0),'Control Sample Data'!K264,$B$1),"")</f>
        <v/>
      </c>
      <c r="X265" s="15" t="str">
        <f>IF(SUM('Control Sample Data'!L$3:L$98)&gt;10,IF(AND(ISNUMBER('Control Sample Data'!L264),'Control Sample Data'!L264&lt;$B$1,'Control Sample Data'!L264&gt;0),'Control Sample Data'!L264,$B$1),"")</f>
        <v/>
      </c>
      <c r="Y265" s="15" t="str">
        <f>IF(SUM('Control Sample Data'!M$3:M$98)&gt;10,IF(AND(ISNUMBER('Control Sample Data'!M264),'Control Sample Data'!M264&lt;$B$1,'Control Sample Data'!M264&gt;0),'Control Sample Data'!M264,$B$1),"")</f>
        <v/>
      </c>
      <c r="AT265" s="34" t="str">
        <f t="shared" si="236"/>
        <v/>
      </c>
      <c r="AU265" s="34" t="str">
        <f t="shared" si="237"/>
        <v/>
      </c>
      <c r="AV265" s="34" t="str">
        <f t="shared" si="238"/>
        <v/>
      </c>
      <c r="AW265" s="34" t="str">
        <f t="shared" si="239"/>
        <v/>
      </c>
      <c r="AX265" s="34" t="str">
        <f t="shared" si="240"/>
        <v/>
      </c>
      <c r="AY265" s="34" t="str">
        <f t="shared" si="241"/>
        <v/>
      </c>
      <c r="AZ265" s="34" t="str">
        <f t="shared" si="242"/>
        <v/>
      </c>
      <c r="BA265" s="34" t="str">
        <f t="shared" si="243"/>
        <v/>
      </c>
      <c r="BB265" s="34" t="str">
        <f t="shared" si="244"/>
        <v/>
      </c>
      <c r="BC265" s="34" t="str">
        <f t="shared" si="245"/>
        <v/>
      </c>
      <c r="BD265" s="34" t="str">
        <f t="shared" si="246"/>
        <v/>
      </c>
      <c r="BE265" s="34" t="str">
        <f t="shared" si="247"/>
        <v/>
      </c>
      <c r="BF265" s="34" t="str">
        <f t="shared" si="248"/>
        <v/>
      </c>
      <c r="BG265" s="34" t="str">
        <f t="shared" si="249"/>
        <v/>
      </c>
      <c r="BH265" s="34" t="str">
        <f t="shared" si="250"/>
        <v/>
      </c>
      <c r="BI265" s="34" t="str">
        <f t="shared" si="251"/>
        <v/>
      </c>
      <c r="BJ265" s="34" t="str">
        <f t="shared" si="252"/>
        <v/>
      </c>
      <c r="BK265" s="34" t="str">
        <f t="shared" si="253"/>
        <v/>
      </c>
      <c r="BL265" s="34" t="str">
        <f t="shared" si="254"/>
        <v/>
      </c>
      <c r="BM265" s="34" t="str">
        <f t="shared" si="255"/>
        <v/>
      </c>
      <c r="BN265" s="36" t="e">
        <f t="shared" si="234"/>
        <v>#DIV/0!</v>
      </c>
      <c r="BO265" s="36" t="e">
        <f t="shared" si="235"/>
        <v>#DIV/0!</v>
      </c>
      <c r="BP265" s="37" t="str">
        <f t="shared" si="256"/>
        <v/>
      </c>
      <c r="BQ265" s="37" t="str">
        <f t="shared" si="257"/>
        <v/>
      </c>
      <c r="BR265" s="37" t="str">
        <f t="shared" si="258"/>
        <v/>
      </c>
      <c r="BS265" s="37" t="str">
        <f t="shared" si="259"/>
        <v/>
      </c>
      <c r="BT265" s="37" t="str">
        <f t="shared" si="260"/>
        <v/>
      </c>
      <c r="BU265" s="37" t="str">
        <f t="shared" si="261"/>
        <v/>
      </c>
      <c r="BV265" s="37" t="str">
        <f t="shared" si="262"/>
        <v/>
      </c>
      <c r="BW265" s="37" t="str">
        <f t="shared" si="263"/>
        <v/>
      </c>
      <c r="BX265" s="37" t="str">
        <f t="shared" si="264"/>
        <v/>
      </c>
      <c r="BY265" s="37" t="str">
        <f t="shared" si="265"/>
        <v/>
      </c>
      <c r="BZ265" s="37" t="str">
        <f t="shared" si="266"/>
        <v/>
      </c>
      <c r="CA265" s="37" t="str">
        <f t="shared" si="267"/>
        <v/>
      </c>
      <c r="CB265" s="37" t="str">
        <f t="shared" si="268"/>
        <v/>
      </c>
      <c r="CC265" s="37" t="str">
        <f t="shared" si="269"/>
        <v/>
      </c>
      <c r="CD265" s="37" t="str">
        <f t="shared" si="270"/>
        <v/>
      </c>
      <c r="CE265" s="37" t="str">
        <f t="shared" si="271"/>
        <v/>
      </c>
      <c r="CF265" s="37" t="str">
        <f t="shared" si="272"/>
        <v/>
      </c>
      <c r="CG265" s="37" t="str">
        <f t="shared" si="273"/>
        <v/>
      </c>
      <c r="CH265" s="37" t="str">
        <f t="shared" si="274"/>
        <v/>
      </c>
      <c r="CI265" s="37" t="str">
        <f t="shared" si="275"/>
        <v/>
      </c>
    </row>
    <row r="266" spans="1:87">
      <c r="A266" s="16"/>
      <c r="B266" s="14" t="str">
        <f>'Gene Table'!D265</f>
        <v>NM_004805</v>
      </c>
      <c r="C266" s="14" t="s">
        <v>289</v>
      </c>
      <c r="D266" s="15" t="str">
        <f>IF(SUM('Test Sample Data'!D$3:D$98)&gt;10,IF(AND(ISNUMBER('Test Sample Data'!D265),'Test Sample Data'!D265&lt;$B$1,'Test Sample Data'!D265&gt;0),'Test Sample Data'!D265,$B$1),"")</f>
        <v/>
      </c>
      <c r="E266" s="15" t="str">
        <f>IF(SUM('Test Sample Data'!E$3:E$98)&gt;10,IF(AND(ISNUMBER('Test Sample Data'!E265),'Test Sample Data'!E265&lt;$B$1,'Test Sample Data'!E265&gt;0),'Test Sample Data'!E265,$B$1),"")</f>
        <v/>
      </c>
      <c r="F266" s="15" t="str">
        <f>IF(SUM('Test Sample Data'!F$3:F$98)&gt;10,IF(AND(ISNUMBER('Test Sample Data'!F265),'Test Sample Data'!F265&lt;$B$1,'Test Sample Data'!F265&gt;0),'Test Sample Data'!F265,$B$1),"")</f>
        <v/>
      </c>
      <c r="G266" s="15" t="str">
        <f>IF(SUM('Test Sample Data'!G$3:G$98)&gt;10,IF(AND(ISNUMBER('Test Sample Data'!G265),'Test Sample Data'!G265&lt;$B$1,'Test Sample Data'!G265&gt;0),'Test Sample Data'!G265,$B$1),"")</f>
        <v/>
      </c>
      <c r="H266" s="15" t="str">
        <f>IF(SUM('Test Sample Data'!H$3:H$98)&gt;10,IF(AND(ISNUMBER('Test Sample Data'!H265),'Test Sample Data'!H265&lt;$B$1,'Test Sample Data'!H265&gt;0),'Test Sample Data'!H265,$B$1),"")</f>
        <v/>
      </c>
      <c r="I266" s="15" t="str">
        <f>IF(SUM('Test Sample Data'!I$3:I$98)&gt;10,IF(AND(ISNUMBER('Test Sample Data'!I265),'Test Sample Data'!I265&lt;$B$1,'Test Sample Data'!I265&gt;0),'Test Sample Data'!I265,$B$1),"")</f>
        <v/>
      </c>
      <c r="J266" s="15" t="str">
        <f>IF(SUM('Test Sample Data'!J$3:J$98)&gt;10,IF(AND(ISNUMBER('Test Sample Data'!J265),'Test Sample Data'!J265&lt;$B$1,'Test Sample Data'!J265&gt;0),'Test Sample Data'!J265,$B$1),"")</f>
        <v/>
      </c>
      <c r="K266" s="15" t="str">
        <f>IF(SUM('Test Sample Data'!K$3:K$98)&gt;10,IF(AND(ISNUMBER('Test Sample Data'!K265),'Test Sample Data'!K265&lt;$B$1,'Test Sample Data'!K265&gt;0),'Test Sample Data'!K265,$B$1),"")</f>
        <v/>
      </c>
      <c r="L266" s="15" t="str">
        <f>IF(SUM('Test Sample Data'!L$3:L$98)&gt;10,IF(AND(ISNUMBER('Test Sample Data'!L265),'Test Sample Data'!L265&lt;$B$1,'Test Sample Data'!L265&gt;0),'Test Sample Data'!L265,$B$1),"")</f>
        <v/>
      </c>
      <c r="M266" s="15" t="str">
        <f>IF(SUM('Test Sample Data'!M$3:M$98)&gt;10,IF(AND(ISNUMBER('Test Sample Data'!M265),'Test Sample Data'!M265&lt;$B$1,'Test Sample Data'!M265&gt;0),'Test Sample Data'!M265,$B$1),"")</f>
        <v/>
      </c>
      <c r="N266" s="15" t="str">
        <f>'Gene Table'!D265</f>
        <v>NM_004805</v>
      </c>
      <c r="O266" s="14" t="s">
        <v>289</v>
      </c>
      <c r="P266" s="15" t="str">
        <f>IF(SUM('Control Sample Data'!D$3:D$98)&gt;10,IF(AND(ISNUMBER('Control Sample Data'!D265),'Control Sample Data'!D265&lt;$B$1,'Control Sample Data'!D265&gt;0),'Control Sample Data'!D265,$B$1),"")</f>
        <v/>
      </c>
      <c r="Q266" s="15" t="str">
        <f>IF(SUM('Control Sample Data'!E$3:E$98)&gt;10,IF(AND(ISNUMBER('Control Sample Data'!E265),'Control Sample Data'!E265&lt;$B$1,'Control Sample Data'!E265&gt;0),'Control Sample Data'!E265,$B$1),"")</f>
        <v/>
      </c>
      <c r="R266" s="15" t="str">
        <f>IF(SUM('Control Sample Data'!F$3:F$98)&gt;10,IF(AND(ISNUMBER('Control Sample Data'!F265),'Control Sample Data'!F265&lt;$B$1,'Control Sample Data'!F265&gt;0),'Control Sample Data'!F265,$B$1),"")</f>
        <v/>
      </c>
      <c r="S266" s="15" t="str">
        <f>IF(SUM('Control Sample Data'!G$3:G$98)&gt;10,IF(AND(ISNUMBER('Control Sample Data'!G265),'Control Sample Data'!G265&lt;$B$1,'Control Sample Data'!G265&gt;0),'Control Sample Data'!G265,$B$1),"")</f>
        <v/>
      </c>
      <c r="T266" s="15" t="str">
        <f>IF(SUM('Control Sample Data'!H$3:H$98)&gt;10,IF(AND(ISNUMBER('Control Sample Data'!H265),'Control Sample Data'!H265&lt;$B$1,'Control Sample Data'!H265&gt;0),'Control Sample Data'!H265,$B$1),"")</f>
        <v/>
      </c>
      <c r="U266" s="15" t="str">
        <f>IF(SUM('Control Sample Data'!I$3:I$98)&gt;10,IF(AND(ISNUMBER('Control Sample Data'!I265),'Control Sample Data'!I265&lt;$B$1,'Control Sample Data'!I265&gt;0),'Control Sample Data'!I265,$B$1),"")</f>
        <v/>
      </c>
      <c r="V266" s="15" t="str">
        <f>IF(SUM('Control Sample Data'!J$3:J$98)&gt;10,IF(AND(ISNUMBER('Control Sample Data'!J265),'Control Sample Data'!J265&lt;$B$1,'Control Sample Data'!J265&gt;0),'Control Sample Data'!J265,$B$1),"")</f>
        <v/>
      </c>
      <c r="W266" s="15" t="str">
        <f>IF(SUM('Control Sample Data'!K$3:K$98)&gt;10,IF(AND(ISNUMBER('Control Sample Data'!K265),'Control Sample Data'!K265&lt;$B$1,'Control Sample Data'!K265&gt;0),'Control Sample Data'!K265,$B$1),"")</f>
        <v/>
      </c>
      <c r="X266" s="15" t="str">
        <f>IF(SUM('Control Sample Data'!L$3:L$98)&gt;10,IF(AND(ISNUMBER('Control Sample Data'!L265),'Control Sample Data'!L265&lt;$B$1,'Control Sample Data'!L265&gt;0),'Control Sample Data'!L265,$B$1),"")</f>
        <v/>
      </c>
      <c r="Y266" s="15" t="str">
        <f>IF(SUM('Control Sample Data'!M$3:M$98)&gt;10,IF(AND(ISNUMBER('Control Sample Data'!M265),'Control Sample Data'!M265&lt;$B$1,'Control Sample Data'!M265&gt;0),'Control Sample Data'!M265,$B$1),"")</f>
        <v/>
      </c>
      <c r="AT266" s="34" t="str">
        <f t="shared" si="236"/>
        <v/>
      </c>
      <c r="AU266" s="34" t="str">
        <f t="shared" si="237"/>
        <v/>
      </c>
      <c r="AV266" s="34" t="str">
        <f t="shared" si="238"/>
        <v/>
      </c>
      <c r="AW266" s="34" t="str">
        <f t="shared" si="239"/>
        <v/>
      </c>
      <c r="AX266" s="34" t="str">
        <f t="shared" si="240"/>
        <v/>
      </c>
      <c r="AY266" s="34" t="str">
        <f t="shared" si="241"/>
        <v/>
      </c>
      <c r="AZ266" s="34" t="str">
        <f t="shared" si="242"/>
        <v/>
      </c>
      <c r="BA266" s="34" t="str">
        <f t="shared" si="243"/>
        <v/>
      </c>
      <c r="BB266" s="34" t="str">
        <f t="shared" si="244"/>
        <v/>
      </c>
      <c r="BC266" s="34" t="str">
        <f t="shared" si="245"/>
        <v/>
      </c>
      <c r="BD266" s="34" t="str">
        <f t="shared" si="246"/>
        <v/>
      </c>
      <c r="BE266" s="34" t="str">
        <f t="shared" si="247"/>
        <v/>
      </c>
      <c r="BF266" s="34" t="str">
        <f t="shared" si="248"/>
        <v/>
      </c>
      <c r="BG266" s="34" t="str">
        <f t="shared" si="249"/>
        <v/>
      </c>
      <c r="BH266" s="34" t="str">
        <f t="shared" si="250"/>
        <v/>
      </c>
      <c r="BI266" s="34" t="str">
        <f t="shared" si="251"/>
        <v/>
      </c>
      <c r="BJ266" s="34" t="str">
        <f t="shared" si="252"/>
        <v/>
      </c>
      <c r="BK266" s="34" t="str">
        <f t="shared" si="253"/>
        <v/>
      </c>
      <c r="BL266" s="34" t="str">
        <f t="shared" si="254"/>
        <v/>
      </c>
      <c r="BM266" s="34" t="str">
        <f t="shared" si="255"/>
        <v/>
      </c>
      <c r="BN266" s="36" t="e">
        <f t="shared" si="234"/>
        <v>#DIV/0!</v>
      </c>
      <c r="BO266" s="36" t="e">
        <f t="shared" si="235"/>
        <v>#DIV/0!</v>
      </c>
      <c r="BP266" s="37" t="str">
        <f t="shared" si="256"/>
        <v/>
      </c>
      <c r="BQ266" s="37" t="str">
        <f t="shared" si="257"/>
        <v/>
      </c>
      <c r="BR266" s="37" t="str">
        <f t="shared" si="258"/>
        <v/>
      </c>
      <c r="BS266" s="37" t="str">
        <f t="shared" si="259"/>
        <v/>
      </c>
      <c r="BT266" s="37" t="str">
        <f t="shared" si="260"/>
        <v/>
      </c>
      <c r="BU266" s="37" t="str">
        <f t="shared" si="261"/>
        <v/>
      </c>
      <c r="BV266" s="37" t="str">
        <f t="shared" si="262"/>
        <v/>
      </c>
      <c r="BW266" s="37" t="str">
        <f t="shared" si="263"/>
        <v/>
      </c>
      <c r="BX266" s="37" t="str">
        <f t="shared" si="264"/>
        <v/>
      </c>
      <c r="BY266" s="37" t="str">
        <f t="shared" si="265"/>
        <v/>
      </c>
      <c r="BZ266" s="37" t="str">
        <f t="shared" si="266"/>
        <v/>
      </c>
      <c r="CA266" s="37" t="str">
        <f t="shared" si="267"/>
        <v/>
      </c>
      <c r="CB266" s="37" t="str">
        <f t="shared" si="268"/>
        <v/>
      </c>
      <c r="CC266" s="37" t="str">
        <f t="shared" si="269"/>
        <v/>
      </c>
      <c r="CD266" s="37" t="str">
        <f t="shared" si="270"/>
        <v/>
      </c>
      <c r="CE266" s="37" t="str">
        <f t="shared" si="271"/>
        <v/>
      </c>
      <c r="CF266" s="37" t="str">
        <f t="shared" si="272"/>
        <v/>
      </c>
      <c r="CG266" s="37" t="str">
        <f t="shared" si="273"/>
        <v/>
      </c>
      <c r="CH266" s="37" t="str">
        <f t="shared" si="274"/>
        <v/>
      </c>
      <c r="CI266" s="37" t="str">
        <f t="shared" si="275"/>
        <v/>
      </c>
    </row>
    <row r="267" spans="1:87">
      <c r="A267" s="16"/>
      <c r="B267" s="14" t="str">
        <f>'Gene Table'!D266</f>
        <v>NM_032940</v>
      </c>
      <c r="C267" s="14" t="s">
        <v>293</v>
      </c>
      <c r="D267" s="15" t="str">
        <f>IF(SUM('Test Sample Data'!D$3:D$98)&gt;10,IF(AND(ISNUMBER('Test Sample Data'!D266),'Test Sample Data'!D266&lt;$B$1,'Test Sample Data'!D266&gt;0),'Test Sample Data'!D266,$B$1),"")</f>
        <v/>
      </c>
      <c r="E267" s="15" t="str">
        <f>IF(SUM('Test Sample Data'!E$3:E$98)&gt;10,IF(AND(ISNUMBER('Test Sample Data'!E266),'Test Sample Data'!E266&lt;$B$1,'Test Sample Data'!E266&gt;0),'Test Sample Data'!E266,$B$1),"")</f>
        <v/>
      </c>
      <c r="F267" s="15" t="str">
        <f>IF(SUM('Test Sample Data'!F$3:F$98)&gt;10,IF(AND(ISNUMBER('Test Sample Data'!F266),'Test Sample Data'!F266&lt;$B$1,'Test Sample Data'!F266&gt;0),'Test Sample Data'!F266,$B$1),"")</f>
        <v/>
      </c>
      <c r="G267" s="15" t="str">
        <f>IF(SUM('Test Sample Data'!G$3:G$98)&gt;10,IF(AND(ISNUMBER('Test Sample Data'!G266),'Test Sample Data'!G266&lt;$B$1,'Test Sample Data'!G266&gt;0),'Test Sample Data'!G266,$B$1),"")</f>
        <v/>
      </c>
      <c r="H267" s="15" t="str">
        <f>IF(SUM('Test Sample Data'!H$3:H$98)&gt;10,IF(AND(ISNUMBER('Test Sample Data'!H266),'Test Sample Data'!H266&lt;$B$1,'Test Sample Data'!H266&gt;0),'Test Sample Data'!H266,$B$1),"")</f>
        <v/>
      </c>
      <c r="I267" s="15" t="str">
        <f>IF(SUM('Test Sample Data'!I$3:I$98)&gt;10,IF(AND(ISNUMBER('Test Sample Data'!I266),'Test Sample Data'!I266&lt;$B$1,'Test Sample Data'!I266&gt;0),'Test Sample Data'!I266,$B$1),"")</f>
        <v/>
      </c>
      <c r="J267" s="15" t="str">
        <f>IF(SUM('Test Sample Data'!J$3:J$98)&gt;10,IF(AND(ISNUMBER('Test Sample Data'!J266),'Test Sample Data'!J266&lt;$B$1,'Test Sample Data'!J266&gt;0),'Test Sample Data'!J266,$B$1),"")</f>
        <v/>
      </c>
      <c r="K267" s="15" t="str">
        <f>IF(SUM('Test Sample Data'!K$3:K$98)&gt;10,IF(AND(ISNUMBER('Test Sample Data'!K266),'Test Sample Data'!K266&lt;$B$1,'Test Sample Data'!K266&gt;0),'Test Sample Data'!K266,$B$1),"")</f>
        <v/>
      </c>
      <c r="L267" s="15" t="str">
        <f>IF(SUM('Test Sample Data'!L$3:L$98)&gt;10,IF(AND(ISNUMBER('Test Sample Data'!L266),'Test Sample Data'!L266&lt;$B$1,'Test Sample Data'!L266&gt;0),'Test Sample Data'!L266,$B$1),"")</f>
        <v/>
      </c>
      <c r="M267" s="15" t="str">
        <f>IF(SUM('Test Sample Data'!M$3:M$98)&gt;10,IF(AND(ISNUMBER('Test Sample Data'!M266),'Test Sample Data'!M266&lt;$B$1,'Test Sample Data'!M266&gt;0),'Test Sample Data'!M266,$B$1),"")</f>
        <v/>
      </c>
      <c r="N267" s="15" t="str">
        <f>'Gene Table'!D266</f>
        <v>NM_032940</v>
      </c>
      <c r="O267" s="14" t="s">
        <v>293</v>
      </c>
      <c r="P267" s="15" t="str">
        <f>IF(SUM('Control Sample Data'!D$3:D$98)&gt;10,IF(AND(ISNUMBER('Control Sample Data'!D266),'Control Sample Data'!D266&lt;$B$1,'Control Sample Data'!D266&gt;0),'Control Sample Data'!D266,$B$1),"")</f>
        <v/>
      </c>
      <c r="Q267" s="15" t="str">
        <f>IF(SUM('Control Sample Data'!E$3:E$98)&gt;10,IF(AND(ISNUMBER('Control Sample Data'!E266),'Control Sample Data'!E266&lt;$B$1,'Control Sample Data'!E266&gt;0),'Control Sample Data'!E266,$B$1),"")</f>
        <v/>
      </c>
      <c r="R267" s="15" t="str">
        <f>IF(SUM('Control Sample Data'!F$3:F$98)&gt;10,IF(AND(ISNUMBER('Control Sample Data'!F266),'Control Sample Data'!F266&lt;$B$1,'Control Sample Data'!F266&gt;0),'Control Sample Data'!F266,$B$1),"")</f>
        <v/>
      </c>
      <c r="S267" s="15" t="str">
        <f>IF(SUM('Control Sample Data'!G$3:G$98)&gt;10,IF(AND(ISNUMBER('Control Sample Data'!G266),'Control Sample Data'!G266&lt;$B$1,'Control Sample Data'!G266&gt;0),'Control Sample Data'!G266,$B$1),"")</f>
        <v/>
      </c>
      <c r="T267" s="15" t="str">
        <f>IF(SUM('Control Sample Data'!H$3:H$98)&gt;10,IF(AND(ISNUMBER('Control Sample Data'!H266),'Control Sample Data'!H266&lt;$B$1,'Control Sample Data'!H266&gt;0),'Control Sample Data'!H266,$B$1),"")</f>
        <v/>
      </c>
      <c r="U267" s="15" t="str">
        <f>IF(SUM('Control Sample Data'!I$3:I$98)&gt;10,IF(AND(ISNUMBER('Control Sample Data'!I266),'Control Sample Data'!I266&lt;$B$1,'Control Sample Data'!I266&gt;0),'Control Sample Data'!I266,$B$1),"")</f>
        <v/>
      </c>
      <c r="V267" s="15" t="str">
        <f>IF(SUM('Control Sample Data'!J$3:J$98)&gt;10,IF(AND(ISNUMBER('Control Sample Data'!J266),'Control Sample Data'!J266&lt;$B$1,'Control Sample Data'!J266&gt;0),'Control Sample Data'!J266,$B$1),"")</f>
        <v/>
      </c>
      <c r="W267" s="15" t="str">
        <f>IF(SUM('Control Sample Data'!K$3:K$98)&gt;10,IF(AND(ISNUMBER('Control Sample Data'!K266),'Control Sample Data'!K266&lt;$B$1,'Control Sample Data'!K266&gt;0),'Control Sample Data'!K266,$B$1),"")</f>
        <v/>
      </c>
      <c r="X267" s="15" t="str">
        <f>IF(SUM('Control Sample Data'!L$3:L$98)&gt;10,IF(AND(ISNUMBER('Control Sample Data'!L266),'Control Sample Data'!L266&lt;$B$1,'Control Sample Data'!L266&gt;0),'Control Sample Data'!L266,$B$1),"")</f>
        <v/>
      </c>
      <c r="Y267" s="15" t="str">
        <f>IF(SUM('Control Sample Data'!M$3:M$98)&gt;10,IF(AND(ISNUMBER('Control Sample Data'!M266),'Control Sample Data'!M266&lt;$B$1,'Control Sample Data'!M266&gt;0),'Control Sample Data'!M266,$B$1),"")</f>
        <v/>
      </c>
      <c r="AT267" s="34" t="str">
        <f t="shared" si="236"/>
        <v/>
      </c>
      <c r="AU267" s="34" t="str">
        <f t="shared" si="237"/>
        <v/>
      </c>
      <c r="AV267" s="34" t="str">
        <f t="shared" si="238"/>
        <v/>
      </c>
      <c r="AW267" s="34" t="str">
        <f t="shared" si="239"/>
        <v/>
      </c>
      <c r="AX267" s="34" t="str">
        <f t="shared" si="240"/>
        <v/>
      </c>
      <c r="AY267" s="34" t="str">
        <f t="shared" si="241"/>
        <v/>
      </c>
      <c r="AZ267" s="34" t="str">
        <f t="shared" si="242"/>
        <v/>
      </c>
      <c r="BA267" s="34" t="str">
        <f t="shared" si="243"/>
        <v/>
      </c>
      <c r="BB267" s="34" t="str">
        <f t="shared" si="244"/>
        <v/>
      </c>
      <c r="BC267" s="34" t="str">
        <f t="shared" si="245"/>
        <v/>
      </c>
      <c r="BD267" s="34" t="str">
        <f t="shared" si="246"/>
        <v/>
      </c>
      <c r="BE267" s="34" t="str">
        <f t="shared" si="247"/>
        <v/>
      </c>
      <c r="BF267" s="34" t="str">
        <f t="shared" si="248"/>
        <v/>
      </c>
      <c r="BG267" s="34" t="str">
        <f t="shared" si="249"/>
        <v/>
      </c>
      <c r="BH267" s="34" t="str">
        <f t="shared" si="250"/>
        <v/>
      </c>
      <c r="BI267" s="34" t="str">
        <f t="shared" si="251"/>
        <v/>
      </c>
      <c r="BJ267" s="34" t="str">
        <f t="shared" si="252"/>
        <v/>
      </c>
      <c r="BK267" s="34" t="str">
        <f t="shared" si="253"/>
        <v/>
      </c>
      <c r="BL267" s="34" t="str">
        <f t="shared" si="254"/>
        <v/>
      </c>
      <c r="BM267" s="34" t="str">
        <f t="shared" si="255"/>
        <v/>
      </c>
      <c r="BN267" s="36" t="e">
        <f t="shared" si="234"/>
        <v>#DIV/0!</v>
      </c>
      <c r="BO267" s="36" t="e">
        <f t="shared" si="235"/>
        <v>#DIV/0!</v>
      </c>
      <c r="BP267" s="37" t="str">
        <f t="shared" si="256"/>
        <v/>
      </c>
      <c r="BQ267" s="37" t="str">
        <f t="shared" si="257"/>
        <v/>
      </c>
      <c r="BR267" s="37" t="str">
        <f t="shared" si="258"/>
        <v/>
      </c>
      <c r="BS267" s="37" t="str">
        <f t="shared" si="259"/>
        <v/>
      </c>
      <c r="BT267" s="37" t="str">
        <f t="shared" si="260"/>
        <v/>
      </c>
      <c r="BU267" s="37" t="str">
        <f t="shared" si="261"/>
        <v/>
      </c>
      <c r="BV267" s="37" t="str">
        <f t="shared" si="262"/>
        <v/>
      </c>
      <c r="BW267" s="37" t="str">
        <f t="shared" si="263"/>
        <v/>
      </c>
      <c r="BX267" s="37" t="str">
        <f t="shared" si="264"/>
        <v/>
      </c>
      <c r="BY267" s="37" t="str">
        <f t="shared" si="265"/>
        <v/>
      </c>
      <c r="BZ267" s="37" t="str">
        <f t="shared" si="266"/>
        <v/>
      </c>
      <c r="CA267" s="37" t="str">
        <f t="shared" si="267"/>
        <v/>
      </c>
      <c r="CB267" s="37" t="str">
        <f t="shared" si="268"/>
        <v/>
      </c>
      <c r="CC267" s="37" t="str">
        <f t="shared" si="269"/>
        <v/>
      </c>
      <c r="CD267" s="37" t="str">
        <f t="shared" si="270"/>
        <v/>
      </c>
      <c r="CE267" s="37" t="str">
        <f t="shared" si="271"/>
        <v/>
      </c>
      <c r="CF267" s="37" t="str">
        <f t="shared" si="272"/>
        <v/>
      </c>
      <c r="CG267" s="37" t="str">
        <f t="shared" si="273"/>
        <v/>
      </c>
      <c r="CH267" s="37" t="str">
        <f t="shared" si="274"/>
        <v/>
      </c>
      <c r="CI267" s="37" t="str">
        <f t="shared" si="275"/>
        <v/>
      </c>
    </row>
    <row r="268" spans="1:87">
      <c r="A268" s="16"/>
      <c r="B268" s="14" t="str">
        <f>'Gene Table'!D267</f>
        <v>NM_000938</v>
      </c>
      <c r="C268" s="14" t="s">
        <v>297</v>
      </c>
      <c r="D268" s="15" t="str">
        <f>IF(SUM('Test Sample Data'!D$3:D$98)&gt;10,IF(AND(ISNUMBER('Test Sample Data'!D267),'Test Sample Data'!D267&lt;$B$1,'Test Sample Data'!D267&gt;0),'Test Sample Data'!D267,$B$1),"")</f>
        <v/>
      </c>
      <c r="E268" s="15" t="str">
        <f>IF(SUM('Test Sample Data'!E$3:E$98)&gt;10,IF(AND(ISNUMBER('Test Sample Data'!E267),'Test Sample Data'!E267&lt;$B$1,'Test Sample Data'!E267&gt;0),'Test Sample Data'!E267,$B$1),"")</f>
        <v/>
      </c>
      <c r="F268" s="15" t="str">
        <f>IF(SUM('Test Sample Data'!F$3:F$98)&gt;10,IF(AND(ISNUMBER('Test Sample Data'!F267),'Test Sample Data'!F267&lt;$B$1,'Test Sample Data'!F267&gt;0),'Test Sample Data'!F267,$B$1),"")</f>
        <v/>
      </c>
      <c r="G268" s="15" t="str">
        <f>IF(SUM('Test Sample Data'!G$3:G$98)&gt;10,IF(AND(ISNUMBER('Test Sample Data'!G267),'Test Sample Data'!G267&lt;$B$1,'Test Sample Data'!G267&gt;0),'Test Sample Data'!G267,$B$1),"")</f>
        <v/>
      </c>
      <c r="H268" s="15" t="str">
        <f>IF(SUM('Test Sample Data'!H$3:H$98)&gt;10,IF(AND(ISNUMBER('Test Sample Data'!H267),'Test Sample Data'!H267&lt;$B$1,'Test Sample Data'!H267&gt;0),'Test Sample Data'!H267,$B$1),"")</f>
        <v/>
      </c>
      <c r="I268" s="15" t="str">
        <f>IF(SUM('Test Sample Data'!I$3:I$98)&gt;10,IF(AND(ISNUMBER('Test Sample Data'!I267),'Test Sample Data'!I267&lt;$B$1,'Test Sample Data'!I267&gt;0),'Test Sample Data'!I267,$B$1),"")</f>
        <v/>
      </c>
      <c r="J268" s="15" t="str">
        <f>IF(SUM('Test Sample Data'!J$3:J$98)&gt;10,IF(AND(ISNUMBER('Test Sample Data'!J267),'Test Sample Data'!J267&lt;$B$1,'Test Sample Data'!J267&gt;0),'Test Sample Data'!J267,$B$1),"")</f>
        <v/>
      </c>
      <c r="K268" s="15" t="str">
        <f>IF(SUM('Test Sample Data'!K$3:K$98)&gt;10,IF(AND(ISNUMBER('Test Sample Data'!K267),'Test Sample Data'!K267&lt;$B$1,'Test Sample Data'!K267&gt;0),'Test Sample Data'!K267,$B$1),"")</f>
        <v/>
      </c>
      <c r="L268" s="15" t="str">
        <f>IF(SUM('Test Sample Data'!L$3:L$98)&gt;10,IF(AND(ISNUMBER('Test Sample Data'!L267),'Test Sample Data'!L267&lt;$B$1,'Test Sample Data'!L267&gt;0),'Test Sample Data'!L267,$B$1),"")</f>
        <v/>
      </c>
      <c r="M268" s="15" t="str">
        <f>IF(SUM('Test Sample Data'!M$3:M$98)&gt;10,IF(AND(ISNUMBER('Test Sample Data'!M267),'Test Sample Data'!M267&lt;$B$1,'Test Sample Data'!M267&gt;0),'Test Sample Data'!M267,$B$1),"")</f>
        <v/>
      </c>
      <c r="N268" s="15" t="str">
        <f>'Gene Table'!D267</f>
        <v>NM_000938</v>
      </c>
      <c r="O268" s="14" t="s">
        <v>297</v>
      </c>
      <c r="P268" s="15" t="str">
        <f>IF(SUM('Control Sample Data'!D$3:D$98)&gt;10,IF(AND(ISNUMBER('Control Sample Data'!D267),'Control Sample Data'!D267&lt;$B$1,'Control Sample Data'!D267&gt;0),'Control Sample Data'!D267,$B$1),"")</f>
        <v/>
      </c>
      <c r="Q268" s="15" t="str">
        <f>IF(SUM('Control Sample Data'!E$3:E$98)&gt;10,IF(AND(ISNUMBER('Control Sample Data'!E267),'Control Sample Data'!E267&lt;$B$1,'Control Sample Data'!E267&gt;0),'Control Sample Data'!E267,$B$1),"")</f>
        <v/>
      </c>
      <c r="R268" s="15" t="str">
        <f>IF(SUM('Control Sample Data'!F$3:F$98)&gt;10,IF(AND(ISNUMBER('Control Sample Data'!F267),'Control Sample Data'!F267&lt;$B$1,'Control Sample Data'!F267&gt;0),'Control Sample Data'!F267,$B$1),"")</f>
        <v/>
      </c>
      <c r="S268" s="15" t="str">
        <f>IF(SUM('Control Sample Data'!G$3:G$98)&gt;10,IF(AND(ISNUMBER('Control Sample Data'!G267),'Control Sample Data'!G267&lt;$B$1,'Control Sample Data'!G267&gt;0),'Control Sample Data'!G267,$B$1),"")</f>
        <v/>
      </c>
      <c r="T268" s="15" t="str">
        <f>IF(SUM('Control Sample Data'!H$3:H$98)&gt;10,IF(AND(ISNUMBER('Control Sample Data'!H267),'Control Sample Data'!H267&lt;$B$1,'Control Sample Data'!H267&gt;0),'Control Sample Data'!H267,$B$1),"")</f>
        <v/>
      </c>
      <c r="U268" s="15" t="str">
        <f>IF(SUM('Control Sample Data'!I$3:I$98)&gt;10,IF(AND(ISNUMBER('Control Sample Data'!I267),'Control Sample Data'!I267&lt;$B$1,'Control Sample Data'!I267&gt;0),'Control Sample Data'!I267,$B$1),"")</f>
        <v/>
      </c>
      <c r="V268" s="15" t="str">
        <f>IF(SUM('Control Sample Data'!J$3:J$98)&gt;10,IF(AND(ISNUMBER('Control Sample Data'!J267),'Control Sample Data'!J267&lt;$B$1,'Control Sample Data'!J267&gt;0),'Control Sample Data'!J267,$B$1),"")</f>
        <v/>
      </c>
      <c r="W268" s="15" t="str">
        <f>IF(SUM('Control Sample Data'!K$3:K$98)&gt;10,IF(AND(ISNUMBER('Control Sample Data'!K267),'Control Sample Data'!K267&lt;$B$1,'Control Sample Data'!K267&gt;0),'Control Sample Data'!K267,$B$1),"")</f>
        <v/>
      </c>
      <c r="X268" s="15" t="str">
        <f>IF(SUM('Control Sample Data'!L$3:L$98)&gt;10,IF(AND(ISNUMBER('Control Sample Data'!L267),'Control Sample Data'!L267&lt;$B$1,'Control Sample Data'!L267&gt;0),'Control Sample Data'!L267,$B$1),"")</f>
        <v/>
      </c>
      <c r="Y268" s="15" t="str">
        <f>IF(SUM('Control Sample Data'!M$3:M$98)&gt;10,IF(AND(ISNUMBER('Control Sample Data'!M267),'Control Sample Data'!M267&lt;$B$1,'Control Sample Data'!M267&gt;0),'Control Sample Data'!M267,$B$1),"")</f>
        <v/>
      </c>
      <c r="AT268" s="34" t="str">
        <f t="shared" si="236"/>
        <v/>
      </c>
      <c r="AU268" s="34" t="str">
        <f t="shared" si="237"/>
        <v/>
      </c>
      <c r="AV268" s="34" t="str">
        <f t="shared" si="238"/>
        <v/>
      </c>
      <c r="AW268" s="34" t="str">
        <f t="shared" si="239"/>
        <v/>
      </c>
      <c r="AX268" s="34" t="str">
        <f t="shared" si="240"/>
        <v/>
      </c>
      <c r="AY268" s="34" t="str">
        <f t="shared" si="241"/>
        <v/>
      </c>
      <c r="AZ268" s="34" t="str">
        <f t="shared" si="242"/>
        <v/>
      </c>
      <c r="BA268" s="34" t="str">
        <f t="shared" si="243"/>
        <v/>
      </c>
      <c r="BB268" s="34" t="str">
        <f t="shared" si="244"/>
        <v/>
      </c>
      <c r="BC268" s="34" t="str">
        <f t="shared" si="245"/>
        <v/>
      </c>
      <c r="BD268" s="34" t="str">
        <f t="shared" si="246"/>
        <v/>
      </c>
      <c r="BE268" s="34" t="str">
        <f t="shared" si="247"/>
        <v/>
      </c>
      <c r="BF268" s="34" t="str">
        <f t="shared" si="248"/>
        <v/>
      </c>
      <c r="BG268" s="34" t="str">
        <f t="shared" si="249"/>
        <v/>
      </c>
      <c r="BH268" s="34" t="str">
        <f t="shared" si="250"/>
        <v/>
      </c>
      <c r="BI268" s="34" t="str">
        <f t="shared" si="251"/>
        <v/>
      </c>
      <c r="BJ268" s="34" t="str">
        <f t="shared" si="252"/>
        <v/>
      </c>
      <c r="BK268" s="34" t="str">
        <f t="shared" si="253"/>
        <v/>
      </c>
      <c r="BL268" s="34" t="str">
        <f t="shared" si="254"/>
        <v/>
      </c>
      <c r="BM268" s="34" t="str">
        <f t="shared" si="255"/>
        <v/>
      </c>
      <c r="BN268" s="36" t="e">
        <f t="shared" si="234"/>
        <v>#DIV/0!</v>
      </c>
      <c r="BO268" s="36" t="e">
        <f t="shared" si="235"/>
        <v>#DIV/0!</v>
      </c>
      <c r="BP268" s="37" t="str">
        <f t="shared" si="256"/>
        <v/>
      </c>
      <c r="BQ268" s="37" t="str">
        <f t="shared" si="257"/>
        <v/>
      </c>
      <c r="BR268" s="37" t="str">
        <f t="shared" si="258"/>
        <v/>
      </c>
      <c r="BS268" s="37" t="str">
        <f t="shared" si="259"/>
        <v/>
      </c>
      <c r="BT268" s="37" t="str">
        <f t="shared" si="260"/>
        <v/>
      </c>
      <c r="BU268" s="37" t="str">
        <f t="shared" si="261"/>
        <v/>
      </c>
      <c r="BV268" s="37" t="str">
        <f t="shared" si="262"/>
        <v/>
      </c>
      <c r="BW268" s="37" t="str">
        <f t="shared" si="263"/>
        <v/>
      </c>
      <c r="BX268" s="37" t="str">
        <f t="shared" si="264"/>
        <v/>
      </c>
      <c r="BY268" s="37" t="str">
        <f t="shared" si="265"/>
        <v/>
      </c>
      <c r="BZ268" s="37" t="str">
        <f t="shared" si="266"/>
        <v/>
      </c>
      <c r="CA268" s="37" t="str">
        <f t="shared" si="267"/>
        <v/>
      </c>
      <c r="CB268" s="37" t="str">
        <f t="shared" si="268"/>
        <v/>
      </c>
      <c r="CC268" s="37" t="str">
        <f t="shared" si="269"/>
        <v/>
      </c>
      <c r="CD268" s="37" t="str">
        <f t="shared" si="270"/>
        <v/>
      </c>
      <c r="CE268" s="37" t="str">
        <f t="shared" si="271"/>
        <v/>
      </c>
      <c r="CF268" s="37" t="str">
        <f t="shared" si="272"/>
        <v/>
      </c>
      <c r="CG268" s="37" t="str">
        <f t="shared" si="273"/>
        <v/>
      </c>
      <c r="CH268" s="37" t="str">
        <f t="shared" si="274"/>
        <v/>
      </c>
      <c r="CI268" s="37" t="str">
        <f t="shared" si="275"/>
        <v/>
      </c>
    </row>
    <row r="269" spans="1:87">
      <c r="A269" s="16"/>
      <c r="B269" s="14" t="str">
        <f>'Gene Table'!D268</f>
        <v>NM_002693</v>
      </c>
      <c r="C269" s="14" t="s">
        <v>301</v>
      </c>
      <c r="D269" s="15" t="str">
        <f>IF(SUM('Test Sample Data'!D$3:D$98)&gt;10,IF(AND(ISNUMBER('Test Sample Data'!D268),'Test Sample Data'!D268&lt;$B$1,'Test Sample Data'!D268&gt;0),'Test Sample Data'!D268,$B$1),"")</f>
        <v/>
      </c>
      <c r="E269" s="15" t="str">
        <f>IF(SUM('Test Sample Data'!E$3:E$98)&gt;10,IF(AND(ISNUMBER('Test Sample Data'!E268),'Test Sample Data'!E268&lt;$B$1,'Test Sample Data'!E268&gt;0),'Test Sample Data'!E268,$B$1),"")</f>
        <v/>
      </c>
      <c r="F269" s="15" t="str">
        <f>IF(SUM('Test Sample Data'!F$3:F$98)&gt;10,IF(AND(ISNUMBER('Test Sample Data'!F268),'Test Sample Data'!F268&lt;$B$1,'Test Sample Data'!F268&gt;0),'Test Sample Data'!F268,$B$1),"")</f>
        <v/>
      </c>
      <c r="G269" s="15" t="str">
        <f>IF(SUM('Test Sample Data'!G$3:G$98)&gt;10,IF(AND(ISNUMBER('Test Sample Data'!G268),'Test Sample Data'!G268&lt;$B$1,'Test Sample Data'!G268&gt;0),'Test Sample Data'!G268,$B$1),"")</f>
        <v/>
      </c>
      <c r="H269" s="15" t="str">
        <f>IF(SUM('Test Sample Data'!H$3:H$98)&gt;10,IF(AND(ISNUMBER('Test Sample Data'!H268),'Test Sample Data'!H268&lt;$B$1,'Test Sample Data'!H268&gt;0),'Test Sample Data'!H268,$B$1),"")</f>
        <v/>
      </c>
      <c r="I269" s="15" t="str">
        <f>IF(SUM('Test Sample Data'!I$3:I$98)&gt;10,IF(AND(ISNUMBER('Test Sample Data'!I268),'Test Sample Data'!I268&lt;$B$1,'Test Sample Data'!I268&gt;0),'Test Sample Data'!I268,$B$1),"")</f>
        <v/>
      </c>
      <c r="J269" s="15" t="str">
        <f>IF(SUM('Test Sample Data'!J$3:J$98)&gt;10,IF(AND(ISNUMBER('Test Sample Data'!J268),'Test Sample Data'!J268&lt;$B$1,'Test Sample Data'!J268&gt;0),'Test Sample Data'!J268,$B$1),"")</f>
        <v/>
      </c>
      <c r="K269" s="15" t="str">
        <f>IF(SUM('Test Sample Data'!K$3:K$98)&gt;10,IF(AND(ISNUMBER('Test Sample Data'!K268),'Test Sample Data'!K268&lt;$B$1,'Test Sample Data'!K268&gt;0),'Test Sample Data'!K268,$B$1),"")</f>
        <v/>
      </c>
      <c r="L269" s="15" t="str">
        <f>IF(SUM('Test Sample Data'!L$3:L$98)&gt;10,IF(AND(ISNUMBER('Test Sample Data'!L268),'Test Sample Data'!L268&lt;$B$1,'Test Sample Data'!L268&gt;0),'Test Sample Data'!L268,$B$1),"")</f>
        <v/>
      </c>
      <c r="M269" s="15" t="str">
        <f>IF(SUM('Test Sample Data'!M$3:M$98)&gt;10,IF(AND(ISNUMBER('Test Sample Data'!M268),'Test Sample Data'!M268&lt;$B$1,'Test Sample Data'!M268&gt;0),'Test Sample Data'!M268,$B$1),"")</f>
        <v/>
      </c>
      <c r="N269" s="15" t="str">
        <f>'Gene Table'!D268</f>
        <v>NM_002693</v>
      </c>
      <c r="O269" s="14" t="s">
        <v>301</v>
      </c>
      <c r="P269" s="15" t="str">
        <f>IF(SUM('Control Sample Data'!D$3:D$98)&gt;10,IF(AND(ISNUMBER('Control Sample Data'!D268),'Control Sample Data'!D268&lt;$B$1,'Control Sample Data'!D268&gt;0),'Control Sample Data'!D268,$B$1),"")</f>
        <v/>
      </c>
      <c r="Q269" s="15" t="str">
        <f>IF(SUM('Control Sample Data'!E$3:E$98)&gt;10,IF(AND(ISNUMBER('Control Sample Data'!E268),'Control Sample Data'!E268&lt;$B$1,'Control Sample Data'!E268&gt;0),'Control Sample Data'!E268,$B$1),"")</f>
        <v/>
      </c>
      <c r="R269" s="15" t="str">
        <f>IF(SUM('Control Sample Data'!F$3:F$98)&gt;10,IF(AND(ISNUMBER('Control Sample Data'!F268),'Control Sample Data'!F268&lt;$B$1,'Control Sample Data'!F268&gt;0),'Control Sample Data'!F268,$B$1),"")</f>
        <v/>
      </c>
      <c r="S269" s="15" t="str">
        <f>IF(SUM('Control Sample Data'!G$3:G$98)&gt;10,IF(AND(ISNUMBER('Control Sample Data'!G268),'Control Sample Data'!G268&lt;$B$1,'Control Sample Data'!G268&gt;0),'Control Sample Data'!G268,$B$1),"")</f>
        <v/>
      </c>
      <c r="T269" s="15" t="str">
        <f>IF(SUM('Control Sample Data'!H$3:H$98)&gt;10,IF(AND(ISNUMBER('Control Sample Data'!H268),'Control Sample Data'!H268&lt;$B$1,'Control Sample Data'!H268&gt;0),'Control Sample Data'!H268,$B$1),"")</f>
        <v/>
      </c>
      <c r="U269" s="15" t="str">
        <f>IF(SUM('Control Sample Data'!I$3:I$98)&gt;10,IF(AND(ISNUMBER('Control Sample Data'!I268),'Control Sample Data'!I268&lt;$B$1,'Control Sample Data'!I268&gt;0),'Control Sample Data'!I268,$B$1),"")</f>
        <v/>
      </c>
      <c r="V269" s="15" t="str">
        <f>IF(SUM('Control Sample Data'!J$3:J$98)&gt;10,IF(AND(ISNUMBER('Control Sample Data'!J268),'Control Sample Data'!J268&lt;$B$1,'Control Sample Data'!J268&gt;0),'Control Sample Data'!J268,$B$1),"")</f>
        <v/>
      </c>
      <c r="W269" s="15" t="str">
        <f>IF(SUM('Control Sample Data'!K$3:K$98)&gt;10,IF(AND(ISNUMBER('Control Sample Data'!K268),'Control Sample Data'!K268&lt;$B$1,'Control Sample Data'!K268&gt;0),'Control Sample Data'!K268,$B$1),"")</f>
        <v/>
      </c>
      <c r="X269" s="15" t="str">
        <f>IF(SUM('Control Sample Data'!L$3:L$98)&gt;10,IF(AND(ISNUMBER('Control Sample Data'!L268),'Control Sample Data'!L268&lt;$B$1,'Control Sample Data'!L268&gt;0),'Control Sample Data'!L268,$B$1),"")</f>
        <v/>
      </c>
      <c r="Y269" s="15" t="str">
        <f>IF(SUM('Control Sample Data'!M$3:M$98)&gt;10,IF(AND(ISNUMBER('Control Sample Data'!M268),'Control Sample Data'!M268&lt;$B$1,'Control Sample Data'!M268&gt;0),'Control Sample Data'!M268,$B$1),"")</f>
        <v/>
      </c>
      <c r="AT269" s="34" t="str">
        <f t="shared" si="236"/>
        <v/>
      </c>
      <c r="AU269" s="34" t="str">
        <f t="shared" si="237"/>
        <v/>
      </c>
      <c r="AV269" s="34" t="str">
        <f t="shared" si="238"/>
        <v/>
      </c>
      <c r="AW269" s="34" t="str">
        <f t="shared" si="239"/>
        <v/>
      </c>
      <c r="AX269" s="34" t="str">
        <f t="shared" si="240"/>
        <v/>
      </c>
      <c r="AY269" s="34" t="str">
        <f t="shared" si="241"/>
        <v/>
      </c>
      <c r="AZ269" s="34" t="str">
        <f t="shared" si="242"/>
        <v/>
      </c>
      <c r="BA269" s="34" t="str">
        <f t="shared" si="243"/>
        <v/>
      </c>
      <c r="BB269" s="34" t="str">
        <f t="shared" si="244"/>
        <v/>
      </c>
      <c r="BC269" s="34" t="str">
        <f t="shared" si="245"/>
        <v/>
      </c>
      <c r="BD269" s="34" t="str">
        <f t="shared" si="246"/>
        <v/>
      </c>
      <c r="BE269" s="34" t="str">
        <f t="shared" si="247"/>
        <v/>
      </c>
      <c r="BF269" s="34" t="str">
        <f t="shared" si="248"/>
        <v/>
      </c>
      <c r="BG269" s="34" t="str">
        <f t="shared" si="249"/>
        <v/>
      </c>
      <c r="BH269" s="34" t="str">
        <f t="shared" si="250"/>
        <v/>
      </c>
      <c r="BI269" s="34" t="str">
        <f t="shared" si="251"/>
        <v/>
      </c>
      <c r="BJ269" s="34" t="str">
        <f t="shared" si="252"/>
        <v/>
      </c>
      <c r="BK269" s="34" t="str">
        <f t="shared" si="253"/>
        <v/>
      </c>
      <c r="BL269" s="34" t="str">
        <f t="shared" si="254"/>
        <v/>
      </c>
      <c r="BM269" s="34" t="str">
        <f t="shared" si="255"/>
        <v/>
      </c>
      <c r="BN269" s="36" t="e">
        <f t="shared" si="234"/>
        <v>#DIV/0!</v>
      </c>
      <c r="BO269" s="36" t="e">
        <f t="shared" si="235"/>
        <v>#DIV/0!</v>
      </c>
      <c r="BP269" s="37" t="str">
        <f t="shared" si="256"/>
        <v/>
      </c>
      <c r="BQ269" s="37" t="str">
        <f t="shared" si="257"/>
        <v/>
      </c>
      <c r="BR269" s="37" t="str">
        <f t="shared" si="258"/>
        <v/>
      </c>
      <c r="BS269" s="37" t="str">
        <f t="shared" si="259"/>
        <v/>
      </c>
      <c r="BT269" s="37" t="str">
        <f t="shared" si="260"/>
        <v/>
      </c>
      <c r="BU269" s="37" t="str">
        <f t="shared" si="261"/>
        <v/>
      </c>
      <c r="BV269" s="37" t="str">
        <f t="shared" si="262"/>
        <v/>
      </c>
      <c r="BW269" s="37" t="str">
        <f t="shared" si="263"/>
        <v/>
      </c>
      <c r="BX269" s="37" t="str">
        <f t="shared" si="264"/>
        <v/>
      </c>
      <c r="BY269" s="37" t="str">
        <f t="shared" si="265"/>
        <v/>
      </c>
      <c r="BZ269" s="37" t="str">
        <f t="shared" si="266"/>
        <v/>
      </c>
      <c r="CA269" s="37" t="str">
        <f t="shared" si="267"/>
        <v/>
      </c>
      <c r="CB269" s="37" t="str">
        <f t="shared" si="268"/>
        <v/>
      </c>
      <c r="CC269" s="37" t="str">
        <f t="shared" si="269"/>
        <v/>
      </c>
      <c r="CD269" s="37" t="str">
        <f t="shared" si="270"/>
        <v/>
      </c>
      <c r="CE269" s="37" t="str">
        <f t="shared" si="271"/>
        <v/>
      </c>
      <c r="CF269" s="37" t="str">
        <f t="shared" si="272"/>
        <v/>
      </c>
      <c r="CG269" s="37" t="str">
        <f t="shared" si="273"/>
        <v/>
      </c>
      <c r="CH269" s="37" t="str">
        <f t="shared" si="274"/>
        <v/>
      </c>
      <c r="CI269" s="37" t="str">
        <f t="shared" si="275"/>
        <v/>
      </c>
    </row>
    <row r="270" spans="1:87">
      <c r="A270" s="16"/>
      <c r="B270" s="14" t="str">
        <f>'Gene Table'!D269</f>
        <v>NM_002692</v>
      </c>
      <c r="C270" s="14" t="s">
        <v>305</v>
      </c>
      <c r="D270" s="15" t="str">
        <f>IF(SUM('Test Sample Data'!D$3:D$98)&gt;10,IF(AND(ISNUMBER('Test Sample Data'!D269),'Test Sample Data'!D269&lt;$B$1,'Test Sample Data'!D269&gt;0),'Test Sample Data'!D269,$B$1),"")</f>
        <v/>
      </c>
      <c r="E270" s="15" t="str">
        <f>IF(SUM('Test Sample Data'!E$3:E$98)&gt;10,IF(AND(ISNUMBER('Test Sample Data'!E269),'Test Sample Data'!E269&lt;$B$1,'Test Sample Data'!E269&gt;0),'Test Sample Data'!E269,$B$1),"")</f>
        <v/>
      </c>
      <c r="F270" s="15" t="str">
        <f>IF(SUM('Test Sample Data'!F$3:F$98)&gt;10,IF(AND(ISNUMBER('Test Sample Data'!F269),'Test Sample Data'!F269&lt;$B$1,'Test Sample Data'!F269&gt;0),'Test Sample Data'!F269,$B$1),"")</f>
        <v/>
      </c>
      <c r="G270" s="15" t="str">
        <f>IF(SUM('Test Sample Data'!G$3:G$98)&gt;10,IF(AND(ISNUMBER('Test Sample Data'!G269),'Test Sample Data'!G269&lt;$B$1,'Test Sample Data'!G269&gt;0),'Test Sample Data'!G269,$B$1),"")</f>
        <v/>
      </c>
      <c r="H270" s="15" t="str">
        <f>IF(SUM('Test Sample Data'!H$3:H$98)&gt;10,IF(AND(ISNUMBER('Test Sample Data'!H269),'Test Sample Data'!H269&lt;$B$1,'Test Sample Data'!H269&gt;0),'Test Sample Data'!H269,$B$1),"")</f>
        <v/>
      </c>
      <c r="I270" s="15" t="str">
        <f>IF(SUM('Test Sample Data'!I$3:I$98)&gt;10,IF(AND(ISNUMBER('Test Sample Data'!I269),'Test Sample Data'!I269&lt;$B$1,'Test Sample Data'!I269&gt;0),'Test Sample Data'!I269,$B$1),"")</f>
        <v/>
      </c>
      <c r="J270" s="15" t="str">
        <f>IF(SUM('Test Sample Data'!J$3:J$98)&gt;10,IF(AND(ISNUMBER('Test Sample Data'!J269),'Test Sample Data'!J269&lt;$B$1,'Test Sample Data'!J269&gt;0),'Test Sample Data'!J269,$B$1),"")</f>
        <v/>
      </c>
      <c r="K270" s="15" t="str">
        <f>IF(SUM('Test Sample Data'!K$3:K$98)&gt;10,IF(AND(ISNUMBER('Test Sample Data'!K269),'Test Sample Data'!K269&lt;$B$1,'Test Sample Data'!K269&gt;0),'Test Sample Data'!K269,$B$1),"")</f>
        <v/>
      </c>
      <c r="L270" s="15" t="str">
        <f>IF(SUM('Test Sample Data'!L$3:L$98)&gt;10,IF(AND(ISNUMBER('Test Sample Data'!L269),'Test Sample Data'!L269&lt;$B$1,'Test Sample Data'!L269&gt;0),'Test Sample Data'!L269,$B$1),"")</f>
        <v/>
      </c>
      <c r="M270" s="15" t="str">
        <f>IF(SUM('Test Sample Data'!M$3:M$98)&gt;10,IF(AND(ISNUMBER('Test Sample Data'!M269),'Test Sample Data'!M269&lt;$B$1,'Test Sample Data'!M269&gt;0),'Test Sample Data'!M269,$B$1),"")</f>
        <v/>
      </c>
      <c r="N270" s="15" t="str">
        <f>'Gene Table'!D269</f>
        <v>NM_002692</v>
      </c>
      <c r="O270" s="14" t="s">
        <v>305</v>
      </c>
      <c r="P270" s="15" t="str">
        <f>IF(SUM('Control Sample Data'!D$3:D$98)&gt;10,IF(AND(ISNUMBER('Control Sample Data'!D269),'Control Sample Data'!D269&lt;$B$1,'Control Sample Data'!D269&gt;0),'Control Sample Data'!D269,$B$1),"")</f>
        <v/>
      </c>
      <c r="Q270" s="15" t="str">
        <f>IF(SUM('Control Sample Data'!E$3:E$98)&gt;10,IF(AND(ISNUMBER('Control Sample Data'!E269),'Control Sample Data'!E269&lt;$B$1,'Control Sample Data'!E269&gt;0),'Control Sample Data'!E269,$B$1),"")</f>
        <v/>
      </c>
      <c r="R270" s="15" t="str">
        <f>IF(SUM('Control Sample Data'!F$3:F$98)&gt;10,IF(AND(ISNUMBER('Control Sample Data'!F269),'Control Sample Data'!F269&lt;$B$1,'Control Sample Data'!F269&gt;0),'Control Sample Data'!F269,$B$1),"")</f>
        <v/>
      </c>
      <c r="S270" s="15" t="str">
        <f>IF(SUM('Control Sample Data'!G$3:G$98)&gt;10,IF(AND(ISNUMBER('Control Sample Data'!G269),'Control Sample Data'!G269&lt;$B$1,'Control Sample Data'!G269&gt;0),'Control Sample Data'!G269,$B$1),"")</f>
        <v/>
      </c>
      <c r="T270" s="15" t="str">
        <f>IF(SUM('Control Sample Data'!H$3:H$98)&gt;10,IF(AND(ISNUMBER('Control Sample Data'!H269),'Control Sample Data'!H269&lt;$B$1,'Control Sample Data'!H269&gt;0),'Control Sample Data'!H269,$B$1),"")</f>
        <v/>
      </c>
      <c r="U270" s="15" t="str">
        <f>IF(SUM('Control Sample Data'!I$3:I$98)&gt;10,IF(AND(ISNUMBER('Control Sample Data'!I269),'Control Sample Data'!I269&lt;$B$1,'Control Sample Data'!I269&gt;0),'Control Sample Data'!I269,$B$1),"")</f>
        <v/>
      </c>
      <c r="V270" s="15" t="str">
        <f>IF(SUM('Control Sample Data'!J$3:J$98)&gt;10,IF(AND(ISNUMBER('Control Sample Data'!J269),'Control Sample Data'!J269&lt;$B$1,'Control Sample Data'!J269&gt;0),'Control Sample Data'!J269,$B$1),"")</f>
        <v/>
      </c>
      <c r="W270" s="15" t="str">
        <f>IF(SUM('Control Sample Data'!K$3:K$98)&gt;10,IF(AND(ISNUMBER('Control Sample Data'!K269),'Control Sample Data'!K269&lt;$B$1,'Control Sample Data'!K269&gt;0),'Control Sample Data'!K269,$B$1),"")</f>
        <v/>
      </c>
      <c r="X270" s="15" t="str">
        <f>IF(SUM('Control Sample Data'!L$3:L$98)&gt;10,IF(AND(ISNUMBER('Control Sample Data'!L269),'Control Sample Data'!L269&lt;$B$1,'Control Sample Data'!L269&gt;0),'Control Sample Data'!L269,$B$1),"")</f>
        <v/>
      </c>
      <c r="Y270" s="15" t="str">
        <f>IF(SUM('Control Sample Data'!M$3:M$98)&gt;10,IF(AND(ISNUMBER('Control Sample Data'!M269),'Control Sample Data'!M269&lt;$B$1,'Control Sample Data'!M269&gt;0),'Control Sample Data'!M269,$B$1),"")</f>
        <v/>
      </c>
      <c r="AT270" s="34" t="str">
        <f t="shared" si="236"/>
        <v/>
      </c>
      <c r="AU270" s="34" t="str">
        <f t="shared" si="237"/>
        <v/>
      </c>
      <c r="AV270" s="34" t="str">
        <f t="shared" si="238"/>
        <v/>
      </c>
      <c r="AW270" s="34" t="str">
        <f t="shared" si="239"/>
        <v/>
      </c>
      <c r="AX270" s="34" t="str">
        <f t="shared" si="240"/>
        <v/>
      </c>
      <c r="AY270" s="34" t="str">
        <f t="shared" si="241"/>
        <v/>
      </c>
      <c r="AZ270" s="34" t="str">
        <f t="shared" si="242"/>
        <v/>
      </c>
      <c r="BA270" s="34" t="str">
        <f t="shared" si="243"/>
        <v/>
      </c>
      <c r="BB270" s="34" t="str">
        <f t="shared" si="244"/>
        <v/>
      </c>
      <c r="BC270" s="34" t="str">
        <f t="shared" si="245"/>
        <v/>
      </c>
      <c r="BD270" s="34" t="str">
        <f t="shared" si="246"/>
        <v/>
      </c>
      <c r="BE270" s="34" t="str">
        <f t="shared" si="247"/>
        <v/>
      </c>
      <c r="BF270" s="34" t="str">
        <f t="shared" si="248"/>
        <v/>
      </c>
      <c r="BG270" s="34" t="str">
        <f t="shared" si="249"/>
        <v/>
      </c>
      <c r="BH270" s="34" t="str">
        <f t="shared" si="250"/>
        <v/>
      </c>
      <c r="BI270" s="34" t="str">
        <f t="shared" si="251"/>
        <v/>
      </c>
      <c r="BJ270" s="34" t="str">
        <f t="shared" si="252"/>
        <v/>
      </c>
      <c r="BK270" s="34" t="str">
        <f t="shared" si="253"/>
        <v/>
      </c>
      <c r="BL270" s="34" t="str">
        <f t="shared" si="254"/>
        <v/>
      </c>
      <c r="BM270" s="34" t="str">
        <f t="shared" si="255"/>
        <v/>
      </c>
      <c r="BN270" s="36" t="e">
        <f t="shared" si="234"/>
        <v>#DIV/0!</v>
      </c>
      <c r="BO270" s="36" t="e">
        <f t="shared" si="235"/>
        <v>#DIV/0!</v>
      </c>
      <c r="BP270" s="37" t="str">
        <f t="shared" si="256"/>
        <v/>
      </c>
      <c r="BQ270" s="37" t="str">
        <f t="shared" si="257"/>
        <v/>
      </c>
      <c r="BR270" s="37" t="str">
        <f t="shared" si="258"/>
        <v/>
      </c>
      <c r="BS270" s="37" t="str">
        <f t="shared" si="259"/>
        <v/>
      </c>
      <c r="BT270" s="37" t="str">
        <f t="shared" si="260"/>
        <v/>
      </c>
      <c r="BU270" s="37" t="str">
        <f t="shared" si="261"/>
        <v/>
      </c>
      <c r="BV270" s="37" t="str">
        <f t="shared" si="262"/>
        <v/>
      </c>
      <c r="BW270" s="37" t="str">
        <f t="shared" si="263"/>
        <v/>
      </c>
      <c r="BX270" s="37" t="str">
        <f t="shared" si="264"/>
        <v/>
      </c>
      <c r="BY270" s="37" t="str">
        <f t="shared" si="265"/>
        <v/>
      </c>
      <c r="BZ270" s="37" t="str">
        <f t="shared" si="266"/>
        <v/>
      </c>
      <c r="CA270" s="37" t="str">
        <f t="shared" si="267"/>
        <v/>
      </c>
      <c r="CB270" s="37" t="str">
        <f t="shared" si="268"/>
        <v/>
      </c>
      <c r="CC270" s="37" t="str">
        <f t="shared" si="269"/>
        <v/>
      </c>
      <c r="CD270" s="37" t="str">
        <f t="shared" si="270"/>
        <v/>
      </c>
      <c r="CE270" s="37" t="str">
        <f t="shared" si="271"/>
        <v/>
      </c>
      <c r="CF270" s="37" t="str">
        <f t="shared" si="272"/>
        <v/>
      </c>
      <c r="CG270" s="37" t="str">
        <f t="shared" si="273"/>
        <v/>
      </c>
      <c r="CH270" s="37" t="str">
        <f t="shared" si="274"/>
        <v/>
      </c>
      <c r="CI270" s="37" t="str">
        <f t="shared" si="275"/>
        <v/>
      </c>
    </row>
    <row r="271" spans="1:87">
      <c r="A271" s="16"/>
      <c r="B271" s="14" t="str">
        <f>'Gene Table'!D270</f>
        <v>NM_006231</v>
      </c>
      <c r="C271" s="14" t="s">
        <v>309</v>
      </c>
      <c r="D271" s="15" t="str">
        <f>IF(SUM('Test Sample Data'!D$3:D$98)&gt;10,IF(AND(ISNUMBER('Test Sample Data'!D270),'Test Sample Data'!D270&lt;$B$1,'Test Sample Data'!D270&gt;0),'Test Sample Data'!D270,$B$1),"")</f>
        <v/>
      </c>
      <c r="E271" s="15" t="str">
        <f>IF(SUM('Test Sample Data'!E$3:E$98)&gt;10,IF(AND(ISNUMBER('Test Sample Data'!E270),'Test Sample Data'!E270&lt;$B$1,'Test Sample Data'!E270&gt;0),'Test Sample Data'!E270,$B$1),"")</f>
        <v/>
      </c>
      <c r="F271" s="15" t="str">
        <f>IF(SUM('Test Sample Data'!F$3:F$98)&gt;10,IF(AND(ISNUMBER('Test Sample Data'!F270),'Test Sample Data'!F270&lt;$B$1,'Test Sample Data'!F270&gt;0),'Test Sample Data'!F270,$B$1),"")</f>
        <v/>
      </c>
      <c r="G271" s="15" t="str">
        <f>IF(SUM('Test Sample Data'!G$3:G$98)&gt;10,IF(AND(ISNUMBER('Test Sample Data'!G270),'Test Sample Data'!G270&lt;$B$1,'Test Sample Data'!G270&gt;0),'Test Sample Data'!G270,$B$1),"")</f>
        <v/>
      </c>
      <c r="H271" s="15" t="str">
        <f>IF(SUM('Test Sample Data'!H$3:H$98)&gt;10,IF(AND(ISNUMBER('Test Sample Data'!H270),'Test Sample Data'!H270&lt;$B$1,'Test Sample Data'!H270&gt;0),'Test Sample Data'!H270,$B$1),"")</f>
        <v/>
      </c>
      <c r="I271" s="15" t="str">
        <f>IF(SUM('Test Sample Data'!I$3:I$98)&gt;10,IF(AND(ISNUMBER('Test Sample Data'!I270),'Test Sample Data'!I270&lt;$B$1,'Test Sample Data'!I270&gt;0),'Test Sample Data'!I270,$B$1),"")</f>
        <v/>
      </c>
      <c r="J271" s="15" t="str">
        <f>IF(SUM('Test Sample Data'!J$3:J$98)&gt;10,IF(AND(ISNUMBER('Test Sample Data'!J270),'Test Sample Data'!J270&lt;$B$1,'Test Sample Data'!J270&gt;0),'Test Sample Data'!J270,$B$1),"")</f>
        <v/>
      </c>
      <c r="K271" s="15" t="str">
        <f>IF(SUM('Test Sample Data'!K$3:K$98)&gt;10,IF(AND(ISNUMBER('Test Sample Data'!K270),'Test Sample Data'!K270&lt;$B$1,'Test Sample Data'!K270&gt;0),'Test Sample Data'!K270,$B$1),"")</f>
        <v/>
      </c>
      <c r="L271" s="15" t="str">
        <f>IF(SUM('Test Sample Data'!L$3:L$98)&gt;10,IF(AND(ISNUMBER('Test Sample Data'!L270),'Test Sample Data'!L270&lt;$B$1,'Test Sample Data'!L270&gt;0),'Test Sample Data'!L270,$B$1),"")</f>
        <v/>
      </c>
      <c r="M271" s="15" t="str">
        <f>IF(SUM('Test Sample Data'!M$3:M$98)&gt;10,IF(AND(ISNUMBER('Test Sample Data'!M270),'Test Sample Data'!M270&lt;$B$1,'Test Sample Data'!M270&gt;0),'Test Sample Data'!M270,$B$1),"")</f>
        <v/>
      </c>
      <c r="N271" s="15" t="str">
        <f>'Gene Table'!D270</f>
        <v>NM_006231</v>
      </c>
      <c r="O271" s="14" t="s">
        <v>309</v>
      </c>
      <c r="P271" s="15" t="str">
        <f>IF(SUM('Control Sample Data'!D$3:D$98)&gt;10,IF(AND(ISNUMBER('Control Sample Data'!D270),'Control Sample Data'!D270&lt;$B$1,'Control Sample Data'!D270&gt;0),'Control Sample Data'!D270,$B$1),"")</f>
        <v/>
      </c>
      <c r="Q271" s="15" t="str">
        <f>IF(SUM('Control Sample Data'!E$3:E$98)&gt;10,IF(AND(ISNUMBER('Control Sample Data'!E270),'Control Sample Data'!E270&lt;$B$1,'Control Sample Data'!E270&gt;0),'Control Sample Data'!E270,$B$1),"")</f>
        <v/>
      </c>
      <c r="R271" s="15" t="str">
        <f>IF(SUM('Control Sample Data'!F$3:F$98)&gt;10,IF(AND(ISNUMBER('Control Sample Data'!F270),'Control Sample Data'!F270&lt;$B$1,'Control Sample Data'!F270&gt;0),'Control Sample Data'!F270,$B$1),"")</f>
        <v/>
      </c>
      <c r="S271" s="15" t="str">
        <f>IF(SUM('Control Sample Data'!G$3:G$98)&gt;10,IF(AND(ISNUMBER('Control Sample Data'!G270),'Control Sample Data'!G270&lt;$B$1,'Control Sample Data'!G270&gt;0),'Control Sample Data'!G270,$B$1),"")</f>
        <v/>
      </c>
      <c r="T271" s="15" t="str">
        <f>IF(SUM('Control Sample Data'!H$3:H$98)&gt;10,IF(AND(ISNUMBER('Control Sample Data'!H270),'Control Sample Data'!H270&lt;$B$1,'Control Sample Data'!H270&gt;0),'Control Sample Data'!H270,$B$1),"")</f>
        <v/>
      </c>
      <c r="U271" s="15" t="str">
        <f>IF(SUM('Control Sample Data'!I$3:I$98)&gt;10,IF(AND(ISNUMBER('Control Sample Data'!I270),'Control Sample Data'!I270&lt;$B$1,'Control Sample Data'!I270&gt;0),'Control Sample Data'!I270,$B$1),"")</f>
        <v/>
      </c>
      <c r="V271" s="15" t="str">
        <f>IF(SUM('Control Sample Data'!J$3:J$98)&gt;10,IF(AND(ISNUMBER('Control Sample Data'!J270),'Control Sample Data'!J270&lt;$B$1,'Control Sample Data'!J270&gt;0),'Control Sample Data'!J270,$B$1),"")</f>
        <v/>
      </c>
      <c r="W271" s="15" t="str">
        <f>IF(SUM('Control Sample Data'!K$3:K$98)&gt;10,IF(AND(ISNUMBER('Control Sample Data'!K270),'Control Sample Data'!K270&lt;$B$1,'Control Sample Data'!K270&gt;0),'Control Sample Data'!K270,$B$1),"")</f>
        <v/>
      </c>
      <c r="X271" s="15" t="str">
        <f>IF(SUM('Control Sample Data'!L$3:L$98)&gt;10,IF(AND(ISNUMBER('Control Sample Data'!L270),'Control Sample Data'!L270&lt;$B$1,'Control Sample Data'!L270&gt;0),'Control Sample Data'!L270,$B$1),"")</f>
        <v/>
      </c>
      <c r="Y271" s="15" t="str">
        <f>IF(SUM('Control Sample Data'!M$3:M$98)&gt;10,IF(AND(ISNUMBER('Control Sample Data'!M270),'Control Sample Data'!M270&lt;$B$1,'Control Sample Data'!M270&gt;0),'Control Sample Data'!M270,$B$1),"")</f>
        <v/>
      </c>
      <c r="AT271" s="34" t="str">
        <f t="shared" si="236"/>
        <v/>
      </c>
      <c r="AU271" s="34" t="str">
        <f t="shared" si="237"/>
        <v/>
      </c>
      <c r="AV271" s="34" t="str">
        <f t="shared" si="238"/>
        <v/>
      </c>
      <c r="AW271" s="34" t="str">
        <f t="shared" si="239"/>
        <v/>
      </c>
      <c r="AX271" s="34" t="str">
        <f t="shared" si="240"/>
        <v/>
      </c>
      <c r="AY271" s="34" t="str">
        <f t="shared" si="241"/>
        <v/>
      </c>
      <c r="AZ271" s="34" t="str">
        <f t="shared" si="242"/>
        <v/>
      </c>
      <c r="BA271" s="34" t="str">
        <f t="shared" si="243"/>
        <v/>
      </c>
      <c r="BB271" s="34" t="str">
        <f t="shared" si="244"/>
        <v/>
      </c>
      <c r="BC271" s="34" t="str">
        <f t="shared" si="245"/>
        <v/>
      </c>
      <c r="BD271" s="34" t="str">
        <f t="shared" si="246"/>
        <v/>
      </c>
      <c r="BE271" s="34" t="str">
        <f t="shared" si="247"/>
        <v/>
      </c>
      <c r="BF271" s="34" t="str">
        <f t="shared" si="248"/>
        <v/>
      </c>
      <c r="BG271" s="34" t="str">
        <f t="shared" si="249"/>
        <v/>
      </c>
      <c r="BH271" s="34" t="str">
        <f t="shared" si="250"/>
        <v/>
      </c>
      <c r="BI271" s="34" t="str">
        <f t="shared" si="251"/>
        <v/>
      </c>
      <c r="BJ271" s="34" t="str">
        <f t="shared" si="252"/>
        <v/>
      </c>
      <c r="BK271" s="34" t="str">
        <f t="shared" si="253"/>
        <v/>
      </c>
      <c r="BL271" s="34" t="str">
        <f t="shared" si="254"/>
        <v/>
      </c>
      <c r="BM271" s="34" t="str">
        <f t="shared" si="255"/>
        <v/>
      </c>
      <c r="BN271" s="36" t="e">
        <f t="shared" si="234"/>
        <v>#DIV/0!</v>
      </c>
      <c r="BO271" s="36" t="e">
        <f t="shared" si="235"/>
        <v>#DIV/0!</v>
      </c>
      <c r="BP271" s="37" t="str">
        <f t="shared" si="256"/>
        <v/>
      </c>
      <c r="BQ271" s="37" t="str">
        <f t="shared" si="257"/>
        <v/>
      </c>
      <c r="BR271" s="37" t="str">
        <f t="shared" si="258"/>
        <v/>
      </c>
      <c r="BS271" s="37" t="str">
        <f t="shared" si="259"/>
        <v/>
      </c>
      <c r="BT271" s="37" t="str">
        <f t="shared" si="260"/>
        <v/>
      </c>
      <c r="BU271" s="37" t="str">
        <f t="shared" si="261"/>
        <v/>
      </c>
      <c r="BV271" s="37" t="str">
        <f t="shared" si="262"/>
        <v/>
      </c>
      <c r="BW271" s="37" t="str">
        <f t="shared" si="263"/>
        <v/>
      </c>
      <c r="BX271" s="37" t="str">
        <f t="shared" si="264"/>
        <v/>
      </c>
      <c r="BY271" s="37" t="str">
        <f t="shared" si="265"/>
        <v/>
      </c>
      <c r="BZ271" s="37" t="str">
        <f t="shared" si="266"/>
        <v/>
      </c>
      <c r="CA271" s="37" t="str">
        <f t="shared" si="267"/>
        <v/>
      </c>
      <c r="CB271" s="37" t="str">
        <f t="shared" si="268"/>
        <v/>
      </c>
      <c r="CC271" s="37" t="str">
        <f t="shared" si="269"/>
        <v/>
      </c>
      <c r="CD271" s="37" t="str">
        <f t="shared" si="270"/>
        <v/>
      </c>
      <c r="CE271" s="37" t="str">
        <f t="shared" si="271"/>
        <v/>
      </c>
      <c r="CF271" s="37" t="str">
        <f t="shared" si="272"/>
        <v/>
      </c>
      <c r="CG271" s="37" t="str">
        <f t="shared" si="273"/>
        <v/>
      </c>
      <c r="CH271" s="37" t="str">
        <f t="shared" si="274"/>
        <v/>
      </c>
      <c r="CI271" s="37" t="str">
        <f t="shared" si="275"/>
        <v/>
      </c>
    </row>
    <row r="272" spans="1:87">
      <c r="A272" s="16"/>
      <c r="B272" s="14" t="str">
        <f>'Gene Table'!D271</f>
        <v>NM_006230</v>
      </c>
      <c r="C272" s="14" t="s">
        <v>313</v>
      </c>
      <c r="D272" s="15" t="str">
        <f>IF(SUM('Test Sample Data'!D$3:D$98)&gt;10,IF(AND(ISNUMBER('Test Sample Data'!D271),'Test Sample Data'!D271&lt;$B$1,'Test Sample Data'!D271&gt;0),'Test Sample Data'!D271,$B$1),"")</f>
        <v/>
      </c>
      <c r="E272" s="15" t="str">
        <f>IF(SUM('Test Sample Data'!E$3:E$98)&gt;10,IF(AND(ISNUMBER('Test Sample Data'!E271),'Test Sample Data'!E271&lt;$B$1,'Test Sample Data'!E271&gt;0),'Test Sample Data'!E271,$B$1),"")</f>
        <v/>
      </c>
      <c r="F272" s="15" t="str">
        <f>IF(SUM('Test Sample Data'!F$3:F$98)&gt;10,IF(AND(ISNUMBER('Test Sample Data'!F271),'Test Sample Data'!F271&lt;$B$1,'Test Sample Data'!F271&gt;0),'Test Sample Data'!F271,$B$1),"")</f>
        <v/>
      </c>
      <c r="G272" s="15" t="str">
        <f>IF(SUM('Test Sample Data'!G$3:G$98)&gt;10,IF(AND(ISNUMBER('Test Sample Data'!G271),'Test Sample Data'!G271&lt;$B$1,'Test Sample Data'!G271&gt;0),'Test Sample Data'!G271,$B$1),"")</f>
        <v/>
      </c>
      <c r="H272" s="15" t="str">
        <f>IF(SUM('Test Sample Data'!H$3:H$98)&gt;10,IF(AND(ISNUMBER('Test Sample Data'!H271),'Test Sample Data'!H271&lt;$B$1,'Test Sample Data'!H271&gt;0),'Test Sample Data'!H271,$B$1),"")</f>
        <v/>
      </c>
      <c r="I272" s="15" t="str">
        <f>IF(SUM('Test Sample Data'!I$3:I$98)&gt;10,IF(AND(ISNUMBER('Test Sample Data'!I271),'Test Sample Data'!I271&lt;$B$1,'Test Sample Data'!I271&gt;0),'Test Sample Data'!I271,$B$1),"")</f>
        <v/>
      </c>
      <c r="J272" s="15" t="str">
        <f>IF(SUM('Test Sample Data'!J$3:J$98)&gt;10,IF(AND(ISNUMBER('Test Sample Data'!J271),'Test Sample Data'!J271&lt;$B$1,'Test Sample Data'!J271&gt;0),'Test Sample Data'!J271,$B$1),"")</f>
        <v/>
      </c>
      <c r="K272" s="15" t="str">
        <f>IF(SUM('Test Sample Data'!K$3:K$98)&gt;10,IF(AND(ISNUMBER('Test Sample Data'!K271),'Test Sample Data'!K271&lt;$B$1,'Test Sample Data'!K271&gt;0),'Test Sample Data'!K271,$B$1),"")</f>
        <v/>
      </c>
      <c r="L272" s="15" t="str">
        <f>IF(SUM('Test Sample Data'!L$3:L$98)&gt;10,IF(AND(ISNUMBER('Test Sample Data'!L271),'Test Sample Data'!L271&lt;$B$1,'Test Sample Data'!L271&gt;0),'Test Sample Data'!L271,$B$1),"")</f>
        <v/>
      </c>
      <c r="M272" s="15" t="str">
        <f>IF(SUM('Test Sample Data'!M$3:M$98)&gt;10,IF(AND(ISNUMBER('Test Sample Data'!M271),'Test Sample Data'!M271&lt;$B$1,'Test Sample Data'!M271&gt;0),'Test Sample Data'!M271,$B$1),"")</f>
        <v/>
      </c>
      <c r="N272" s="15" t="str">
        <f>'Gene Table'!D271</f>
        <v>NM_006230</v>
      </c>
      <c r="O272" s="14" t="s">
        <v>313</v>
      </c>
      <c r="P272" s="15" t="str">
        <f>IF(SUM('Control Sample Data'!D$3:D$98)&gt;10,IF(AND(ISNUMBER('Control Sample Data'!D271),'Control Sample Data'!D271&lt;$B$1,'Control Sample Data'!D271&gt;0),'Control Sample Data'!D271,$B$1),"")</f>
        <v/>
      </c>
      <c r="Q272" s="15" t="str">
        <f>IF(SUM('Control Sample Data'!E$3:E$98)&gt;10,IF(AND(ISNUMBER('Control Sample Data'!E271),'Control Sample Data'!E271&lt;$B$1,'Control Sample Data'!E271&gt;0),'Control Sample Data'!E271,$B$1),"")</f>
        <v/>
      </c>
      <c r="R272" s="15" t="str">
        <f>IF(SUM('Control Sample Data'!F$3:F$98)&gt;10,IF(AND(ISNUMBER('Control Sample Data'!F271),'Control Sample Data'!F271&lt;$B$1,'Control Sample Data'!F271&gt;0),'Control Sample Data'!F271,$B$1),"")</f>
        <v/>
      </c>
      <c r="S272" s="15" t="str">
        <f>IF(SUM('Control Sample Data'!G$3:G$98)&gt;10,IF(AND(ISNUMBER('Control Sample Data'!G271),'Control Sample Data'!G271&lt;$B$1,'Control Sample Data'!G271&gt;0),'Control Sample Data'!G271,$B$1),"")</f>
        <v/>
      </c>
      <c r="T272" s="15" t="str">
        <f>IF(SUM('Control Sample Data'!H$3:H$98)&gt;10,IF(AND(ISNUMBER('Control Sample Data'!H271),'Control Sample Data'!H271&lt;$B$1,'Control Sample Data'!H271&gt;0),'Control Sample Data'!H271,$B$1),"")</f>
        <v/>
      </c>
      <c r="U272" s="15" t="str">
        <f>IF(SUM('Control Sample Data'!I$3:I$98)&gt;10,IF(AND(ISNUMBER('Control Sample Data'!I271),'Control Sample Data'!I271&lt;$B$1,'Control Sample Data'!I271&gt;0),'Control Sample Data'!I271,$B$1),"")</f>
        <v/>
      </c>
      <c r="V272" s="15" t="str">
        <f>IF(SUM('Control Sample Data'!J$3:J$98)&gt;10,IF(AND(ISNUMBER('Control Sample Data'!J271),'Control Sample Data'!J271&lt;$B$1,'Control Sample Data'!J271&gt;0),'Control Sample Data'!J271,$B$1),"")</f>
        <v/>
      </c>
      <c r="W272" s="15" t="str">
        <f>IF(SUM('Control Sample Data'!K$3:K$98)&gt;10,IF(AND(ISNUMBER('Control Sample Data'!K271),'Control Sample Data'!K271&lt;$B$1,'Control Sample Data'!K271&gt;0),'Control Sample Data'!K271,$B$1),"")</f>
        <v/>
      </c>
      <c r="X272" s="15" t="str">
        <f>IF(SUM('Control Sample Data'!L$3:L$98)&gt;10,IF(AND(ISNUMBER('Control Sample Data'!L271),'Control Sample Data'!L271&lt;$B$1,'Control Sample Data'!L271&gt;0),'Control Sample Data'!L271,$B$1),"")</f>
        <v/>
      </c>
      <c r="Y272" s="15" t="str">
        <f>IF(SUM('Control Sample Data'!M$3:M$98)&gt;10,IF(AND(ISNUMBER('Control Sample Data'!M271),'Control Sample Data'!M271&lt;$B$1,'Control Sample Data'!M271&gt;0),'Control Sample Data'!M271,$B$1),"")</f>
        <v/>
      </c>
      <c r="AT272" s="34" t="str">
        <f t="shared" si="236"/>
        <v/>
      </c>
      <c r="AU272" s="34" t="str">
        <f t="shared" si="237"/>
        <v/>
      </c>
      <c r="AV272" s="34" t="str">
        <f t="shared" si="238"/>
        <v/>
      </c>
      <c r="AW272" s="34" t="str">
        <f t="shared" si="239"/>
        <v/>
      </c>
      <c r="AX272" s="34" t="str">
        <f t="shared" si="240"/>
        <v/>
      </c>
      <c r="AY272" s="34" t="str">
        <f t="shared" si="241"/>
        <v/>
      </c>
      <c r="AZ272" s="34" t="str">
        <f t="shared" si="242"/>
        <v/>
      </c>
      <c r="BA272" s="34" t="str">
        <f t="shared" si="243"/>
        <v/>
      </c>
      <c r="BB272" s="34" t="str">
        <f t="shared" si="244"/>
        <v/>
      </c>
      <c r="BC272" s="34" t="str">
        <f t="shared" si="245"/>
        <v/>
      </c>
      <c r="BD272" s="34" t="str">
        <f t="shared" si="246"/>
        <v/>
      </c>
      <c r="BE272" s="34" t="str">
        <f t="shared" si="247"/>
        <v/>
      </c>
      <c r="BF272" s="34" t="str">
        <f t="shared" si="248"/>
        <v/>
      </c>
      <c r="BG272" s="34" t="str">
        <f t="shared" si="249"/>
        <v/>
      </c>
      <c r="BH272" s="34" t="str">
        <f t="shared" si="250"/>
        <v/>
      </c>
      <c r="BI272" s="34" t="str">
        <f t="shared" si="251"/>
        <v/>
      </c>
      <c r="BJ272" s="34" t="str">
        <f t="shared" si="252"/>
        <v/>
      </c>
      <c r="BK272" s="34" t="str">
        <f t="shared" si="253"/>
        <v/>
      </c>
      <c r="BL272" s="34" t="str">
        <f t="shared" si="254"/>
        <v/>
      </c>
      <c r="BM272" s="34" t="str">
        <f t="shared" si="255"/>
        <v/>
      </c>
      <c r="BN272" s="36" t="e">
        <f t="shared" si="234"/>
        <v>#DIV/0!</v>
      </c>
      <c r="BO272" s="36" t="e">
        <f t="shared" si="235"/>
        <v>#DIV/0!</v>
      </c>
      <c r="BP272" s="37" t="str">
        <f t="shared" si="256"/>
        <v/>
      </c>
      <c r="BQ272" s="37" t="str">
        <f t="shared" si="257"/>
        <v/>
      </c>
      <c r="BR272" s="37" t="str">
        <f t="shared" si="258"/>
        <v/>
      </c>
      <c r="BS272" s="37" t="str">
        <f t="shared" si="259"/>
        <v/>
      </c>
      <c r="BT272" s="37" t="str">
        <f t="shared" si="260"/>
        <v/>
      </c>
      <c r="BU272" s="37" t="str">
        <f t="shared" si="261"/>
        <v/>
      </c>
      <c r="BV272" s="37" t="str">
        <f t="shared" si="262"/>
        <v/>
      </c>
      <c r="BW272" s="37" t="str">
        <f t="shared" si="263"/>
        <v/>
      </c>
      <c r="BX272" s="37" t="str">
        <f t="shared" si="264"/>
        <v/>
      </c>
      <c r="BY272" s="37" t="str">
        <f t="shared" si="265"/>
        <v/>
      </c>
      <c r="BZ272" s="37" t="str">
        <f t="shared" si="266"/>
        <v/>
      </c>
      <c r="CA272" s="37" t="str">
        <f t="shared" si="267"/>
        <v/>
      </c>
      <c r="CB272" s="37" t="str">
        <f t="shared" si="268"/>
        <v/>
      </c>
      <c r="CC272" s="37" t="str">
        <f t="shared" si="269"/>
        <v/>
      </c>
      <c r="CD272" s="37" t="str">
        <f t="shared" si="270"/>
        <v/>
      </c>
      <c r="CE272" s="37" t="str">
        <f t="shared" si="271"/>
        <v/>
      </c>
      <c r="CF272" s="37" t="str">
        <f t="shared" si="272"/>
        <v/>
      </c>
      <c r="CG272" s="37" t="str">
        <f t="shared" si="273"/>
        <v/>
      </c>
      <c r="CH272" s="37" t="str">
        <f t="shared" si="274"/>
        <v/>
      </c>
      <c r="CI272" s="37" t="str">
        <f t="shared" si="275"/>
        <v/>
      </c>
    </row>
    <row r="273" spans="1:87">
      <c r="A273" s="16"/>
      <c r="B273" s="14" t="str">
        <f>'Gene Table'!D272</f>
        <v>NM_005030</v>
      </c>
      <c r="C273" s="14" t="s">
        <v>317</v>
      </c>
      <c r="D273" s="15" t="str">
        <f>IF(SUM('Test Sample Data'!D$3:D$98)&gt;10,IF(AND(ISNUMBER('Test Sample Data'!D272),'Test Sample Data'!D272&lt;$B$1,'Test Sample Data'!D272&gt;0),'Test Sample Data'!D272,$B$1),"")</f>
        <v/>
      </c>
      <c r="E273" s="15" t="str">
        <f>IF(SUM('Test Sample Data'!E$3:E$98)&gt;10,IF(AND(ISNUMBER('Test Sample Data'!E272),'Test Sample Data'!E272&lt;$B$1,'Test Sample Data'!E272&gt;0),'Test Sample Data'!E272,$B$1),"")</f>
        <v/>
      </c>
      <c r="F273" s="15" t="str">
        <f>IF(SUM('Test Sample Data'!F$3:F$98)&gt;10,IF(AND(ISNUMBER('Test Sample Data'!F272),'Test Sample Data'!F272&lt;$B$1,'Test Sample Data'!F272&gt;0),'Test Sample Data'!F272,$B$1),"")</f>
        <v/>
      </c>
      <c r="G273" s="15" t="str">
        <f>IF(SUM('Test Sample Data'!G$3:G$98)&gt;10,IF(AND(ISNUMBER('Test Sample Data'!G272),'Test Sample Data'!G272&lt;$B$1,'Test Sample Data'!G272&gt;0),'Test Sample Data'!G272,$B$1),"")</f>
        <v/>
      </c>
      <c r="H273" s="15" t="str">
        <f>IF(SUM('Test Sample Data'!H$3:H$98)&gt;10,IF(AND(ISNUMBER('Test Sample Data'!H272),'Test Sample Data'!H272&lt;$B$1,'Test Sample Data'!H272&gt;0),'Test Sample Data'!H272,$B$1),"")</f>
        <v/>
      </c>
      <c r="I273" s="15" t="str">
        <f>IF(SUM('Test Sample Data'!I$3:I$98)&gt;10,IF(AND(ISNUMBER('Test Sample Data'!I272),'Test Sample Data'!I272&lt;$B$1,'Test Sample Data'!I272&gt;0),'Test Sample Data'!I272,$B$1),"")</f>
        <v/>
      </c>
      <c r="J273" s="15" t="str">
        <f>IF(SUM('Test Sample Data'!J$3:J$98)&gt;10,IF(AND(ISNUMBER('Test Sample Data'!J272),'Test Sample Data'!J272&lt;$B$1,'Test Sample Data'!J272&gt;0),'Test Sample Data'!J272,$B$1),"")</f>
        <v/>
      </c>
      <c r="K273" s="15" t="str">
        <f>IF(SUM('Test Sample Data'!K$3:K$98)&gt;10,IF(AND(ISNUMBER('Test Sample Data'!K272),'Test Sample Data'!K272&lt;$B$1,'Test Sample Data'!K272&gt;0),'Test Sample Data'!K272,$B$1),"")</f>
        <v/>
      </c>
      <c r="L273" s="15" t="str">
        <f>IF(SUM('Test Sample Data'!L$3:L$98)&gt;10,IF(AND(ISNUMBER('Test Sample Data'!L272),'Test Sample Data'!L272&lt;$B$1,'Test Sample Data'!L272&gt;0),'Test Sample Data'!L272,$B$1),"")</f>
        <v/>
      </c>
      <c r="M273" s="15" t="str">
        <f>IF(SUM('Test Sample Data'!M$3:M$98)&gt;10,IF(AND(ISNUMBER('Test Sample Data'!M272),'Test Sample Data'!M272&lt;$B$1,'Test Sample Data'!M272&gt;0),'Test Sample Data'!M272,$B$1),"")</f>
        <v/>
      </c>
      <c r="N273" s="15" t="str">
        <f>'Gene Table'!D272</f>
        <v>NM_005030</v>
      </c>
      <c r="O273" s="14" t="s">
        <v>317</v>
      </c>
      <c r="P273" s="15" t="str">
        <f>IF(SUM('Control Sample Data'!D$3:D$98)&gt;10,IF(AND(ISNUMBER('Control Sample Data'!D272),'Control Sample Data'!D272&lt;$B$1,'Control Sample Data'!D272&gt;0),'Control Sample Data'!D272,$B$1),"")</f>
        <v/>
      </c>
      <c r="Q273" s="15" t="str">
        <f>IF(SUM('Control Sample Data'!E$3:E$98)&gt;10,IF(AND(ISNUMBER('Control Sample Data'!E272),'Control Sample Data'!E272&lt;$B$1,'Control Sample Data'!E272&gt;0),'Control Sample Data'!E272,$B$1),"")</f>
        <v/>
      </c>
      <c r="R273" s="15" t="str">
        <f>IF(SUM('Control Sample Data'!F$3:F$98)&gt;10,IF(AND(ISNUMBER('Control Sample Data'!F272),'Control Sample Data'!F272&lt;$B$1,'Control Sample Data'!F272&gt;0),'Control Sample Data'!F272,$B$1),"")</f>
        <v/>
      </c>
      <c r="S273" s="15" t="str">
        <f>IF(SUM('Control Sample Data'!G$3:G$98)&gt;10,IF(AND(ISNUMBER('Control Sample Data'!G272),'Control Sample Data'!G272&lt;$B$1,'Control Sample Data'!G272&gt;0),'Control Sample Data'!G272,$B$1),"")</f>
        <v/>
      </c>
      <c r="T273" s="15" t="str">
        <f>IF(SUM('Control Sample Data'!H$3:H$98)&gt;10,IF(AND(ISNUMBER('Control Sample Data'!H272),'Control Sample Data'!H272&lt;$B$1,'Control Sample Data'!H272&gt;0),'Control Sample Data'!H272,$B$1),"")</f>
        <v/>
      </c>
      <c r="U273" s="15" t="str">
        <f>IF(SUM('Control Sample Data'!I$3:I$98)&gt;10,IF(AND(ISNUMBER('Control Sample Data'!I272),'Control Sample Data'!I272&lt;$B$1,'Control Sample Data'!I272&gt;0),'Control Sample Data'!I272,$B$1),"")</f>
        <v/>
      </c>
      <c r="V273" s="15" t="str">
        <f>IF(SUM('Control Sample Data'!J$3:J$98)&gt;10,IF(AND(ISNUMBER('Control Sample Data'!J272),'Control Sample Data'!J272&lt;$B$1,'Control Sample Data'!J272&gt;0),'Control Sample Data'!J272,$B$1),"")</f>
        <v/>
      </c>
      <c r="W273" s="15" t="str">
        <f>IF(SUM('Control Sample Data'!K$3:K$98)&gt;10,IF(AND(ISNUMBER('Control Sample Data'!K272),'Control Sample Data'!K272&lt;$B$1,'Control Sample Data'!K272&gt;0),'Control Sample Data'!K272,$B$1),"")</f>
        <v/>
      </c>
      <c r="X273" s="15" t="str">
        <f>IF(SUM('Control Sample Data'!L$3:L$98)&gt;10,IF(AND(ISNUMBER('Control Sample Data'!L272),'Control Sample Data'!L272&lt;$B$1,'Control Sample Data'!L272&gt;0),'Control Sample Data'!L272,$B$1),"")</f>
        <v/>
      </c>
      <c r="Y273" s="15" t="str">
        <f>IF(SUM('Control Sample Data'!M$3:M$98)&gt;10,IF(AND(ISNUMBER('Control Sample Data'!M272),'Control Sample Data'!M272&lt;$B$1,'Control Sample Data'!M272&gt;0),'Control Sample Data'!M272,$B$1),"")</f>
        <v/>
      </c>
      <c r="AT273" s="34" t="str">
        <f t="shared" si="236"/>
        <v/>
      </c>
      <c r="AU273" s="34" t="str">
        <f t="shared" si="237"/>
        <v/>
      </c>
      <c r="AV273" s="34" t="str">
        <f t="shared" si="238"/>
        <v/>
      </c>
      <c r="AW273" s="34" t="str">
        <f t="shared" si="239"/>
        <v/>
      </c>
      <c r="AX273" s="34" t="str">
        <f t="shared" si="240"/>
        <v/>
      </c>
      <c r="AY273" s="34" t="str">
        <f t="shared" si="241"/>
        <v/>
      </c>
      <c r="AZ273" s="34" t="str">
        <f t="shared" si="242"/>
        <v/>
      </c>
      <c r="BA273" s="34" t="str">
        <f t="shared" si="243"/>
        <v/>
      </c>
      <c r="BB273" s="34" t="str">
        <f t="shared" si="244"/>
        <v/>
      </c>
      <c r="BC273" s="34" t="str">
        <f t="shared" si="245"/>
        <v/>
      </c>
      <c r="BD273" s="34" t="str">
        <f t="shared" si="246"/>
        <v/>
      </c>
      <c r="BE273" s="34" t="str">
        <f t="shared" si="247"/>
        <v/>
      </c>
      <c r="BF273" s="34" t="str">
        <f t="shared" si="248"/>
        <v/>
      </c>
      <c r="BG273" s="34" t="str">
        <f t="shared" si="249"/>
        <v/>
      </c>
      <c r="BH273" s="34" t="str">
        <f t="shared" si="250"/>
        <v/>
      </c>
      <c r="BI273" s="34" t="str">
        <f t="shared" si="251"/>
        <v/>
      </c>
      <c r="BJ273" s="34" t="str">
        <f t="shared" si="252"/>
        <v/>
      </c>
      <c r="BK273" s="34" t="str">
        <f t="shared" si="253"/>
        <v/>
      </c>
      <c r="BL273" s="34" t="str">
        <f t="shared" si="254"/>
        <v/>
      </c>
      <c r="BM273" s="34" t="str">
        <f t="shared" si="255"/>
        <v/>
      </c>
      <c r="BN273" s="36" t="e">
        <f t="shared" si="234"/>
        <v>#DIV/0!</v>
      </c>
      <c r="BO273" s="36" t="e">
        <f t="shared" si="235"/>
        <v>#DIV/0!</v>
      </c>
      <c r="BP273" s="37" t="str">
        <f t="shared" si="256"/>
        <v/>
      </c>
      <c r="BQ273" s="37" t="str">
        <f t="shared" si="257"/>
        <v/>
      </c>
      <c r="BR273" s="37" t="str">
        <f t="shared" si="258"/>
        <v/>
      </c>
      <c r="BS273" s="37" t="str">
        <f t="shared" si="259"/>
        <v/>
      </c>
      <c r="BT273" s="37" t="str">
        <f t="shared" si="260"/>
        <v/>
      </c>
      <c r="BU273" s="37" t="str">
        <f t="shared" si="261"/>
        <v/>
      </c>
      <c r="BV273" s="37" t="str">
        <f t="shared" si="262"/>
        <v/>
      </c>
      <c r="BW273" s="37" t="str">
        <f t="shared" si="263"/>
        <v/>
      </c>
      <c r="BX273" s="37" t="str">
        <f t="shared" si="264"/>
        <v/>
      </c>
      <c r="BY273" s="37" t="str">
        <f t="shared" si="265"/>
        <v/>
      </c>
      <c r="BZ273" s="37" t="str">
        <f t="shared" si="266"/>
        <v/>
      </c>
      <c r="CA273" s="37" t="str">
        <f t="shared" si="267"/>
        <v/>
      </c>
      <c r="CB273" s="37" t="str">
        <f t="shared" si="268"/>
        <v/>
      </c>
      <c r="CC273" s="37" t="str">
        <f t="shared" si="269"/>
        <v/>
      </c>
      <c r="CD273" s="37" t="str">
        <f t="shared" si="270"/>
        <v/>
      </c>
      <c r="CE273" s="37" t="str">
        <f t="shared" si="271"/>
        <v/>
      </c>
      <c r="CF273" s="37" t="str">
        <f t="shared" si="272"/>
        <v/>
      </c>
      <c r="CG273" s="37" t="str">
        <f t="shared" si="273"/>
        <v/>
      </c>
      <c r="CH273" s="37" t="str">
        <f t="shared" si="274"/>
        <v/>
      </c>
      <c r="CI273" s="37" t="str">
        <f t="shared" si="275"/>
        <v/>
      </c>
    </row>
    <row r="274" spans="1:87">
      <c r="A274" s="16"/>
      <c r="B274" s="14" t="str">
        <f>'Gene Table'!D273</f>
        <v>NM_002658</v>
      </c>
      <c r="C274" s="14" t="s">
        <v>321</v>
      </c>
      <c r="D274" s="15" t="str">
        <f>IF(SUM('Test Sample Data'!D$3:D$98)&gt;10,IF(AND(ISNUMBER('Test Sample Data'!D273),'Test Sample Data'!D273&lt;$B$1,'Test Sample Data'!D273&gt;0),'Test Sample Data'!D273,$B$1),"")</f>
        <v/>
      </c>
      <c r="E274" s="15" t="str">
        <f>IF(SUM('Test Sample Data'!E$3:E$98)&gt;10,IF(AND(ISNUMBER('Test Sample Data'!E273),'Test Sample Data'!E273&lt;$B$1,'Test Sample Data'!E273&gt;0),'Test Sample Data'!E273,$B$1),"")</f>
        <v/>
      </c>
      <c r="F274" s="15" t="str">
        <f>IF(SUM('Test Sample Data'!F$3:F$98)&gt;10,IF(AND(ISNUMBER('Test Sample Data'!F273),'Test Sample Data'!F273&lt;$B$1,'Test Sample Data'!F273&gt;0),'Test Sample Data'!F273,$B$1),"")</f>
        <v/>
      </c>
      <c r="G274" s="15" t="str">
        <f>IF(SUM('Test Sample Data'!G$3:G$98)&gt;10,IF(AND(ISNUMBER('Test Sample Data'!G273),'Test Sample Data'!G273&lt;$B$1,'Test Sample Data'!G273&gt;0),'Test Sample Data'!G273,$B$1),"")</f>
        <v/>
      </c>
      <c r="H274" s="15" t="str">
        <f>IF(SUM('Test Sample Data'!H$3:H$98)&gt;10,IF(AND(ISNUMBER('Test Sample Data'!H273),'Test Sample Data'!H273&lt;$B$1,'Test Sample Data'!H273&gt;0),'Test Sample Data'!H273,$B$1),"")</f>
        <v/>
      </c>
      <c r="I274" s="15" t="str">
        <f>IF(SUM('Test Sample Data'!I$3:I$98)&gt;10,IF(AND(ISNUMBER('Test Sample Data'!I273),'Test Sample Data'!I273&lt;$B$1,'Test Sample Data'!I273&gt;0),'Test Sample Data'!I273,$B$1),"")</f>
        <v/>
      </c>
      <c r="J274" s="15" t="str">
        <f>IF(SUM('Test Sample Data'!J$3:J$98)&gt;10,IF(AND(ISNUMBER('Test Sample Data'!J273),'Test Sample Data'!J273&lt;$B$1,'Test Sample Data'!J273&gt;0),'Test Sample Data'!J273,$B$1),"")</f>
        <v/>
      </c>
      <c r="K274" s="15" t="str">
        <f>IF(SUM('Test Sample Data'!K$3:K$98)&gt;10,IF(AND(ISNUMBER('Test Sample Data'!K273),'Test Sample Data'!K273&lt;$B$1,'Test Sample Data'!K273&gt;0),'Test Sample Data'!K273,$B$1),"")</f>
        <v/>
      </c>
      <c r="L274" s="15" t="str">
        <f>IF(SUM('Test Sample Data'!L$3:L$98)&gt;10,IF(AND(ISNUMBER('Test Sample Data'!L273),'Test Sample Data'!L273&lt;$B$1,'Test Sample Data'!L273&gt;0),'Test Sample Data'!L273,$B$1),"")</f>
        <v/>
      </c>
      <c r="M274" s="15" t="str">
        <f>IF(SUM('Test Sample Data'!M$3:M$98)&gt;10,IF(AND(ISNUMBER('Test Sample Data'!M273),'Test Sample Data'!M273&lt;$B$1,'Test Sample Data'!M273&gt;0),'Test Sample Data'!M273,$B$1),"")</f>
        <v/>
      </c>
      <c r="N274" s="15" t="str">
        <f>'Gene Table'!D273</f>
        <v>NM_002658</v>
      </c>
      <c r="O274" s="14" t="s">
        <v>321</v>
      </c>
      <c r="P274" s="15" t="str">
        <f>IF(SUM('Control Sample Data'!D$3:D$98)&gt;10,IF(AND(ISNUMBER('Control Sample Data'!D273),'Control Sample Data'!D273&lt;$B$1,'Control Sample Data'!D273&gt;0),'Control Sample Data'!D273,$B$1),"")</f>
        <v/>
      </c>
      <c r="Q274" s="15" t="str">
        <f>IF(SUM('Control Sample Data'!E$3:E$98)&gt;10,IF(AND(ISNUMBER('Control Sample Data'!E273),'Control Sample Data'!E273&lt;$B$1,'Control Sample Data'!E273&gt;0),'Control Sample Data'!E273,$B$1),"")</f>
        <v/>
      </c>
      <c r="R274" s="15" t="str">
        <f>IF(SUM('Control Sample Data'!F$3:F$98)&gt;10,IF(AND(ISNUMBER('Control Sample Data'!F273),'Control Sample Data'!F273&lt;$B$1,'Control Sample Data'!F273&gt;0),'Control Sample Data'!F273,$B$1),"")</f>
        <v/>
      </c>
      <c r="S274" s="15" t="str">
        <f>IF(SUM('Control Sample Data'!G$3:G$98)&gt;10,IF(AND(ISNUMBER('Control Sample Data'!G273),'Control Sample Data'!G273&lt;$B$1,'Control Sample Data'!G273&gt;0),'Control Sample Data'!G273,$B$1),"")</f>
        <v/>
      </c>
      <c r="T274" s="15" t="str">
        <f>IF(SUM('Control Sample Data'!H$3:H$98)&gt;10,IF(AND(ISNUMBER('Control Sample Data'!H273),'Control Sample Data'!H273&lt;$B$1,'Control Sample Data'!H273&gt;0),'Control Sample Data'!H273,$B$1),"")</f>
        <v/>
      </c>
      <c r="U274" s="15" t="str">
        <f>IF(SUM('Control Sample Data'!I$3:I$98)&gt;10,IF(AND(ISNUMBER('Control Sample Data'!I273),'Control Sample Data'!I273&lt;$B$1,'Control Sample Data'!I273&gt;0),'Control Sample Data'!I273,$B$1),"")</f>
        <v/>
      </c>
      <c r="V274" s="15" t="str">
        <f>IF(SUM('Control Sample Data'!J$3:J$98)&gt;10,IF(AND(ISNUMBER('Control Sample Data'!J273),'Control Sample Data'!J273&lt;$B$1,'Control Sample Data'!J273&gt;0),'Control Sample Data'!J273,$B$1),"")</f>
        <v/>
      </c>
      <c r="W274" s="15" t="str">
        <f>IF(SUM('Control Sample Data'!K$3:K$98)&gt;10,IF(AND(ISNUMBER('Control Sample Data'!K273),'Control Sample Data'!K273&lt;$B$1,'Control Sample Data'!K273&gt;0),'Control Sample Data'!K273,$B$1),"")</f>
        <v/>
      </c>
      <c r="X274" s="15" t="str">
        <f>IF(SUM('Control Sample Data'!L$3:L$98)&gt;10,IF(AND(ISNUMBER('Control Sample Data'!L273),'Control Sample Data'!L273&lt;$B$1,'Control Sample Data'!L273&gt;0),'Control Sample Data'!L273,$B$1),"")</f>
        <v/>
      </c>
      <c r="Y274" s="15" t="str">
        <f>IF(SUM('Control Sample Data'!M$3:M$98)&gt;10,IF(AND(ISNUMBER('Control Sample Data'!M273),'Control Sample Data'!M273&lt;$B$1,'Control Sample Data'!M273&gt;0),'Control Sample Data'!M273,$B$1),"")</f>
        <v/>
      </c>
      <c r="AT274" s="34" t="str">
        <f t="shared" si="236"/>
        <v/>
      </c>
      <c r="AU274" s="34" t="str">
        <f t="shared" si="237"/>
        <v/>
      </c>
      <c r="AV274" s="34" t="str">
        <f t="shared" si="238"/>
        <v/>
      </c>
      <c r="AW274" s="34" t="str">
        <f t="shared" si="239"/>
        <v/>
      </c>
      <c r="AX274" s="34" t="str">
        <f t="shared" si="240"/>
        <v/>
      </c>
      <c r="AY274" s="34" t="str">
        <f t="shared" si="241"/>
        <v/>
      </c>
      <c r="AZ274" s="34" t="str">
        <f t="shared" si="242"/>
        <v/>
      </c>
      <c r="BA274" s="34" t="str">
        <f t="shared" si="243"/>
        <v/>
      </c>
      <c r="BB274" s="34" t="str">
        <f t="shared" si="244"/>
        <v/>
      </c>
      <c r="BC274" s="34" t="str">
        <f t="shared" si="245"/>
        <v/>
      </c>
      <c r="BD274" s="34" t="str">
        <f t="shared" si="246"/>
        <v/>
      </c>
      <c r="BE274" s="34" t="str">
        <f t="shared" si="247"/>
        <v/>
      </c>
      <c r="BF274" s="34" t="str">
        <f t="shared" si="248"/>
        <v/>
      </c>
      <c r="BG274" s="34" t="str">
        <f t="shared" si="249"/>
        <v/>
      </c>
      <c r="BH274" s="34" t="str">
        <f t="shared" si="250"/>
        <v/>
      </c>
      <c r="BI274" s="34" t="str">
        <f t="shared" si="251"/>
        <v/>
      </c>
      <c r="BJ274" s="34" t="str">
        <f t="shared" si="252"/>
        <v/>
      </c>
      <c r="BK274" s="34" t="str">
        <f t="shared" si="253"/>
        <v/>
      </c>
      <c r="BL274" s="34" t="str">
        <f t="shared" si="254"/>
        <v/>
      </c>
      <c r="BM274" s="34" t="str">
        <f t="shared" si="255"/>
        <v/>
      </c>
      <c r="BN274" s="36" t="e">
        <f t="shared" si="234"/>
        <v>#DIV/0!</v>
      </c>
      <c r="BO274" s="36" t="e">
        <f t="shared" si="235"/>
        <v>#DIV/0!</v>
      </c>
      <c r="BP274" s="37" t="str">
        <f t="shared" si="256"/>
        <v/>
      </c>
      <c r="BQ274" s="37" t="str">
        <f t="shared" si="257"/>
        <v/>
      </c>
      <c r="BR274" s="37" t="str">
        <f t="shared" si="258"/>
        <v/>
      </c>
      <c r="BS274" s="37" t="str">
        <f t="shared" si="259"/>
        <v/>
      </c>
      <c r="BT274" s="37" t="str">
        <f t="shared" si="260"/>
        <v/>
      </c>
      <c r="BU274" s="37" t="str">
        <f t="shared" si="261"/>
        <v/>
      </c>
      <c r="BV274" s="37" t="str">
        <f t="shared" si="262"/>
        <v/>
      </c>
      <c r="BW274" s="37" t="str">
        <f t="shared" si="263"/>
        <v/>
      </c>
      <c r="BX274" s="37" t="str">
        <f t="shared" si="264"/>
        <v/>
      </c>
      <c r="BY274" s="37" t="str">
        <f t="shared" si="265"/>
        <v/>
      </c>
      <c r="BZ274" s="37" t="str">
        <f t="shared" si="266"/>
        <v/>
      </c>
      <c r="CA274" s="37" t="str">
        <f t="shared" si="267"/>
        <v/>
      </c>
      <c r="CB274" s="37" t="str">
        <f t="shared" si="268"/>
        <v/>
      </c>
      <c r="CC274" s="37" t="str">
        <f t="shared" si="269"/>
        <v/>
      </c>
      <c r="CD274" s="37" t="str">
        <f t="shared" si="270"/>
        <v/>
      </c>
      <c r="CE274" s="37" t="str">
        <f t="shared" si="271"/>
        <v/>
      </c>
      <c r="CF274" s="37" t="str">
        <f t="shared" si="272"/>
        <v/>
      </c>
      <c r="CG274" s="37" t="str">
        <f t="shared" si="273"/>
        <v/>
      </c>
      <c r="CH274" s="37" t="str">
        <f t="shared" si="274"/>
        <v/>
      </c>
      <c r="CI274" s="37" t="str">
        <f t="shared" si="275"/>
        <v/>
      </c>
    </row>
    <row r="275" spans="1:87">
      <c r="A275" s="16"/>
      <c r="B275" s="14" t="str">
        <f>'Gene Table'!D274</f>
        <v>NM_000300</v>
      </c>
      <c r="C275" s="14" t="s">
        <v>325</v>
      </c>
      <c r="D275" s="15" t="str">
        <f>IF(SUM('Test Sample Data'!D$3:D$98)&gt;10,IF(AND(ISNUMBER('Test Sample Data'!D274),'Test Sample Data'!D274&lt;$B$1,'Test Sample Data'!D274&gt;0),'Test Sample Data'!D274,$B$1),"")</f>
        <v/>
      </c>
      <c r="E275" s="15" t="str">
        <f>IF(SUM('Test Sample Data'!E$3:E$98)&gt;10,IF(AND(ISNUMBER('Test Sample Data'!E274),'Test Sample Data'!E274&lt;$B$1,'Test Sample Data'!E274&gt;0),'Test Sample Data'!E274,$B$1),"")</f>
        <v/>
      </c>
      <c r="F275" s="15" t="str">
        <f>IF(SUM('Test Sample Data'!F$3:F$98)&gt;10,IF(AND(ISNUMBER('Test Sample Data'!F274),'Test Sample Data'!F274&lt;$B$1,'Test Sample Data'!F274&gt;0),'Test Sample Data'!F274,$B$1),"")</f>
        <v/>
      </c>
      <c r="G275" s="15" t="str">
        <f>IF(SUM('Test Sample Data'!G$3:G$98)&gt;10,IF(AND(ISNUMBER('Test Sample Data'!G274),'Test Sample Data'!G274&lt;$B$1,'Test Sample Data'!G274&gt;0),'Test Sample Data'!G274,$B$1),"")</f>
        <v/>
      </c>
      <c r="H275" s="15" t="str">
        <f>IF(SUM('Test Sample Data'!H$3:H$98)&gt;10,IF(AND(ISNUMBER('Test Sample Data'!H274),'Test Sample Data'!H274&lt;$B$1,'Test Sample Data'!H274&gt;0),'Test Sample Data'!H274,$B$1),"")</f>
        <v/>
      </c>
      <c r="I275" s="15" t="str">
        <f>IF(SUM('Test Sample Data'!I$3:I$98)&gt;10,IF(AND(ISNUMBER('Test Sample Data'!I274),'Test Sample Data'!I274&lt;$B$1,'Test Sample Data'!I274&gt;0),'Test Sample Data'!I274,$B$1),"")</f>
        <v/>
      </c>
      <c r="J275" s="15" t="str">
        <f>IF(SUM('Test Sample Data'!J$3:J$98)&gt;10,IF(AND(ISNUMBER('Test Sample Data'!J274),'Test Sample Data'!J274&lt;$B$1,'Test Sample Data'!J274&gt;0),'Test Sample Data'!J274,$B$1),"")</f>
        <v/>
      </c>
      <c r="K275" s="15" t="str">
        <f>IF(SUM('Test Sample Data'!K$3:K$98)&gt;10,IF(AND(ISNUMBER('Test Sample Data'!K274),'Test Sample Data'!K274&lt;$B$1,'Test Sample Data'!K274&gt;0),'Test Sample Data'!K274,$B$1),"")</f>
        <v/>
      </c>
      <c r="L275" s="15" t="str">
        <f>IF(SUM('Test Sample Data'!L$3:L$98)&gt;10,IF(AND(ISNUMBER('Test Sample Data'!L274),'Test Sample Data'!L274&lt;$B$1,'Test Sample Data'!L274&gt;0),'Test Sample Data'!L274,$B$1),"")</f>
        <v/>
      </c>
      <c r="M275" s="15" t="str">
        <f>IF(SUM('Test Sample Data'!M$3:M$98)&gt;10,IF(AND(ISNUMBER('Test Sample Data'!M274),'Test Sample Data'!M274&lt;$B$1,'Test Sample Data'!M274&gt;0),'Test Sample Data'!M274,$B$1),"")</f>
        <v/>
      </c>
      <c r="N275" s="15" t="str">
        <f>'Gene Table'!D274</f>
        <v>NM_000300</v>
      </c>
      <c r="O275" s="14" t="s">
        <v>325</v>
      </c>
      <c r="P275" s="15" t="str">
        <f>IF(SUM('Control Sample Data'!D$3:D$98)&gt;10,IF(AND(ISNUMBER('Control Sample Data'!D274),'Control Sample Data'!D274&lt;$B$1,'Control Sample Data'!D274&gt;0),'Control Sample Data'!D274,$B$1),"")</f>
        <v/>
      </c>
      <c r="Q275" s="15" t="str">
        <f>IF(SUM('Control Sample Data'!E$3:E$98)&gt;10,IF(AND(ISNUMBER('Control Sample Data'!E274),'Control Sample Data'!E274&lt;$B$1,'Control Sample Data'!E274&gt;0),'Control Sample Data'!E274,$B$1),"")</f>
        <v/>
      </c>
      <c r="R275" s="15" t="str">
        <f>IF(SUM('Control Sample Data'!F$3:F$98)&gt;10,IF(AND(ISNUMBER('Control Sample Data'!F274),'Control Sample Data'!F274&lt;$B$1,'Control Sample Data'!F274&gt;0),'Control Sample Data'!F274,$B$1),"")</f>
        <v/>
      </c>
      <c r="S275" s="15" t="str">
        <f>IF(SUM('Control Sample Data'!G$3:G$98)&gt;10,IF(AND(ISNUMBER('Control Sample Data'!G274),'Control Sample Data'!G274&lt;$B$1,'Control Sample Data'!G274&gt;0),'Control Sample Data'!G274,$B$1),"")</f>
        <v/>
      </c>
      <c r="T275" s="15" t="str">
        <f>IF(SUM('Control Sample Data'!H$3:H$98)&gt;10,IF(AND(ISNUMBER('Control Sample Data'!H274),'Control Sample Data'!H274&lt;$B$1,'Control Sample Data'!H274&gt;0),'Control Sample Data'!H274,$B$1),"")</f>
        <v/>
      </c>
      <c r="U275" s="15" t="str">
        <f>IF(SUM('Control Sample Data'!I$3:I$98)&gt;10,IF(AND(ISNUMBER('Control Sample Data'!I274),'Control Sample Data'!I274&lt;$B$1,'Control Sample Data'!I274&gt;0),'Control Sample Data'!I274,$B$1),"")</f>
        <v/>
      </c>
      <c r="V275" s="15" t="str">
        <f>IF(SUM('Control Sample Data'!J$3:J$98)&gt;10,IF(AND(ISNUMBER('Control Sample Data'!J274),'Control Sample Data'!J274&lt;$B$1,'Control Sample Data'!J274&gt;0),'Control Sample Data'!J274,$B$1),"")</f>
        <v/>
      </c>
      <c r="W275" s="15" t="str">
        <f>IF(SUM('Control Sample Data'!K$3:K$98)&gt;10,IF(AND(ISNUMBER('Control Sample Data'!K274),'Control Sample Data'!K274&lt;$B$1,'Control Sample Data'!K274&gt;0),'Control Sample Data'!K274,$B$1),"")</f>
        <v/>
      </c>
      <c r="X275" s="15" t="str">
        <f>IF(SUM('Control Sample Data'!L$3:L$98)&gt;10,IF(AND(ISNUMBER('Control Sample Data'!L274),'Control Sample Data'!L274&lt;$B$1,'Control Sample Data'!L274&gt;0),'Control Sample Data'!L274,$B$1),"")</f>
        <v/>
      </c>
      <c r="Y275" s="15" t="str">
        <f>IF(SUM('Control Sample Data'!M$3:M$98)&gt;10,IF(AND(ISNUMBER('Control Sample Data'!M274),'Control Sample Data'!M274&lt;$B$1,'Control Sample Data'!M274&gt;0),'Control Sample Data'!M274,$B$1),"")</f>
        <v/>
      </c>
      <c r="AT275" s="34" t="str">
        <f t="shared" si="236"/>
        <v/>
      </c>
      <c r="AU275" s="34" t="str">
        <f t="shared" si="237"/>
        <v/>
      </c>
      <c r="AV275" s="34" t="str">
        <f t="shared" si="238"/>
        <v/>
      </c>
      <c r="AW275" s="34" t="str">
        <f t="shared" si="239"/>
        <v/>
      </c>
      <c r="AX275" s="34" t="str">
        <f t="shared" si="240"/>
        <v/>
      </c>
      <c r="AY275" s="34" t="str">
        <f t="shared" si="241"/>
        <v/>
      </c>
      <c r="AZ275" s="34" t="str">
        <f t="shared" si="242"/>
        <v/>
      </c>
      <c r="BA275" s="34" t="str">
        <f t="shared" si="243"/>
        <v/>
      </c>
      <c r="BB275" s="34" t="str">
        <f t="shared" si="244"/>
        <v/>
      </c>
      <c r="BC275" s="34" t="str">
        <f t="shared" si="245"/>
        <v/>
      </c>
      <c r="BD275" s="34" t="str">
        <f t="shared" si="246"/>
        <v/>
      </c>
      <c r="BE275" s="34" t="str">
        <f t="shared" si="247"/>
        <v/>
      </c>
      <c r="BF275" s="34" t="str">
        <f t="shared" si="248"/>
        <v/>
      </c>
      <c r="BG275" s="34" t="str">
        <f t="shared" si="249"/>
        <v/>
      </c>
      <c r="BH275" s="34" t="str">
        <f t="shared" si="250"/>
        <v/>
      </c>
      <c r="BI275" s="34" t="str">
        <f t="shared" si="251"/>
        <v/>
      </c>
      <c r="BJ275" s="34" t="str">
        <f t="shared" si="252"/>
        <v/>
      </c>
      <c r="BK275" s="34" t="str">
        <f t="shared" si="253"/>
        <v/>
      </c>
      <c r="BL275" s="34" t="str">
        <f t="shared" si="254"/>
        <v/>
      </c>
      <c r="BM275" s="34" t="str">
        <f t="shared" si="255"/>
        <v/>
      </c>
      <c r="BN275" s="36" t="e">
        <f t="shared" si="234"/>
        <v>#DIV/0!</v>
      </c>
      <c r="BO275" s="36" t="e">
        <f t="shared" si="235"/>
        <v>#DIV/0!</v>
      </c>
      <c r="BP275" s="37" t="str">
        <f t="shared" si="256"/>
        <v/>
      </c>
      <c r="BQ275" s="37" t="str">
        <f t="shared" si="257"/>
        <v/>
      </c>
      <c r="BR275" s="37" t="str">
        <f t="shared" si="258"/>
        <v/>
      </c>
      <c r="BS275" s="37" t="str">
        <f t="shared" si="259"/>
        <v/>
      </c>
      <c r="BT275" s="37" t="str">
        <f t="shared" si="260"/>
        <v/>
      </c>
      <c r="BU275" s="37" t="str">
        <f t="shared" si="261"/>
        <v/>
      </c>
      <c r="BV275" s="37" t="str">
        <f t="shared" si="262"/>
        <v/>
      </c>
      <c r="BW275" s="37" t="str">
        <f t="shared" si="263"/>
        <v/>
      </c>
      <c r="BX275" s="37" t="str">
        <f t="shared" si="264"/>
        <v/>
      </c>
      <c r="BY275" s="37" t="str">
        <f t="shared" si="265"/>
        <v/>
      </c>
      <c r="BZ275" s="37" t="str">
        <f t="shared" si="266"/>
        <v/>
      </c>
      <c r="CA275" s="37" t="str">
        <f t="shared" si="267"/>
        <v/>
      </c>
      <c r="CB275" s="37" t="str">
        <f t="shared" si="268"/>
        <v/>
      </c>
      <c r="CC275" s="37" t="str">
        <f t="shared" si="269"/>
        <v/>
      </c>
      <c r="CD275" s="37" t="str">
        <f t="shared" si="270"/>
        <v/>
      </c>
      <c r="CE275" s="37" t="str">
        <f t="shared" si="271"/>
        <v/>
      </c>
      <c r="CF275" s="37" t="str">
        <f t="shared" si="272"/>
        <v/>
      </c>
      <c r="CG275" s="37" t="str">
        <f t="shared" si="273"/>
        <v/>
      </c>
      <c r="CH275" s="37" t="str">
        <f t="shared" si="274"/>
        <v/>
      </c>
      <c r="CI275" s="37" t="str">
        <f t="shared" si="275"/>
        <v/>
      </c>
    </row>
    <row r="276" spans="1:87">
      <c r="A276" s="16"/>
      <c r="B276" s="14" t="str">
        <f>'Gene Table'!D275</f>
        <v>NM_002648</v>
      </c>
      <c r="C276" s="14" t="s">
        <v>329</v>
      </c>
      <c r="D276" s="15" t="str">
        <f>IF(SUM('Test Sample Data'!D$3:D$98)&gt;10,IF(AND(ISNUMBER('Test Sample Data'!D275),'Test Sample Data'!D275&lt;$B$1,'Test Sample Data'!D275&gt;0),'Test Sample Data'!D275,$B$1),"")</f>
        <v/>
      </c>
      <c r="E276" s="15" t="str">
        <f>IF(SUM('Test Sample Data'!E$3:E$98)&gt;10,IF(AND(ISNUMBER('Test Sample Data'!E275),'Test Sample Data'!E275&lt;$B$1,'Test Sample Data'!E275&gt;0),'Test Sample Data'!E275,$B$1),"")</f>
        <v/>
      </c>
      <c r="F276" s="15" t="str">
        <f>IF(SUM('Test Sample Data'!F$3:F$98)&gt;10,IF(AND(ISNUMBER('Test Sample Data'!F275),'Test Sample Data'!F275&lt;$B$1,'Test Sample Data'!F275&gt;0),'Test Sample Data'!F275,$B$1),"")</f>
        <v/>
      </c>
      <c r="G276" s="15" t="str">
        <f>IF(SUM('Test Sample Data'!G$3:G$98)&gt;10,IF(AND(ISNUMBER('Test Sample Data'!G275),'Test Sample Data'!G275&lt;$B$1,'Test Sample Data'!G275&gt;0),'Test Sample Data'!G275,$B$1),"")</f>
        <v/>
      </c>
      <c r="H276" s="15" t="str">
        <f>IF(SUM('Test Sample Data'!H$3:H$98)&gt;10,IF(AND(ISNUMBER('Test Sample Data'!H275),'Test Sample Data'!H275&lt;$B$1,'Test Sample Data'!H275&gt;0),'Test Sample Data'!H275,$B$1),"")</f>
        <v/>
      </c>
      <c r="I276" s="15" t="str">
        <f>IF(SUM('Test Sample Data'!I$3:I$98)&gt;10,IF(AND(ISNUMBER('Test Sample Data'!I275),'Test Sample Data'!I275&lt;$B$1,'Test Sample Data'!I275&gt;0),'Test Sample Data'!I275,$B$1),"")</f>
        <v/>
      </c>
      <c r="J276" s="15" t="str">
        <f>IF(SUM('Test Sample Data'!J$3:J$98)&gt;10,IF(AND(ISNUMBER('Test Sample Data'!J275),'Test Sample Data'!J275&lt;$B$1,'Test Sample Data'!J275&gt;0),'Test Sample Data'!J275,$B$1),"")</f>
        <v/>
      </c>
      <c r="K276" s="15" t="str">
        <f>IF(SUM('Test Sample Data'!K$3:K$98)&gt;10,IF(AND(ISNUMBER('Test Sample Data'!K275),'Test Sample Data'!K275&lt;$B$1,'Test Sample Data'!K275&gt;0),'Test Sample Data'!K275,$B$1),"")</f>
        <v/>
      </c>
      <c r="L276" s="15" t="str">
        <f>IF(SUM('Test Sample Data'!L$3:L$98)&gt;10,IF(AND(ISNUMBER('Test Sample Data'!L275),'Test Sample Data'!L275&lt;$B$1,'Test Sample Data'!L275&gt;0),'Test Sample Data'!L275,$B$1),"")</f>
        <v/>
      </c>
      <c r="M276" s="15" t="str">
        <f>IF(SUM('Test Sample Data'!M$3:M$98)&gt;10,IF(AND(ISNUMBER('Test Sample Data'!M275),'Test Sample Data'!M275&lt;$B$1,'Test Sample Data'!M275&gt;0),'Test Sample Data'!M275,$B$1),"")</f>
        <v/>
      </c>
      <c r="N276" s="15" t="str">
        <f>'Gene Table'!D275</f>
        <v>NM_002648</v>
      </c>
      <c r="O276" s="14" t="s">
        <v>329</v>
      </c>
      <c r="P276" s="15" t="str">
        <f>IF(SUM('Control Sample Data'!D$3:D$98)&gt;10,IF(AND(ISNUMBER('Control Sample Data'!D275),'Control Sample Data'!D275&lt;$B$1,'Control Sample Data'!D275&gt;0),'Control Sample Data'!D275,$B$1),"")</f>
        <v/>
      </c>
      <c r="Q276" s="15" t="str">
        <f>IF(SUM('Control Sample Data'!E$3:E$98)&gt;10,IF(AND(ISNUMBER('Control Sample Data'!E275),'Control Sample Data'!E275&lt;$B$1,'Control Sample Data'!E275&gt;0),'Control Sample Data'!E275,$B$1),"")</f>
        <v/>
      </c>
      <c r="R276" s="15" t="str">
        <f>IF(SUM('Control Sample Data'!F$3:F$98)&gt;10,IF(AND(ISNUMBER('Control Sample Data'!F275),'Control Sample Data'!F275&lt;$B$1,'Control Sample Data'!F275&gt;0),'Control Sample Data'!F275,$B$1),"")</f>
        <v/>
      </c>
      <c r="S276" s="15" t="str">
        <f>IF(SUM('Control Sample Data'!G$3:G$98)&gt;10,IF(AND(ISNUMBER('Control Sample Data'!G275),'Control Sample Data'!G275&lt;$B$1,'Control Sample Data'!G275&gt;0),'Control Sample Data'!G275,$B$1),"")</f>
        <v/>
      </c>
      <c r="T276" s="15" t="str">
        <f>IF(SUM('Control Sample Data'!H$3:H$98)&gt;10,IF(AND(ISNUMBER('Control Sample Data'!H275),'Control Sample Data'!H275&lt;$B$1,'Control Sample Data'!H275&gt;0),'Control Sample Data'!H275,$B$1),"")</f>
        <v/>
      </c>
      <c r="U276" s="15" t="str">
        <f>IF(SUM('Control Sample Data'!I$3:I$98)&gt;10,IF(AND(ISNUMBER('Control Sample Data'!I275),'Control Sample Data'!I275&lt;$B$1,'Control Sample Data'!I275&gt;0),'Control Sample Data'!I275,$B$1),"")</f>
        <v/>
      </c>
      <c r="V276" s="15" t="str">
        <f>IF(SUM('Control Sample Data'!J$3:J$98)&gt;10,IF(AND(ISNUMBER('Control Sample Data'!J275),'Control Sample Data'!J275&lt;$B$1,'Control Sample Data'!J275&gt;0),'Control Sample Data'!J275,$B$1),"")</f>
        <v/>
      </c>
      <c r="W276" s="15" t="str">
        <f>IF(SUM('Control Sample Data'!K$3:K$98)&gt;10,IF(AND(ISNUMBER('Control Sample Data'!K275),'Control Sample Data'!K275&lt;$B$1,'Control Sample Data'!K275&gt;0),'Control Sample Data'!K275,$B$1),"")</f>
        <v/>
      </c>
      <c r="X276" s="15" t="str">
        <f>IF(SUM('Control Sample Data'!L$3:L$98)&gt;10,IF(AND(ISNUMBER('Control Sample Data'!L275),'Control Sample Data'!L275&lt;$B$1,'Control Sample Data'!L275&gt;0),'Control Sample Data'!L275,$B$1),"")</f>
        <v/>
      </c>
      <c r="Y276" s="15" t="str">
        <f>IF(SUM('Control Sample Data'!M$3:M$98)&gt;10,IF(AND(ISNUMBER('Control Sample Data'!M275),'Control Sample Data'!M275&lt;$B$1,'Control Sample Data'!M275&gt;0),'Control Sample Data'!M275,$B$1),"")</f>
        <v/>
      </c>
      <c r="AT276" s="34" t="str">
        <f t="shared" si="236"/>
        <v/>
      </c>
      <c r="AU276" s="34" t="str">
        <f t="shared" si="237"/>
        <v/>
      </c>
      <c r="AV276" s="34" t="str">
        <f t="shared" si="238"/>
        <v/>
      </c>
      <c r="AW276" s="34" t="str">
        <f t="shared" si="239"/>
        <v/>
      </c>
      <c r="AX276" s="34" t="str">
        <f t="shared" si="240"/>
        <v/>
      </c>
      <c r="AY276" s="34" t="str">
        <f t="shared" si="241"/>
        <v/>
      </c>
      <c r="AZ276" s="34" t="str">
        <f t="shared" si="242"/>
        <v/>
      </c>
      <c r="BA276" s="34" t="str">
        <f t="shared" si="243"/>
        <v/>
      </c>
      <c r="BB276" s="34" t="str">
        <f t="shared" si="244"/>
        <v/>
      </c>
      <c r="BC276" s="34" t="str">
        <f t="shared" si="245"/>
        <v/>
      </c>
      <c r="BD276" s="34" t="str">
        <f t="shared" si="246"/>
        <v/>
      </c>
      <c r="BE276" s="34" t="str">
        <f t="shared" si="247"/>
        <v/>
      </c>
      <c r="BF276" s="34" t="str">
        <f t="shared" si="248"/>
        <v/>
      </c>
      <c r="BG276" s="34" t="str">
        <f t="shared" si="249"/>
        <v/>
      </c>
      <c r="BH276" s="34" t="str">
        <f t="shared" si="250"/>
        <v/>
      </c>
      <c r="BI276" s="34" t="str">
        <f t="shared" si="251"/>
        <v/>
      </c>
      <c r="BJ276" s="34" t="str">
        <f t="shared" si="252"/>
        <v/>
      </c>
      <c r="BK276" s="34" t="str">
        <f t="shared" si="253"/>
        <v/>
      </c>
      <c r="BL276" s="34" t="str">
        <f t="shared" si="254"/>
        <v/>
      </c>
      <c r="BM276" s="34" t="str">
        <f t="shared" si="255"/>
        <v/>
      </c>
      <c r="BN276" s="36" t="e">
        <f t="shared" si="234"/>
        <v>#DIV/0!</v>
      </c>
      <c r="BO276" s="36" t="e">
        <f t="shared" si="235"/>
        <v>#DIV/0!</v>
      </c>
      <c r="BP276" s="37" t="str">
        <f t="shared" si="256"/>
        <v/>
      </c>
      <c r="BQ276" s="37" t="str">
        <f t="shared" si="257"/>
        <v/>
      </c>
      <c r="BR276" s="37" t="str">
        <f t="shared" si="258"/>
        <v/>
      </c>
      <c r="BS276" s="37" t="str">
        <f t="shared" si="259"/>
        <v/>
      </c>
      <c r="BT276" s="37" t="str">
        <f t="shared" si="260"/>
        <v/>
      </c>
      <c r="BU276" s="37" t="str">
        <f t="shared" si="261"/>
        <v/>
      </c>
      <c r="BV276" s="37" t="str">
        <f t="shared" si="262"/>
        <v/>
      </c>
      <c r="BW276" s="37" t="str">
        <f t="shared" si="263"/>
        <v/>
      </c>
      <c r="BX276" s="37" t="str">
        <f t="shared" si="264"/>
        <v/>
      </c>
      <c r="BY276" s="37" t="str">
        <f t="shared" si="265"/>
        <v/>
      </c>
      <c r="BZ276" s="37" t="str">
        <f t="shared" si="266"/>
        <v/>
      </c>
      <c r="CA276" s="37" t="str">
        <f t="shared" si="267"/>
        <v/>
      </c>
      <c r="CB276" s="37" t="str">
        <f t="shared" si="268"/>
        <v/>
      </c>
      <c r="CC276" s="37" t="str">
        <f t="shared" si="269"/>
        <v/>
      </c>
      <c r="CD276" s="37" t="str">
        <f t="shared" si="270"/>
        <v/>
      </c>
      <c r="CE276" s="37" t="str">
        <f t="shared" si="271"/>
        <v/>
      </c>
      <c r="CF276" s="37" t="str">
        <f t="shared" si="272"/>
        <v/>
      </c>
      <c r="CG276" s="37" t="str">
        <f t="shared" si="273"/>
        <v/>
      </c>
      <c r="CH276" s="37" t="str">
        <f t="shared" si="274"/>
        <v/>
      </c>
      <c r="CI276" s="37" t="str">
        <f t="shared" si="275"/>
        <v/>
      </c>
    </row>
    <row r="277" spans="1:87">
      <c r="A277" s="16"/>
      <c r="B277" s="14" t="str">
        <f>'Gene Table'!D276</f>
        <v>NM_002634</v>
      </c>
      <c r="C277" s="14" t="s">
        <v>333</v>
      </c>
      <c r="D277" s="15" t="str">
        <f>IF(SUM('Test Sample Data'!D$3:D$98)&gt;10,IF(AND(ISNUMBER('Test Sample Data'!D276),'Test Sample Data'!D276&lt;$B$1,'Test Sample Data'!D276&gt;0),'Test Sample Data'!D276,$B$1),"")</f>
        <v/>
      </c>
      <c r="E277" s="15" t="str">
        <f>IF(SUM('Test Sample Data'!E$3:E$98)&gt;10,IF(AND(ISNUMBER('Test Sample Data'!E276),'Test Sample Data'!E276&lt;$B$1,'Test Sample Data'!E276&gt;0),'Test Sample Data'!E276,$B$1),"")</f>
        <v/>
      </c>
      <c r="F277" s="15" t="str">
        <f>IF(SUM('Test Sample Data'!F$3:F$98)&gt;10,IF(AND(ISNUMBER('Test Sample Data'!F276),'Test Sample Data'!F276&lt;$B$1,'Test Sample Data'!F276&gt;0),'Test Sample Data'!F276,$B$1),"")</f>
        <v/>
      </c>
      <c r="G277" s="15" t="str">
        <f>IF(SUM('Test Sample Data'!G$3:G$98)&gt;10,IF(AND(ISNUMBER('Test Sample Data'!G276),'Test Sample Data'!G276&lt;$B$1,'Test Sample Data'!G276&gt;0),'Test Sample Data'!G276,$B$1),"")</f>
        <v/>
      </c>
      <c r="H277" s="15" t="str">
        <f>IF(SUM('Test Sample Data'!H$3:H$98)&gt;10,IF(AND(ISNUMBER('Test Sample Data'!H276),'Test Sample Data'!H276&lt;$B$1,'Test Sample Data'!H276&gt;0),'Test Sample Data'!H276,$B$1),"")</f>
        <v/>
      </c>
      <c r="I277" s="15" t="str">
        <f>IF(SUM('Test Sample Data'!I$3:I$98)&gt;10,IF(AND(ISNUMBER('Test Sample Data'!I276),'Test Sample Data'!I276&lt;$B$1,'Test Sample Data'!I276&gt;0),'Test Sample Data'!I276,$B$1),"")</f>
        <v/>
      </c>
      <c r="J277" s="15" t="str">
        <f>IF(SUM('Test Sample Data'!J$3:J$98)&gt;10,IF(AND(ISNUMBER('Test Sample Data'!J276),'Test Sample Data'!J276&lt;$B$1,'Test Sample Data'!J276&gt;0),'Test Sample Data'!J276,$B$1),"")</f>
        <v/>
      </c>
      <c r="K277" s="15" t="str">
        <f>IF(SUM('Test Sample Data'!K$3:K$98)&gt;10,IF(AND(ISNUMBER('Test Sample Data'!K276),'Test Sample Data'!K276&lt;$B$1,'Test Sample Data'!K276&gt;0),'Test Sample Data'!K276,$B$1),"")</f>
        <v/>
      </c>
      <c r="L277" s="15" t="str">
        <f>IF(SUM('Test Sample Data'!L$3:L$98)&gt;10,IF(AND(ISNUMBER('Test Sample Data'!L276),'Test Sample Data'!L276&lt;$B$1,'Test Sample Data'!L276&gt;0),'Test Sample Data'!L276,$B$1),"")</f>
        <v/>
      </c>
      <c r="M277" s="15" t="str">
        <f>IF(SUM('Test Sample Data'!M$3:M$98)&gt;10,IF(AND(ISNUMBER('Test Sample Data'!M276),'Test Sample Data'!M276&lt;$B$1,'Test Sample Data'!M276&gt;0),'Test Sample Data'!M276,$B$1),"")</f>
        <v/>
      </c>
      <c r="N277" s="15" t="str">
        <f>'Gene Table'!D276</f>
        <v>NM_002634</v>
      </c>
      <c r="O277" s="14" t="s">
        <v>333</v>
      </c>
      <c r="P277" s="15" t="str">
        <f>IF(SUM('Control Sample Data'!D$3:D$98)&gt;10,IF(AND(ISNUMBER('Control Sample Data'!D276),'Control Sample Data'!D276&lt;$B$1,'Control Sample Data'!D276&gt;0),'Control Sample Data'!D276,$B$1),"")</f>
        <v/>
      </c>
      <c r="Q277" s="15" t="str">
        <f>IF(SUM('Control Sample Data'!E$3:E$98)&gt;10,IF(AND(ISNUMBER('Control Sample Data'!E276),'Control Sample Data'!E276&lt;$B$1,'Control Sample Data'!E276&gt;0),'Control Sample Data'!E276,$B$1),"")</f>
        <v/>
      </c>
      <c r="R277" s="15" t="str">
        <f>IF(SUM('Control Sample Data'!F$3:F$98)&gt;10,IF(AND(ISNUMBER('Control Sample Data'!F276),'Control Sample Data'!F276&lt;$B$1,'Control Sample Data'!F276&gt;0),'Control Sample Data'!F276,$B$1),"")</f>
        <v/>
      </c>
      <c r="S277" s="15" t="str">
        <f>IF(SUM('Control Sample Data'!G$3:G$98)&gt;10,IF(AND(ISNUMBER('Control Sample Data'!G276),'Control Sample Data'!G276&lt;$B$1,'Control Sample Data'!G276&gt;0),'Control Sample Data'!G276,$B$1),"")</f>
        <v/>
      </c>
      <c r="T277" s="15" t="str">
        <f>IF(SUM('Control Sample Data'!H$3:H$98)&gt;10,IF(AND(ISNUMBER('Control Sample Data'!H276),'Control Sample Data'!H276&lt;$B$1,'Control Sample Data'!H276&gt;0),'Control Sample Data'!H276,$B$1),"")</f>
        <v/>
      </c>
      <c r="U277" s="15" t="str">
        <f>IF(SUM('Control Sample Data'!I$3:I$98)&gt;10,IF(AND(ISNUMBER('Control Sample Data'!I276),'Control Sample Data'!I276&lt;$B$1,'Control Sample Data'!I276&gt;0),'Control Sample Data'!I276,$B$1),"")</f>
        <v/>
      </c>
      <c r="V277" s="15" t="str">
        <f>IF(SUM('Control Sample Data'!J$3:J$98)&gt;10,IF(AND(ISNUMBER('Control Sample Data'!J276),'Control Sample Data'!J276&lt;$B$1,'Control Sample Data'!J276&gt;0),'Control Sample Data'!J276,$B$1),"")</f>
        <v/>
      </c>
      <c r="W277" s="15" t="str">
        <f>IF(SUM('Control Sample Data'!K$3:K$98)&gt;10,IF(AND(ISNUMBER('Control Sample Data'!K276),'Control Sample Data'!K276&lt;$B$1,'Control Sample Data'!K276&gt;0),'Control Sample Data'!K276,$B$1),"")</f>
        <v/>
      </c>
      <c r="X277" s="15" t="str">
        <f>IF(SUM('Control Sample Data'!L$3:L$98)&gt;10,IF(AND(ISNUMBER('Control Sample Data'!L276),'Control Sample Data'!L276&lt;$B$1,'Control Sample Data'!L276&gt;0),'Control Sample Data'!L276,$B$1),"")</f>
        <v/>
      </c>
      <c r="Y277" s="15" t="str">
        <f>IF(SUM('Control Sample Data'!M$3:M$98)&gt;10,IF(AND(ISNUMBER('Control Sample Data'!M276),'Control Sample Data'!M276&lt;$B$1,'Control Sample Data'!M276&gt;0),'Control Sample Data'!M276,$B$1),"")</f>
        <v/>
      </c>
      <c r="AT277" s="34" t="str">
        <f t="shared" si="236"/>
        <v/>
      </c>
      <c r="AU277" s="34" t="str">
        <f t="shared" si="237"/>
        <v/>
      </c>
      <c r="AV277" s="34" t="str">
        <f t="shared" si="238"/>
        <v/>
      </c>
      <c r="AW277" s="34" t="str">
        <f t="shared" si="239"/>
        <v/>
      </c>
      <c r="AX277" s="34" t="str">
        <f t="shared" si="240"/>
        <v/>
      </c>
      <c r="AY277" s="34" t="str">
        <f t="shared" si="241"/>
        <v/>
      </c>
      <c r="AZ277" s="34" t="str">
        <f t="shared" si="242"/>
        <v/>
      </c>
      <c r="BA277" s="34" t="str">
        <f t="shared" si="243"/>
        <v/>
      </c>
      <c r="BB277" s="34" t="str">
        <f t="shared" si="244"/>
        <v/>
      </c>
      <c r="BC277" s="34" t="str">
        <f t="shared" si="245"/>
        <v/>
      </c>
      <c r="BD277" s="34" t="str">
        <f t="shared" si="246"/>
        <v/>
      </c>
      <c r="BE277" s="34" t="str">
        <f t="shared" si="247"/>
        <v/>
      </c>
      <c r="BF277" s="34" t="str">
        <f t="shared" si="248"/>
        <v/>
      </c>
      <c r="BG277" s="34" t="str">
        <f t="shared" si="249"/>
        <v/>
      </c>
      <c r="BH277" s="34" t="str">
        <f t="shared" si="250"/>
        <v/>
      </c>
      <c r="BI277" s="34" t="str">
        <f t="shared" si="251"/>
        <v/>
      </c>
      <c r="BJ277" s="34" t="str">
        <f t="shared" si="252"/>
        <v/>
      </c>
      <c r="BK277" s="34" t="str">
        <f t="shared" si="253"/>
        <v/>
      </c>
      <c r="BL277" s="34" t="str">
        <f t="shared" si="254"/>
        <v/>
      </c>
      <c r="BM277" s="34" t="str">
        <f t="shared" si="255"/>
        <v/>
      </c>
      <c r="BN277" s="36" t="e">
        <f t="shared" si="234"/>
        <v>#DIV/0!</v>
      </c>
      <c r="BO277" s="36" t="e">
        <f t="shared" si="235"/>
        <v>#DIV/0!</v>
      </c>
      <c r="BP277" s="37" t="str">
        <f t="shared" si="256"/>
        <v/>
      </c>
      <c r="BQ277" s="37" t="str">
        <f t="shared" si="257"/>
        <v/>
      </c>
      <c r="BR277" s="37" t="str">
        <f t="shared" si="258"/>
        <v/>
      </c>
      <c r="BS277" s="37" t="str">
        <f t="shared" si="259"/>
        <v/>
      </c>
      <c r="BT277" s="37" t="str">
        <f t="shared" si="260"/>
        <v/>
      </c>
      <c r="BU277" s="37" t="str">
        <f t="shared" si="261"/>
        <v/>
      </c>
      <c r="BV277" s="37" t="str">
        <f t="shared" si="262"/>
        <v/>
      </c>
      <c r="BW277" s="37" t="str">
        <f t="shared" si="263"/>
        <v/>
      </c>
      <c r="BX277" s="37" t="str">
        <f t="shared" si="264"/>
        <v/>
      </c>
      <c r="BY277" s="37" t="str">
        <f t="shared" si="265"/>
        <v/>
      </c>
      <c r="BZ277" s="37" t="str">
        <f t="shared" si="266"/>
        <v/>
      </c>
      <c r="CA277" s="37" t="str">
        <f t="shared" si="267"/>
        <v/>
      </c>
      <c r="CB277" s="37" t="str">
        <f t="shared" si="268"/>
        <v/>
      </c>
      <c r="CC277" s="37" t="str">
        <f t="shared" si="269"/>
        <v/>
      </c>
      <c r="CD277" s="37" t="str">
        <f t="shared" si="270"/>
        <v/>
      </c>
      <c r="CE277" s="37" t="str">
        <f t="shared" si="271"/>
        <v/>
      </c>
      <c r="CF277" s="37" t="str">
        <f t="shared" si="272"/>
        <v/>
      </c>
      <c r="CG277" s="37" t="str">
        <f t="shared" si="273"/>
        <v/>
      </c>
      <c r="CH277" s="37" t="str">
        <f t="shared" si="274"/>
        <v/>
      </c>
      <c r="CI277" s="37" t="str">
        <f t="shared" si="275"/>
        <v/>
      </c>
    </row>
    <row r="278" spans="1:87">
      <c r="A278" s="16"/>
      <c r="B278" s="14" t="str">
        <f>'Gene Table'!D277</f>
        <v>NM_000927</v>
      </c>
      <c r="C278" s="14" t="s">
        <v>337</v>
      </c>
      <c r="D278" s="15" t="str">
        <f>IF(SUM('Test Sample Data'!D$3:D$98)&gt;10,IF(AND(ISNUMBER('Test Sample Data'!D277),'Test Sample Data'!D277&lt;$B$1,'Test Sample Data'!D277&gt;0),'Test Sample Data'!D277,$B$1),"")</f>
        <v/>
      </c>
      <c r="E278" s="15" t="str">
        <f>IF(SUM('Test Sample Data'!E$3:E$98)&gt;10,IF(AND(ISNUMBER('Test Sample Data'!E277),'Test Sample Data'!E277&lt;$B$1,'Test Sample Data'!E277&gt;0),'Test Sample Data'!E277,$B$1),"")</f>
        <v/>
      </c>
      <c r="F278" s="15" t="str">
        <f>IF(SUM('Test Sample Data'!F$3:F$98)&gt;10,IF(AND(ISNUMBER('Test Sample Data'!F277),'Test Sample Data'!F277&lt;$B$1,'Test Sample Data'!F277&gt;0),'Test Sample Data'!F277,$B$1),"")</f>
        <v/>
      </c>
      <c r="G278" s="15" t="str">
        <f>IF(SUM('Test Sample Data'!G$3:G$98)&gt;10,IF(AND(ISNUMBER('Test Sample Data'!G277),'Test Sample Data'!G277&lt;$B$1,'Test Sample Data'!G277&gt;0),'Test Sample Data'!G277,$B$1),"")</f>
        <v/>
      </c>
      <c r="H278" s="15" t="str">
        <f>IF(SUM('Test Sample Data'!H$3:H$98)&gt;10,IF(AND(ISNUMBER('Test Sample Data'!H277),'Test Sample Data'!H277&lt;$B$1,'Test Sample Data'!H277&gt;0),'Test Sample Data'!H277,$B$1),"")</f>
        <v/>
      </c>
      <c r="I278" s="15" t="str">
        <f>IF(SUM('Test Sample Data'!I$3:I$98)&gt;10,IF(AND(ISNUMBER('Test Sample Data'!I277),'Test Sample Data'!I277&lt;$B$1,'Test Sample Data'!I277&gt;0),'Test Sample Data'!I277,$B$1),"")</f>
        <v/>
      </c>
      <c r="J278" s="15" t="str">
        <f>IF(SUM('Test Sample Data'!J$3:J$98)&gt;10,IF(AND(ISNUMBER('Test Sample Data'!J277),'Test Sample Data'!J277&lt;$B$1,'Test Sample Data'!J277&gt;0),'Test Sample Data'!J277,$B$1),"")</f>
        <v/>
      </c>
      <c r="K278" s="15" t="str">
        <f>IF(SUM('Test Sample Data'!K$3:K$98)&gt;10,IF(AND(ISNUMBER('Test Sample Data'!K277),'Test Sample Data'!K277&lt;$B$1,'Test Sample Data'!K277&gt;0),'Test Sample Data'!K277,$B$1),"")</f>
        <v/>
      </c>
      <c r="L278" s="15" t="str">
        <f>IF(SUM('Test Sample Data'!L$3:L$98)&gt;10,IF(AND(ISNUMBER('Test Sample Data'!L277),'Test Sample Data'!L277&lt;$B$1,'Test Sample Data'!L277&gt;0),'Test Sample Data'!L277,$B$1),"")</f>
        <v/>
      </c>
      <c r="M278" s="15" t="str">
        <f>IF(SUM('Test Sample Data'!M$3:M$98)&gt;10,IF(AND(ISNUMBER('Test Sample Data'!M277),'Test Sample Data'!M277&lt;$B$1,'Test Sample Data'!M277&gt;0),'Test Sample Data'!M277,$B$1),"")</f>
        <v/>
      </c>
      <c r="N278" s="15" t="str">
        <f>'Gene Table'!D277</f>
        <v>NM_000927</v>
      </c>
      <c r="O278" s="14" t="s">
        <v>337</v>
      </c>
      <c r="P278" s="15" t="str">
        <f>IF(SUM('Control Sample Data'!D$3:D$98)&gt;10,IF(AND(ISNUMBER('Control Sample Data'!D277),'Control Sample Data'!D277&lt;$B$1,'Control Sample Data'!D277&gt;0),'Control Sample Data'!D277,$B$1),"")</f>
        <v/>
      </c>
      <c r="Q278" s="15" t="str">
        <f>IF(SUM('Control Sample Data'!E$3:E$98)&gt;10,IF(AND(ISNUMBER('Control Sample Data'!E277),'Control Sample Data'!E277&lt;$B$1,'Control Sample Data'!E277&gt;0),'Control Sample Data'!E277,$B$1),"")</f>
        <v/>
      </c>
      <c r="R278" s="15" t="str">
        <f>IF(SUM('Control Sample Data'!F$3:F$98)&gt;10,IF(AND(ISNUMBER('Control Sample Data'!F277),'Control Sample Data'!F277&lt;$B$1,'Control Sample Data'!F277&gt;0),'Control Sample Data'!F277,$B$1),"")</f>
        <v/>
      </c>
      <c r="S278" s="15" t="str">
        <f>IF(SUM('Control Sample Data'!G$3:G$98)&gt;10,IF(AND(ISNUMBER('Control Sample Data'!G277),'Control Sample Data'!G277&lt;$B$1,'Control Sample Data'!G277&gt;0),'Control Sample Data'!G277,$B$1),"")</f>
        <v/>
      </c>
      <c r="T278" s="15" t="str">
        <f>IF(SUM('Control Sample Data'!H$3:H$98)&gt;10,IF(AND(ISNUMBER('Control Sample Data'!H277),'Control Sample Data'!H277&lt;$B$1,'Control Sample Data'!H277&gt;0),'Control Sample Data'!H277,$B$1),"")</f>
        <v/>
      </c>
      <c r="U278" s="15" t="str">
        <f>IF(SUM('Control Sample Data'!I$3:I$98)&gt;10,IF(AND(ISNUMBER('Control Sample Data'!I277),'Control Sample Data'!I277&lt;$B$1,'Control Sample Data'!I277&gt;0),'Control Sample Data'!I277,$B$1),"")</f>
        <v/>
      </c>
      <c r="V278" s="15" t="str">
        <f>IF(SUM('Control Sample Data'!J$3:J$98)&gt;10,IF(AND(ISNUMBER('Control Sample Data'!J277),'Control Sample Data'!J277&lt;$B$1,'Control Sample Data'!J277&gt;0),'Control Sample Data'!J277,$B$1),"")</f>
        <v/>
      </c>
      <c r="W278" s="15" t="str">
        <f>IF(SUM('Control Sample Data'!K$3:K$98)&gt;10,IF(AND(ISNUMBER('Control Sample Data'!K277),'Control Sample Data'!K277&lt;$B$1,'Control Sample Data'!K277&gt;0),'Control Sample Data'!K277,$B$1),"")</f>
        <v/>
      </c>
      <c r="X278" s="15" t="str">
        <f>IF(SUM('Control Sample Data'!L$3:L$98)&gt;10,IF(AND(ISNUMBER('Control Sample Data'!L277),'Control Sample Data'!L277&lt;$B$1,'Control Sample Data'!L277&gt;0),'Control Sample Data'!L277,$B$1),"")</f>
        <v/>
      </c>
      <c r="Y278" s="15" t="str">
        <f>IF(SUM('Control Sample Data'!M$3:M$98)&gt;10,IF(AND(ISNUMBER('Control Sample Data'!M277),'Control Sample Data'!M277&lt;$B$1,'Control Sample Data'!M277&gt;0),'Control Sample Data'!M277,$B$1),"")</f>
        <v/>
      </c>
      <c r="AT278" s="34" t="str">
        <f t="shared" si="236"/>
        <v/>
      </c>
      <c r="AU278" s="34" t="str">
        <f t="shared" si="237"/>
        <v/>
      </c>
      <c r="AV278" s="34" t="str">
        <f t="shared" si="238"/>
        <v/>
      </c>
      <c r="AW278" s="34" t="str">
        <f t="shared" si="239"/>
        <v/>
      </c>
      <c r="AX278" s="34" t="str">
        <f t="shared" si="240"/>
        <v/>
      </c>
      <c r="AY278" s="34" t="str">
        <f t="shared" si="241"/>
        <v/>
      </c>
      <c r="AZ278" s="34" t="str">
        <f t="shared" si="242"/>
        <v/>
      </c>
      <c r="BA278" s="34" t="str">
        <f t="shared" si="243"/>
        <v/>
      </c>
      <c r="BB278" s="34" t="str">
        <f t="shared" si="244"/>
        <v/>
      </c>
      <c r="BC278" s="34" t="str">
        <f t="shared" si="245"/>
        <v/>
      </c>
      <c r="BD278" s="34" t="str">
        <f t="shared" si="246"/>
        <v/>
      </c>
      <c r="BE278" s="34" t="str">
        <f t="shared" si="247"/>
        <v/>
      </c>
      <c r="BF278" s="34" t="str">
        <f t="shared" si="248"/>
        <v/>
      </c>
      <c r="BG278" s="34" t="str">
        <f t="shared" si="249"/>
        <v/>
      </c>
      <c r="BH278" s="34" t="str">
        <f t="shared" si="250"/>
        <v/>
      </c>
      <c r="BI278" s="34" t="str">
        <f t="shared" si="251"/>
        <v/>
      </c>
      <c r="BJ278" s="34" t="str">
        <f t="shared" si="252"/>
        <v/>
      </c>
      <c r="BK278" s="34" t="str">
        <f t="shared" si="253"/>
        <v/>
      </c>
      <c r="BL278" s="34" t="str">
        <f t="shared" si="254"/>
        <v/>
      </c>
      <c r="BM278" s="34" t="str">
        <f t="shared" si="255"/>
        <v/>
      </c>
      <c r="BN278" s="36" t="e">
        <f t="shared" si="234"/>
        <v>#DIV/0!</v>
      </c>
      <c r="BO278" s="36" t="e">
        <f t="shared" si="235"/>
        <v>#DIV/0!</v>
      </c>
      <c r="BP278" s="37" t="str">
        <f t="shared" si="256"/>
        <v/>
      </c>
      <c r="BQ278" s="37" t="str">
        <f t="shared" si="257"/>
        <v/>
      </c>
      <c r="BR278" s="37" t="str">
        <f t="shared" si="258"/>
        <v/>
      </c>
      <c r="BS278" s="37" t="str">
        <f t="shared" si="259"/>
        <v/>
      </c>
      <c r="BT278" s="37" t="str">
        <f t="shared" si="260"/>
        <v/>
      </c>
      <c r="BU278" s="37" t="str">
        <f t="shared" si="261"/>
        <v/>
      </c>
      <c r="BV278" s="37" t="str">
        <f t="shared" si="262"/>
        <v/>
      </c>
      <c r="BW278" s="37" t="str">
        <f t="shared" si="263"/>
        <v/>
      </c>
      <c r="BX278" s="37" t="str">
        <f t="shared" si="264"/>
        <v/>
      </c>
      <c r="BY278" s="37" t="str">
        <f t="shared" si="265"/>
        <v/>
      </c>
      <c r="BZ278" s="37" t="str">
        <f t="shared" si="266"/>
        <v/>
      </c>
      <c r="CA278" s="37" t="str">
        <f t="shared" si="267"/>
        <v/>
      </c>
      <c r="CB278" s="37" t="str">
        <f t="shared" si="268"/>
        <v/>
      </c>
      <c r="CC278" s="37" t="str">
        <f t="shared" si="269"/>
        <v/>
      </c>
      <c r="CD278" s="37" t="str">
        <f t="shared" si="270"/>
        <v/>
      </c>
      <c r="CE278" s="37" t="str">
        <f t="shared" si="271"/>
        <v/>
      </c>
      <c r="CF278" s="37" t="str">
        <f t="shared" si="272"/>
        <v/>
      </c>
      <c r="CG278" s="37" t="str">
        <f t="shared" si="273"/>
        <v/>
      </c>
      <c r="CH278" s="37" t="str">
        <f t="shared" si="274"/>
        <v/>
      </c>
      <c r="CI278" s="37" t="str">
        <f t="shared" si="275"/>
        <v/>
      </c>
    </row>
    <row r="279" spans="1:87">
      <c r="A279" s="16"/>
      <c r="B279" s="14" t="str">
        <f>'Gene Table'!D278</f>
        <v>NM_000926</v>
      </c>
      <c r="C279" s="14" t="s">
        <v>341</v>
      </c>
      <c r="D279" s="15" t="str">
        <f>IF(SUM('Test Sample Data'!D$3:D$98)&gt;10,IF(AND(ISNUMBER('Test Sample Data'!D278),'Test Sample Data'!D278&lt;$B$1,'Test Sample Data'!D278&gt;0),'Test Sample Data'!D278,$B$1),"")</f>
        <v/>
      </c>
      <c r="E279" s="15" t="str">
        <f>IF(SUM('Test Sample Data'!E$3:E$98)&gt;10,IF(AND(ISNUMBER('Test Sample Data'!E278),'Test Sample Data'!E278&lt;$B$1,'Test Sample Data'!E278&gt;0),'Test Sample Data'!E278,$B$1),"")</f>
        <v/>
      </c>
      <c r="F279" s="15" t="str">
        <f>IF(SUM('Test Sample Data'!F$3:F$98)&gt;10,IF(AND(ISNUMBER('Test Sample Data'!F278),'Test Sample Data'!F278&lt;$B$1,'Test Sample Data'!F278&gt;0),'Test Sample Data'!F278,$B$1),"")</f>
        <v/>
      </c>
      <c r="G279" s="15" t="str">
        <f>IF(SUM('Test Sample Data'!G$3:G$98)&gt;10,IF(AND(ISNUMBER('Test Sample Data'!G278),'Test Sample Data'!G278&lt;$B$1,'Test Sample Data'!G278&gt;0),'Test Sample Data'!G278,$B$1),"")</f>
        <v/>
      </c>
      <c r="H279" s="15" t="str">
        <f>IF(SUM('Test Sample Data'!H$3:H$98)&gt;10,IF(AND(ISNUMBER('Test Sample Data'!H278),'Test Sample Data'!H278&lt;$B$1,'Test Sample Data'!H278&gt;0),'Test Sample Data'!H278,$B$1),"")</f>
        <v/>
      </c>
      <c r="I279" s="15" t="str">
        <f>IF(SUM('Test Sample Data'!I$3:I$98)&gt;10,IF(AND(ISNUMBER('Test Sample Data'!I278),'Test Sample Data'!I278&lt;$B$1,'Test Sample Data'!I278&gt;0),'Test Sample Data'!I278,$B$1),"")</f>
        <v/>
      </c>
      <c r="J279" s="15" t="str">
        <f>IF(SUM('Test Sample Data'!J$3:J$98)&gt;10,IF(AND(ISNUMBER('Test Sample Data'!J278),'Test Sample Data'!J278&lt;$B$1,'Test Sample Data'!J278&gt;0),'Test Sample Data'!J278,$B$1),"")</f>
        <v/>
      </c>
      <c r="K279" s="15" t="str">
        <f>IF(SUM('Test Sample Data'!K$3:K$98)&gt;10,IF(AND(ISNUMBER('Test Sample Data'!K278),'Test Sample Data'!K278&lt;$B$1,'Test Sample Data'!K278&gt;0),'Test Sample Data'!K278,$B$1),"")</f>
        <v/>
      </c>
      <c r="L279" s="15" t="str">
        <f>IF(SUM('Test Sample Data'!L$3:L$98)&gt;10,IF(AND(ISNUMBER('Test Sample Data'!L278),'Test Sample Data'!L278&lt;$B$1,'Test Sample Data'!L278&gt;0),'Test Sample Data'!L278,$B$1),"")</f>
        <v/>
      </c>
      <c r="M279" s="15" t="str">
        <f>IF(SUM('Test Sample Data'!M$3:M$98)&gt;10,IF(AND(ISNUMBER('Test Sample Data'!M278),'Test Sample Data'!M278&lt;$B$1,'Test Sample Data'!M278&gt;0),'Test Sample Data'!M278,$B$1),"")</f>
        <v/>
      </c>
      <c r="N279" s="15" t="str">
        <f>'Gene Table'!D278</f>
        <v>NM_000926</v>
      </c>
      <c r="O279" s="14" t="s">
        <v>341</v>
      </c>
      <c r="P279" s="15" t="str">
        <f>IF(SUM('Control Sample Data'!D$3:D$98)&gt;10,IF(AND(ISNUMBER('Control Sample Data'!D278),'Control Sample Data'!D278&lt;$B$1,'Control Sample Data'!D278&gt;0),'Control Sample Data'!D278,$B$1),"")</f>
        <v/>
      </c>
      <c r="Q279" s="15" t="str">
        <f>IF(SUM('Control Sample Data'!E$3:E$98)&gt;10,IF(AND(ISNUMBER('Control Sample Data'!E278),'Control Sample Data'!E278&lt;$B$1,'Control Sample Data'!E278&gt;0),'Control Sample Data'!E278,$B$1),"")</f>
        <v/>
      </c>
      <c r="R279" s="15" t="str">
        <f>IF(SUM('Control Sample Data'!F$3:F$98)&gt;10,IF(AND(ISNUMBER('Control Sample Data'!F278),'Control Sample Data'!F278&lt;$B$1,'Control Sample Data'!F278&gt;0),'Control Sample Data'!F278,$B$1),"")</f>
        <v/>
      </c>
      <c r="S279" s="15" t="str">
        <f>IF(SUM('Control Sample Data'!G$3:G$98)&gt;10,IF(AND(ISNUMBER('Control Sample Data'!G278),'Control Sample Data'!G278&lt;$B$1,'Control Sample Data'!G278&gt;0),'Control Sample Data'!G278,$B$1),"")</f>
        <v/>
      </c>
      <c r="T279" s="15" t="str">
        <f>IF(SUM('Control Sample Data'!H$3:H$98)&gt;10,IF(AND(ISNUMBER('Control Sample Data'!H278),'Control Sample Data'!H278&lt;$B$1,'Control Sample Data'!H278&gt;0),'Control Sample Data'!H278,$B$1),"")</f>
        <v/>
      </c>
      <c r="U279" s="15" t="str">
        <f>IF(SUM('Control Sample Data'!I$3:I$98)&gt;10,IF(AND(ISNUMBER('Control Sample Data'!I278),'Control Sample Data'!I278&lt;$B$1,'Control Sample Data'!I278&gt;0),'Control Sample Data'!I278,$B$1),"")</f>
        <v/>
      </c>
      <c r="V279" s="15" t="str">
        <f>IF(SUM('Control Sample Data'!J$3:J$98)&gt;10,IF(AND(ISNUMBER('Control Sample Data'!J278),'Control Sample Data'!J278&lt;$B$1,'Control Sample Data'!J278&gt;0),'Control Sample Data'!J278,$B$1),"")</f>
        <v/>
      </c>
      <c r="W279" s="15" t="str">
        <f>IF(SUM('Control Sample Data'!K$3:K$98)&gt;10,IF(AND(ISNUMBER('Control Sample Data'!K278),'Control Sample Data'!K278&lt;$B$1,'Control Sample Data'!K278&gt;0),'Control Sample Data'!K278,$B$1),"")</f>
        <v/>
      </c>
      <c r="X279" s="15" t="str">
        <f>IF(SUM('Control Sample Data'!L$3:L$98)&gt;10,IF(AND(ISNUMBER('Control Sample Data'!L278),'Control Sample Data'!L278&lt;$B$1,'Control Sample Data'!L278&gt;0),'Control Sample Data'!L278,$B$1),"")</f>
        <v/>
      </c>
      <c r="Y279" s="15" t="str">
        <f>IF(SUM('Control Sample Data'!M$3:M$98)&gt;10,IF(AND(ISNUMBER('Control Sample Data'!M278),'Control Sample Data'!M278&lt;$B$1,'Control Sample Data'!M278&gt;0),'Control Sample Data'!M278,$B$1),"")</f>
        <v/>
      </c>
      <c r="AT279" s="34" t="str">
        <f t="shared" si="236"/>
        <v/>
      </c>
      <c r="AU279" s="34" t="str">
        <f t="shared" si="237"/>
        <v/>
      </c>
      <c r="AV279" s="34" t="str">
        <f t="shared" si="238"/>
        <v/>
      </c>
      <c r="AW279" s="34" t="str">
        <f t="shared" si="239"/>
        <v/>
      </c>
      <c r="AX279" s="34" t="str">
        <f t="shared" si="240"/>
        <v/>
      </c>
      <c r="AY279" s="34" t="str">
        <f t="shared" si="241"/>
        <v/>
      </c>
      <c r="AZ279" s="34" t="str">
        <f t="shared" si="242"/>
        <v/>
      </c>
      <c r="BA279" s="34" t="str">
        <f t="shared" si="243"/>
        <v/>
      </c>
      <c r="BB279" s="34" t="str">
        <f t="shared" si="244"/>
        <v/>
      </c>
      <c r="BC279" s="34" t="str">
        <f t="shared" si="245"/>
        <v/>
      </c>
      <c r="BD279" s="34" t="str">
        <f t="shared" si="246"/>
        <v/>
      </c>
      <c r="BE279" s="34" t="str">
        <f t="shared" si="247"/>
        <v/>
      </c>
      <c r="BF279" s="34" t="str">
        <f t="shared" si="248"/>
        <v/>
      </c>
      <c r="BG279" s="34" t="str">
        <f t="shared" si="249"/>
        <v/>
      </c>
      <c r="BH279" s="34" t="str">
        <f t="shared" si="250"/>
        <v/>
      </c>
      <c r="BI279" s="34" t="str">
        <f t="shared" si="251"/>
        <v/>
      </c>
      <c r="BJ279" s="34" t="str">
        <f t="shared" si="252"/>
        <v/>
      </c>
      <c r="BK279" s="34" t="str">
        <f t="shared" si="253"/>
        <v/>
      </c>
      <c r="BL279" s="34" t="str">
        <f t="shared" si="254"/>
        <v/>
      </c>
      <c r="BM279" s="34" t="str">
        <f t="shared" si="255"/>
        <v/>
      </c>
      <c r="BN279" s="36" t="e">
        <f t="shared" si="234"/>
        <v>#DIV/0!</v>
      </c>
      <c r="BO279" s="36" t="e">
        <f t="shared" si="235"/>
        <v>#DIV/0!</v>
      </c>
      <c r="BP279" s="37" t="str">
        <f t="shared" si="256"/>
        <v/>
      </c>
      <c r="BQ279" s="37" t="str">
        <f t="shared" si="257"/>
        <v/>
      </c>
      <c r="BR279" s="37" t="str">
        <f t="shared" si="258"/>
        <v/>
      </c>
      <c r="BS279" s="37" t="str">
        <f t="shared" si="259"/>
        <v/>
      </c>
      <c r="BT279" s="37" t="str">
        <f t="shared" si="260"/>
        <v/>
      </c>
      <c r="BU279" s="37" t="str">
        <f t="shared" si="261"/>
        <v/>
      </c>
      <c r="BV279" s="37" t="str">
        <f t="shared" si="262"/>
        <v/>
      </c>
      <c r="BW279" s="37" t="str">
        <f t="shared" si="263"/>
        <v/>
      </c>
      <c r="BX279" s="37" t="str">
        <f t="shared" si="264"/>
        <v/>
      </c>
      <c r="BY279" s="37" t="str">
        <f t="shared" si="265"/>
        <v/>
      </c>
      <c r="BZ279" s="37" t="str">
        <f t="shared" si="266"/>
        <v/>
      </c>
      <c r="CA279" s="37" t="str">
        <f t="shared" si="267"/>
        <v/>
      </c>
      <c r="CB279" s="37" t="str">
        <f t="shared" si="268"/>
        <v/>
      </c>
      <c r="CC279" s="37" t="str">
        <f t="shared" si="269"/>
        <v/>
      </c>
      <c r="CD279" s="37" t="str">
        <f t="shared" si="270"/>
        <v/>
      </c>
      <c r="CE279" s="37" t="str">
        <f t="shared" si="271"/>
        <v/>
      </c>
      <c r="CF279" s="37" t="str">
        <f t="shared" si="272"/>
        <v/>
      </c>
      <c r="CG279" s="37" t="str">
        <f t="shared" si="273"/>
        <v/>
      </c>
      <c r="CH279" s="37" t="str">
        <f t="shared" si="274"/>
        <v/>
      </c>
      <c r="CI279" s="37" t="str">
        <f t="shared" si="275"/>
        <v/>
      </c>
    </row>
    <row r="280" spans="1:87">
      <c r="A280" s="16"/>
      <c r="B280" s="14" t="str">
        <f>'Gene Table'!D279</f>
        <v>HGDC</v>
      </c>
      <c r="C280" s="14" t="s">
        <v>345</v>
      </c>
      <c r="D280" s="15" t="str">
        <f>IF(SUM('Test Sample Data'!D$3:D$98)&gt;10,IF(AND(ISNUMBER('Test Sample Data'!D279),'Test Sample Data'!D279&lt;$B$1,'Test Sample Data'!D279&gt;0),'Test Sample Data'!D279,$B$1),"")</f>
        <v/>
      </c>
      <c r="E280" s="15" t="str">
        <f>IF(SUM('Test Sample Data'!E$3:E$98)&gt;10,IF(AND(ISNUMBER('Test Sample Data'!E279),'Test Sample Data'!E279&lt;$B$1,'Test Sample Data'!E279&gt;0),'Test Sample Data'!E279,$B$1),"")</f>
        <v/>
      </c>
      <c r="F280" s="15" t="str">
        <f>IF(SUM('Test Sample Data'!F$3:F$98)&gt;10,IF(AND(ISNUMBER('Test Sample Data'!F279),'Test Sample Data'!F279&lt;$B$1,'Test Sample Data'!F279&gt;0),'Test Sample Data'!F279,$B$1),"")</f>
        <v/>
      </c>
      <c r="G280" s="15" t="str">
        <f>IF(SUM('Test Sample Data'!G$3:G$98)&gt;10,IF(AND(ISNUMBER('Test Sample Data'!G279),'Test Sample Data'!G279&lt;$B$1,'Test Sample Data'!G279&gt;0),'Test Sample Data'!G279,$B$1),"")</f>
        <v/>
      </c>
      <c r="H280" s="15" t="str">
        <f>IF(SUM('Test Sample Data'!H$3:H$98)&gt;10,IF(AND(ISNUMBER('Test Sample Data'!H279),'Test Sample Data'!H279&lt;$B$1,'Test Sample Data'!H279&gt;0),'Test Sample Data'!H279,$B$1),"")</f>
        <v/>
      </c>
      <c r="I280" s="15" t="str">
        <f>IF(SUM('Test Sample Data'!I$3:I$98)&gt;10,IF(AND(ISNUMBER('Test Sample Data'!I279),'Test Sample Data'!I279&lt;$B$1,'Test Sample Data'!I279&gt;0),'Test Sample Data'!I279,$B$1),"")</f>
        <v/>
      </c>
      <c r="J280" s="15" t="str">
        <f>IF(SUM('Test Sample Data'!J$3:J$98)&gt;10,IF(AND(ISNUMBER('Test Sample Data'!J279),'Test Sample Data'!J279&lt;$B$1,'Test Sample Data'!J279&gt;0),'Test Sample Data'!J279,$B$1),"")</f>
        <v/>
      </c>
      <c r="K280" s="15" t="str">
        <f>IF(SUM('Test Sample Data'!K$3:K$98)&gt;10,IF(AND(ISNUMBER('Test Sample Data'!K279),'Test Sample Data'!K279&lt;$B$1,'Test Sample Data'!K279&gt;0),'Test Sample Data'!K279,$B$1),"")</f>
        <v/>
      </c>
      <c r="L280" s="15" t="str">
        <f>IF(SUM('Test Sample Data'!L$3:L$98)&gt;10,IF(AND(ISNUMBER('Test Sample Data'!L279),'Test Sample Data'!L279&lt;$B$1,'Test Sample Data'!L279&gt;0),'Test Sample Data'!L279,$B$1),"")</f>
        <v/>
      </c>
      <c r="M280" s="15" t="str">
        <f>IF(SUM('Test Sample Data'!M$3:M$98)&gt;10,IF(AND(ISNUMBER('Test Sample Data'!M279),'Test Sample Data'!M279&lt;$B$1,'Test Sample Data'!M279&gt;0),'Test Sample Data'!M279,$B$1),"")</f>
        <v/>
      </c>
      <c r="N280" s="15" t="str">
        <f>'Gene Table'!D279</f>
        <v>HGDC</v>
      </c>
      <c r="O280" s="14" t="s">
        <v>345</v>
      </c>
      <c r="P280" s="15" t="str">
        <f>IF(SUM('Control Sample Data'!D$3:D$98)&gt;10,IF(AND(ISNUMBER('Control Sample Data'!D279),'Control Sample Data'!D279&lt;$B$1,'Control Sample Data'!D279&gt;0),'Control Sample Data'!D279,$B$1),"")</f>
        <v/>
      </c>
      <c r="Q280" s="15" t="str">
        <f>IF(SUM('Control Sample Data'!E$3:E$98)&gt;10,IF(AND(ISNUMBER('Control Sample Data'!E279),'Control Sample Data'!E279&lt;$B$1,'Control Sample Data'!E279&gt;0),'Control Sample Data'!E279,$B$1),"")</f>
        <v/>
      </c>
      <c r="R280" s="15" t="str">
        <f>IF(SUM('Control Sample Data'!F$3:F$98)&gt;10,IF(AND(ISNUMBER('Control Sample Data'!F279),'Control Sample Data'!F279&lt;$B$1,'Control Sample Data'!F279&gt;0),'Control Sample Data'!F279,$B$1),"")</f>
        <v/>
      </c>
      <c r="S280" s="15" t="str">
        <f>IF(SUM('Control Sample Data'!G$3:G$98)&gt;10,IF(AND(ISNUMBER('Control Sample Data'!G279),'Control Sample Data'!G279&lt;$B$1,'Control Sample Data'!G279&gt;0),'Control Sample Data'!G279,$B$1),"")</f>
        <v/>
      </c>
      <c r="T280" s="15" t="str">
        <f>IF(SUM('Control Sample Data'!H$3:H$98)&gt;10,IF(AND(ISNUMBER('Control Sample Data'!H279),'Control Sample Data'!H279&lt;$B$1,'Control Sample Data'!H279&gt;0),'Control Sample Data'!H279,$B$1),"")</f>
        <v/>
      </c>
      <c r="U280" s="15" t="str">
        <f>IF(SUM('Control Sample Data'!I$3:I$98)&gt;10,IF(AND(ISNUMBER('Control Sample Data'!I279),'Control Sample Data'!I279&lt;$B$1,'Control Sample Data'!I279&gt;0),'Control Sample Data'!I279,$B$1),"")</f>
        <v/>
      </c>
      <c r="V280" s="15" t="str">
        <f>IF(SUM('Control Sample Data'!J$3:J$98)&gt;10,IF(AND(ISNUMBER('Control Sample Data'!J279),'Control Sample Data'!J279&lt;$B$1,'Control Sample Data'!J279&gt;0),'Control Sample Data'!J279,$B$1),"")</f>
        <v/>
      </c>
      <c r="W280" s="15" t="str">
        <f>IF(SUM('Control Sample Data'!K$3:K$98)&gt;10,IF(AND(ISNUMBER('Control Sample Data'!K279),'Control Sample Data'!K279&lt;$B$1,'Control Sample Data'!K279&gt;0),'Control Sample Data'!K279,$B$1),"")</f>
        <v/>
      </c>
      <c r="X280" s="15" t="str">
        <f>IF(SUM('Control Sample Data'!L$3:L$98)&gt;10,IF(AND(ISNUMBER('Control Sample Data'!L279),'Control Sample Data'!L279&lt;$B$1,'Control Sample Data'!L279&gt;0),'Control Sample Data'!L279,$B$1),"")</f>
        <v/>
      </c>
      <c r="Y280" s="15" t="str">
        <f>IF(SUM('Control Sample Data'!M$3:M$98)&gt;10,IF(AND(ISNUMBER('Control Sample Data'!M279),'Control Sample Data'!M279&lt;$B$1,'Control Sample Data'!M279&gt;0),'Control Sample Data'!M279,$B$1),"")</f>
        <v/>
      </c>
      <c r="AT280" s="34" t="str">
        <f t="shared" si="236"/>
        <v/>
      </c>
      <c r="AU280" s="34" t="str">
        <f t="shared" si="237"/>
        <v/>
      </c>
      <c r="AV280" s="34" t="str">
        <f t="shared" si="238"/>
        <v/>
      </c>
      <c r="AW280" s="34" t="str">
        <f t="shared" si="239"/>
        <v/>
      </c>
      <c r="AX280" s="34" t="str">
        <f t="shared" si="240"/>
        <v/>
      </c>
      <c r="AY280" s="34" t="str">
        <f t="shared" si="241"/>
        <v/>
      </c>
      <c r="AZ280" s="34" t="str">
        <f t="shared" si="242"/>
        <v/>
      </c>
      <c r="BA280" s="34" t="str">
        <f t="shared" si="243"/>
        <v/>
      </c>
      <c r="BB280" s="34" t="str">
        <f t="shared" si="244"/>
        <v/>
      </c>
      <c r="BC280" s="34" t="str">
        <f t="shared" si="245"/>
        <v/>
      </c>
      <c r="BD280" s="34" t="str">
        <f t="shared" si="246"/>
        <v/>
      </c>
      <c r="BE280" s="34" t="str">
        <f t="shared" si="247"/>
        <v/>
      </c>
      <c r="BF280" s="34" t="str">
        <f t="shared" si="248"/>
        <v/>
      </c>
      <c r="BG280" s="34" t="str">
        <f t="shared" si="249"/>
        <v/>
      </c>
      <c r="BH280" s="34" t="str">
        <f t="shared" si="250"/>
        <v/>
      </c>
      <c r="BI280" s="34" t="str">
        <f t="shared" si="251"/>
        <v/>
      </c>
      <c r="BJ280" s="34" t="str">
        <f t="shared" si="252"/>
        <v/>
      </c>
      <c r="BK280" s="34" t="str">
        <f t="shared" si="253"/>
        <v/>
      </c>
      <c r="BL280" s="34" t="str">
        <f t="shared" si="254"/>
        <v/>
      </c>
      <c r="BM280" s="34" t="str">
        <f t="shared" si="255"/>
        <v/>
      </c>
      <c r="BN280" s="36" t="e">
        <f t="shared" si="234"/>
        <v>#DIV/0!</v>
      </c>
      <c r="BO280" s="36" t="e">
        <f t="shared" si="235"/>
        <v>#DIV/0!</v>
      </c>
      <c r="BP280" s="37" t="str">
        <f t="shared" si="256"/>
        <v/>
      </c>
      <c r="BQ280" s="37" t="str">
        <f t="shared" si="257"/>
        <v/>
      </c>
      <c r="BR280" s="37" t="str">
        <f t="shared" si="258"/>
        <v/>
      </c>
      <c r="BS280" s="37" t="str">
        <f t="shared" si="259"/>
        <v/>
      </c>
      <c r="BT280" s="37" t="str">
        <f t="shared" si="260"/>
        <v/>
      </c>
      <c r="BU280" s="37" t="str">
        <f t="shared" si="261"/>
        <v/>
      </c>
      <c r="BV280" s="37" t="str">
        <f t="shared" si="262"/>
        <v/>
      </c>
      <c r="BW280" s="37" t="str">
        <f t="shared" si="263"/>
        <v/>
      </c>
      <c r="BX280" s="37" t="str">
        <f t="shared" si="264"/>
        <v/>
      </c>
      <c r="BY280" s="37" t="str">
        <f t="shared" si="265"/>
        <v/>
      </c>
      <c r="BZ280" s="37" t="str">
        <f t="shared" si="266"/>
        <v/>
      </c>
      <c r="CA280" s="37" t="str">
        <f t="shared" si="267"/>
        <v/>
      </c>
      <c r="CB280" s="37" t="str">
        <f t="shared" si="268"/>
        <v/>
      </c>
      <c r="CC280" s="37" t="str">
        <f t="shared" si="269"/>
        <v/>
      </c>
      <c r="CD280" s="37" t="str">
        <f t="shared" si="270"/>
        <v/>
      </c>
      <c r="CE280" s="37" t="str">
        <f t="shared" si="271"/>
        <v/>
      </c>
      <c r="CF280" s="37" t="str">
        <f t="shared" si="272"/>
        <v/>
      </c>
      <c r="CG280" s="37" t="str">
        <f t="shared" si="273"/>
        <v/>
      </c>
      <c r="CH280" s="37" t="str">
        <f t="shared" si="274"/>
        <v/>
      </c>
      <c r="CI280" s="37" t="str">
        <f t="shared" si="275"/>
        <v/>
      </c>
    </row>
    <row r="281" spans="1:87">
      <c r="A281" s="16"/>
      <c r="B281" s="14" t="str">
        <f>'Gene Table'!D280</f>
        <v>HGDC</v>
      </c>
      <c r="C281" s="14" t="s">
        <v>347</v>
      </c>
      <c r="D281" s="15" t="str">
        <f>IF(SUM('Test Sample Data'!D$3:D$98)&gt;10,IF(AND(ISNUMBER('Test Sample Data'!D280),'Test Sample Data'!D280&lt;$B$1,'Test Sample Data'!D280&gt;0),'Test Sample Data'!D280,$B$1),"")</f>
        <v/>
      </c>
      <c r="E281" s="15" t="str">
        <f>IF(SUM('Test Sample Data'!E$3:E$98)&gt;10,IF(AND(ISNUMBER('Test Sample Data'!E280),'Test Sample Data'!E280&lt;$B$1,'Test Sample Data'!E280&gt;0),'Test Sample Data'!E280,$B$1),"")</f>
        <v/>
      </c>
      <c r="F281" s="15" t="str">
        <f>IF(SUM('Test Sample Data'!F$3:F$98)&gt;10,IF(AND(ISNUMBER('Test Sample Data'!F280),'Test Sample Data'!F280&lt;$B$1,'Test Sample Data'!F280&gt;0),'Test Sample Data'!F280,$B$1),"")</f>
        <v/>
      </c>
      <c r="G281" s="15" t="str">
        <f>IF(SUM('Test Sample Data'!G$3:G$98)&gt;10,IF(AND(ISNUMBER('Test Sample Data'!G280),'Test Sample Data'!G280&lt;$B$1,'Test Sample Data'!G280&gt;0),'Test Sample Data'!G280,$B$1),"")</f>
        <v/>
      </c>
      <c r="H281" s="15" t="str">
        <f>IF(SUM('Test Sample Data'!H$3:H$98)&gt;10,IF(AND(ISNUMBER('Test Sample Data'!H280),'Test Sample Data'!H280&lt;$B$1,'Test Sample Data'!H280&gt;0),'Test Sample Data'!H280,$B$1),"")</f>
        <v/>
      </c>
      <c r="I281" s="15" t="str">
        <f>IF(SUM('Test Sample Data'!I$3:I$98)&gt;10,IF(AND(ISNUMBER('Test Sample Data'!I280),'Test Sample Data'!I280&lt;$B$1,'Test Sample Data'!I280&gt;0),'Test Sample Data'!I280,$B$1),"")</f>
        <v/>
      </c>
      <c r="J281" s="15" t="str">
        <f>IF(SUM('Test Sample Data'!J$3:J$98)&gt;10,IF(AND(ISNUMBER('Test Sample Data'!J280),'Test Sample Data'!J280&lt;$B$1,'Test Sample Data'!J280&gt;0),'Test Sample Data'!J280,$B$1),"")</f>
        <v/>
      </c>
      <c r="K281" s="15" t="str">
        <f>IF(SUM('Test Sample Data'!K$3:K$98)&gt;10,IF(AND(ISNUMBER('Test Sample Data'!K280),'Test Sample Data'!K280&lt;$B$1,'Test Sample Data'!K280&gt;0),'Test Sample Data'!K280,$B$1),"")</f>
        <v/>
      </c>
      <c r="L281" s="15" t="str">
        <f>IF(SUM('Test Sample Data'!L$3:L$98)&gt;10,IF(AND(ISNUMBER('Test Sample Data'!L280),'Test Sample Data'!L280&lt;$B$1,'Test Sample Data'!L280&gt;0),'Test Sample Data'!L280,$B$1),"")</f>
        <v/>
      </c>
      <c r="M281" s="15" t="str">
        <f>IF(SUM('Test Sample Data'!M$3:M$98)&gt;10,IF(AND(ISNUMBER('Test Sample Data'!M280),'Test Sample Data'!M280&lt;$B$1,'Test Sample Data'!M280&gt;0),'Test Sample Data'!M280,$B$1),"")</f>
        <v/>
      </c>
      <c r="N281" s="15" t="str">
        <f>'Gene Table'!D280</f>
        <v>HGDC</v>
      </c>
      <c r="O281" s="14" t="s">
        <v>347</v>
      </c>
      <c r="P281" s="15" t="str">
        <f>IF(SUM('Control Sample Data'!D$3:D$98)&gt;10,IF(AND(ISNUMBER('Control Sample Data'!D280),'Control Sample Data'!D280&lt;$B$1,'Control Sample Data'!D280&gt;0),'Control Sample Data'!D280,$B$1),"")</f>
        <v/>
      </c>
      <c r="Q281" s="15" t="str">
        <f>IF(SUM('Control Sample Data'!E$3:E$98)&gt;10,IF(AND(ISNUMBER('Control Sample Data'!E280),'Control Sample Data'!E280&lt;$B$1,'Control Sample Data'!E280&gt;0),'Control Sample Data'!E280,$B$1),"")</f>
        <v/>
      </c>
      <c r="R281" s="15" t="str">
        <f>IF(SUM('Control Sample Data'!F$3:F$98)&gt;10,IF(AND(ISNUMBER('Control Sample Data'!F280),'Control Sample Data'!F280&lt;$B$1,'Control Sample Data'!F280&gt;0),'Control Sample Data'!F280,$B$1),"")</f>
        <v/>
      </c>
      <c r="S281" s="15" t="str">
        <f>IF(SUM('Control Sample Data'!G$3:G$98)&gt;10,IF(AND(ISNUMBER('Control Sample Data'!G280),'Control Sample Data'!G280&lt;$B$1,'Control Sample Data'!G280&gt;0),'Control Sample Data'!G280,$B$1),"")</f>
        <v/>
      </c>
      <c r="T281" s="15" t="str">
        <f>IF(SUM('Control Sample Data'!H$3:H$98)&gt;10,IF(AND(ISNUMBER('Control Sample Data'!H280),'Control Sample Data'!H280&lt;$B$1,'Control Sample Data'!H280&gt;0),'Control Sample Data'!H280,$B$1),"")</f>
        <v/>
      </c>
      <c r="U281" s="15" t="str">
        <f>IF(SUM('Control Sample Data'!I$3:I$98)&gt;10,IF(AND(ISNUMBER('Control Sample Data'!I280),'Control Sample Data'!I280&lt;$B$1,'Control Sample Data'!I280&gt;0),'Control Sample Data'!I280,$B$1),"")</f>
        <v/>
      </c>
      <c r="V281" s="15" t="str">
        <f>IF(SUM('Control Sample Data'!J$3:J$98)&gt;10,IF(AND(ISNUMBER('Control Sample Data'!J280),'Control Sample Data'!J280&lt;$B$1,'Control Sample Data'!J280&gt;0),'Control Sample Data'!J280,$B$1),"")</f>
        <v/>
      </c>
      <c r="W281" s="15" t="str">
        <f>IF(SUM('Control Sample Data'!K$3:K$98)&gt;10,IF(AND(ISNUMBER('Control Sample Data'!K280),'Control Sample Data'!K280&lt;$B$1,'Control Sample Data'!K280&gt;0),'Control Sample Data'!K280,$B$1),"")</f>
        <v/>
      </c>
      <c r="X281" s="15" t="str">
        <f>IF(SUM('Control Sample Data'!L$3:L$98)&gt;10,IF(AND(ISNUMBER('Control Sample Data'!L280),'Control Sample Data'!L280&lt;$B$1,'Control Sample Data'!L280&gt;0),'Control Sample Data'!L280,$B$1),"")</f>
        <v/>
      </c>
      <c r="Y281" s="15" t="str">
        <f>IF(SUM('Control Sample Data'!M$3:M$98)&gt;10,IF(AND(ISNUMBER('Control Sample Data'!M280),'Control Sample Data'!M280&lt;$B$1,'Control Sample Data'!M280&gt;0),'Control Sample Data'!M280,$B$1),"")</f>
        <v/>
      </c>
      <c r="AT281" s="34" t="str">
        <f t="shared" si="236"/>
        <v/>
      </c>
      <c r="AU281" s="34" t="str">
        <f t="shared" si="237"/>
        <v/>
      </c>
      <c r="AV281" s="34" t="str">
        <f t="shared" si="238"/>
        <v/>
      </c>
      <c r="AW281" s="34" t="str">
        <f t="shared" si="239"/>
        <v/>
      </c>
      <c r="AX281" s="34" t="str">
        <f t="shared" si="240"/>
        <v/>
      </c>
      <c r="AY281" s="34" t="str">
        <f t="shared" si="241"/>
        <v/>
      </c>
      <c r="AZ281" s="34" t="str">
        <f t="shared" si="242"/>
        <v/>
      </c>
      <c r="BA281" s="34" t="str">
        <f t="shared" si="243"/>
        <v/>
      </c>
      <c r="BB281" s="34" t="str">
        <f t="shared" si="244"/>
        <v/>
      </c>
      <c r="BC281" s="34" t="str">
        <f t="shared" si="245"/>
        <v/>
      </c>
      <c r="BD281" s="34" t="str">
        <f t="shared" si="246"/>
        <v/>
      </c>
      <c r="BE281" s="34" t="str">
        <f t="shared" si="247"/>
        <v/>
      </c>
      <c r="BF281" s="34" t="str">
        <f t="shared" si="248"/>
        <v/>
      </c>
      <c r="BG281" s="34" t="str">
        <f t="shared" si="249"/>
        <v/>
      </c>
      <c r="BH281" s="34" t="str">
        <f t="shared" si="250"/>
        <v/>
      </c>
      <c r="BI281" s="34" t="str">
        <f t="shared" si="251"/>
        <v/>
      </c>
      <c r="BJ281" s="34" t="str">
        <f t="shared" si="252"/>
        <v/>
      </c>
      <c r="BK281" s="34" t="str">
        <f t="shared" si="253"/>
        <v/>
      </c>
      <c r="BL281" s="34" t="str">
        <f t="shared" si="254"/>
        <v/>
      </c>
      <c r="BM281" s="34" t="str">
        <f t="shared" si="255"/>
        <v/>
      </c>
      <c r="BN281" s="36" t="e">
        <f t="shared" si="234"/>
        <v>#DIV/0!</v>
      </c>
      <c r="BO281" s="36" t="e">
        <f t="shared" si="235"/>
        <v>#DIV/0!</v>
      </c>
      <c r="BP281" s="37" t="str">
        <f t="shared" si="256"/>
        <v/>
      </c>
      <c r="BQ281" s="37" t="str">
        <f t="shared" si="257"/>
        <v/>
      </c>
      <c r="BR281" s="37" t="str">
        <f t="shared" si="258"/>
        <v/>
      </c>
      <c r="BS281" s="37" t="str">
        <f t="shared" si="259"/>
        <v/>
      </c>
      <c r="BT281" s="37" t="str">
        <f t="shared" si="260"/>
        <v/>
      </c>
      <c r="BU281" s="37" t="str">
        <f t="shared" si="261"/>
        <v/>
      </c>
      <c r="BV281" s="37" t="str">
        <f t="shared" si="262"/>
        <v/>
      </c>
      <c r="BW281" s="37" t="str">
        <f t="shared" si="263"/>
        <v/>
      </c>
      <c r="BX281" s="37" t="str">
        <f t="shared" si="264"/>
        <v/>
      </c>
      <c r="BY281" s="37" t="str">
        <f t="shared" si="265"/>
        <v/>
      </c>
      <c r="BZ281" s="37" t="str">
        <f t="shared" si="266"/>
        <v/>
      </c>
      <c r="CA281" s="37" t="str">
        <f t="shared" si="267"/>
        <v/>
      </c>
      <c r="CB281" s="37" t="str">
        <f t="shared" si="268"/>
        <v/>
      </c>
      <c r="CC281" s="37" t="str">
        <f t="shared" si="269"/>
        <v/>
      </c>
      <c r="CD281" s="37" t="str">
        <f t="shared" si="270"/>
        <v/>
      </c>
      <c r="CE281" s="37" t="str">
        <f t="shared" si="271"/>
        <v/>
      </c>
      <c r="CF281" s="37" t="str">
        <f t="shared" si="272"/>
        <v/>
      </c>
      <c r="CG281" s="37" t="str">
        <f t="shared" si="273"/>
        <v/>
      </c>
      <c r="CH281" s="37" t="str">
        <f t="shared" si="274"/>
        <v/>
      </c>
      <c r="CI281" s="37" t="str">
        <f t="shared" si="275"/>
        <v/>
      </c>
    </row>
    <row r="282" spans="1:87">
      <c r="A282" s="16"/>
      <c r="B282" s="14" t="str">
        <f>'Gene Table'!D281</f>
        <v>NM_002046</v>
      </c>
      <c r="C282" s="14" t="s">
        <v>348</v>
      </c>
      <c r="D282" s="15" t="str">
        <f>IF(SUM('Test Sample Data'!D$3:D$98)&gt;10,IF(AND(ISNUMBER('Test Sample Data'!D281),'Test Sample Data'!D281&lt;$B$1,'Test Sample Data'!D281&gt;0),'Test Sample Data'!D281,$B$1),"")</f>
        <v/>
      </c>
      <c r="E282" s="15" t="str">
        <f>IF(SUM('Test Sample Data'!E$3:E$98)&gt;10,IF(AND(ISNUMBER('Test Sample Data'!E281),'Test Sample Data'!E281&lt;$B$1,'Test Sample Data'!E281&gt;0),'Test Sample Data'!E281,$B$1),"")</f>
        <v/>
      </c>
      <c r="F282" s="15" t="str">
        <f>IF(SUM('Test Sample Data'!F$3:F$98)&gt;10,IF(AND(ISNUMBER('Test Sample Data'!F281),'Test Sample Data'!F281&lt;$B$1,'Test Sample Data'!F281&gt;0),'Test Sample Data'!F281,$B$1),"")</f>
        <v/>
      </c>
      <c r="G282" s="15" t="str">
        <f>IF(SUM('Test Sample Data'!G$3:G$98)&gt;10,IF(AND(ISNUMBER('Test Sample Data'!G281),'Test Sample Data'!G281&lt;$B$1,'Test Sample Data'!G281&gt;0),'Test Sample Data'!G281,$B$1),"")</f>
        <v/>
      </c>
      <c r="H282" s="15" t="str">
        <f>IF(SUM('Test Sample Data'!H$3:H$98)&gt;10,IF(AND(ISNUMBER('Test Sample Data'!H281),'Test Sample Data'!H281&lt;$B$1,'Test Sample Data'!H281&gt;0),'Test Sample Data'!H281,$B$1),"")</f>
        <v/>
      </c>
      <c r="I282" s="15" t="str">
        <f>IF(SUM('Test Sample Data'!I$3:I$98)&gt;10,IF(AND(ISNUMBER('Test Sample Data'!I281),'Test Sample Data'!I281&lt;$B$1,'Test Sample Data'!I281&gt;0),'Test Sample Data'!I281,$B$1),"")</f>
        <v/>
      </c>
      <c r="J282" s="15" t="str">
        <f>IF(SUM('Test Sample Data'!J$3:J$98)&gt;10,IF(AND(ISNUMBER('Test Sample Data'!J281),'Test Sample Data'!J281&lt;$B$1,'Test Sample Data'!J281&gt;0),'Test Sample Data'!J281,$B$1),"")</f>
        <v/>
      </c>
      <c r="K282" s="15" t="str">
        <f>IF(SUM('Test Sample Data'!K$3:K$98)&gt;10,IF(AND(ISNUMBER('Test Sample Data'!K281),'Test Sample Data'!K281&lt;$B$1,'Test Sample Data'!K281&gt;0),'Test Sample Data'!K281,$B$1),"")</f>
        <v/>
      </c>
      <c r="L282" s="15" t="str">
        <f>IF(SUM('Test Sample Data'!L$3:L$98)&gt;10,IF(AND(ISNUMBER('Test Sample Data'!L281),'Test Sample Data'!L281&lt;$B$1,'Test Sample Data'!L281&gt;0),'Test Sample Data'!L281,$B$1),"")</f>
        <v/>
      </c>
      <c r="M282" s="15" t="str">
        <f>IF(SUM('Test Sample Data'!M$3:M$98)&gt;10,IF(AND(ISNUMBER('Test Sample Data'!M281),'Test Sample Data'!M281&lt;$B$1,'Test Sample Data'!M281&gt;0),'Test Sample Data'!M281,$B$1),"")</f>
        <v/>
      </c>
      <c r="N282" s="15" t="str">
        <f>'Gene Table'!D281</f>
        <v>NM_002046</v>
      </c>
      <c r="O282" s="14" t="s">
        <v>348</v>
      </c>
      <c r="P282" s="15" t="str">
        <f>IF(SUM('Control Sample Data'!D$3:D$98)&gt;10,IF(AND(ISNUMBER('Control Sample Data'!D281),'Control Sample Data'!D281&lt;$B$1,'Control Sample Data'!D281&gt;0),'Control Sample Data'!D281,$B$1),"")</f>
        <v/>
      </c>
      <c r="Q282" s="15" t="str">
        <f>IF(SUM('Control Sample Data'!E$3:E$98)&gt;10,IF(AND(ISNUMBER('Control Sample Data'!E281),'Control Sample Data'!E281&lt;$B$1,'Control Sample Data'!E281&gt;0),'Control Sample Data'!E281,$B$1),"")</f>
        <v/>
      </c>
      <c r="R282" s="15" t="str">
        <f>IF(SUM('Control Sample Data'!F$3:F$98)&gt;10,IF(AND(ISNUMBER('Control Sample Data'!F281),'Control Sample Data'!F281&lt;$B$1,'Control Sample Data'!F281&gt;0),'Control Sample Data'!F281,$B$1),"")</f>
        <v/>
      </c>
      <c r="S282" s="15" t="str">
        <f>IF(SUM('Control Sample Data'!G$3:G$98)&gt;10,IF(AND(ISNUMBER('Control Sample Data'!G281),'Control Sample Data'!G281&lt;$B$1,'Control Sample Data'!G281&gt;0),'Control Sample Data'!G281,$B$1),"")</f>
        <v/>
      </c>
      <c r="T282" s="15" t="str">
        <f>IF(SUM('Control Sample Data'!H$3:H$98)&gt;10,IF(AND(ISNUMBER('Control Sample Data'!H281),'Control Sample Data'!H281&lt;$B$1,'Control Sample Data'!H281&gt;0),'Control Sample Data'!H281,$B$1),"")</f>
        <v/>
      </c>
      <c r="U282" s="15" t="str">
        <f>IF(SUM('Control Sample Data'!I$3:I$98)&gt;10,IF(AND(ISNUMBER('Control Sample Data'!I281),'Control Sample Data'!I281&lt;$B$1,'Control Sample Data'!I281&gt;0),'Control Sample Data'!I281,$B$1),"")</f>
        <v/>
      </c>
      <c r="V282" s="15" t="str">
        <f>IF(SUM('Control Sample Data'!J$3:J$98)&gt;10,IF(AND(ISNUMBER('Control Sample Data'!J281),'Control Sample Data'!J281&lt;$B$1,'Control Sample Data'!J281&gt;0),'Control Sample Data'!J281,$B$1),"")</f>
        <v/>
      </c>
      <c r="W282" s="15" t="str">
        <f>IF(SUM('Control Sample Data'!K$3:K$98)&gt;10,IF(AND(ISNUMBER('Control Sample Data'!K281),'Control Sample Data'!K281&lt;$B$1,'Control Sample Data'!K281&gt;0),'Control Sample Data'!K281,$B$1),"")</f>
        <v/>
      </c>
      <c r="X282" s="15" t="str">
        <f>IF(SUM('Control Sample Data'!L$3:L$98)&gt;10,IF(AND(ISNUMBER('Control Sample Data'!L281),'Control Sample Data'!L281&lt;$B$1,'Control Sample Data'!L281&gt;0),'Control Sample Data'!L281,$B$1),"")</f>
        <v/>
      </c>
      <c r="Y282" s="15" t="str">
        <f>IF(SUM('Control Sample Data'!M$3:M$98)&gt;10,IF(AND(ISNUMBER('Control Sample Data'!M281),'Control Sample Data'!M281&lt;$B$1,'Control Sample Data'!M281&gt;0),'Control Sample Data'!M281,$B$1),"")</f>
        <v/>
      </c>
      <c r="AT282" s="34" t="str">
        <f t="shared" si="236"/>
        <v/>
      </c>
      <c r="AU282" s="34" t="str">
        <f t="shared" si="237"/>
        <v/>
      </c>
      <c r="AV282" s="34" t="str">
        <f t="shared" si="238"/>
        <v/>
      </c>
      <c r="AW282" s="34" t="str">
        <f t="shared" si="239"/>
        <v/>
      </c>
      <c r="AX282" s="34" t="str">
        <f t="shared" si="240"/>
        <v/>
      </c>
      <c r="AY282" s="34" t="str">
        <f t="shared" si="241"/>
        <v/>
      </c>
      <c r="AZ282" s="34" t="str">
        <f t="shared" si="242"/>
        <v/>
      </c>
      <c r="BA282" s="34" t="str">
        <f t="shared" si="243"/>
        <v/>
      </c>
      <c r="BB282" s="34" t="str">
        <f t="shared" si="244"/>
        <v/>
      </c>
      <c r="BC282" s="34" t="str">
        <f t="shared" si="245"/>
        <v/>
      </c>
      <c r="BD282" s="34" t="str">
        <f t="shared" si="246"/>
        <v/>
      </c>
      <c r="BE282" s="34" t="str">
        <f t="shared" si="247"/>
        <v/>
      </c>
      <c r="BF282" s="34" t="str">
        <f t="shared" si="248"/>
        <v/>
      </c>
      <c r="BG282" s="34" t="str">
        <f t="shared" si="249"/>
        <v/>
      </c>
      <c r="BH282" s="34" t="str">
        <f t="shared" si="250"/>
        <v/>
      </c>
      <c r="BI282" s="34" t="str">
        <f t="shared" si="251"/>
        <v/>
      </c>
      <c r="BJ282" s="34" t="str">
        <f t="shared" si="252"/>
        <v/>
      </c>
      <c r="BK282" s="34" t="str">
        <f t="shared" si="253"/>
        <v/>
      </c>
      <c r="BL282" s="34" t="str">
        <f t="shared" si="254"/>
        <v/>
      </c>
      <c r="BM282" s="34" t="str">
        <f t="shared" si="255"/>
        <v/>
      </c>
      <c r="BN282" s="36" t="e">
        <f t="shared" si="234"/>
        <v>#DIV/0!</v>
      </c>
      <c r="BO282" s="36" t="e">
        <f t="shared" si="235"/>
        <v>#DIV/0!</v>
      </c>
      <c r="BP282" s="37" t="str">
        <f t="shared" si="256"/>
        <v/>
      </c>
      <c r="BQ282" s="37" t="str">
        <f t="shared" si="257"/>
        <v/>
      </c>
      <c r="BR282" s="37" t="str">
        <f t="shared" si="258"/>
        <v/>
      </c>
      <c r="BS282" s="37" t="str">
        <f t="shared" si="259"/>
        <v/>
      </c>
      <c r="BT282" s="37" t="str">
        <f t="shared" si="260"/>
        <v/>
      </c>
      <c r="BU282" s="37" t="str">
        <f t="shared" si="261"/>
        <v/>
      </c>
      <c r="BV282" s="37" t="str">
        <f t="shared" si="262"/>
        <v/>
      </c>
      <c r="BW282" s="37" t="str">
        <f t="shared" si="263"/>
        <v/>
      </c>
      <c r="BX282" s="37" t="str">
        <f t="shared" si="264"/>
        <v/>
      </c>
      <c r="BY282" s="37" t="str">
        <f t="shared" si="265"/>
        <v/>
      </c>
      <c r="BZ282" s="37" t="str">
        <f t="shared" si="266"/>
        <v/>
      </c>
      <c r="CA282" s="37" t="str">
        <f t="shared" si="267"/>
        <v/>
      </c>
      <c r="CB282" s="37" t="str">
        <f t="shared" si="268"/>
        <v/>
      </c>
      <c r="CC282" s="37" t="str">
        <f t="shared" si="269"/>
        <v/>
      </c>
      <c r="CD282" s="37" t="str">
        <f t="shared" si="270"/>
        <v/>
      </c>
      <c r="CE282" s="37" t="str">
        <f t="shared" si="271"/>
        <v/>
      </c>
      <c r="CF282" s="37" t="str">
        <f t="shared" si="272"/>
        <v/>
      </c>
      <c r="CG282" s="37" t="str">
        <f t="shared" si="273"/>
        <v/>
      </c>
      <c r="CH282" s="37" t="str">
        <f t="shared" si="274"/>
        <v/>
      </c>
      <c r="CI282" s="37" t="str">
        <f t="shared" si="275"/>
        <v/>
      </c>
    </row>
    <row r="283" spans="1:87">
      <c r="A283" s="16"/>
      <c r="B283" s="14" t="str">
        <f>'Gene Table'!D282</f>
        <v>NM_001101</v>
      </c>
      <c r="C283" s="14" t="s">
        <v>352</v>
      </c>
      <c r="D283" s="15" t="str">
        <f>IF(SUM('Test Sample Data'!D$3:D$98)&gt;10,IF(AND(ISNUMBER('Test Sample Data'!D282),'Test Sample Data'!D282&lt;$B$1,'Test Sample Data'!D282&gt;0),'Test Sample Data'!D282,$B$1),"")</f>
        <v/>
      </c>
      <c r="E283" s="15" t="str">
        <f>IF(SUM('Test Sample Data'!E$3:E$98)&gt;10,IF(AND(ISNUMBER('Test Sample Data'!E282),'Test Sample Data'!E282&lt;$B$1,'Test Sample Data'!E282&gt;0),'Test Sample Data'!E282,$B$1),"")</f>
        <v/>
      </c>
      <c r="F283" s="15" t="str">
        <f>IF(SUM('Test Sample Data'!F$3:F$98)&gt;10,IF(AND(ISNUMBER('Test Sample Data'!F282),'Test Sample Data'!F282&lt;$B$1,'Test Sample Data'!F282&gt;0),'Test Sample Data'!F282,$B$1),"")</f>
        <v/>
      </c>
      <c r="G283" s="15" t="str">
        <f>IF(SUM('Test Sample Data'!G$3:G$98)&gt;10,IF(AND(ISNUMBER('Test Sample Data'!G282),'Test Sample Data'!G282&lt;$B$1,'Test Sample Data'!G282&gt;0),'Test Sample Data'!G282,$B$1),"")</f>
        <v/>
      </c>
      <c r="H283" s="15" t="str">
        <f>IF(SUM('Test Sample Data'!H$3:H$98)&gt;10,IF(AND(ISNUMBER('Test Sample Data'!H282),'Test Sample Data'!H282&lt;$B$1,'Test Sample Data'!H282&gt;0),'Test Sample Data'!H282,$B$1),"")</f>
        <v/>
      </c>
      <c r="I283" s="15" t="str">
        <f>IF(SUM('Test Sample Data'!I$3:I$98)&gt;10,IF(AND(ISNUMBER('Test Sample Data'!I282),'Test Sample Data'!I282&lt;$B$1,'Test Sample Data'!I282&gt;0),'Test Sample Data'!I282,$B$1),"")</f>
        <v/>
      </c>
      <c r="J283" s="15" t="str">
        <f>IF(SUM('Test Sample Data'!J$3:J$98)&gt;10,IF(AND(ISNUMBER('Test Sample Data'!J282),'Test Sample Data'!J282&lt;$B$1,'Test Sample Data'!J282&gt;0),'Test Sample Data'!J282,$B$1),"")</f>
        <v/>
      </c>
      <c r="K283" s="15" t="str">
        <f>IF(SUM('Test Sample Data'!K$3:K$98)&gt;10,IF(AND(ISNUMBER('Test Sample Data'!K282),'Test Sample Data'!K282&lt;$B$1,'Test Sample Data'!K282&gt;0),'Test Sample Data'!K282,$B$1),"")</f>
        <v/>
      </c>
      <c r="L283" s="15" t="str">
        <f>IF(SUM('Test Sample Data'!L$3:L$98)&gt;10,IF(AND(ISNUMBER('Test Sample Data'!L282),'Test Sample Data'!L282&lt;$B$1,'Test Sample Data'!L282&gt;0),'Test Sample Data'!L282,$B$1),"")</f>
        <v/>
      </c>
      <c r="M283" s="15" t="str">
        <f>IF(SUM('Test Sample Data'!M$3:M$98)&gt;10,IF(AND(ISNUMBER('Test Sample Data'!M282),'Test Sample Data'!M282&lt;$B$1,'Test Sample Data'!M282&gt;0),'Test Sample Data'!M282,$B$1),"")</f>
        <v/>
      </c>
      <c r="N283" s="15" t="str">
        <f>'Gene Table'!D282</f>
        <v>NM_001101</v>
      </c>
      <c r="O283" s="14" t="s">
        <v>352</v>
      </c>
      <c r="P283" s="15" t="str">
        <f>IF(SUM('Control Sample Data'!D$3:D$98)&gt;10,IF(AND(ISNUMBER('Control Sample Data'!D282),'Control Sample Data'!D282&lt;$B$1,'Control Sample Data'!D282&gt;0),'Control Sample Data'!D282,$B$1),"")</f>
        <v/>
      </c>
      <c r="Q283" s="15" t="str">
        <f>IF(SUM('Control Sample Data'!E$3:E$98)&gt;10,IF(AND(ISNUMBER('Control Sample Data'!E282),'Control Sample Data'!E282&lt;$B$1,'Control Sample Data'!E282&gt;0),'Control Sample Data'!E282,$B$1),"")</f>
        <v/>
      </c>
      <c r="R283" s="15" t="str">
        <f>IF(SUM('Control Sample Data'!F$3:F$98)&gt;10,IF(AND(ISNUMBER('Control Sample Data'!F282),'Control Sample Data'!F282&lt;$B$1,'Control Sample Data'!F282&gt;0),'Control Sample Data'!F282,$B$1),"")</f>
        <v/>
      </c>
      <c r="S283" s="15" t="str">
        <f>IF(SUM('Control Sample Data'!G$3:G$98)&gt;10,IF(AND(ISNUMBER('Control Sample Data'!G282),'Control Sample Data'!G282&lt;$B$1,'Control Sample Data'!G282&gt;0),'Control Sample Data'!G282,$B$1),"")</f>
        <v/>
      </c>
      <c r="T283" s="15" t="str">
        <f>IF(SUM('Control Sample Data'!H$3:H$98)&gt;10,IF(AND(ISNUMBER('Control Sample Data'!H282),'Control Sample Data'!H282&lt;$B$1,'Control Sample Data'!H282&gt;0),'Control Sample Data'!H282,$B$1),"")</f>
        <v/>
      </c>
      <c r="U283" s="15" t="str">
        <f>IF(SUM('Control Sample Data'!I$3:I$98)&gt;10,IF(AND(ISNUMBER('Control Sample Data'!I282),'Control Sample Data'!I282&lt;$B$1,'Control Sample Data'!I282&gt;0),'Control Sample Data'!I282,$B$1),"")</f>
        <v/>
      </c>
      <c r="V283" s="15" t="str">
        <f>IF(SUM('Control Sample Data'!J$3:J$98)&gt;10,IF(AND(ISNUMBER('Control Sample Data'!J282),'Control Sample Data'!J282&lt;$B$1,'Control Sample Data'!J282&gt;0),'Control Sample Data'!J282,$B$1),"")</f>
        <v/>
      </c>
      <c r="W283" s="15" t="str">
        <f>IF(SUM('Control Sample Data'!K$3:K$98)&gt;10,IF(AND(ISNUMBER('Control Sample Data'!K282),'Control Sample Data'!K282&lt;$B$1,'Control Sample Data'!K282&gt;0),'Control Sample Data'!K282,$B$1),"")</f>
        <v/>
      </c>
      <c r="X283" s="15" t="str">
        <f>IF(SUM('Control Sample Data'!L$3:L$98)&gt;10,IF(AND(ISNUMBER('Control Sample Data'!L282),'Control Sample Data'!L282&lt;$B$1,'Control Sample Data'!L282&gt;0),'Control Sample Data'!L282,$B$1),"")</f>
        <v/>
      </c>
      <c r="Y283" s="15" t="str">
        <f>IF(SUM('Control Sample Data'!M$3:M$98)&gt;10,IF(AND(ISNUMBER('Control Sample Data'!M282),'Control Sample Data'!M282&lt;$B$1,'Control Sample Data'!M282&gt;0),'Control Sample Data'!M282,$B$1),"")</f>
        <v/>
      </c>
      <c r="AT283" s="34" t="str">
        <f t="shared" si="236"/>
        <v/>
      </c>
      <c r="AU283" s="34" t="str">
        <f t="shared" si="237"/>
        <v/>
      </c>
      <c r="AV283" s="34" t="str">
        <f t="shared" si="238"/>
        <v/>
      </c>
      <c r="AW283" s="34" t="str">
        <f t="shared" si="239"/>
        <v/>
      </c>
      <c r="AX283" s="34" t="str">
        <f t="shared" si="240"/>
        <v/>
      </c>
      <c r="AY283" s="34" t="str">
        <f t="shared" si="241"/>
        <v/>
      </c>
      <c r="AZ283" s="34" t="str">
        <f t="shared" si="242"/>
        <v/>
      </c>
      <c r="BA283" s="34" t="str">
        <f t="shared" si="243"/>
        <v/>
      </c>
      <c r="BB283" s="34" t="str">
        <f t="shared" si="244"/>
        <v/>
      </c>
      <c r="BC283" s="34" t="str">
        <f t="shared" si="245"/>
        <v/>
      </c>
      <c r="BD283" s="34" t="str">
        <f t="shared" si="246"/>
        <v/>
      </c>
      <c r="BE283" s="34" t="str">
        <f t="shared" si="247"/>
        <v/>
      </c>
      <c r="BF283" s="34" t="str">
        <f t="shared" si="248"/>
        <v/>
      </c>
      <c r="BG283" s="34" t="str">
        <f t="shared" si="249"/>
        <v/>
      </c>
      <c r="BH283" s="34" t="str">
        <f t="shared" si="250"/>
        <v/>
      </c>
      <c r="BI283" s="34" t="str">
        <f t="shared" si="251"/>
        <v/>
      </c>
      <c r="BJ283" s="34" t="str">
        <f t="shared" si="252"/>
        <v/>
      </c>
      <c r="BK283" s="34" t="str">
        <f t="shared" si="253"/>
        <v/>
      </c>
      <c r="BL283" s="34" t="str">
        <f t="shared" si="254"/>
        <v/>
      </c>
      <c r="BM283" s="34" t="str">
        <f t="shared" si="255"/>
        <v/>
      </c>
      <c r="BN283" s="36" t="e">
        <f t="shared" si="234"/>
        <v>#DIV/0!</v>
      </c>
      <c r="BO283" s="36" t="e">
        <f t="shared" si="235"/>
        <v>#DIV/0!</v>
      </c>
      <c r="BP283" s="37" t="str">
        <f t="shared" si="256"/>
        <v/>
      </c>
      <c r="BQ283" s="37" t="str">
        <f t="shared" si="257"/>
        <v/>
      </c>
      <c r="BR283" s="37" t="str">
        <f t="shared" si="258"/>
        <v/>
      </c>
      <c r="BS283" s="37" t="str">
        <f t="shared" si="259"/>
        <v/>
      </c>
      <c r="BT283" s="37" t="str">
        <f t="shared" si="260"/>
        <v/>
      </c>
      <c r="BU283" s="37" t="str">
        <f t="shared" si="261"/>
        <v/>
      </c>
      <c r="BV283" s="37" t="str">
        <f t="shared" si="262"/>
        <v/>
      </c>
      <c r="BW283" s="37" t="str">
        <f t="shared" si="263"/>
        <v/>
      </c>
      <c r="BX283" s="37" t="str">
        <f t="shared" si="264"/>
        <v/>
      </c>
      <c r="BY283" s="37" t="str">
        <f t="shared" si="265"/>
        <v/>
      </c>
      <c r="BZ283" s="37" t="str">
        <f t="shared" si="266"/>
        <v/>
      </c>
      <c r="CA283" s="37" t="str">
        <f t="shared" si="267"/>
        <v/>
      </c>
      <c r="CB283" s="37" t="str">
        <f t="shared" si="268"/>
        <v/>
      </c>
      <c r="CC283" s="37" t="str">
        <f t="shared" si="269"/>
        <v/>
      </c>
      <c r="CD283" s="37" t="str">
        <f t="shared" si="270"/>
        <v/>
      </c>
      <c r="CE283" s="37" t="str">
        <f t="shared" si="271"/>
        <v/>
      </c>
      <c r="CF283" s="37" t="str">
        <f t="shared" si="272"/>
        <v/>
      </c>
      <c r="CG283" s="37" t="str">
        <f t="shared" si="273"/>
        <v/>
      </c>
      <c r="CH283" s="37" t="str">
        <f t="shared" si="274"/>
        <v/>
      </c>
      <c r="CI283" s="37" t="str">
        <f t="shared" si="275"/>
        <v/>
      </c>
    </row>
    <row r="284" spans="1:87">
      <c r="A284" s="16"/>
      <c r="B284" s="14" t="str">
        <f>'Gene Table'!D283</f>
        <v>NM_004048</v>
      </c>
      <c r="C284" s="14" t="s">
        <v>356</v>
      </c>
      <c r="D284" s="15" t="str">
        <f>IF(SUM('Test Sample Data'!D$3:D$98)&gt;10,IF(AND(ISNUMBER('Test Sample Data'!D283),'Test Sample Data'!D283&lt;$B$1,'Test Sample Data'!D283&gt;0),'Test Sample Data'!D283,$B$1),"")</f>
        <v/>
      </c>
      <c r="E284" s="15" t="str">
        <f>IF(SUM('Test Sample Data'!E$3:E$98)&gt;10,IF(AND(ISNUMBER('Test Sample Data'!E283),'Test Sample Data'!E283&lt;$B$1,'Test Sample Data'!E283&gt;0),'Test Sample Data'!E283,$B$1),"")</f>
        <v/>
      </c>
      <c r="F284" s="15" t="str">
        <f>IF(SUM('Test Sample Data'!F$3:F$98)&gt;10,IF(AND(ISNUMBER('Test Sample Data'!F283),'Test Sample Data'!F283&lt;$B$1,'Test Sample Data'!F283&gt;0),'Test Sample Data'!F283,$B$1),"")</f>
        <v/>
      </c>
      <c r="G284" s="15" t="str">
        <f>IF(SUM('Test Sample Data'!G$3:G$98)&gt;10,IF(AND(ISNUMBER('Test Sample Data'!G283),'Test Sample Data'!G283&lt;$B$1,'Test Sample Data'!G283&gt;0),'Test Sample Data'!G283,$B$1),"")</f>
        <v/>
      </c>
      <c r="H284" s="15" t="str">
        <f>IF(SUM('Test Sample Data'!H$3:H$98)&gt;10,IF(AND(ISNUMBER('Test Sample Data'!H283),'Test Sample Data'!H283&lt;$B$1,'Test Sample Data'!H283&gt;0),'Test Sample Data'!H283,$B$1),"")</f>
        <v/>
      </c>
      <c r="I284" s="15" t="str">
        <f>IF(SUM('Test Sample Data'!I$3:I$98)&gt;10,IF(AND(ISNUMBER('Test Sample Data'!I283),'Test Sample Data'!I283&lt;$B$1,'Test Sample Data'!I283&gt;0),'Test Sample Data'!I283,$B$1),"")</f>
        <v/>
      </c>
      <c r="J284" s="15" t="str">
        <f>IF(SUM('Test Sample Data'!J$3:J$98)&gt;10,IF(AND(ISNUMBER('Test Sample Data'!J283),'Test Sample Data'!J283&lt;$B$1,'Test Sample Data'!J283&gt;0),'Test Sample Data'!J283,$B$1),"")</f>
        <v/>
      </c>
      <c r="K284" s="15" t="str">
        <f>IF(SUM('Test Sample Data'!K$3:K$98)&gt;10,IF(AND(ISNUMBER('Test Sample Data'!K283),'Test Sample Data'!K283&lt;$B$1,'Test Sample Data'!K283&gt;0),'Test Sample Data'!K283,$B$1),"")</f>
        <v/>
      </c>
      <c r="L284" s="15" t="str">
        <f>IF(SUM('Test Sample Data'!L$3:L$98)&gt;10,IF(AND(ISNUMBER('Test Sample Data'!L283),'Test Sample Data'!L283&lt;$B$1,'Test Sample Data'!L283&gt;0),'Test Sample Data'!L283,$B$1),"")</f>
        <v/>
      </c>
      <c r="M284" s="15" t="str">
        <f>IF(SUM('Test Sample Data'!M$3:M$98)&gt;10,IF(AND(ISNUMBER('Test Sample Data'!M283),'Test Sample Data'!M283&lt;$B$1,'Test Sample Data'!M283&gt;0),'Test Sample Data'!M283,$B$1),"")</f>
        <v/>
      </c>
      <c r="N284" s="15" t="str">
        <f>'Gene Table'!D283</f>
        <v>NM_004048</v>
      </c>
      <c r="O284" s="14" t="s">
        <v>356</v>
      </c>
      <c r="P284" s="15" t="str">
        <f>IF(SUM('Control Sample Data'!D$3:D$98)&gt;10,IF(AND(ISNUMBER('Control Sample Data'!D283),'Control Sample Data'!D283&lt;$B$1,'Control Sample Data'!D283&gt;0),'Control Sample Data'!D283,$B$1),"")</f>
        <v/>
      </c>
      <c r="Q284" s="15" t="str">
        <f>IF(SUM('Control Sample Data'!E$3:E$98)&gt;10,IF(AND(ISNUMBER('Control Sample Data'!E283),'Control Sample Data'!E283&lt;$B$1,'Control Sample Data'!E283&gt;0),'Control Sample Data'!E283,$B$1),"")</f>
        <v/>
      </c>
      <c r="R284" s="15" t="str">
        <f>IF(SUM('Control Sample Data'!F$3:F$98)&gt;10,IF(AND(ISNUMBER('Control Sample Data'!F283),'Control Sample Data'!F283&lt;$B$1,'Control Sample Data'!F283&gt;0),'Control Sample Data'!F283,$B$1),"")</f>
        <v/>
      </c>
      <c r="S284" s="15" t="str">
        <f>IF(SUM('Control Sample Data'!G$3:G$98)&gt;10,IF(AND(ISNUMBER('Control Sample Data'!G283),'Control Sample Data'!G283&lt;$B$1,'Control Sample Data'!G283&gt;0),'Control Sample Data'!G283,$B$1),"")</f>
        <v/>
      </c>
      <c r="T284" s="15" t="str">
        <f>IF(SUM('Control Sample Data'!H$3:H$98)&gt;10,IF(AND(ISNUMBER('Control Sample Data'!H283),'Control Sample Data'!H283&lt;$B$1,'Control Sample Data'!H283&gt;0),'Control Sample Data'!H283,$B$1),"")</f>
        <v/>
      </c>
      <c r="U284" s="15" t="str">
        <f>IF(SUM('Control Sample Data'!I$3:I$98)&gt;10,IF(AND(ISNUMBER('Control Sample Data'!I283),'Control Sample Data'!I283&lt;$B$1,'Control Sample Data'!I283&gt;0),'Control Sample Data'!I283,$B$1),"")</f>
        <v/>
      </c>
      <c r="V284" s="15" t="str">
        <f>IF(SUM('Control Sample Data'!J$3:J$98)&gt;10,IF(AND(ISNUMBER('Control Sample Data'!J283),'Control Sample Data'!J283&lt;$B$1,'Control Sample Data'!J283&gt;0),'Control Sample Data'!J283,$B$1),"")</f>
        <v/>
      </c>
      <c r="W284" s="15" t="str">
        <f>IF(SUM('Control Sample Data'!K$3:K$98)&gt;10,IF(AND(ISNUMBER('Control Sample Data'!K283),'Control Sample Data'!K283&lt;$B$1,'Control Sample Data'!K283&gt;0),'Control Sample Data'!K283,$B$1),"")</f>
        <v/>
      </c>
      <c r="X284" s="15" t="str">
        <f>IF(SUM('Control Sample Data'!L$3:L$98)&gt;10,IF(AND(ISNUMBER('Control Sample Data'!L283),'Control Sample Data'!L283&lt;$B$1,'Control Sample Data'!L283&gt;0),'Control Sample Data'!L283,$B$1),"")</f>
        <v/>
      </c>
      <c r="Y284" s="15" t="str">
        <f>IF(SUM('Control Sample Data'!M$3:M$98)&gt;10,IF(AND(ISNUMBER('Control Sample Data'!M283),'Control Sample Data'!M283&lt;$B$1,'Control Sample Data'!M283&gt;0),'Control Sample Data'!M283,$B$1),"")</f>
        <v/>
      </c>
      <c r="AT284" s="34" t="str">
        <f t="shared" si="236"/>
        <v/>
      </c>
      <c r="AU284" s="34" t="str">
        <f t="shared" si="237"/>
        <v/>
      </c>
      <c r="AV284" s="34" t="str">
        <f t="shared" si="238"/>
        <v/>
      </c>
      <c r="AW284" s="34" t="str">
        <f t="shared" si="239"/>
        <v/>
      </c>
      <c r="AX284" s="34" t="str">
        <f t="shared" si="240"/>
        <v/>
      </c>
      <c r="AY284" s="34" t="str">
        <f t="shared" si="241"/>
        <v/>
      </c>
      <c r="AZ284" s="34" t="str">
        <f t="shared" si="242"/>
        <v/>
      </c>
      <c r="BA284" s="34" t="str">
        <f t="shared" si="243"/>
        <v/>
      </c>
      <c r="BB284" s="34" t="str">
        <f t="shared" si="244"/>
        <v/>
      </c>
      <c r="BC284" s="34" t="str">
        <f t="shared" si="245"/>
        <v/>
      </c>
      <c r="BD284" s="34" t="str">
        <f t="shared" si="246"/>
        <v/>
      </c>
      <c r="BE284" s="34" t="str">
        <f t="shared" si="247"/>
        <v/>
      </c>
      <c r="BF284" s="34" t="str">
        <f t="shared" si="248"/>
        <v/>
      </c>
      <c r="BG284" s="34" t="str">
        <f t="shared" si="249"/>
        <v/>
      </c>
      <c r="BH284" s="34" t="str">
        <f t="shared" si="250"/>
        <v/>
      </c>
      <c r="BI284" s="34" t="str">
        <f t="shared" si="251"/>
        <v/>
      </c>
      <c r="BJ284" s="34" t="str">
        <f t="shared" si="252"/>
        <v/>
      </c>
      <c r="BK284" s="34" t="str">
        <f t="shared" si="253"/>
        <v/>
      </c>
      <c r="BL284" s="34" t="str">
        <f t="shared" si="254"/>
        <v/>
      </c>
      <c r="BM284" s="34" t="str">
        <f t="shared" si="255"/>
        <v/>
      </c>
      <c r="BN284" s="36" t="e">
        <f t="shared" si="234"/>
        <v>#DIV/0!</v>
      </c>
      <c r="BO284" s="36" t="e">
        <f t="shared" si="235"/>
        <v>#DIV/0!</v>
      </c>
      <c r="BP284" s="37" t="str">
        <f t="shared" si="256"/>
        <v/>
      </c>
      <c r="BQ284" s="37" t="str">
        <f t="shared" si="257"/>
        <v/>
      </c>
      <c r="BR284" s="37" t="str">
        <f t="shared" si="258"/>
        <v/>
      </c>
      <c r="BS284" s="37" t="str">
        <f t="shared" si="259"/>
        <v/>
      </c>
      <c r="BT284" s="37" t="str">
        <f t="shared" si="260"/>
        <v/>
      </c>
      <c r="BU284" s="37" t="str">
        <f t="shared" si="261"/>
        <v/>
      </c>
      <c r="BV284" s="37" t="str">
        <f t="shared" si="262"/>
        <v/>
      </c>
      <c r="BW284" s="37" t="str">
        <f t="shared" si="263"/>
        <v/>
      </c>
      <c r="BX284" s="37" t="str">
        <f t="shared" si="264"/>
        <v/>
      </c>
      <c r="BY284" s="37" t="str">
        <f t="shared" si="265"/>
        <v/>
      </c>
      <c r="BZ284" s="37" t="str">
        <f t="shared" si="266"/>
        <v/>
      </c>
      <c r="CA284" s="37" t="str">
        <f t="shared" si="267"/>
        <v/>
      </c>
      <c r="CB284" s="37" t="str">
        <f t="shared" si="268"/>
        <v/>
      </c>
      <c r="CC284" s="37" t="str">
        <f t="shared" si="269"/>
        <v/>
      </c>
      <c r="CD284" s="37" t="str">
        <f t="shared" si="270"/>
        <v/>
      </c>
      <c r="CE284" s="37" t="str">
        <f t="shared" si="271"/>
        <v/>
      </c>
      <c r="CF284" s="37" t="str">
        <f t="shared" si="272"/>
        <v/>
      </c>
      <c r="CG284" s="37" t="str">
        <f t="shared" si="273"/>
        <v/>
      </c>
      <c r="CH284" s="37" t="str">
        <f t="shared" si="274"/>
        <v/>
      </c>
      <c r="CI284" s="37" t="str">
        <f t="shared" si="275"/>
        <v/>
      </c>
    </row>
    <row r="285" spans="1:87">
      <c r="A285" s="16"/>
      <c r="B285" s="14" t="str">
        <f>'Gene Table'!D284</f>
        <v>NM_012423</v>
      </c>
      <c r="C285" s="14" t="s">
        <v>360</v>
      </c>
      <c r="D285" s="15" t="str">
        <f>IF(SUM('Test Sample Data'!D$3:D$98)&gt;10,IF(AND(ISNUMBER('Test Sample Data'!D284),'Test Sample Data'!D284&lt;$B$1,'Test Sample Data'!D284&gt;0),'Test Sample Data'!D284,$B$1),"")</f>
        <v/>
      </c>
      <c r="E285" s="15" t="str">
        <f>IF(SUM('Test Sample Data'!E$3:E$98)&gt;10,IF(AND(ISNUMBER('Test Sample Data'!E284),'Test Sample Data'!E284&lt;$B$1,'Test Sample Data'!E284&gt;0),'Test Sample Data'!E284,$B$1),"")</f>
        <v/>
      </c>
      <c r="F285" s="15" t="str">
        <f>IF(SUM('Test Sample Data'!F$3:F$98)&gt;10,IF(AND(ISNUMBER('Test Sample Data'!F284),'Test Sample Data'!F284&lt;$B$1,'Test Sample Data'!F284&gt;0),'Test Sample Data'!F284,$B$1),"")</f>
        <v/>
      </c>
      <c r="G285" s="15" t="str">
        <f>IF(SUM('Test Sample Data'!G$3:G$98)&gt;10,IF(AND(ISNUMBER('Test Sample Data'!G284),'Test Sample Data'!G284&lt;$B$1,'Test Sample Data'!G284&gt;0),'Test Sample Data'!G284,$B$1),"")</f>
        <v/>
      </c>
      <c r="H285" s="15" t="str">
        <f>IF(SUM('Test Sample Data'!H$3:H$98)&gt;10,IF(AND(ISNUMBER('Test Sample Data'!H284),'Test Sample Data'!H284&lt;$B$1,'Test Sample Data'!H284&gt;0),'Test Sample Data'!H284,$B$1),"")</f>
        <v/>
      </c>
      <c r="I285" s="15" t="str">
        <f>IF(SUM('Test Sample Data'!I$3:I$98)&gt;10,IF(AND(ISNUMBER('Test Sample Data'!I284),'Test Sample Data'!I284&lt;$B$1,'Test Sample Data'!I284&gt;0),'Test Sample Data'!I284,$B$1),"")</f>
        <v/>
      </c>
      <c r="J285" s="15" t="str">
        <f>IF(SUM('Test Sample Data'!J$3:J$98)&gt;10,IF(AND(ISNUMBER('Test Sample Data'!J284),'Test Sample Data'!J284&lt;$B$1,'Test Sample Data'!J284&gt;0),'Test Sample Data'!J284,$B$1),"")</f>
        <v/>
      </c>
      <c r="K285" s="15" t="str">
        <f>IF(SUM('Test Sample Data'!K$3:K$98)&gt;10,IF(AND(ISNUMBER('Test Sample Data'!K284),'Test Sample Data'!K284&lt;$B$1,'Test Sample Data'!K284&gt;0),'Test Sample Data'!K284,$B$1),"")</f>
        <v/>
      </c>
      <c r="L285" s="15" t="str">
        <f>IF(SUM('Test Sample Data'!L$3:L$98)&gt;10,IF(AND(ISNUMBER('Test Sample Data'!L284),'Test Sample Data'!L284&lt;$B$1,'Test Sample Data'!L284&gt;0),'Test Sample Data'!L284,$B$1),"")</f>
        <v/>
      </c>
      <c r="M285" s="15" t="str">
        <f>IF(SUM('Test Sample Data'!M$3:M$98)&gt;10,IF(AND(ISNUMBER('Test Sample Data'!M284),'Test Sample Data'!M284&lt;$B$1,'Test Sample Data'!M284&gt;0),'Test Sample Data'!M284,$B$1),"")</f>
        <v/>
      </c>
      <c r="N285" s="15" t="str">
        <f>'Gene Table'!D284</f>
        <v>NM_012423</v>
      </c>
      <c r="O285" s="14" t="s">
        <v>360</v>
      </c>
      <c r="P285" s="15" t="str">
        <f>IF(SUM('Control Sample Data'!D$3:D$98)&gt;10,IF(AND(ISNUMBER('Control Sample Data'!D284),'Control Sample Data'!D284&lt;$B$1,'Control Sample Data'!D284&gt;0),'Control Sample Data'!D284,$B$1),"")</f>
        <v/>
      </c>
      <c r="Q285" s="15" t="str">
        <f>IF(SUM('Control Sample Data'!E$3:E$98)&gt;10,IF(AND(ISNUMBER('Control Sample Data'!E284),'Control Sample Data'!E284&lt;$B$1,'Control Sample Data'!E284&gt;0),'Control Sample Data'!E284,$B$1),"")</f>
        <v/>
      </c>
      <c r="R285" s="15" t="str">
        <f>IF(SUM('Control Sample Data'!F$3:F$98)&gt;10,IF(AND(ISNUMBER('Control Sample Data'!F284),'Control Sample Data'!F284&lt;$B$1,'Control Sample Data'!F284&gt;0),'Control Sample Data'!F284,$B$1),"")</f>
        <v/>
      </c>
      <c r="S285" s="15" t="str">
        <f>IF(SUM('Control Sample Data'!G$3:G$98)&gt;10,IF(AND(ISNUMBER('Control Sample Data'!G284),'Control Sample Data'!G284&lt;$B$1,'Control Sample Data'!G284&gt;0),'Control Sample Data'!G284,$B$1),"")</f>
        <v/>
      </c>
      <c r="T285" s="15" t="str">
        <f>IF(SUM('Control Sample Data'!H$3:H$98)&gt;10,IF(AND(ISNUMBER('Control Sample Data'!H284),'Control Sample Data'!H284&lt;$B$1,'Control Sample Data'!H284&gt;0),'Control Sample Data'!H284,$B$1),"")</f>
        <v/>
      </c>
      <c r="U285" s="15" t="str">
        <f>IF(SUM('Control Sample Data'!I$3:I$98)&gt;10,IF(AND(ISNUMBER('Control Sample Data'!I284),'Control Sample Data'!I284&lt;$B$1,'Control Sample Data'!I284&gt;0),'Control Sample Data'!I284,$B$1),"")</f>
        <v/>
      </c>
      <c r="V285" s="15" t="str">
        <f>IF(SUM('Control Sample Data'!J$3:J$98)&gt;10,IF(AND(ISNUMBER('Control Sample Data'!J284),'Control Sample Data'!J284&lt;$B$1,'Control Sample Data'!J284&gt;0),'Control Sample Data'!J284,$B$1),"")</f>
        <v/>
      </c>
      <c r="W285" s="15" t="str">
        <f>IF(SUM('Control Sample Data'!K$3:K$98)&gt;10,IF(AND(ISNUMBER('Control Sample Data'!K284),'Control Sample Data'!K284&lt;$B$1,'Control Sample Data'!K284&gt;0),'Control Sample Data'!K284,$B$1),"")</f>
        <v/>
      </c>
      <c r="X285" s="15" t="str">
        <f>IF(SUM('Control Sample Data'!L$3:L$98)&gt;10,IF(AND(ISNUMBER('Control Sample Data'!L284),'Control Sample Data'!L284&lt;$B$1,'Control Sample Data'!L284&gt;0),'Control Sample Data'!L284,$B$1),"")</f>
        <v/>
      </c>
      <c r="Y285" s="15" t="str">
        <f>IF(SUM('Control Sample Data'!M$3:M$98)&gt;10,IF(AND(ISNUMBER('Control Sample Data'!M284),'Control Sample Data'!M284&lt;$B$1,'Control Sample Data'!M284&gt;0),'Control Sample Data'!M284,$B$1),"")</f>
        <v/>
      </c>
      <c r="AT285" s="34" t="str">
        <f t="shared" si="236"/>
        <v/>
      </c>
      <c r="AU285" s="34" t="str">
        <f t="shared" si="237"/>
        <v/>
      </c>
      <c r="AV285" s="34" t="str">
        <f t="shared" si="238"/>
        <v/>
      </c>
      <c r="AW285" s="34" t="str">
        <f t="shared" si="239"/>
        <v/>
      </c>
      <c r="AX285" s="34" t="str">
        <f t="shared" si="240"/>
        <v/>
      </c>
      <c r="AY285" s="34" t="str">
        <f t="shared" si="241"/>
        <v/>
      </c>
      <c r="AZ285" s="34" t="str">
        <f t="shared" si="242"/>
        <v/>
      </c>
      <c r="BA285" s="34" t="str">
        <f t="shared" si="243"/>
        <v/>
      </c>
      <c r="BB285" s="34" t="str">
        <f t="shared" si="244"/>
        <v/>
      </c>
      <c r="BC285" s="34" t="str">
        <f t="shared" si="245"/>
        <v/>
      </c>
      <c r="BD285" s="34" t="str">
        <f t="shared" si="246"/>
        <v/>
      </c>
      <c r="BE285" s="34" t="str">
        <f t="shared" si="247"/>
        <v/>
      </c>
      <c r="BF285" s="34" t="str">
        <f t="shared" si="248"/>
        <v/>
      </c>
      <c r="BG285" s="34" t="str">
        <f t="shared" si="249"/>
        <v/>
      </c>
      <c r="BH285" s="34" t="str">
        <f t="shared" si="250"/>
        <v/>
      </c>
      <c r="BI285" s="34" t="str">
        <f t="shared" si="251"/>
        <v/>
      </c>
      <c r="BJ285" s="34" t="str">
        <f t="shared" si="252"/>
        <v/>
      </c>
      <c r="BK285" s="34" t="str">
        <f t="shared" si="253"/>
        <v/>
      </c>
      <c r="BL285" s="34" t="str">
        <f t="shared" si="254"/>
        <v/>
      </c>
      <c r="BM285" s="34" t="str">
        <f t="shared" si="255"/>
        <v/>
      </c>
      <c r="BN285" s="36" t="e">
        <f t="shared" si="234"/>
        <v>#DIV/0!</v>
      </c>
      <c r="BO285" s="36" t="e">
        <f t="shared" si="235"/>
        <v>#DIV/0!</v>
      </c>
      <c r="BP285" s="37" t="str">
        <f t="shared" si="256"/>
        <v/>
      </c>
      <c r="BQ285" s="37" t="str">
        <f t="shared" si="257"/>
        <v/>
      </c>
      <c r="BR285" s="37" t="str">
        <f t="shared" si="258"/>
        <v/>
      </c>
      <c r="BS285" s="37" t="str">
        <f t="shared" si="259"/>
        <v/>
      </c>
      <c r="BT285" s="37" t="str">
        <f t="shared" si="260"/>
        <v/>
      </c>
      <c r="BU285" s="37" t="str">
        <f t="shared" si="261"/>
        <v/>
      </c>
      <c r="BV285" s="37" t="str">
        <f t="shared" si="262"/>
        <v/>
      </c>
      <c r="BW285" s="37" t="str">
        <f t="shared" si="263"/>
        <v/>
      </c>
      <c r="BX285" s="37" t="str">
        <f t="shared" si="264"/>
        <v/>
      </c>
      <c r="BY285" s="37" t="str">
        <f t="shared" si="265"/>
        <v/>
      </c>
      <c r="BZ285" s="37" t="str">
        <f t="shared" si="266"/>
        <v/>
      </c>
      <c r="CA285" s="37" t="str">
        <f t="shared" si="267"/>
        <v/>
      </c>
      <c r="CB285" s="37" t="str">
        <f t="shared" si="268"/>
        <v/>
      </c>
      <c r="CC285" s="37" t="str">
        <f t="shared" si="269"/>
        <v/>
      </c>
      <c r="CD285" s="37" t="str">
        <f t="shared" si="270"/>
        <v/>
      </c>
      <c r="CE285" s="37" t="str">
        <f t="shared" si="271"/>
        <v/>
      </c>
      <c r="CF285" s="37" t="str">
        <f t="shared" si="272"/>
        <v/>
      </c>
      <c r="CG285" s="37" t="str">
        <f t="shared" si="273"/>
        <v/>
      </c>
      <c r="CH285" s="37" t="str">
        <f t="shared" si="274"/>
        <v/>
      </c>
      <c r="CI285" s="37" t="str">
        <f t="shared" si="275"/>
        <v/>
      </c>
    </row>
    <row r="286" spans="1:87">
      <c r="A286" s="16"/>
      <c r="B286" s="14" t="str">
        <f>'Gene Table'!D285</f>
        <v>NM_000194</v>
      </c>
      <c r="C286" s="14" t="s">
        <v>364</v>
      </c>
      <c r="D286" s="15" t="str">
        <f>IF(SUM('Test Sample Data'!D$3:D$98)&gt;10,IF(AND(ISNUMBER('Test Sample Data'!D285),'Test Sample Data'!D285&lt;$B$1,'Test Sample Data'!D285&gt;0),'Test Sample Data'!D285,$B$1),"")</f>
        <v/>
      </c>
      <c r="E286" s="15" t="str">
        <f>IF(SUM('Test Sample Data'!E$3:E$98)&gt;10,IF(AND(ISNUMBER('Test Sample Data'!E285),'Test Sample Data'!E285&lt;$B$1,'Test Sample Data'!E285&gt;0),'Test Sample Data'!E285,$B$1),"")</f>
        <v/>
      </c>
      <c r="F286" s="15" t="str">
        <f>IF(SUM('Test Sample Data'!F$3:F$98)&gt;10,IF(AND(ISNUMBER('Test Sample Data'!F285),'Test Sample Data'!F285&lt;$B$1,'Test Sample Data'!F285&gt;0),'Test Sample Data'!F285,$B$1),"")</f>
        <v/>
      </c>
      <c r="G286" s="15" t="str">
        <f>IF(SUM('Test Sample Data'!G$3:G$98)&gt;10,IF(AND(ISNUMBER('Test Sample Data'!G285),'Test Sample Data'!G285&lt;$B$1,'Test Sample Data'!G285&gt;0),'Test Sample Data'!G285,$B$1),"")</f>
        <v/>
      </c>
      <c r="H286" s="15" t="str">
        <f>IF(SUM('Test Sample Data'!H$3:H$98)&gt;10,IF(AND(ISNUMBER('Test Sample Data'!H285),'Test Sample Data'!H285&lt;$B$1,'Test Sample Data'!H285&gt;0),'Test Sample Data'!H285,$B$1),"")</f>
        <v/>
      </c>
      <c r="I286" s="15" t="str">
        <f>IF(SUM('Test Sample Data'!I$3:I$98)&gt;10,IF(AND(ISNUMBER('Test Sample Data'!I285),'Test Sample Data'!I285&lt;$B$1,'Test Sample Data'!I285&gt;0),'Test Sample Data'!I285,$B$1),"")</f>
        <v/>
      </c>
      <c r="J286" s="15" t="str">
        <f>IF(SUM('Test Sample Data'!J$3:J$98)&gt;10,IF(AND(ISNUMBER('Test Sample Data'!J285),'Test Sample Data'!J285&lt;$B$1,'Test Sample Data'!J285&gt;0),'Test Sample Data'!J285,$B$1),"")</f>
        <v/>
      </c>
      <c r="K286" s="15" t="str">
        <f>IF(SUM('Test Sample Data'!K$3:K$98)&gt;10,IF(AND(ISNUMBER('Test Sample Data'!K285),'Test Sample Data'!K285&lt;$B$1,'Test Sample Data'!K285&gt;0),'Test Sample Data'!K285,$B$1),"")</f>
        <v/>
      </c>
      <c r="L286" s="15" t="str">
        <f>IF(SUM('Test Sample Data'!L$3:L$98)&gt;10,IF(AND(ISNUMBER('Test Sample Data'!L285),'Test Sample Data'!L285&lt;$B$1,'Test Sample Data'!L285&gt;0),'Test Sample Data'!L285,$B$1),"")</f>
        <v/>
      </c>
      <c r="M286" s="15" t="str">
        <f>IF(SUM('Test Sample Data'!M$3:M$98)&gt;10,IF(AND(ISNUMBER('Test Sample Data'!M285),'Test Sample Data'!M285&lt;$B$1,'Test Sample Data'!M285&gt;0),'Test Sample Data'!M285,$B$1),"")</f>
        <v/>
      </c>
      <c r="N286" s="15" t="str">
        <f>'Gene Table'!D285</f>
        <v>NM_000194</v>
      </c>
      <c r="O286" s="14" t="s">
        <v>364</v>
      </c>
      <c r="P286" s="15" t="str">
        <f>IF(SUM('Control Sample Data'!D$3:D$98)&gt;10,IF(AND(ISNUMBER('Control Sample Data'!D285),'Control Sample Data'!D285&lt;$B$1,'Control Sample Data'!D285&gt;0),'Control Sample Data'!D285,$B$1),"")</f>
        <v/>
      </c>
      <c r="Q286" s="15" t="str">
        <f>IF(SUM('Control Sample Data'!E$3:E$98)&gt;10,IF(AND(ISNUMBER('Control Sample Data'!E285),'Control Sample Data'!E285&lt;$B$1,'Control Sample Data'!E285&gt;0),'Control Sample Data'!E285,$B$1),"")</f>
        <v/>
      </c>
      <c r="R286" s="15" t="str">
        <f>IF(SUM('Control Sample Data'!F$3:F$98)&gt;10,IF(AND(ISNUMBER('Control Sample Data'!F285),'Control Sample Data'!F285&lt;$B$1,'Control Sample Data'!F285&gt;0),'Control Sample Data'!F285,$B$1),"")</f>
        <v/>
      </c>
      <c r="S286" s="15" t="str">
        <f>IF(SUM('Control Sample Data'!G$3:G$98)&gt;10,IF(AND(ISNUMBER('Control Sample Data'!G285),'Control Sample Data'!G285&lt;$B$1,'Control Sample Data'!G285&gt;0),'Control Sample Data'!G285,$B$1),"")</f>
        <v/>
      </c>
      <c r="T286" s="15" t="str">
        <f>IF(SUM('Control Sample Data'!H$3:H$98)&gt;10,IF(AND(ISNUMBER('Control Sample Data'!H285),'Control Sample Data'!H285&lt;$B$1,'Control Sample Data'!H285&gt;0),'Control Sample Data'!H285,$B$1),"")</f>
        <v/>
      </c>
      <c r="U286" s="15" t="str">
        <f>IF(SUM('Control Sample Data'!I$3:I$98)&gt;10,IF(AND(ISNUMBER('Control Sample Data'!I285),'Control Sample Data'!I285&lt;$B$1,'Control Sample Data'!I285&gt;0),'Control Sample Data'!I285,$B$1),"")</f>
        <v/>
      </c>
      <c r="V286" s="15" t="str">
        <f>IF(SUM('Control Sample Data'!J$3:J$98)&gt;10,IF(AND(ISNUMBER('Control Sample Data'!J285),'Control Sample Data'!J285&lt;$B$1,'Control Sample Data'!J285&gt;0),'Control Sample Data'!J285,$B$1),"")</f>
        <v/>
      </c>
      <c r="W286" s="15" t="str">
        <f>IF(SUM('Control Sample Data'!K$3:K$98)&gt;10,IF(AND(ISNUMBER('Control Sample Data'!K285),'Control Sample Data'!K285&lt;$B$1,'Control Sample Data'!K285&gt;0),'Control Sample Data'!K285,$B$1),"")</f>
        <v/>
      </c>
      <c r="X286" s="15" t="str">
        <f>IF(SUM('Control Sample Data'!L$3:L$98)&gt;10,IF(AND(ISNUMBER('Control Sample Data'!L285),'Control Sample Data'!L285&lt;$B$1,'Control Sample Data'!L285&gt;0),'Control Sample Data'!L285,$B$1),"")</f>
        <v/>
      </c>
      <c r="Y286" s="15" t="str">
        <f>IF(SUM('Control Sample Data'!M$3:M$98)&gt;10,IF(AND(ISNUMBER('Control Sample Data'!M285),'Control Sample Data'!M285&lt;$B$1,'Control Sample Data'!M285&gt;0),'Control Sample Data'!M285,$B$1),"")</f>
        <v/>
      </c>
      <c r="AT286" s="34" t="str">
        <f t="shared" si="236"/>
        <v/>
      </c>
      <c r="AU286" s="34" t="str">
        <f t="shared" si="237"/>
        <v/>
      </c>
      <c r="AV286" s="34" t="str">
        <f t="shared" si="238"/>
        <v/>
      </c>
      <c r="AW286" s="34" t="str">
        <f t="shared" si="239"/>
        <v/>
      </c>
      <c r="AX286" s="34" t="str">
        <f t="shared" si="240"/>
        <v/>
      </c>
      <c r="AY286" s="34" t="str">
        <f t="shared" si="241"/>
        <v/>
      </c>
      <c r="AZ286" s="34" t="str">
        <f t="shared" si="242"/>
        <v/>
      </c>
      <c r="BA286" s="34" t="str">
        <f t="shared" si="243"/>
        <v/>
      </c>
      <c r="BB286" s="34" t="str">
        <f t="shared" si="244"/>
        <v/>
      </c>
      <c r="BC286" s="34" t="str">
        <f t="shared" si="245"/>
        <v/>
      </c>
      <c r="BD286" s="34" t="str">
        <f t="shared" si="246"/>
        <v/>
      </c>
      <c r="BE286" s="34" t="str">
        <f t="shared" si="247"/>
        <v/>
      </c>
      <c r="BF286" s="34" t="str">
        <f t="shared" si="248"/>
        <v/>
      </c>
      <c r="BG286" s="34" t="str">
        <f t="shared" si="249"/>
        <v/>
      </c>
      <c r="BH286" s="34" t="str">
        <f t="shared" si="250"/>
        <v/>
      </c>
      <c r="BI286" s="34" t="str">
        <f t="shared" si="251"/>
        <v/>
      </c>
      <c r="BJ286" s="34" t="str">
        <f t="shared" si="252"/>
        <v/>
      </c>
      <c r="BK286" s="34" t="str">
        <f t="shared" si="253"/>
        <v/>
      </c>
      <c r="BL286" s="34" t="str">
        <f t="shared" si="254"/>
        <v/>
      </c>
      <c r="BM286" s="34" t="str">
        <f t="shared" si="255"/>
        <v/>
      </c>
      <c r="BN286" s="36" t="e">
        <f t="shared" si="234"/>
        <v>#DIV/0!</v>
      </c>
      <c r="BO286" s="36" t="e">
        <f t="shared" si="235"/>
        <v>#DIV/0!</v>
      </c>
      <c r="BP286" s="37" t="str">
        <f t="shared" si="256"/>
        <v/>
      </c>
      <c r="BQ286" s="37" t="str">
        <f t="shared" si="257"/>
        <v/>
      </c>
      <c r="BR286" s="37" t="str">
        <f t="shared" si="258"/>
        <v/>
      </c>
      <c r="BS286" s="37" t="str">
        <f t="shared" si="259"/>
        <v/>
      </c>
      <c r="BT286" s="37" t="str">
        <f t="shared" si="260"/>
        <v/>
      </c>
      <c r="BU286" s="37" t="str">
        <f t="shared" si="261"/>
        <v/>
      </c>
      <c r="BV286" s="37" t="str">
        <f t="shared" si="262"/>
        <v/>
      </c>
      <c r="BW286" s="37" t="str">
        <f t="shared" si="263"/>
        <v/>
      </c>
      <c r="BX286" s="37" t="str">
        <f t="shared" si="264"/>
        <v/>
      </c>
      <c r="BY286" s="37" t="str">
        <f t="shared" si="265"/>
        <v/>
      </c>
      <c r="BZ286" s="37" t="str">
        <f t="shared" si="266"/>
        <v/>
      </c>
      <c r="CA286" s="37" t="str">
        <f t="shared" si="267"/>
        <v/>
      </c>
      <c r="CB286" s="37" t="str">
        <f t="shared" si="268"/>
        <v/>
      </c>
      <c r="CC286" s="37" t="str">
        <f t="shared" si="269"/>
        <v/>
      </c>
      <c r="CD286" s="37" t="str">
        <f t="shared" si="270"/>
        <v/>
      </c>
      <c r="CE286" s="37" t="str">
        <f t="shared" si="271"/>
        <v/>
      </c>
      <c r="CF286" s="37" t="str">
        <f t="shared" si="272"/>
        <v/>
      </c>
      <c r="CG286" s="37" t="str">
        <f t="shared" si="273"/>
        <v/>
      </c>
      <c r="CH286" s="37" t="str">
        <f t="shared" si="274"/>
        <v/>
      </c>
      <c r="CI286" s="37" t="str">
        <f t="shared" si="275"/>
        <v/>
      </c>
    </row>
    <row r="287" spans="1:87">
      <c r="A287" s="16"/>
      <c r="B287" s="14" t="str">
        <f>'Gene Table'!D286</f>
        <v>NR_003286</v>
      </c>
      <c r="C287" s="14" t="s">
        <v>368</v>
      </c>
      <c r="D287" s="15" t="str">
        <f>IF(SUM('Test Sample Data'!D$3:D$98)&gt;10,IF(AND(ISNUMBER('Test Sample Data'!D286),'Test Sample Data'!D286&lt;$B$1,'Test Sample Data'!D286&gt;0),'Test Sample Data'!D286,$B$1),"")</f>
        <v/>
      </c>
      <c r="E287" s="15" t="str">
        <f>IF(SUM('Test Sample Data'!E$3:E$98)&gt;10,IF(AND(ISNUMBER('Test Sample Data'!E286),'Test Sample Data'!E286&lt;$B$1,'Test Sample Data'!E286&gt;0),'Test Sample Data'!E286,$B$1),"")</f>
        <v/>
      </c>
      <c r="F287" s="15" t="str">
        <f>IF(SUM('Test Sample Data'!F$3:F$98)&gt;10,IF(AND(ISNUMBER('Test Sample Data'!F286),'Test Sample Data'!F286&lt;$B$1,'Test Sample Data'!F286&gt;0),'Test Sample Data'!F286,$B$1),"")</f>
        <v/>
      </c>
      <c r="G287" s="15" t="str">
        <f>IF(SUM('Test Sample Data'!G$3:G$98)&gt;10,IF(AND(ISNUMBER('Test Sample Data'!G286),'Test Sample Data'!G286&lt;$B$1,'Test Sample Data'!G286&gt;0),'Test Sample Data'!G286,$B$1),"")</f>
        <v/>
      </c>
      <c r="H287" s="15" t="str">
        <f>IF(SUM('Test Sample Data'!H$3:H$98)&gt;10,IF(AND(ISNUMBER('Test Sample Data'!H286),'Test Sample Data'!H286&lt;$B$1,'Test Sample Data'!H286&gt;0),'Test Sample Data'!H286,$B$1),"")</f>
        <v/>
      </c>
      <c r="I287" s="15" t="str">
        <f>IF(SUM('Test Sample Data'!I$3:I$98)&gt;10,IF(AND(ISNUMBER('Test Sample Data'!I286),'Test Sample Data'!I286&lt;$B$1,'Test Sample Data'!I286&gt;0),'Test Sample Data'!I286,$B$1),"")</f>
        <v/>
      </c>
      <c r="J287" s="15" t="str">
        <f>IF(SUM('Test Sample Data'!J$3:J$98)&gt;10,IF(AND(ISNUMBER('Test Sample Data'!J286),'Test Sample Data'!J286&lt;$B$1,'Test Sample Data'!J286&gt;0),'Test Sample Data'!J286,$B$1),"")</f>
        <v/>
      </c>
      <c r="K287" s="15" t="str">
        <f>IF(SUM('Test Sample Data'!K$3:K$98)&gt;10,IF(AND(ISNUMBER('Test Sample Data'!K286),'Test Sample Data'!K286&lt;$B$1,'Test Sample Data'!K286&gt;0),'Test Sample Data'!K286,$B$1),"")</f>
        <v/>
      </c>
      <c r="L287" s="15" t="str">
        <f>IF(SUM('Test Sample Data'!L$3:L$98)&gt;10,IF(AND(ISNUMBER('Test Sample Data'!L286),'Test Sample Data'!L286&lt;$B$1,'Test Sample Data'!L286&gt;0),'Test Sample Data'!L286,$B$1),"")</f>
        <v/>
      </c>
      <c r="M287" s="15" t="str">
        <f>IF(SUM('Test Sample Data'!M$3:M$98)&gt;10,IF(AND(ISNUMBER('Test Sample Data'!M286),'Test Sample Data'!M286&lt;$B$1,'Test Sample Data'!M286&gt;0),'Test Sample Data'!M286,$B$1),"")</f>
        <v/>
      </c>
      <c r="N287" s="15" t="str">
        <f>'Gene Table'!D286</f>
        <v>NR_003286</v>
      </c>
      <c r="O287" s="14" t="s">
        <v>368</v>
      </c>
      <c r="P287" s="15" t="str">
        <f>IF(SUM('Control Sample Data'!D$3:D$98)&gt;10,IF(AND(ISNUMBER('Control Sample Data'!D286),'Control Sample Data'!D286&lt;$B$1,'Control Sample Data'!D286&gt;0),'Control Sample Data'!D286,$B$1),"")</f>
        <v/>
      </c>
      <c r="Q287" s="15" t="str">
        <f>IF(SUM('Control Sample Data'!E$3:E$98)&gt;10,IF(AND(ISNUMBER('Control Sample Data'!E286),'Control Sample Data'!E286&lt;$B$1,'Control Sample Data'!E286&gt;0),'Control Sample Data'!E286,$B$1),"")</f>
        <v/>
      </c>
      <c r="R287" s="15" t="str">
        <f>IF(SUM('Control Sample Data'!F$3:F$98)&gt;10,IF(AND(ISNUMBER('Control Sample Data'!F286),'Control Sample Data'!F286&lt;$B$1,'Control Sample Data'!F286&gt;0),'Control Sample Data'!F286,$B$1),"")</f>
        <v/>
      </c>
      <c r="S287" s="15" t="str">
        <f>IF(SUM('Control Sample Data'!G$3:G$98)&gt;10,IF(AND(ISNUMBER('Control Sample Data'!G286),'Control Sample Data'!G286&lt;$B$1,'Control Sample Data'!G286&gt;0),'Control Sample Data'!G286,$B$1),"")</f>
        <v/>
      </c>
      <c r="T287" s="15" t="str">
        <f>IF(SUM('Control Sample Data'!H$3:H$98)&gt;10,IF(AND(ISNUMBER('Control Sample Data'!H286),'Control Sample Data'!H286&lt;$B$1,'Control Sample Data'!H286&gt;0),'Control Sample Data'!H286,$B$1),"")</f>
        <v/>
      </c>
      <c r="U287" s="15" t="str">
        <f>IF(SUM('Control Sample Data'!I$3:I$98)&gt;10,IF(AND(ISNUMBER('Control Sample Data'!I286),'Control Sample Data'!I286&lt;$B$1,'Control Sample Data'!I286&gt;0),'Control Sample Data'!I286,$B$1),"")</f>
        <v/>
      </c>
      <c r="V287" s="15" t="str">
        <f>IF(SUM('Control Sample Data'!J$3:J$98)&gt;10,IF(AND(ISNUMBER('Control Sample Data'!J286),'Control Sample Data'!J286&lt;$B$1,'Control Sample Data'!J286&gt;0),'Control Sample Data'!J286,$B$1),"")</f>
        <v/>
      </c>
      <c r="W287" s="15" t="str">
        <f>IF(SUM('Control Sample Data'!K$3:K$98)&gt;10,IF(AND(ISNUMBER('Control Sample Data'!K286),'Control Sample Data'!K286&lt;$B$1,'Control Sample Data'!K286&gt;0),'Control Sample Data'!K286,$B$1),"")</f>
        <v/>
      </c>
      <c r="X287" s="15" t="str">
        <f>IF(SUM('Control Sample Data'!L$3:L$98)&gt;10,IF(AND(ISNUMBER('Control Sample Data'!L286),'Control Sample Data'!L286&lt;$B$1,'Control Sample Data'!L286&gt;0),'Control Sample Data'!L286,$B$1),"")</f>
        <v/>
      </c>
      <c r="Y287" s="15" t="str">
        <f>IF(SUM('Control Sample Data'!M$3:M$98)&gt;10,IF(AND(ISNUMBER('Control Sample Data'!M286),'Control Sample Data'!M286&lt;$B$1,'Control Sample Data'!M286&gt;0),'Control Sample Data'!M286,$B$1),"")</f>
        <v/>
      </c>
      <c r="AT287" s="34" t="str">
        <f t="shared" si="236"/>
        <v/>
      </c>
      <c r="AU287" s="34" t="str">
        <f t="shared" si="237"/>
        <v/>
      </c>
      <c r="AV287" s="34" t="str">
        <f t="shared" si="238"/>
        <v/>
      </c>
      <c r="AW287" s="34" t="str">
        <f t="shared" si="239"/>
        <v/>
      </c>
      <c r="AX287" s="34" t="str">
        <f t="shared" si="240"/>
        <v/>
      </c>
      <c r="AY287" s="34" t="str">
        <f t="shared" si="241"/>
        <v/>
      </c>
      <c r="AZ287" s="34" t="str">
        <f t="shared" si="242"/>
        <v/>
      </c>
      <c r="BA287" s="34" t="str">
        <f t="shared" si="243"/>
        <v/>
      </c>
      <c r="BB287" s="34" t="str">
        <f t="shared" si="244"/>
        <v/>
      </c>
      <c r="BC287" s="34" t="str">
        <f t="shared" si="245"/>
        <v/>
      </c>
      <c r="BD287" s="34" t="str">
        <f t="shared" si="246"/>
        <v/>
      </c>
      <c r="BE287" s="34" t="str">
        <f t="shared" si="247"/>
        <v/>
      </c>
      <c r="BF287" s="34" t="str">
        <f t="shared" si="248"/>
        <v/>
      </c>
      <c r="BG287" s="34" t="str">
        <f t="shared" si="249"/>
        <v/>
      </c>
      <c r="BH287" s="34" t="str">
        <f t="shared" si="250"/>
        <v/>
      </c>
      <c r="BI287" s="34" t="str">
        <f t="shared" si="251"/>
        <v/>
      </c>
      <c r="BJ287" s="34" t="str">
        <f t="shared" si="252"/>
        <v/>
      </c>
      <c r="BK287" s="34" t="str">
        <f t="shared" si="253"/>
        <v/>
      </c>
      <c r="BL287" s="34" t="str">
        <f t="shared" si="254"/>
        <v/>
      </c>
      <c r="BM287" s="34" t="str">
        <f t="shared" si="255"/>
        <v/>
      </c>
      <c r="BN287" s="36" t="e">
        <f t="shared" si="234"/>
        <v>#DIV/0!</v>
      </c>
      <c r="BO287" s="36" t="e">
        <f t="shared" si="235"/>
        <v>#DIV/0!</v>
      </c>
      <c r="BP287" s="37" t="str">
        <f t="shared" si="256"/>
        <v/>
      </c>
      <c r="BQ287" s="37" t="str">
        <f t="shared" si="257"/>
        <v/>
      </c>
      <c r="BR287" s="37" t="str">
        <f t="shared" si="258"/>
        <v/>
      </c>
      <c r="BS287" s="37" t="str">
        <f t="shared" si="259"/>
        <v/>
      </c>
      <c r="BT287" s="37" t="str">
        <f t="shared" si="260"/>
        <v/>
      </c>
      <c r="BU287" s="37" t="str">
        <f t="shared" si="261"/>
        <v/>
      </c>
      <c r="BV287" s="37" t="str">
        <f t="shared" si="262"/>
        <v/>
      </c>
      <c r="BW287" s="37" t="str">
        <f t="shared" si="263"/>
        <v/>
      </c>
      <c r="BX287" s="37" t="str">
        <f t="shared" si="264"/>
        <v/>
      </c>
      <c r="BY287" s="37" t="str">
        <f t="shared" si="265"/>
        <v/>
      </c>
      <c r="BZ287" s="37" t="str">
        <f t="shared" si="266"/>
        <v/>
      </c>
      <c r="CA287" s="37" t="str">
        <f t="shared" si="267"/>
        <v/>
      </c>
      <c r="CB287" s="37" t="str">
        <f t="shared" si="268"/>
        <v/>
      </c>
      <c r="CC287" s="37" t="str">
        <f t="shared" si="269"/>
        <v/>
      </c>
      <c r="CD287" s="37" t="str">
        <f t="shared" si="270"/>
        <v/>
      </c>
      <c r="CE287" s="37" t="str">
        <f t="shared" si="271"/>
        <v/>
      </c>
      <c r="CF287" s="37" t="str">
        <f t="shared" si="272"/>
        <v/>
      </c>
      <c r="CG287" s="37" t="str">
        <f t="shared" si="273"/>
        <v/>
      </c>
      <c r="CH287" s="37" t="str">
        <f t="shared" si="274"/>
        <v/>
      </c>
      <c r="CI287" s="37" t="str">
        <f t="shared" si="275"/>
        <v/>
      </c>
    </row>
    <row r="288" spans="1:87">
      <c r="A288" s="16"/>
      <c r="B288" s="14" t="str">
        <f>'Gene Table'!D287</f>
        <v>RT</v>
      </c>
      <c r="C288" s="14" t="s">
        <v>372</v>
      </c>
      <c r="D288" s="15" t="str">
        <f>IF(SUM('Test Sample Data'!D$3:D$98)&gt;10,IF(AND(ISNUMBER('Test Sample Data'!D287),'Test Sample Data'!D287&lt;$B$1,'Test Sample Data'!D287&gt;0),'Test Sample Data'!D287,$B$1),"")</f>
        <v/>
      </c>
      <c r="E288" s="15" t="str">
        <f>IF(SUM('Test Sample Data'!E$3:E$98)&gt;10,IF(AND(ISNUMBER('Test Sample Data'!E287),'Test Sample Data'!E287&lt;$B$1,'Test Sample Data'!E287&gt;0),'Test Sample Data'!E287,$B$1),"")</f>
        <v/>
      </c>
      <c r="F288" s="15" t="str">
        <f>IF(SUM('Test Sample Data'!F$3:F$98)&gt;10,IF(AND(ISNUMBER('Test Sample Data'!F287),'Test Sample Data'!F287&lt;$B$1,'Test Sample Data'!F287&gt;0),'Test Sample Data'!F287,$B$1),"")</f>
        <v/>
      </c>
      <c r="G288" s="15" t="str">
        <f>IF(SUM('Test Sample Data'!G$3:G$98)&gt;10,IF(AND(ISNUMBER('Test Sample Data'!G287),'Test Sample Data'!G287&lt;$B$1,'Test Sample Data'!G287&gt;0),'Test Sample Data'!G287,$B$1),"")</f>
        <v/>
      </c>
      <c r="H288" s="15" t="str">
        <f>IF(SUM('Test Sample Data'!H$3:H$98)&gt;10,IF(AND(ISNUMBER('Test Sample Data'!H287),'Test Sample Data'!H287&lt;$B$1,'Test Sample Data'!H287&gt;0),'Test Sample Data'!H287,$B$1),"")</f>
        <v/>
      </c>
      <c r="I288" s="15" t="str">
        <f>IF(SUM('Test Sample Data'!I$3:I$98)&gt;10,IF(AND(ISNUMBER('Test Sample Data'!I287),'Test Sample Data'!I287&lt;$B$1,'Test Sample Data'!I287&gt;0),'Test Sample Data'!I287,$B$1),"")</f>
        <v/>
      </c>
      <c r="J288" s="15" t="str">
        <f>IF(SUM('Test Sample Data'!J$3:J$98)&gt;10,IF(AND(ISNUMBER('Test Sample Data'!J287),'Test Sample Data'!J287&lt;$B$1,'Test Sample Data'!J287&gt;0),'Test Sample Data'!J287,$B$1),"")</f>
        <v/>
      </c>
      <c r="K288" s="15" t="str">
        <f>IF(SUM('Test Sample Data'!K$3:K$98)&gt;10,IF(AND(ISNUMBER('Test Sample Data'!K287),'Test Sample Data'!K287&lt;$B$1,'Test Sample Data'!K287&gt;0),'Test Sample Data'!K287,$B$1),"")</f>
        <v/>
      </c>
      <c r="L288" s="15" t="str">
        <f>IF(SUM('Test Sample Data'!L$3:L$98)&gt;10,IF(AND(ISNUMBER('Test Sample Data'!L287),'Test Sample Data'!L287&lt;$B$1,'Test Sample Data'!L287&gt;0),'Test Sample Data'!L287,$B$1),"")</f>
        <v/>
      </c>
      <c r="M288" s="15" t="str">
        <f>IF(SUM('Test Sample Data'!M$3:M$98)&gt;10,IF(AND(ISNUMBER('Test Sample Data'!M287),'Test Sample Data'!M287&lt;$B$1,'Test Sample Data'!M287&gt;0),'Test Sample Data'!M287,$B$1),"")</f>
        <v/>
      </c>
      <c r="N288" s="15" t="str">
        <f>'Gene Table'!D287</f>
        <v>RT</v>
      </c>
      <c r="O288" s="14" t="s">
        <v>372</v>
      </c>
      <c r="P288" s="15" t="str">
        <f>IF(SUM('Control Sample Data'!D$3:D$98)&gt;10,IF(AND(ISNUMBER('Control Sample Data'!D287),'Control Sample Data'!D287&lt;$B$1,'Control Sample Data'!D287&gt;0),'Control Sample Data'!D287,$B$1),"")</f>
        <v/>
      </c>
      <c r="Q288" s="15" t="str">
        <f>IF(SUM('Control Sample Data'!E$3:E$98)&gt;10,IF(AND(ISNUMBER('Control Sample Data'!E287),'Control Sample Data'!E287&lt;$B$1,'Control Sample Data'!E287&gt;0),'Control Sample Data'!E287,$B$1),"")</f>
        <v/>
      </c>
      <c r="R288" s="15" t="str">
        <f>IF(SUM('Control Sample Data'!F$3:F$98)&gt;10,IF(AND(ISNUMBER('Control Sample Data'!F287),'Control Sample Data'!F287&lt;$B$1,'Control Sample Data'!F287&gt;0),'Control Sample Data'!F287,$B$1),"")</f>
        <v/>
      </c>
      <c r="S288" s="15" t="str">
        <f>IF(SUM('Control Sample Data'!G$3:G$98)&gt;10,IF(AND(ISNUMBER('Control Sample Data'!G287),'Control Sample Data'!G287&lt;$B$1,'Control Sample Data'!G287&gt;0),'Control Sample Data'!G287,$B$1),"")</f>
        <v/>
      </c>
      <c r="T288" s="15" t="str">
        <f>IF(SUM('Control Sample Data'!H$3:H$98)&gt;10,IF(AND(ISNUMBER('Control Sample Data'!H287),'Control Sample Data'!H287&lt;$B$1,'Control Sample Data'!H287&gt;0),'Control Sample Data'!H287,$B$1),"")</f>
        <v/>
      </c>
      <c r="U288" s="15" t="str">
        <f>IF(SUM('Control Sample Data'!I$3:I$98)&gt;10,IF(AND(ISNUMBER('Control Sample Data'!I287),'Control Sample Data'!I287&lt;$B$1,'Control Sample Data'!I287&gt;0),'Control Sample Data'!I287,$B$1),"")</f>
        <v/>
      </c>
      <c r="V288" s="15" t="str">
        <f>IF(SUM('Control Sample Data'!J$3:J$98)&gt;10,IF(AND(ISNUMBER('Control Sample Data'!J287),'Control Sample Data'!J287&lt;$B$1,'Control Sample Data'!J287&gt;0),'Control Sample Data'!J287,$B$1),"")</f>
        <v/>
      </c>
      <c r="W288" s="15" t="str">
        <f>IF(SUM('Control Sample Data'!K$3:K$98)&gt;10,IF(AND(ISNUMBER('Control Sample Data'!K287),'Control Sample Data'!K287&lt;$B$1,'Control Sample Data'!K287&gt;0),'Control Sample Data'!K287,$B$1),"")</f>
        <v/>
      </c>
      <c r="X288" s="15" t="str">
        <f>IF(SUM('Control Sample Data'!L$3:L$98)&gt;10,IF(AND(ISNUMBER('Control Sample Data'!L287),'Control Sample Data'!L287&lt;$B$1,'Control Sample Data'!L287&gt;0),'Control Sample Data'!L287,$B$1),"")</f>
        <v/>
      </c>
      <c r="Y288" s="15" t="str">
        <f>IF(SUM('Control Sample Data'!M$3:M$98)&gt;10,IF(AND(ISNUMBER('Control Sample Data'!M287),'Control Sample Data'!M287&lt;$B$1,'Control Sample Data'!M287&gt;0),'Control Sample Data'!M287,$B$1),"")</f>
        <v/>
      </c>
      <c r="AT288" s="34" t="str">
        <f t="shared" si="236"/>
        <v/>
      </c>
      <c r="AU288" s="34" t="str">
        <f t="shared" si="237"/>
        <v/>
      </c>
      <c r="AV288" s="34" t="str">
        <f t="shared" si="238"/>
        <v/>
      </c>
      <c r="AW288" s="34" t="str">
        <f t="shared" si="239"/>
        <v/>
      </c>
      <c r="AX288" s="34" t="str">
        <f t="shared" si="240"/>
        <v/>
      </c>
      <c r="AY288" s="34" t="str">
        <f t="shared" si="241"/>
        <v/>
      </c>
      <c r="AZ288" s="34" t="str">
        <f t="shared" si="242"/>
        <v/>
      </c>
      <c r="BA288" s="34" t="str">
        <f t="shared" si="243"/>
        <v/>
      </c>
      <c r="BB288" s="34" t="str">
        <f t="shared" si="244"/>
        <v/>
      </c>
      <c r="BC288" s="34" t="str">
        <f t="shared" si="245"/>
        <v/>
      </c>
      <c r="BD288" s="34" t="str">
        <f t="shared" si="246"/>
        <v/>
      </c>
      <c r="BE288" s="34" t="str">
        <f t="shared" si="247"/>
        <v/>
      </c>
      <c r="BF288" s="34" t="str">
        <f t="shared" si="248"/>
        <v/>
      </c>
      <c r="BG288" s="34" t="str">
        <f t="shared" si="249"/>
        <v/>
      </c>
      <c r="BH288" s="34" t="str">
        <f t="shared" si="250"/>
        <v/>
      </c>
      <c r="BI288" s="34" t="str">
        <f t="shared" si="251"/>
        <v/>
      </c>
      <c r="BJ288" s="34" t="str">
        <f t="shared" si="252"/>
        <v/>
      </c>
      <c r="BK288" s="34" t="str">
        <f t="shared" si="253"/>
        <v/>
      </c>
      <c r="BL288" s="34" t="str">
        <f t="shared" si="254"/>
        <v/>
      </c>
      <c r="BM288" s="34" t="str">
        <f t="shared" si="255"/>
        <v/>
      </c>
      <c r="BN288" s="36" t="e">
        <f t="shared" si="234"/>
        <v>#DIV/0!</v>
      </c>
      <c r="BO288" s="36" t="e">
        <f t="shared" si="235"/>
        <v>#DIV/0!</v>
      </c>
      <c r="BP288" s="37" t="str">
        <f t="shared" si="256"/>
        <v/>
      </c>
      <c r="BQ288" s="37" t="str">
        <f t="shared" si="257"/>
        <v/>
      </c>
      <c r="BR288" s="37" t="str">
        <f t="shared" si="258"/>
        <v/>
      </c>
      <c r="BS288" s="37" t="str">
        <f t="shared" si="259"/>
        <v/>
      </c>
      <c r="BT288" s="37" t="str">
        <f t="shared" si="260"/>
        <v/>
      </c>
      <c r="BU288" s="37" t="str">
        <f t="shared" si="261"/>
        <v/>
      </c>
      <c r="BV288" s="37" t="str">
        <f t="shared" si="262"/>
        <v/>
      </c>
      <c r="BW288" s="37" t="str">
        <f t="shared" si="263"/>
        <v/>
      </c>
      <c r="BX288" s="37" t="str">
        <f t="shared" si="264"/>
        <v/>
      </c>
      <c r="BY288" s="37" t="str">
        <f t="shared" si="265"/>
        <v/>
      </c>
      <c r="BZ288" s="37" t="str">
        <f t="shared" si="266"/>
        <v/>
      </c>
      <c r="CA288" s="37" t="str">
        <f t="shared" si="267"/>
        <v/>
      </c>
      <c r="CB288" s="37" t="str">
        <f t="shared" si="268"/>
        <v/>
      </c>
      <c r="CC288" s="37" t="str">
        <f t="shared" si="269"/>
        <v/>
      </c>
      <c r="CD288" s="37" t="str">
        <f t="shared" si="270"/>
        <v/>
      </c>
      <c r="CE288" s="37" t="str">
        <f t="shared" si="271"/>
        <v/>
      </c>
      <c r="CF288" s="37" t="str">
        <f t="shared" si="272"/>
        <v/>
      </c>
      <c r="CG288" s="37" t="str">
        <f t="shared" si="273"/>
        <v/>
      </c>
      <c r="CH288" s="37" t="str">
        <f t="shared" si="274"/>
        <v/>
      </c>
      <c r="CI288" s="37" t="str">
        <f t="shared" si="275"/>
        <v/>
      </c>
    </row>
    <row r="289" spans="1:87">
      <c r="A289" s="16"/>
      <c r="B289" s="14" t="str">
        <f>'Gene Table'!D288</f>
        <v>RT</v>
      </c>
      <c r="C289" s="14" t="s">
        <v>374</v>
      </c>
      <c r="D289" s="15" t="str">
        <f>IF(SUM('Test Sample Data'!D$3:D$98)&gt;10,IF(AND(ISNUMBER('Test Sample Data'!D288),'Test Sample Data'!D288&lt;$B$1,'Test Sample Data'!D288&gt;0),'Test Sample Data'!D288,$B$1),"")</f>
        <v/>
      </c>
      <c r="E289" s="15" t="str">
        <f>IF(SUM('Test Sample Data'!E$3:E$98)&gt;10,IF(AND(ISNUMBER('Test Sample Data'!E288),'Test Sample Data'!E288&lt;$B$1,'Test Sample Data'!E288&gt;0),'Test Sample Data'!E288,$B$1),"")</f>
        <v/>
      </c>
      <c r="F289" s="15" t="str">
        <f>IF(SUM('Test Sample Data'!F$3:F$98)&gt;10,IF(AND(ISNUMBER('Test Sample Data'!F288),'Test Sample Data'!F288&lt;$B$1,'Test Sample Data'!F288&gt;0),'Test Sample Data'!F288,$B$1),"")</f>
        <v/>
      </c>
      <c r="G289" s="15" t="str">
        <f>IF(SUM('Test Sample Data'!G$3:G$98)&gt;10,IF(AND(ISNUMBER('Test Sample Data'!G288),'Test Sample Data'!G288&lt;$B$1,'Test Sample Data'!G288&gt;0),'Test Sample Data'!G288,$B$1),"")</f>
        <v/>
      </c>
      <c r="H289" s="15" t="str">
        <f>IF(SUM('Test Sample Data'!H$3:H$98)&gt;10,IF(AND(ISNUMBER('Test Sample Data'!H288),'Test Sample Data'!H288&lt;$B$1,'Test Sample Data'!H288&gt;0),'Test Sample Data'!H288,$B$1),"")</f>
        <v/>
      </c>
      <c r="I289" s="15" t="str">
        <f>IF(SUM('Test Sample Data'!I$3:I$98)&gt;10,IF(AND(ISNUMBER('Test Sample Data'!I288),'Test Sample Data'!I288&lt;$B$1,'Test Sample Data'!I288&gt;0),'Test Sample Data'!I288,$B$1),"")</f>
        <v/>
      </c>
      <c r="J289" s="15" t="str">
        <f>IF(SUM('Test Sample Data'!J$3:J$98)&gt;10,IF(AND(ISNUMBER('Test Sample Data'!J288),'Test Sample Data'!J288&lt;$B$1,'Test Sample Data'!J288&gt;0),'Test Sample Data'!J288,$B$1),"")</f>
        <v/>
      </c>
      <c r="K289" s="15" t="str">
        <f>IF(SUM('Test Sample Data'!K$3:K$98)&gt;10,IF(AND(ISNUMBER('Test Sample Data'!K288),'Test Sample Data'!K288&lt;$B$1,'Test Sample Data'!K288&gt;0),'Test Sample Data'!K288,$B$1),"")</f>
        <v/>
      </c>
      <c r="L289" s="15" t="str">
        <f>IF(SUM('Test Sample Data'!L$3:L$98)&gt;10,IF(AND(ISNUMBER('Test Sample Data'!L288),'Test Sample Data'!L288&lt;$B$1,'Test Sample Data'!L288&gt;0),'Test Sample Data'!L288,$B$1),"")</f>
        <v/>
      </c>
      <c r="M289" s="15" t="str">
        <f>IF(SUM('Test Sample Data'!M$3:M$98)&gt;10,IF(AND(ISNUMBER('Test Sample Data'!M288),'Test Sample Data'!M288&lt;$B$1,'Test Sample Data'!M288&gt;0),'Test Sample Data'!M288,$B$1),"")</f>
        <v/>
      </c>
      <c r="N289" s="15" t="str">
        <f>'Gene Table'!D288</f>
        <v>RT</v>
      </c>
      <c r="O289" s="14" t="s">
        <v>374</v>
      </c>
      <c r="P289" s="15" t="str">
        <f>IF(SUM('Control Sample Data'!D$3:D$98)&gt;10,IF(AND(ISNUMBER('Control Sample Data'!D288),'Control Sample Data'!D288&lt;$B$1,'Control Sample Data'!D288&gt;0),'Control Sample Data'!D288,$B$1),"")</f>
        <v/>
      </c>
      <c r="Q289" s="15" t="str">
        <f>IF(SUM('Control Sample Data'!E$3:E$98)&gt;10,IF(AND(ISNUMBER('Control Sample Data'!E288),'Control Sample Data'!E288&lt;$B$1,'Control Sample Data'!E288&gt;0),'Control Sample Data'!E288,$B$1),"")</f>
        <v/>
      </c>
      <c r="R289" s="15" t="str">
        <f>IF(SUM('Control Sample Data'!F$3:F$98)&gt;10,IF(AND(ISNUMBER('Control Sample Data'!F288),'Control Sample Data'!F288&lt;$B$1,'Control Sample Data'!F288&gt;0),'Control Sample Data'!F288,$B$1),"")</f>
        <v/>
      </c>
      <c r="S289" s="15" t="str">
        <f>IF(SUM('Control Sample Data'!G$3:G$98)&gt;10,IF(AND(ISNUMBER('Control Sample Data'!G288),'Control Sample Data'!G288&lt;$B$1,'Control Sample Data'!G288&gt;0),'Control Sample Data'!G288,$B$1),"")</f>
        <v/>
      </c>
      <c r="T289" s="15" t="str">
        <f>IF(SUM('Control Sample Data'!H$3:H$98)&gt;10,IF(AND(ISNUMBER('Control Sample Data'!H288),'Control Sample Data'!H288&lt;$B$1,'Control Sample Data'!H288&gt;0),'Control Sample Data'!H288,$B$1),"")</f>
        <v/>
      </c>
      <c r="U289" s="15" t="str">
        <f>IF(SUM('Control Sample Data'!I$3:I$98)&gt;10,IF(AND(ISNUMBER('Control Sample Data'!I288),'Control Sample Data'!I288&lt;$B$1,'Control Sample Data'!I288&gt;0),'Control Sample Data'!I288,$B$1),"")</f>
        <v/>
      </c>
      <c r="V289" s="15" t="str">
        <f>IF(SUM('Control Sample Data'!J$3:J$98)&gt;10,IF(AND(ISNUMBER('Control Sample Data'!J288),'Control Sample Data'!J288&lt;$B$1,'Control Sample Data'!J288&gt;0),'Control Sample Data'!J288,$B$1),"")</f>
        <v/>
      </c>
      <c r="W289" s="15" t="str">
        <f>IF(SUM('Control Sample Data'!K$3:K$98)&gt;10,IF(AND(ISNUMBER('Control Sample Data'!K288),'Control Sample Data'!K288&lt;$B$1,'Control Sample Data'!K288&gt;0),'Control Sample Data'!K288,$B$1),"")</f>
        <v/>
      </c>
      <c r="X289" s="15" t="str">
        <f>IF(SUM('Control Sample Data'!L$3:L$98)&gt;10,IF(AND(ISNUMBER('Control Sample Data'!L288),'Control Sample Data'!L288&lt;$B$1,'Control Sample Data'!L288&gt;0),'Control Sample Data'!L288,$B$1),"")</f>
        <v/>
      </c>
      <c r="Y289" s="15" t="str">
        <f>IF(SUM('Control Sample Data'!M$3:M$98)&gt;10,IF(AND(ISNUMBER('Control Sample Data'!M288),'Control Sample Data'!M288&lt;$B$1,'Control Sample Data'!M288&gt;0),'Control Sample Data'!M288,$B$1),"")</f>
        <v/>
      </c>
      <c r="AT289" s="34" t="str">
        <f t="shared" si="236"/>
        <v/>
      </c>
      <c r="AU289" s="34" t="str">
        <f t="shared" si="237"/>
        <v/>
      </c>
      <c r="AV289" s="34" t="str">
        <f t="shared" si="238"/>
        <v/>
      </c>
      <c r="AW289" s="34" t="str">
        <f t="shared" si="239"/>
        <v/>
      </c>
      <c r="AX289" s="34" t="str">
        <f t="shared" si="240"/>
        <v/>
      </c>
      <c r="AY289" s="34" t="str">
        <f t="shared" si="241"/>
        <v/>
      </c>
      <c r="AZ289" s="34" t="str">
        <f t="shared" si="242"/>
        <v/>
      </c>
      <c r="BA289" s="34" t="str">
        <f t="shared" si="243"/>
        <v/>
      </c>
      <c r="BB289" s="34" t="str">
        <f t="shared" si="244"/>
        <v/>
      </c>
      <c r="BC289" s="34" t="str">
        <f t="shared" si="245"/>
        <v/>
      </c>
      <c r="BD289" s="34" t="str">
        <f t="shared" si="246"/>
        <v/>
      </c>
      <c r="BE289" s="34" t="str">
        <f t="shared" si="247"/>
        <v/>
      </c>
      <c r="BF289" s="34" t="str">
        <f t="shared" si="248"/>
        <v/>
      </c>
      <c r="BG289" s="34" t="str">
        <f t="shared" si="249"/>
        <v/>
      </c>
      <c r="BH289" s="34" t="str">
        <f t="shared" si="250"/>
        <v/>
      </c>
      <c r="BI289" s="34" t="str">
        <f t="shared" si="251"/>
        <v/>
      </c>
      <c r="BJ289" s="34" t="str">
        <f t="shared" si="252"/>
        <v/>
      </c>
      <c r="BK289" s="34" t="str">
        <f t="shared" si="253"/>
        <v/>
      </c>
      <c r="BL289" s="34" t="str">
        <f t="shared" si="254"/>
        <v/>
      </c>
      <c r="BM289" s="34" t="str">
        <f t="shared" si="255"/>
        <v/>
      </c>
      <c r="BN289" s="36" t="e">
        <f t="shared" si="234"/>
        <v>#DIV/0!</v>
      </c>
      <c r="BO289" s="36" t="e">
        <f t="shared" si="235"/>
        <v>#DIV/0!</v>
      </c>
      <c r="BP289" s="37" t="str">
        <f t="shared" si="256"/>
        <v/>
      </c>
      <c r="BQ289" s="37" t="str">
        <f t="shared" si="257"/>
        <v/>
      </c>
      <c r="BR289" s="37" t="str">
        <f t="shared" si="258"/>
        <v/>
      </c>
      <c r="BS289" s="37" t="str">
        <f t="shared" si="259"/>
        <v/>
      </c>
      <c r="BT289" s="37" t="str">
        <f t="shared" si="260"/>
        <v/>
      </c>
      <c r="BU289" s="37" t="str">
        <f t="shared" si="261"/>
        <v/>
      </c>
      <c r="BV289" s="37" t="str">
        <f t="shared" si="262"/>
        <v/>
      </c>
      <c r="BW289" s="37" t="str">
        <f t="shared" si="263"/>
        <v/>
      </c>
      <c r="BX289" s="37" t="str">
        <f t="shared" si="264"/>
        <v/>
      </c>
      <c r="BY289" s="37" t="str">
        <f t="shared" si="265"/>
        <v/>
      </c>
      <c r="BZ289" s="37" t="str">
        <f t="shared" si="266"/>
        <v/>
      </c>
      <c r="CA289" s="37" t="str">
        <f t="shared" si="267"/>
        <v/>
      </c>
      <c r="CB289" s="37" t="str">
        <f t="shared" si="268"/>
        <v/>
      </c>
      <c r="CC289" s="37" t="str">
        <f t="shared" si="269"/>
        <v/>
      </c>
      <c r="CD289" s="37" t="str">
        <f t="shared" si="270"/>
        <v/>
      </c>
      <c r="CE289" s="37" t="str">
        <f t="shared" si="271"/>
        <v/>
      </c>
      <c r="CF289" s="37" t="str">
        <f t="shared" si="272"/>
        <v/>
      </c>
      <c r="CG289" s="37" t="str">
        <f t="shared" si="273"/>
        <v/>
      </c>
      <c r="CH289" s="37" t="str">
        <f t="shared" si="274"/>
        <v/>
      </c>
      <c r="CI289" s="37" t="str">
        <f t="shared" si="275"/>
        <v/>
      </c>
    </row>
    <row r="290" spans="1:87">
      <c r="A290" s="16"/>
      <c r="B290" s="14" t="str">
        <f>'Gene Table'!D289</f>
        <v>PCR</v>
      </c>
      <c r="C290" s="14" t="s">
        <v>375</v>
      </c>
      <c r="D290" s="15" t="str">
        <f>IF(SUM('Test Sample Data'!D$3:D$98)&gt;10,IF(AND(ISNUMBER('Test Sample Data'!D289),'Test Sample Data'!D289&lt;$B$1,'Test Sample Data'!D289&gt;0),'Test Sample Data'!D289,$B$1),"")</f>
        <v/>
      </c>
      <c r="E290" s="15" t="str">
        <f>IF(SUM('Test Sample Data'!E$3:E$98)&gt;10,IF(AND(ISNUMBER('Test Sample Data'!E289),'Test Sample Data'!E289&lt;$B$1,'Test Sample Data'!E289&gt;0),'Test Sample Data'!E289,$B$1),"")</f>
        <v/>
      </c>
      <c r="F290" s="15" t="str">
        <f>IF(SUM('Test Sample Data'!F$3:F$98)&gt;10,IF(AND(ISNUMBER('Test Sample Data'!F289),'Test Sample Data'!F289&lt;$B$1,'Test Sample Data'!F289&gt;0),'Test Sample Data'!F289,$B$1),"")</f>
        <v/>
      </c>
      <c r="G290" s="15" t="str">
        <f>IF(SUM('Test Sample Data'!G$3:G$98)&gt;10,IF(AND(ISNUMBER('Test Sample Data'!G289),'Test Sample Data'!G289&lt;$B$1,'Test Sample Data'!G289&gt;0),'Test Sample Data'!G289,$B$1),"")</f>
        <v/>
      </c>
      <c r="H290" s="15" t="str">
        <f>IF(SUM('Test Sample Data'!H$3:H$98)&gt;10,IF(AND(ISNUMBER('Test Sample Data'!H289),'Test Sample Data'!H289&lt;$B$1,'Test Sample Data'!H289&gt;0),'Test Sample Data'!H289,$B$1),"")</f>
        <v/>
      </c>
      <c r="I290" s="15" t="str">
        <f>IF(SUM('Test Sample Data'!I$3:I$98)&gt;10,IF(AND(ISNUMBER('Test Sample Data'!I289),'Test Sample Data'!I289&lt;$B$1,'Test Sample Data'!I289&gt;0),'Test Sample Data'!I289,$B$1),"")</f>
        <v/>
      </c>
      <c r="J290" s="15" t="str">
        <f>IF(SUM('Test Sample Data'!J$3:J$98)&gt;10,IF(AND(ISNUMBER('Test Sample Data'!J289),'Test Sample Data'!J289&lt;$B$1,'Test Sample Data'!J289&gt;0),'Test Sample Data'!J289,$B$1),"")</f>
        <v/>
      </c>
      <c r="K290" s="15" t="str">
        <f>IF(SUM('Test Sample Data'!K$3:K$98)&gt;10,IF(AND(ISNUMBER('Test Sample Data'!K289),'Test Sample Data'!K289&lt;$B$1,'Test Sample Data'!K289&gt;0),'Test Sample Data'!K289,$B$1),"")</f>
        <v/>
      </c>
      <c r="L290" s="15" t="str">
        <f>IF(SUM('Test Sample Data'!L$3:L$98)&gt;10,IF(AND(ISNUMBER('Test Sample Data'!L289),'Test Sample Data'!L289&lt;$B$1,'Test Sample Data'!L289&gt;0),'Test Sample Data'!L289,$B$1),"")</f>
        <v/>
      </c>
      <c r="M290" s="15" t="str">
        <f>IF(SUM('Test Sample Data'!M$3:M$98)&gt;10,IF(AND(ISNUMBER('Test Sample Data'!M289),'Test Sample Data'!M289&lt;$B$1,'Test Sample Data'!M289&gt;0),'Test Sample Data'!M289,$B$1),"")</f>
        <v/>
      </c>
      <c r="N290" s="15" t="str">
        <f>'Gene Table'!D289</f>
        <v>PCR</v>
      </c>
      <c r="O290" s="14" t="s">
        <v>375</v>
      </c>
      <c r="P290" s="15" t="str">
        <f>IF(SUM('Control Sample Data'!D$3:D$98)&gt;10,IF(AND(ISNUMBER('Control Sample Data'!D289),'Control Sample Data'!D289&lt;$B$1,'Control Sample Data'!D289&gt;0),'Control Sample Data'!D289,$B$1),"")</f>
        <v/>
      </c>
      <c r="Q290" s="15" t="str">
        <f>IF(SUM('Control Sample Data'!E$3:E$98)&gt;10,IF(AND(ISNUMBER('Control Sample Data'!E289),'Control Sample Data'!E289&lt;$B$1,'Control Sample Data'!E289&gt;0),'Control Sample Data'!E289,$B$1),"")</f>
        <v/>
      </c>
      <c r="R290" s="15" t="str">
        <f>IF(SUM('Control Sample Data'!F$3:F$98)&gt;10,IF(AND(ISNUMBER('Control Sample Data'!F289),'Control Sample Data'!F289&lt;$B$1,'Control Sample Data'!F289&gt;0),'Control Sample Data'!F289,$B$1),"")</f>
        <v/>
      </c>
      <c r="S290" s="15" t="str">
        <f>IF(SUM('Control Sample Data'!G$3:G$98)&gt;10,IF(AND(ISNUMBER('Control Sample Data'!G289),'Control Sample Data'!G289&lt;$B$1,'Control Sample Data'!G289&gt;0),'Control Sample Data'!G289,$B$1),"")</f>
        <v/>
      </c>
      <c r="T290" s="15" t="str">
        <f>IF(SUM('Control Sample Data'!H$3:H$98)&gt;10,IF(AND(ISNUMBER('Control Sample Data'!H289),'Control Sample Data'!H289&lt;$B$1,'Control Sample Data'!H289&gt;0),'Control Sample Data'!H289,$B$1),"")</f>
        <v/>
      </c>
      <c r="U290" s="15" t="str">
        <f>IF(SUM('Control Sample Data'!I$3:I$98)&gt;10,IF(AND(ISNUMBER('Control Sample Data'!I289),'Control Sample Data'!I289&lt;$B$1,'Control Sample Data'!I289&gt;0),'Control Sample Data'!I289,$B$1),"")</f>
        <v/>
      </c>
      <c r="V290" s="15" t="str">
        <f>IF(SUM('Control Sample Data'!J$3:J$98)&gt;10,IF(AND(ISNUMBER('Control Sample Data'!J289),'Control Sample Data'!J289&lt;$B$1,'Control Sample Data'!J289&gt;0),'Control Sample Data'!J289,$B$1),"")</f>
        <v/>
      </c>
      <c r="W290" s="15" t="str">
        <f>IF(SUM('Control Sample Data'!K$3:K$98)&gt;10,IF(AND(ISNUMBER('Control Sample Data'!K289),'Control Sample Data'!K289&lt;$B$1,'Control Sample Data'!K289&gt;0),'Control Sample Data'!K289,$B$1),"")</f>
        <v/>
      </c>
      <c r="X290" s="15" t="str">
        <f>IF(SUM('Control Sample Data'!L$3:L$98)&gt;10,IF(AND(ISNUMBER('Control Sample Data'!L289),'Control Sample Data'!L289&lt;$B$1,'Control Sample Data'!L289&gt;0),'Control Sample Data'!L289,$B$1),"")</f>
        <v/>
      </c>
      <c r="Y290" s="15" t="str">
        <f>IF(SUM('Control Sample Data'!M$3:M$98)&gt;10,IF(AND(ISNUMBER('Control Sample Data'!M289),'Control Sample Data'!M289&lt;$B$1,'Control Sample Data'!M289&gt;0),'Control Sample Data'!M289,$B$1),"")</f>
        <v/>
      </c>
      <c r="AT290" s="34" t="str">
        <f t="shared" si="236"/>
        <v/>
      </c>
      <c r="AU290" s="34" t="str">
        <f t="shared" si="237"/>
        <v/>
      </c>
      <c r="AV290" s="34" t="str">
        <f t="shared" si="238"/>
        <v/>
      </c>
      <c r="AW290" s="34" t="str">
        <f t="shared" si="239"/>
        <v/>
      </c>
      <c r="AX290" s="34" t="str">
        <f t="shared" si="240"/>
        <v/>
      </c>
      <c r="AY290" s="34" t="str">
        <f t="shared" si="241"/>
        <v/>
      </c>
      <c r="AZ290" s="34" t="str">
        <f t="shared" si="242"/>
        <v/>
      </c>
      <c r="BA290" s="34" t="str">
        <f t="shared" si="243"/>
        <v/>
      </c>
      <c r="BB290" s="34" t="str">
        <f t="shared" si="244"/>
        <v/>
      </c>
      <c r="BC290" s="34" t="str">
        <f t="shared" si="245"/>
        <v/>
      </c>
      <c r="BD290" s="34" t="str">
        <f t="shared" si="246"/>
        <v/>
      </c>
      <c r="BE290" s="34" t="str">
        <f t="shared" si="247"/>
        <v/>
      </c>
      <c r="BF290" s="34" t="str">
        <f t="shared" si="248"/>
        <v/>
      </c>
      <c r="BG290" s="34" t="str">
        <f t="shared" si="249"/>
        <v/>
      </c>
      <c r="BH290" s="34" t="str">
        <f t="shared" si="250"/>
        <v/>
      </c>
      <c r="BI290" s="34" t="str">
        <f t="shared" si="251"/>
        <v/>
      </c>
      <c r="BJ290" s="34" t="str">
        <f t="shared" si="252"/>
        <v/>
      </c>
      <c r="BK290" s="34" t="str">
        <f t="shared" si="253"/>
        <v/>
      </c>
      <c r="BL290" s="34" t="str">
        <f t="shared" si="254"/>
        <v/>
      </c>
      <c r="BM290" s="34" t="str">
        <f t="shared" si="255"/>
        <v/>
      </c>
      <c r="BN290" s="36" t="e">
        <f t="shared" si="234"/>
        <v>#DIV/0!</v>
      </c>
      <c r="BO290" s="36" t="e">
        <f t="shared" si="235"/>
        <v>#DIV/0!</v>
      </c>
      <c r="BP290" s="37" t="str">
        <f t="shared" si="256"/>
        <v/>
      </c>
      <c r="BQ290" s="37" t="str">
        <f t="shared" si="257"/>
        <v/>
      </c>
      <c r="BR290" s="37" t="str">
        <f t="shared" si="258"/>
        <v/>
      </c>
      <c r="BS290" s="37" t="str">
        <f t="shared" si="259"/>
        <v/>
      </c>
      <c r="BT290" s="37" t="str">
        <f t="shared" si="260"/>
        <v/>
      </c>
      <c r="BU290" s="37" t="str">
        <f t="shared" si="261"/>
        <v/>
      </c>
      <c r="BV290" s="37" t="str">
        <f t="shared" si="262"/>
        <v/>
      </c>
      <c r="BW290" s="37" t="str">
        <f t="shared" si="263"/>
        <v/>
      </c>
      <c r="BX290" s="37" t="str">
        <f t="shared" si="264"/>
        <v/>
      </c>
      <c r="BY290" s="37" t="str">
        <f t="shared" si="265"/>
        <v/>
      </c>
      <c r="BZ290" s="37" t="str">
        <f t="shared" si="266"/>
        <v/>
      </c>
      <c r="CA290" s="37" t="str">
        <f t="shared" si="267"/>
        <v/>
      </c>
      <c r="CB290" s="37" t="str">
        <f t="shared" si="268"/>
        <v/>
      </c>
      <c r="CC290" s="37" t="str">
        <f t="shared" si="269"/>
        <v/>
      </c>
      <c r="CD290" s="37" t="str">
        <f t="shared" si="270"/>
        <v/>
      </c>
      <c r="CE290" s="37" t="str">
        <f t="shared" si="271"/>
        <v/>
      </c>
      <c r="CF290" s="37" t="str">
        <f t="shared" si="272"/>
        <v/>
      </c>
      <c r="CG290" s="37" t="str">
        <f t="shared" si="273"/>
        <v/>
      </c>
      <c r="CH290" s="37" t="str">
        <f t="shared" si="274"/>
        <v/>
      </c>
      <c r="CI290" s="37" t="str">
        <f t="shared" si="275"/>
        <v/>
      </c>
    </row>
    <row r="291" spans="1:87">
      <c r="A291" s="38"/>
      <c r="B291" s="14" t="str">
        <f>'Gene Table'!D290</f>
        <v>PCR</v>
      </c>
      <c r="C291" s="14" t="s">
        <v>377</v>
      </c>
      <c r="D291" s="15" t="str">
        <f>IF(SUM('Test Sample Data'!D$3:D$98)&gt;10,IF(AND(ISNUMBER('Test Sample Data'!D290),'Test Sample Data'!D290&lt;$B$1,'Test Sample Data'!D290&gt;0),'Test Sample Data'!D290,$B$1),"")</f>
        <v/>
      </c>
      <c r="E291" s="15" t="str">
        <f>IF(SUM('Test Sample Data'!E$3:E$98)&gt;10,IF(AND(ISNUMBER('Test Sample Data'!E290),'Test Sample Data'!E290&lt;$B$1,'Test Sample Data'!E290&gt;0),'Test Sample Data'!E290,$B$1),"")</f>
        <v/>
      </c>
      <c r="F291" s="15" t="str">
        <f>IF(SUM('Test Sample Data'!F$3:F$98)&gt;10,IF(AND(ISNUMBER('Test Sample Data'!F290),'Test Sample Data'!F290&lt;$B$1,'Test Sample Data'!F290&gt;0),'Test Sample Data'!F290,$B$1),"")</f>
        <v/>
      </c>
      <c r="G291" s="15" t="str">
        <f>IF(SUM('Test Sample Data'!G$3:G$98)&gt;10,IF(AND(ISNUMBER('Test Sample Data'!G290),'Test Sample Data'!G290&lt;$B$1,'Test Sample Data'!G290&gt;0),'Test Sample Data'!G290,$B$1),"")</f>
        <v/>
      </c>
      <c r="H291" s="15" t="str">
        <f>IF(SUM('Test Sample Data'!H$3:H$98)&gt;10,IF(AND(ISNUMBER('Test Sample Data'!H290),'Test Sample Data'!H290&lt;$B$1,'Test Sample Data'!H290&gt;0),'Test Sample Data'!H290,$B$1),"")</f>
        <v/>
      </c>
      <c r="I291" s="15" t="str">
        <f>IF(SUM('Test Sample Data'!I$3:I$98)&gt;10,IF(AND(ISNUMBER('Test Sample Data'!I290),'Test Sample Data'!I290&lt;$B$1,'Test Sample Data'!I290&gt;0),'Test Sample Data'!I290,$B$1),"")</f>
        <v/>
      </c>
      <c r="J291" s="15" t="str">
        <f>IF(SUM('Test Sample Data'!J$3:J$98)&gt;10,IF(AND(ISNUMBER('Test Sample Data'!J290),'Test Sample Data'!J290&lt;$B$1,'Test Sample Data'!J290&gt;0),'Test Sample Data'!J290,$B$1),"")</f>
        <v/>
      </c>
      <c r="K291" s="15" t="str">
        <f>IF(SUM('Test Sample Data'!K$3:K$98)&gt;10,IF(AND(ISNUMBER('Test Sample Data'!K290),'Test Sample Data'!K290&lt;$B$1,'Test Sample Data'!K290&gt;0),'Test Sample Data'!K290,$B$1),"")</f>
        <v/>
      </c>
      <c r="L291" s="15" t="str">
        <f>IF(SUM('Test Sample Data'!L$3:L$98)&gt;10,IF(AND(ISNUMBER('Test Sample Data'!L290),'Test Sample Data'!L290&lt;$B$1,'Test Sample Data'!L290&gt;0),'Test Sample Data'!L290,$B$1),"")</f>
        <v/>
      </c>
      <c r="M291" s="15" t="str">
        <f>IF(SUM('Test Sample Data'!M$3:M$98)&gt;10,IF(AND(ISNUMBER('Test Sample Data'!M290),'Test Sample Data'!M290&lt;$B$1,'Test Sample Data'!M290&gt;0),'Test Sample Data'!M290,$B$1),"")</f>
        <v/>
      </c>
      <c r="N291" s="15" t="str">
        <f>'Gene Table'!D290</f>
        <v>PCR</v>
      </c>
      <c r="O291" s="14" t="s">
        <v>377</v>
      </c>
      <c r="P291" s="15" t="str">
        <f>IF(SUM('Control Sample Data'!D$3:D$98)&gt;10,IF(AND(ISNUMBER('Control Sample Data'!D290),'Control Sample Data'!D290&lt;$B$1,'Control Sample Data'!D290&gt;0),'Control Sample Data'!D290,$B$1),"")</f>
        <v/>
      </c>
      <c r="Q291" s="15" t="str">
        <f>IF(SUM('Control Sample Data'!E$3:E$98)&gt;10,IF(AND(ISNUMBER('Control Sample Data'!E290),'Control Sample Data'!E290&lt;$B$1,'Control Sample Data'!E290&gt;0),'Control Sample Data'!E290,$B$1),"")</f>
        <v/>
      </c>
      <c r="R291" s="15" t="str">
        <f>IF(SUM('Control Sample Data'!F$3:F$98)&gt;10,IF(AND(ISNUMBER('Control Sample Data'!F290),'Control Sample Data'!F290&lt;$B$1,'Control Sample Data'!F290&gt;0),'Control Sample Data'!F290,$B$1),"")</f>
        <v/>
      </c>
      <c r="S291" s="15" t="str">
        <f>IF(SUM('Control Sample Data'!G$3:G$98)&gt;10,IF(AND(ISNUMBER('Control Sample Data'!G290),'Control Sample Data'!G290&lt;$B$1,'Control Sample Data'!G290&gt;0),'Control Sample Data'!G290,$B$1),"")</f>
        <v/>
      </c>
      <c r="T291" s="15" t="str">
        <f>IF(SUM('Control Sample Data'!H$3:H$98)&gt;10,IF(AND(ISNUMBER('Control Sample Data'!H290),'Control Sample Data'!H290&lt;$B$1,'Control Sample Data'!H290&gt;0),'Control Sample Data'!H290,$B$1),"")</f>
        <v/>
      </c>
      <c r="U291" s="15" t="str">
        <f>IF(SUM('Control Sample Data'!I$3:I$98)&gt;10,IF(AND(ISNUMBER('Control Sample Data'!I290),'Control Sample Data'!I290&lt;$B$1,'Control Sample Data'!I290&gt;0),'Control Sample Data'!I290,$B$1),"")</f>
        <v/>
      </c>
      <c r="V291" s="15" t="str">
        <f>IF(SUM('Control Sample Data'!J$3:J$98)&gt;10,IF(AND(ISNUMBER('Control Sample Data'!J290),'Control Sample Data'!J290&lt;$B$1,'Control Sample Data'!J290&gt;0),'Control Sample Data'!J290,$B$1),"")</f>
        <v/>
      </c>
      <c r="W291" s="15" t="str">
        <f>IF(SUM('Control Sample Data'!K$3:K$98)&gt;10,IF(AND(ISNUMBER('Control Sample Data'!K290),'Control Sample Data'!K290&lt;$B$1,'Control Sample Data'!K290&gt;0),'Control Sample Data'!K290,$B$1),"")</f>
        <v/>
      </c>
      <c r="X291" s="15" t="str">
        <f>IF(SUM('Control Sample Data'!L$3:L$98)&gt;10,IF(AND(ISNUMBER('Control Sample Data'!L290),'Control Sample Data'!L290&lt;$B$1,'Control Sample Data'!L290&gt;0),'Control Sample Data'!L290,$B$1),"")</f>
        <v/>
      </c>
      <c r="Y291" s="15" t="str">
        <f>IF(SUM('Control Sample Data'!M$3:M$98)&gt;10,IF(AND(ISNUMBER('Control Sample Data'!M290),'Control Sample Data'!M290&lt;$B$1,'Control Sample Data'!M290&gt;0),'Control Sample Data'!M290,$B$1),"")</f>
        <v/>
      </c>
      <c r="AT291" s="34" t="str">
        <f t="shared" si="236"/>
        <v/>
      </c>
      <c r="AU291" s="34" t="str">
        <f t="shared" si="237"/>
        <v/>
      </c>
      <c r="AV291" s="34" t="str">
        <f t="shared" si="238"/>
        <v/>
      </c>
      <c r="AW291" s="34" t="str">
        <f t="shared" si="239"/>
        <v/>
      </c>
      <c r="AX291" s="34" t="str">
        <f t="shared" si="240"/>
        <v/>
      </c>
      <c r="AY291" s="34" t="str">
        <f t="shared" si="241"/>
        <v/>
      </c>
      <c r="AZ291" s="34" t="str">
        <f t="shared" si="242"/>
        <v/>
      </c>
      <c r="BA291" s="34" t="str">
        <f t="shared" si="243"/>
        <v/>
      </c>
      <c r="BB291" s="34" t="str">
        <f t="shared" si="244"/>
        <v/>
      </c>
      <c r="BC291" s="34" t="str">
        <f t="shared" si="245"/>
        <v/>
      </c>
      <c r="BD291" s="34" t="str">
        <f t="shared" si="246"/>
        <v/>
      </c>
      <c r="BE291" s="34" t="str">
        <f t="shared" si="247"/>
        <v/>
      </c>
      <c r="BF291" s="34" t="str">
        <f t="shared" si="248"/>
        <v/>
      </c>
      <c r="BG291" s="34" t="str">
        <f t="shared" si="249"/>
        <v/>
      </c>
      <c r="BH291" s="34" t="str">
        <f t="shared" si="250"/>
        <v/>
      </c>
      <c r="BI291" s="34" t="str">
        <f t="shared" si="251"/>
        <v/>
      </c>
      <c r="BJ291" s="34" t="str">
        <f t="shared" si="252"/>
        <v/>
      </c>
      <c r="BK291" s="34" t="str">
        <f t="shared" si="253"/>
        <v/>
      </c>
      <c r="BL291" s="34" t="str">
        <f t="shared" si="254"/>
        <v/>
      </c>
      <c r="BM291" s="34" t="str">
        <f t="shared" si="255"/>
        <v/>
      </c>
      <c r="BN291" s="36" t="e">
        <f t="shared" si="234"/>
        <v>#DIV/0!</v>
      </c>
      <c r="BO291" s="36" t="e">
        <f t="shared" si="235"/>
        <v>#DIV/0!</v>
      </c>
      <c r="BP291" s="37" t="str">
        <f t="shared" si="256"/>
        <v/>
      </c>
      <c r="BQ291" s="37" t="str">
        <f t="shared" si="257"/>
        <v/>
      </c>
      <c r="BR291" s="37" t="str">
        <f t="shared" si="258"/>
        <v/>
      </c>
      <c r="BS291" s="37" t="str">
        <f t="shared" si="259"/>
        <v/>
      </c>
      <c r="BT291" s="37" t="str">
        <f t="shared" si="260"/>
        <v/>
      </c>
      <c r="BU291" s="37" t="str">
        <f t="shared" si="261"/>
        <v/>
      </c>
      <c r="BV291" s="37" t="str">
        <f t="shared" si="262"/>
        <v/>
      </c>
      <c r="BW291" s="37" t="str">
        <f t="shared" si="263"/>
        <v/>
      </c>
      <c r="BX291" s="37" t="str">
        <f t="shared" si="264"/>
        <v/>
      </c>
      <c r="BY291" s="37" t="str">
        <f t="shared" si="265"/>
        <v/>
      </c>
      <c r="BZ291" s="37" t="str">
        <f t="shared" si="266"/>
        <v/>
      </c>
      <c r="CA291" s="37" t="str">
        <f t="shared" si="267"/>
        <v/>
      </c>
      <c r="CB291" s="37" t="str">
        <f t="shared" si="268"/>
        <v/>
      </c>
      <c r="CC291" s="37" t="str">
        <f t="shared" si="269"/>
        <v/>
      </c>
      <c r="CD291" s="37" t="str">
        <f t="shared" si="270"/>
        <v/>
      </c>
      <c r="CE291" s="37" t="str">
        <f t="shared" si="271"/>
        <v/>
      </c>
      <c r="CF291" s="37" t="str">
        <f t="shared" si="272"/>
        <v/>
      </c>
      <c r="CG291" s="37" t="str">
        <f t="shared" si="273"/>
        <v/>
      </c>
      <c r="CH291" s="37" t="str">
        <f t="shared" si="274"/>
        <v/>
      </c>
      <c r="CI291" s="37" t="str">
        <f t="shared" si="275"/>
        <v/>
      </c>
    </row>
    <row r="292" spans="1:87">
      <c r="A292" s="13" t="s">
        <v>884</v>
      </c>
      <c r="B292" s="14" t="str">
        <f>'Gene Table'!D291</f>
        <v>NM_006208</v>
      </c>
      <c r="C292" s="14" t="s">
        <v>9</v>
      </c>
      <c r="D292" s="15" t="str">
        <f>IF(SUM('Test Sample Data'!D$3:D$98)&gt;10,IF(AND(ISNUMBER('Test Sample Data'!D291),'Test Sample Data'!D291&lt;$B$1,'Test Sample Data'!D291&gt;0),'Test Sample Data'!D291,$B$1),"")</f>
        <v/>
      </c>
      <c r="E292" s="15" t="str">
        <f>IF(SUM('Test Sample Data'!E$3:E$98)&gt;10,IF(AND(ISNUMBER('Test Sample Data'!E291),'Test Sample Data'!E291&lt;$B$1,'Test Sample Data'!E291&gt;0),'Test Sample Data'!E291,$B$1),"")</f>
        <v/>
      </c>
      <c r="F292" s="15" t="str">
        <f>IF(SUM('Test Sample Data'!F$3:F$98)&gt;10,IF(AND(ISNUMBER('Test Sample Data'!F291),'Test Sample Data'!F291&lt;$B$1,'Test Sample Data'!F291&gt;0),'Test Sample Data'!F291,$B$1),"")</f>
        <v/>
      </c>
      <c r="G292" s="15" t="str">
        <f>IF(SUM('Test Sample Data'!G$3:G$98)&gt;10,IF(AND(ISNUMBER('Test Sample Data'!G291),'Test Sample Data'!G291&lt;$B$1,'Test Sample Data'!G291&gt;0),'Test Sample Data'!G291,$B$1),"")</f>
        <v/>
      </c>
      <c r="H292" s="15" t="str">
        <f>IF(SUM('Test Sample Data'!H$3:H$98)&gt;10,IF(AND(ISNUMBER('Test Sample Data'!H291),'Test Sample Data'!H291&lt;$B$1,'Test Sample Data'!H291&gt;0),'Test Sample Data'!H291,$B$1),"")</f>
        <v/>
      </c>
      <c r="I292" s="15" t="str">
        <f>IF(SUM('Test Sample Data'!I$3:I$98)&gt;10,IF(AND(ISNUMBER('Test Sample Data'!I291),'Test Sample Data'!I291&lt;$B$1,'Test Sample Data'!I291&gt;0),'Test Sample Data'!I291,$B$1),"")</f>
        <v/>
      </c>
      <c r="J292" s="15" t="str">
        <f>IF(SUM('Test Sample Data'!J$3:J$98)&gt;10,IF(AND(ISNUMBER('Test Sample Data'!J291),'Test Sample Data'!J291&lt;$B$1,'Test Sample Data'!J291&gt;0),'Test Sample Data'!J291,$B$1),"")</f>
        <v/>
      </c>
      <c r="K292" s="15" t="str">
        <f>IF(SUM('Test Sample Data'!K$3:K$98)&gt;10,IF(AND(ISNUMBER('Test Sample Data'!K291),'Test Sample Data'!K291&lt;$B$1,'Test Sample Data'!K291&gt;0),'Test Sample Data'!K291,$B$1),"")</f>
        <v/>
      </c>
      <c r="L292" s="15" t="str">
        <f>IF(SUM('Test Sample Data'!L$3:L$98)&gt;10,IF(AND(ISNUMBER('Test Sample Data'!L291),'Test Sample Data'!L291&lt;$B$1,'Test Sample Data'!L291&gt;0),'Test Sample Data'!L291,$B$1),"")</f>
        <v/>
      </c>
      <c r="M292" s="15" t="str">
        <f>IF(SUM('Test Sample Data'!M$3:M$98)&gt;10,IF(AND(ISNUMBER('Test Sample Data'!M291),'Test Sample Data'!M291&lt;$B$1,'Test Sample Data'!M291&gt;0),'Test Sample Data'!M291,$B$1),"")</f>
        <v/>
      </c>
      <c r="N292" s="15" t="str">
        <f>'Gene Table'!D291</f>
        <v>NM_006208</v>
      </c>
      <c r="O292" s="14" t="s">
        <v>9</v>
      </c>
      <c r="P292" s="15" t="str">
        <f>IF(SUM('Control Sample Data'!D$3:D$98)&gt;10,IF(AND(ISNUMBER('Control Sample Data'!D291),'Control Sample Data'!D291&lt;$B$1,'Control Sample Data'!D291&gt;0),'Control Sample Data'!D291,$B$1),"")</f>
        <v/>
      </c>
      <c r="Q292" s="15" t="str">
        <f>IF(SUM('Control Sample Data'!E$3:E$98)&gt;10,IF(AND(ISNUMBER('Control Sample Data'!E291),'Control Sample Data'!E291&lt;$B$1,'Control Sample Data'!E291&gt;0),'Control Sample Data'!E291,$B$1),"")</f>
        <v/>
      </c>
      <c r="R292" s="15" t="str">
        <f>IF(SUM('Control Sample Data'!F$3:F$98)&gt;10,IF(AND(ISNUMBER('Control Sample Data'!F291),'Control Sample Data'!F291&lt;$B$1,'Control Sample Data'!F291&gt;0),'Control Sample Data'!F291,$B$1),"")</f>
        <v/>
      </c>
      <c r="S292" s="15" t="str">
        <f>IF(SUM('Control Sample Data'!G$3:G$98)&gt;10,IF(AND(ISNUMBER('Control Sample Data'!G291),'Control Sample Data'!G291&lt;$B$1,'Control Sample Data'!G291&gt;0),'Control Sample Data'!G291,$B$1),"")</f>
        <v/>
      </c>
      <c r="T292" s="15" t="str">
        <f>IF(SUM('Control Sample Data'!H$3:H$98)&gt;10,IF(AND(ISNUMBER('Control Sample Data'!H291),'Control Sample Data'!H291&lt;$B$1,'Control Sample Data'!H291&gt;0),'Control Sample Data'!H291,$B$1),"")</f>
        <v/>
      </c>
      <c r="U292" s="15" t="str">
        <f>IF(SUM('Control Sample Data'!I$3:I$98)&gt;10,IF(AND(ISNUMBER('Control Sample Data'!I291),'Control Sample Data'!I291&lt;$B$1,'Control Sample Data'!I291&gt;0),'Control Sample Data'!I291,$B$1),"")</f>
        <v/>
      </c>
      <c r="V292" s="15" t="str">
        <f>IF(SUM('Control Sample Data'!J$3:J$98)&gt;10,IF(AND(ISNUMBER('Control Sample Data'!J291),'Control Sample Data'!J291&lt;$B$1,'Control Sample Data'!J291&gt;0),'Control Sample Data'!J291,$B$1),"")</f>
        <v/>
      </c>
      <c r="W292" s="15" t="str">
        <f>IF(SUM('Control Sample Data'!K$3:K$98)&gt;10,IF(AND(ISNUMBER('Control Sample Data'!K291),'Control Sample Data'!K291&lt;$B$1,'Control Sample Data'!K291&gt;0),'Control Sample Data'!K291,$B$1),"")</f>
        <v/>
      </c>
      <c r="X292" s="15" t="str">
        <f>IF(SUM('Control Sample Data'!L$3:L$98)&gt;10,IF(AND(ISNUMBER('Control Sample Data'!L291),'Control Sample Data'!L291&lt;$B$1,'Control Sample Data'!L291&gt;0),'Control Sample Data'!L291,$B$1),"")</f>
        <v/>
      </c>
      <c r="Y292" s="15" t="str">
        <f>IF(SUM('Control Sample Data'!M$3:M$98)&gt;10,IF(AND(ISNUMBER('Control Sample Data'!M291),'Control Sample Data'!M291&lt;$B$1,'Control Sample Data'!M291&gt;0),'Control Sample Data'!M291,$B$1),"")</f>
        <v/>
      </c>
      <c r="Z292" s="36" t="str">
        <f>IF(ISERROR(VLOOKUP('Choose Housekeeping Genes'!$C3,Calculations!$C$292:$CB$387,2,0)),"",VLOOKUP('Choose Housekeeping Genes'!$C3,Calculations!$C$292:$M$387,2,0))</f>
        <v/>
      </c>
      <c r="AA292" s="36" t="str">
        <f>IF(ISERROR(VLOOKUP('Choose Housekeeping Genes'!$C3,Calculations!$C$292:$CB$387,3,0)),"",VLOOKUP('Choose Housekeeping Genes'!$C3,Calculations!$C$292:$M$387,3,0))</f>
        <v/>
      </c>
      <c r="AB292" s="36" t="str">
        <f>IF(ISERROR(VLOOKUP('Choose Housekeeping Genes'!$C3,Calculations!$C$292:$CB$387,4,0)),"",VLOOKUP('Choose Housekeeping Genes'!$C3,Calculations!$C$292:$M$387,4,0))</f>
        <v/>
      </c>
      <c r="AC292" s="36" t="str">
        <f>IF(ISERROR(VLOOKUP('Choose Housekeeping Genes'!$C3,Calculations!$C$292:$CB$387,5,0)),"",VLOOKUP('Choose Housekeeping Genes'!$C3,Calculations!$C$292:$M$387,5,0))</f>
        <v/>
      </c>
      <c r="AD292" s="36" t="str">
        <f>IF(ISERROR(VLOOKUP('Choose Housekeeping Genes'!$C3,Calculations!$C$292:$CB$387,6,0)),"",VLOOKUP('Choose Housekeeping Genes'!$C3,Calculations!$C$292:$M$387,6,0))</f>
        <v/>
      </c>
      <c r="AE292" s="36" t="str">
        <f>IF(ISERROR(VLOOKUP('Choose Housekeeping Genes'!$C3,Calculations!$C$292:$CB$387,7,0)),"",VLOOKUP('Choose Housekeeping Genes'!$C3,Calculations!$C$292:$M$387,7,0))</f>
        <v/>
      </c>
      <c r="AF292" s="36" t="str">
        <f>IF(ISERROR(VLOOKUP('Choose Housekeeping Genes'!$C3,Calculations!$C$292:$CB$387,8,0)),"",VLOOKUP('Choose Housekeeping Genes'!$C3,Calculations!$C$292:$M$387,8,0))</f>
        <v/>
      </c>
      <c r="AG292" s="36" t="str">
        <f>IF(ISERROR(VLOOKUP('Choose Housekeeping Genes'!$C3,Calculations!$C$292:$CB$387,9,0)),"",VLOOKUP('Choose Housekeeping Genes'!$C3,Calculations!$C$292:$M$387,9,0))</f>
        <v/>
      </c>
      <c r="AH292" s="36" t="str">
        <f>IF(ISERROR(VLOOKUP('Choose Housekeeping Genes'!$C3,Calculations!$C$292:$CB$387,10,0)),"",VLOOKUP('Choose Housekeeping Genes'!$C3,Calculations!$C$292:$M$387,10,0))</f>
        <v/>
      </c>
      <c r="AI292" s="36" t="str">
        <f>IF(ISERROR(VLOOKUP('Choose Housekeeping Genes'!$C3,Calculations!$C$292:$CB$387,11,0)),"",VLOOKUP('Choose Housekeeping Genes'!$C3,Calculations!$C$292:$M$387,11,0))</f>
        <v/>
      </c>
      <c r="AJ292" s="36" t="str">
        <f>IF(ISERROR(VLOOKUP('Choose Housekeeping Genes'!$C3,Calculations!$C$292:$AB$387,14,0)),"",VLOOKUP('Choose Housekeeping Genes'!$C3,Calculations!$C$292:$AB$387,14,0))</f>
        <v/>
      </c>
      <c r="AK292" s="36" t="str">
        <f>IF(ISERROR(VLOOKUP('Choose Housekeeping Genes'!$C3,Calculations!$C$292:$AB$387,15,0)),"",VLOOKUP('Choose Housekeeping Genes'!$C3,Calculations!$C$292:$AB$387,15,0))</f>
        <v/>
      </c>
      <c r="AL292" s="36" t="str">
        <f>IF(ISERROR(VLOOKUP('Choose Housekeeping Genes'!$C3,Calculations!$C$292:$AB$387,16,0)),"",VLOOKUP('Choose Housekeeping Genes'!$C3,Calculations!$C$292:$AB$387,16,0))</f>
        <v/>
      </c>
      <c r="AM292" s="36" t="str">
        <f>IF(ISERROR(VLOOKUP('Choose Housekeeping Genes'!$C3,Calculations!$C$292:$AB$387,17,0)),"",VLOOKUP('Choose Housekeeping Genes'!$C3,Calculations!$C$292:$AB$387,17,0))</f>
        <v/>
      </c>
      <c r="AN292" s="36" t="str">
        <f>IF(ISERROR(VLOOKUP('Choose Housekeeping Genes'!$C3,Calculations!$C$292:$AB$387,18,0)),"",VLOOKUP('Choose Housekeeping Genes'!$C3,Calculations!$C$292:$AB$387,18,0))</f>
        <v/>
      </c>
      <c r="AO292" s="36" t="str">
        <f>IF(ISERROR(VLOOKUP('Choose Housekeeping Genes'!$C3,Calculations!$C$292:$AB$387,19,0)),"",VLOOKUP('Choose Housekeeping Genes'!$C3,Calculations!$C$292:$AB$387,19,0))</f>
        <v/>
      </c>
      <c r="AP292" s="36" t="str">
        <f>IF(ISERROR(VLOOKUP('Choose Housekeeping Genes'!$C3,Calculations!$C$292:$AB$387,20,0)),"",VLOOKUP('Choose Housekeeping Genes'!$C3,Calculations!$C$292:$AB$387,20,0))</f>
        <v/>
      </c>
      <c r="AQ292" s="36" t="str">
        <f>IF(ISERROR(VLOOKUP('Choose Housekeeping Genes'!$C3,Calculations!$C$292:$AB$387,21,0)),"",VLOOKUP('Choose Housekeeping Genes'!$C3,Calculations!$C$292:$AB$387,21,0))</f>
        <v/>
      </c>
      <c r="AR292" s="36" t="str">
        <f>IF(ISERROR(VLOOKUP('Choose Housekeeping Genes'!$C3,Calculations!$C$292:$AB$387,22,0)),"",VLOOKUP('Choose Housekeeping Genes'!$C3,Calculations!$C$292:$AB$387,22,0))</f>
        <v/>
      </c>
      <c r="AS292" s="36" t="str">
        <f>IF(ISERROR(VLOOKUP('Choose Housekeeping Genes'!$C3,Calculations!$C$292:$AB$387,23,0)),"",VLOOKUP('Choose Housekeeping Genes'!$C3,Calculations!$C$292:$AB$387,23,0))</f>
        <v/>
      </c>
      <c r="AT292" s="34" t="str">
        <f t="shared" ref="AT292:AT323" si="276">IF(ISERROR(D292-Z$314),"",D292-Z$314)</f>
        <v/>
      </c>
      <c r="AU292" s="34" t="str">
        <f t="shared" ref="AU292:AU323" si="277">IF(ISERROR(E292-AA$314),"",E292-AA$314)</f>
        <v/>
      </c>
      <c r="AV292" s="34" t="str">
        <f t="shared" ref="AV292:AV323" si="278">IF(ISERROR(F292-AB$314),"",F292-AB$314)</f>
        <v/>
      </c>
      <c r="AW292" s="34" t="str">
        <f t="shared" ref="AW292:AW323" si="279">IF(ISERROR(G292-AC$314),"",G292-AC$314)</f>
        <v/>
      </c>
      <c r="AX292" s="34" t="str">
        <f t="shared" ref="AX292:AX323" si="280">IF(ISERROR(H292-AD$314),"",H292-AD$314)</f>
        <v/>
      </c>
      <c r="AY292" s="34" t="str">
        <f t="shared" ref="AY292:AY323" si="281">IF(ISERROR(I292-AE$314),"",I292-AE$314)</f>
        <v/>
      </c>
      <c r="AZ292" s="34" t="str">
        <f t="shared" ref="AZ292:AZ323" si="282">IF(ISERROR(J292-AF$314),"",J292-AF$314)</f>
        <v/>
      </c>
      <c r="BA292" s="34" t="str">
        <f t="shared" ref="BA292:BA323" si="283">IF(ISERROR(K292-AG$314),"",K292-AG$314)</f>
        <v/>
      </c>
      <c r="BB292" s="34" t="str">
        <f t="shared" ref="BB292:BB323" si="284">IF(ISERROR(L292-AH$314),"",L292-AH$314)</f>
        <v/>
      </c>
      <c r="BC292" s="34" t="str">
        <f t="shared" ref="BC292:BC323" si="285">IF(ISERROR(M292-AI$314),"",M292-AI$314)</f>
        <v/>
      </c>
      <c r="BD292" s="34" t="str">
        <f>IF(ISERROR(P292-AJ$314),"",P292-AJ$314)</f>
        <v/>
      </c>
      <c r="BE292" s="34" t="str">
        <f t="shared" ref="BE292:BM292" si="286">IF(ISERROR(Q292-AK$314),"",Q292-AK$314)</f>
        <v/>
      </c>
      <c r="BF292" s="34" t="str">
        <f t="shared" si="286"/>
        <v/>
      </c>
      <c r="BG292" s="34" t="str">
        <f t="shared" si="286"/>
        <v/>
      </c>
      <c r="BH292" s="34" t="str">
        <f t="shared" si="286"/>
        <v/>
      </c>
      <c r="BI292" s="34" t="str">
        <f t="shared" si="286"/>
        <v/>
      </c>
      <c r="BJ292" s="34" t="str">
        <f t="shared" si="286"/>
        <v/>
      </c>
      <c r="BK292" s="34" t="str">
        <f t="shared" si="286"/>
        <v/>
      </c>
      <c r="BL292" s="34" t="str">
        <f t="shared" si="286"/>
        <v/>
      </c>
      <c r="BM292" s="34" t="str">
        <f t="shared" si="286"/>
        <v/>
      </c>
      <c r="BN292" s="36" t="e">
        <f t="shared" ref="BN292:BN355" si="287">AVERAGE(AT292:BC292)</f>
        <v>#DIV/0!</v>
      </c>
      <c r="BO292" s="36" t="e">
        <f t="shared" ref="BO292:BO355" si="288">AVERAGE(BD292:BM292)</f>
        <v>#DIV/0!</v>
      </c>
      <c r="BP292" s="37" t="str">
        <f t="shared" si="256"/>
        <v/>
      </c>
      <c r="BQ292" s="37" t="str">
        <f t="shared" si="257"/>
        <v/>
      </c>
      <c r="BR292" s="37" t="str">
        <f t="shared" si="258"/>
        <v/>
      </c>
      <c r="BS292" s="37" t="str">
        <f t="shared" si="259"/>
        <v/>
      </c>
      <c r="BT292" s="37" t="str">
        <f t="shared" si="260"/>
        <v/>
      </c>
      <c r="BU292" s="37" t="str">
        <f t="shared" si="261"/>
        <v/>
      </c>
      <c r="BV292" s="37" t="str">
        <f t="shared" si="262"/>
        <v/>
      </c>
      <c r="BW292" s="37" t="str">
        <f t="shared" si="263"/>
        <v/>
      </c>
      <c r="BX292" s="37" t="str">
        <f t="shared" si="264"/>
        <v/>
      </c>
      <c r="BY292" s="37" t="str">
        <f t="shared" si="265"/>
        <v/>
      </c>
      <c r="BZ292" s="37" t="str">
        <f t="shared" si="266"/>
        <v/>
      </c>
      <c r="CA292" s="37" t="str">
        <f t="shared" si="267"/>
        <v/>
      </c>
      <c r="CB292" s="37" t="str">
        <f t="shared" si="268"/>
        <v/>
      </c>
      <c r="CC292" s="37" t="str">
        <f t="shared" si="269"/>
        <v/>
      </c>
      <c r="CD292" s="37" t="str">
        <f t="shared" si="270"/>
        <v/>
      </c>
      <c r="CE292" s="37" t="str">
        <f t="shared" si="271"/>
        <v/>
      </c>
      <c r="CF292" s="37" t="str">
        <f t="shared" si="272"/>
        <v/>
      </c>
      <c r="CG292" s="37" t="str">
        <f t="shared" si="273"/>
        <v/>
      </c>
      <c r="CH292" s="37" t="str">
        <f t="shared" si="274"/>
        <v/>
      </c>
      <c r="CI292" s="37" t="str">
        <f t="shared" si="275"/>
        <v/>
      </c>
    </row>
    <row r="293" spans="1:87">
      <c r="A293" s="16"/>
      <c r="B293" s="14" t="str">
        <f>'Gene Table'!D292</f>
        <v>NM_016218</v>
      </c>
      <c r="C293" s="14" t="s">
        <v>13</v>
      </c>
      <c r="D293" s="15" t="str">
        <f>IF(SUM('Test Sample Data'!D$3:D$98)&gt;10,IF(AND(ISNUMBER('Test Sample Data'!D292),'Test Sample Data'!D292&lt;$B$1,'Test Sample Data'!D292&gt;0),'Test Sample Data'!D292,$B$1),"")</f>
        <v/>
      </c>
      <c r="E293" s="15" t="str">
        <f>IF(SUM('Test Sample Data'!E$3:E$98)&gt;10,IF(AND(ISNUMBER('Test Sample Data'!E292),'Test Sample Data'!E292&lt;$B$1,'Test Sample Data'!E292&gt;0),'Test Sample Data'!E292,$B$1),"")</f>
        <v/>
      </c>
      <c r="F293" s="15" t="str">
        <f>IF(SUM('Test Sample Data'!F$3:F$98)&gt;10,IF(AND(ISNUMBER('Test Sample Data'!F292),'Test Sample Data'!F292&lt;$B$1,'Test Sample Data'!F292&gt;0),'Test Sample Data'!F292,$B$1),"")</f>
        <v/>
      </c>
      <c r="G293" s="15" t="str">
        <f>IF(SUM('Test Sample Data'!G$3:G$98)&gt;10,IF(AND(ISNUMBER('Test Sample Data'!G292),'Test Sample Data'!G292&lt;$B$1,'Test Sample Data'!G292&gt;0),'Test Sample Data'!G292,$B$1),"")</f>
        <v/>
      </c>
      <c r="H293" s="15" t="str">
        <f>IF(SUM('Test Sample Data'!H$3:H$98)&gt;10,IF(AND(ISNUMBER('Test Sample Data'!H292),'Test Sample Data'!H292&lt;$B$1,'Test Sample Data'!H292&gt;0),'Test Sample Data'!H292,$B$1),"")</f>
        <v/>
      </c>
      <c r="I293" s="15" t="str">
        <f>IF(SUM('Test Sample Data'!I$3:I$98)&gt;10,IF(AND(ISNUMBER('Test Sample Data'!I292),'Test Sample Data'!I292&lt;$B$1,'Test Sample Data'!I292&gt;0),'Test Sample Data'!I292,$B$1),"")</f>
        <v/>
      </c>
      <c r="J293" s="15" t="str">
        <f>IF(SUM('Test Sample Data'!J$3:J$98)&gt;10,IF(AND(ISNUMBER('Test Sample Data'!J292),'Test Sample Data'!J292&lt;$B$1,'Test Sample Data'!J292&gt;0),'Test Sample Data'!J292,$B$1),"")</f>
        <v/>
      </c>
      <c r="K293" s="15" t="str">
        <f>IF(SUM('Test Sample Data'!K$3:K$98)&gt;10,IF(AND(ISNUMBER('Test Sample Data'!K292),'Test Sample Data'!K292&lt;$B$1,'Test Sample Data'!K292&gt;0),'Test Sample Data'!K292,$B$1),"")</f>
        <v/>
      </c>
      <c r="L293" s="15" t="str">
        <f>IF(SUM('Test Sample Data'!L$3:L$98)&gt;10,IF(AND(ISNUMBER('Test Sample Data'!L292),'Test Sample Data'!L292&lt;$B$1,'Test Sample Data'!L292&gt;0),'Test Sample Data'!L292,$B$1),"")</f>
        <v/>
      </c>
      <c r="M293" s="15" t="str">
        <f>IF(SUM('Test Sample Data'!M$3:M$98)&gt;10,IF(AND(ISNUMBER('Test Sample Data'!M292),'Test Sample Data'!M292&lt;$B$1,'Test Sample Data'!M292&gt;0),'Test Sample Data'!M292,$B$1),"")</f>
        <v/>
      </c>
      <c r="N293" s="15" t="str">
        <f>'Gene Table'!D292</f>
        <v>NM_016218</v>
      </c>
      <c r="O293" s="14" t="s">
        <v>13</v>
      </c>
      <c r="P293" s="15" t="str">
        <f>IF(SUM('Control Sample Data'!D$3:D$98)&gt;10,IF(AND(ISNUMBER('Control Sample Data'!D292),'Control Sample Data'!D292&lt;$B$1,'Control Sample Data'!D292&gt;0),'Control Sample Data'!D292,$B$1),"")</f>
        <v/>
      </c>
      <c r="Q293" s="15" t="str">
        <f>IF(SUM('Control Sample Data'!E$3:E$98)&gt;10,IF(AND(ISNUMBER('Control Sample Data'!E292),'Control Sample Data'!E292&lt;$B$1,'Control Sample Data'!E292&gt;0),'Control Sample Data'!E292,$B$1),"")</f>
        <v/>
      </c>
      <c r="R293" s="15" t="str">
        <f>IF(SUM('Control Sample Data'!F$3:F$98)&gt;10,IF(AND(ISNUMBER('Control Sample Data'!F292),'Control Sample Data'!F292&lt;$B$1,'Control Sample Data'!F292&gt;0),'Control Sample Data'!F292,$B$1),"")</f>
        <v/>
      </c>
      <c r="S293" s="15" t="str">
        <f>IF(SUM('Control Sample Data'!G$3:G$98)&gt;10,IF(AND(ISNUMBER('Control Sample Data'!G292),'Control Sample Data'!G292&lt;$B$1,'Control Sample Data'!G292&gt;0),'Control Sample Data'!G292,$B$1),"")</f>
        <v/>
      </c>
      <c r="T293" s="15" t="str">
        <f>IF(SUM('Control Sample Data'!H$3:H$98)&gt;10,IF(AND(ISNUMBER('Control Sample Data'!H292),'Control Sample Data'!H292&lt;$B$1,'Control Sample Data'!H292&gt;0),'Control Sample Data'!H292,$B$1),"")</f>
        <v/>
      </c>
      <c r="U293" s="15" t="str">
        <f>IF(SUM('Control Sample Data'!I$3:I$98)&gt;10,IF(AND(ISNUMBER('Control Sample Data'!I292),'Control Sample Data'!I292&lt;$B$1,'Control Sample Data'!I292&gt;0),'Control Sample Data'!I292,$B$1),"")</f>
        <v/>
      </c>
      <c r="V293" s="15" t="str">
        <f>IF(SUM('Control Sample Data'!J$3:J$98)&gt;10,IF(AND(ISNUMBER('Control Sample Data'!J292),'Control Sample Data'!J292&lt;$B$1,'Control Sample Data'!J292&gt;0),'Control Sample Data'!J292,$B$1),"")</f>
        <v/>
      </c>
      <c r="W293" s="15" t="str">
        <f>IF(SUM('Control Sample Data'!K$3:K$98)&gt;10,IF(AND(ISNUMBER('Control Sample Data'!K292),'Control Sample Data'!K292&lt;$B$1,'Control Sample Data'!K292&gt;0),'Control Sample Data'!K292,$B$1),"")</f>
        <v/>
      </c>
      <c r="X293" s="15" t="str">
        <f>IF(SUM('Control Sample Data'!L$3:L$98)&gt;10,IF(AND(ISNUMBER('Control Sample Data'!L292),'Control Sample Data'!L292&lt;$B$1,'Control Sample Data'!L292&gt;0),'Control Sample Data'!L292,$B$1),"")</f>
        <v/>
      </c>
      <c r="Y293" s="15" t="str">
        <f>IF(SUM('Control Sample Data'!M$3:M$98)&gt;10,IF(AND(ISNUMBER('Control Sample Data'!M292),'Control Sample Data'!M292&lt;$B$1,'Control Sample Data'!M292&gt;0),'Control Sample Data'!M292,$B$1),"")</f>
        <v/>
      </c>
      <c r="Z293" s="36" t="str">
        <f>IF(ISERROR(VLOOKUP('Choose Housekeeping Genes'!$C4,Calculations!$C$292:$CB$387,2,0)),"",VLOOKUP('Choose Housekeeping Genes'!$C4,Calculations!$C$292:$M$387,2,0))</f>
        <v/>
      </c>
      <c r="AA293" s="36" t="str">
        <f>IF(ISERROR(VLOOKUP('Choose Housekeeping Genes'!$C4,Calculations!$C$292:$CB$387,3,0)),"",VLOOKUP('Choose Housekeeping Genes'!$C4,Calculations!$C$292:$M$387,3,0))</f>
        <v/>
      </c>
      <c r="AB293" s="36" t="str">
        <f>IF(ISERROR(VLOOKUP('Choose Housekeeping Genes'!$C4,Calculations!$C$292:$CB$387,4,0)),"",VLOOKUP('Choose Housekeeping Genes'!$C4,Calculations!$C$292:$M$387,4,0))</f>
        <v/>
      </c>
      <c r="AC293" s="36" t="str">
        <f>IF(ISERROR(VLOOKUP('Choose Housekeeping Genes'!$C4,Calculations!$C$292:$CB$387,5,0)),"",VLOOKUP('Choose Housekeeping Genes'!$C4,Calculations!$C$292:$M$387,5,0))</f>
        <v/>
      </c>
      <c r="AD293" s="36" t="str">
        <f>IF(ISERROR(VLOOKUP('Choose Housekeeping Genes'!$C4,Calculations!$C$292:$CB$387,6,0)),"",VLOOKUP('Choose Housekeeping Genes'!$C4,Calculations!$C$292:$M$387,6,0))</f>
        <v/>
      </c>
      <c r="AE293" s="36" t="str">
        <f>IF(ISERROR(VLOOKUP('Choose Housekeeping Genes'!$C4,Calculations!$C$292:$CB$387,7,0)),"",VLOOKUP('Choose Housekeeping Genes'!$C4,Calculations!$C$292:$M$387,7,0))</f>
        <v/>
      </c>
      <c r="AF293" s="36" t="str">
        <f>IF(ISERROR(VLOOKUP('Choose Housekeeping Genes'!$C4,Calculations!$C$292:$CB$387,8,0)),"",VLOOKUP('Choose Housekeeping Genes'!$C4,Calculations!$C$292:$M$387,8,0))</f>
        <v/>
      </c>
      <c r="AG293" s="36" t="str">
        <f>IF(ISERROR(VLOOKUP('Choose Housekeeping Genes'!$C4,Calculations!$C$292:$CB$387,9,0)),"",VLOOKUP('Choose Housekeeping Genes'!$C4,Calculations!$C$292:$M$387,9,0))</f>
        <v/>
      </c>
      <c r="AH293" s="36" t="str">
        <f>IF(ISERROR(VLOOKUP('Choose Housekeeping Genes'!$C4,Calculations!$C$292:$CB$387,10,0)),"",VLOOKUP('Choose Housekeeping Genes'!$C4,Calculations!$C$292:$M$387,10,0))</f>
        <v/>
      </c>
      <c r="AI293" s="36" t="str">
        <f>IF(ISERROR(VLOOKUP('Choose Housekeeping Genes'!$C4,Calculations!$C$292:$CB$387,11,0)),"",VLOOKUP('Choose Housekeeping Genes'!$C4,Calculations!$C$292:$M$387,11,0))</f>
        <v/>
      </c>
      <c r="AJ293" s="36" t="str">
        <f>IF(ISERROR(VLOOKUP('Choose Housekeeping Genes'!$C4,Calculations!$C$292:$AB$387,14,0)),"",VLOOKUP('Choose Housekeeping Genes'!$C4,Calculations!$C$292:$AB$387,14,0))</f>
        <v/>
      </c>
      <c r="AK293" s="36" t="str">
        <f>IF(ISERROR(VLOOKUP('Choose Housekeeping Genes'!$C4,Calculations!$C$292:$AB$387,15,0)),"",VLOOKUP('Choose Housekeeping Genes'!$C4,Calculations!$C$292:$AB$387,15,0))</f>
        <v/>
      </c>
      <c r="AL293" s="36" t="str">
        <f>IF(ISERROR(VLOOKUP('Choose Housekeeping Genes'!$C4,Calculations!$C$292:$AB$387,16,0)),"",VLOOKUP('Choose Housekeeping Genes'!$C4,Calculations!$C$292:$AB$387,16,0))</f>
        <v/>
      </c>
      <c r="AM293" s="36" t="str">
        <f>IF(ISERROR(VLOOKUP('Choose Housekeeping Genes'!$C4,Calculations!$C$292:$AB$387,17,0)),"",VLOOKUP('Choose Housekeeping Genes'!$C4,Calculations!$C$292:$AB$387,17,0))</f>
        <v/>
      </c>
      <c r="AN293" s="36" t="str">
        <f>IF(ISERROR(VLOOKUP('Choose Housekeeping Genes'!$C4,Calculations!$C$292:$AB$387,18,0)),"",VLOOKUP('Choose Housekeeping Genes'!$C4,Calculations!$C$292:$AB$387,18,0))</f>
        <v/>
      </c>
      <c r="AO293" s="36" t="str">
        <f>IF(ISERROR(VLOOKUP('Choose Housekeeping Genes'!$C4,Calculations!$C$292:$AB$387,19,0)),"",VLOOKUP('Choose Housekeeping Genes'!$C4,Calculations!$C$292:$AB$387,19,0))</f>
        <v/>
      </c>
      <c r="AP293" s="36" t="str">
        <f>IF(ISERROR(VLOOKUP('Choose Housekeeping Genes'!$C4,Calculations!$C$292:$AB$387,20,0)),"",VLOOKUP('Choose Housekeeping Genes'!$C4,Calculations!$C$292:$AB$387,20,0))</f>
        <v/>
      </c>
      <c r="AQ293" s="36" t="str">
        <f>IF(ISERROR(VLOOKUP('Choose Housekeeping Genes'!$C4,Calculations!$C$292:$AB$387,21,0)),"",VLOOKUP('Choose Housekeeping Genes'!$C4,Calculations!$C$292:$AB$387,21,0))</f>
        <v/>
      </c>
      <c r="AR293" s="36" t="str">
        <f>IF(ISERROR(VLOOKUP('Choose Housekeeping Genes'!$C4,Calculations!$C$292:$AB$387,22,0)),"",VLOOKUP('Choose Housekeeping Genes'!$C4,Calculations!$C$292:$AB$387,22,0))</f>
        <v/>
      </c>
      <c r="AS293" s="36" t="str">
        <f>IF(ISERROR(VLOOKUP('Choose Housekeeping Genes'!$C4,Calculations!$C$292:$AB$387,23,0)),"",VLOOKUP('Choose Housekeeping Genes'!$C4,Calculations!$C$292:$AB$387,23,0))</f>
        <v/>
      </c>
      <c r="AT293" s="34" t="str">
        <f t="shared" si="276"/>
        <v/>
      </c>
      <c r="AU293" s="34" t="str">
        <f t="shared" si="277"/>
        <v/>
      </c>
      <c r="AV293" s="34" t="str">
        <f t="shared" si="278"/>
        <v/>
      </c>
      <c r="AW293" s="34" t="str">
        <f t="shared" si="279"/>
        <v/>
      </c>
      <c r="AX293" s="34" t="str">
        <f t="shared" si="280"/>
        <v/>
      </c>
      <c r="AY293" s="34" t="str">
        <f t="shared" si="281"/>
        <v/>
      </c>
      <c r="AZ293" s="34" t="str">
        <f t="shared" si="282"/>
        <v/>
      </c>
      <c r="BA293" s="34" t="str">
        <f t="shared" si="283"/>
        <v/>
      </c>
      <c r="BB293" s="34" t="str">
        <f t="shared" si="284"/>
        <v/>
      </c>
      <c r="BC293" s="34" t="str">
        <f t="shared" si="285"/>
        <v/>
      </c>
      <c r="BD293" s="34" t="str">
        <f t="shared" ref="BD293:BD356" si="289">IF(ISERROR(P293-AJ$314),"",P293-AJ$314)</f>
        <v/>
      </c>
      <c r="BE293" s="34" t="str">
        <f t="shared" ref="BE293:BE356" si="290">IF(ISERROR(Q293-AK$314),"",Q293-AK$314)</f>
        <v/>
      </c>
      <c r="BF293" s="34" t="str">
        <f t="shared" ref="BF293:BF356" si="291">IF(ISERROR(R293-AL$314),"",R293-AL$314)</f>
        <v/>
      </c>
      <c r="BG293" s="34" t="str">
        <f t="shared" ref="BG293:BG356" si="292">IF(ISERROR(S293-AM$314),"",S293-AM$314)</f>
        <v/>
      </c>
      <c r="BH293" s="34" t="str">
        <f t="shared" ref="BH293:BH356" si="293">IF(ISERROR(T293-AN$314),"",T293-AN$314)</f>
        <v/>
      </c>
      <c r="BI293" s="34" t="str">
        <f t="shared" ref="BI293:BI356" si="294">IF(ISERROR(U293-AO$314),"",U293-AO$314)</f>
        <v/>
      </c>
      <c r="BJ293" s="34" t="str">
        <f t="shared" ref="BJ293:BJ356" si="295">IF(ISERROR(V293-AP$314),"",V293-AP$314)</f>
        <v/>
      </c>
      <c r="BK293" s="34" t="str">
        <f t="shared" ref="BK293:BK356" si="296">IF(ISERROR(W293-AQ$314),"",W293-AQ$314)</f>
        <v/>
      </c>
      <c r="BL293" s="34" t="str">
        <f t="shared" ref="BL293:BL356" si="297">IF(ISERROR(X293-AR$314),"",X293-AR$314)</f>
        <v/>
      </c>
      <c r="BM293" s="34" t="str">
        <f t="shared" ref="BM293:BM356" si="298">IF(ISERROR(Y293-AS$314),"",Y293-AS$314)</f>
        <v/>
      </c>
      <c r="BN293" s="36" t="e">
        <f t="shared" si="287"/>
        <v>#DIV/0!</v>
      </c>
      <c r="BO293" s="36" t="e">
        <f t="shared" si="288"/>
        <v>#DIV/0!</v>
      </c>
      <c r="BP293" s="37" t="str">
        <f t="shared" si="256"/>
        <v/>
      </c>
      <c r="BQ293" s="37" t="str">
        <f t="shared" si="257"/>
        <v/>
      </c>
      <c r="BR293" s="37" t="str">
        <f t="shared" si="258"/>
        <v/>
      </c>
      <c r="BS293" s="37" t="str">
        <f t="shared" si="259"/>
        <v/>
      </c>
      <c r="BT293" s="37" t="str">
        <f t="shared" si="260"/>
        <v/>
      </c>
      <c r="BU293" s="37" t="str">
        <f t="shared" si="261"/>
        <v/>
      </c>
      <c r="BV293" s="37" t="str">
        <f t="shared" si="262"/>
        <v/>
      </c>
      <c r="BW293" s="37" t="str">
        <f t="shared" si="263"/>
        <v/>
      </c>
      <c r="BX293" s="37" t="str">
        <f t="shared" si="264"/>
        <v/>
      </c>
      <c r="BY293" s="37" t="str">
        <f t="shared" si="265"/>
        <v/>
      </c>
      <c r="BZ293" s="37" t="str">
        <f t="shared" si="266"/>
        <v/>
      </c>
      <c r="CA293" s="37" t="str">
        <f t="shared" si="267"/>
        <v/>
      </c>
      <c r="CB293" s="37" t="str">
        <f t="shared" si="268"/>
        <v/>
      </c>
      <c r="CC293" s="37" t="str">
        <f t="shared" si="269"/>
        <v/>
      </c>
      <c r="CD293" s="37" t="str">
        <f t="shared" si="270"/>
        <v/>
      </c>
      <c r="CE293" s="37" t="str">
        <f t="shared" si="271"/>
        <v/>
      </c>
      <c r="CF293" s="37" t="str">
        <f t="shared" si="272"/>
        <v/>
      </c>
      <c r="CG293" s="37" t="str">
        <f t="shared" si="273"/>
        <v/>
      </c>
      <c r="CH293" s="37" t="str">
        <f t="shared" si="274"/>
        <v/>
      </c>
      <c r="CI293" s="37" t="str">
        <f t="shared" si="275"/>
        <v/>
      </c>
    </row>
    <row r="294" spans="1:87">
      <c r="A294" s="16"/>
      <c r="B294" s="14" t="str">
        <f>'Gene Table'!D293</f>
        <v>NM_001005783</v>
      </c>
      <c r="C294" s="14" t="s">
        <v>17</v>
      </c>
      <c r="D294" s="15" t="str">
        <f>IF(SUM('Test Sample Data'!D$3:D$98)&gt;10,IF(AND(ISNUMBER('Test Sample Data'!D293),'Test Sample Data'!D293&lt;$B$1,'Test Sample Data'!D293&gt;0),'Test Sample Data'!D293,$B$1),"")</f>
        <v/>
      </c>
      <c r="E294" s="15" t="str">
        <f>IF(SUM('Test Sample Data'!E$3:E$98)&gt;10,IF(AND(ISNUMBER('Test Sample Data'!E293),'Test Sample Data'!E293&lt;$B$1,'Test Sample Data'!E293&gt;0),'Test Sample Data'!E293,$B$1),"")</f>
        <v/>
      </c>
      <c r="F294" s="15" t="str">
        <f>IF(SUM('Test Sample Data'!F$3:F$98)&gt;10,IF(AND(ISNUMBER('Test Sample Data'!F293),'Test Sample Data'!F293&lt;$B$1,'Test Sample Data'!F293&gt;0),'Test Sample Data'!F293,$B$1),"")</f>
        <v/>
      </c>
      <c r="G294" s="15" t="str">
        <f>IF(SUM('Test Sample Data'!G$3:G$98)&gt;10,IF(AND(ISNUMBER('Test Sample Data'!G293),'Test Sample Data'!G293&lt;$B$1,'Test Sample Data'!G293&gt;0),'Test Sample Data'!G293,$B$1),"")</f>
        <v/>
      </c>
      <c r="H294" s="15" t="str">
        <f>IF(SUM('Test Sample Data'!H$3:H$98)&gt;10,IF(AND(ISNUMBER('Test Sample Data'!H293),'Test Sample Data'!H293&lt;$B$1,'Test Sample Data'!H293&gt;0),'Test Sample Data'!H293,$B$1),"")</f>
        <v/>
      </c>
      <c r="I294" s="15" t="str">
        <f>IF(SUM('Test Sample Data'!I$3:I$98)&gt;10,IF(AND(ISNUMBER('Test Sample Data'!I293),'Test Sample Data'!I293&lt;$B$1,'Test Sample Data'!I293&gt;0),'Test Sample Data'!I293,$B$1),"")</f>
        <v/>
      </c>
      <c r="J294" s="15" t="str">
        <f>IF(SUM('Test Sample Data'!J$3:J$98)&gt;10,IF(AND(ISNUMBER('Test Sample Data'!J293),'Test Sample Data'!J293&lt;$B$1,'Test Sample Data'!J293&gt;0),'Test Sample Data'!J293,$B$1),"")</f>
        <v/>
      </c>
      <c r="K294" s="15" t="str">
        <f>IF(SUM('Test Sample Data'!K$3:K$98)&gt;10,IF(AND(ISNUMBER('Test Sample Data'!K293),'Test Sample Data'!K293&lt;$B$1,'Test Sample Data'!K293&gt;0),'Test Sample Data'!K293,$B$1),"")</f>
        <v/>
      </c>
      <c r="L294" s="15" t="str">
        <f>IF(SUM('Test Sample Data'!L$3:L$98)&gt;10,IF(AND(ISNUMBER('Test Sample Data'!L293),'Test Sample Data'!L293&lt;$B$1,'Test Sample Data'!L293&gt;0),'Test Sample Data'!L293,$B$1),"")</f>
        <v/>
      </c>
      <c r="M294" s="15" t="str">
        <f>IF(SUM('Test Sample Data'!M$3:M$98)&gt;10,IF(AND(ISNUMBER('Test Sample Data'!M293),'Test Sample Data'!M293&lt;$B$1,'Test Sample Data'!M293&gt;0),'Test Sample Data'!M293,$B$1),"")</f>
        <v/>
      </c>
      <c r="N294" s="15" t="str">
        <f>'Gene Table'!D293</f>
        <v>NM_001005783</v>
      </c>
      <c r="O294" s="14" t="s">
        <v>17</v>
      </c>
      <c r="P294" s="15" t="str">
        <f>IF(SUM('Control Sample Data'!D$3:D$98)&gt;10,IF(AND(ISNUMBER('Control Sample Data'!D293),'Control Sample Data'!D293&lt;$B$1,'Control Sample Data'!D293&gt;0),'Control Sample Data'!D293,$B$1),"")</f>
        <v/>
      </c>
      <c r="Q294" s="15" t="str">
        <f>IF(SUM('Control Sample Data'!E$3:E$98)&gt;10,IF(AND(ISNUMBER('Control Sample Data'!E293),'Control Sample Data'!E293&lt;$B$1,'Control Sample Data'!E293&gt;0),'Control Sample Data'!E293,$B$1),"")</f>
        <v/>
      </c>
      <c r="R294" s="15" t="str">
        <f>IF(SUM('Control Sample Data'!F$3:F$98)&gt;10,IF(AND(ISNUMBER('Control Sample Data'!F293),'Control Sample Data'!F293&lt;$B$1,'Control Sample Data'!F293&gt;0),'Control Sample Data'!F293,$B$1),"")</f>
        <v/>
      </c>
      <c r="S294" s="15" t="str">
        <f>IF(SUM('Control Sample Data'!G$3:G$98)&gt;10,IF(AND(ISNUMBER('Control Sample Data'!G293),'Control Sample Data'!G293&lt;$B$1,'Control Sample Data'!G293&gt;0),'Control Sample Data'!G293,$B$1),"")</f>
        <v/>
      </c>
      <c r="T294" s="15" t="str">
        <f>IF(SUM('Control Sample Data'!H$3:H$98)&gt;10,IF(AND(ISNUMBER('Control Sample Data'!H293),'Control Sample Data'!H293&lt;$B$1,'Control Sample Data'!H293&gt;0),'Control Sample Data'!H293,$B$1),"")</f>
        <v/>
      </c>
      <c r="U294" s="15" t="str">
        <f>IF(SUM('Control Sample Data'!I$3:I$98)&gt;10,IF(AND(ISNUMBER('Control Sample Data'!I293),'Control Sample Data'!I293&lt;$B$1,'Control Sample Data'!I293&gt;0),'Control Sample Data'!I293,$B$1),"")</f>
        <v/>
      </c>
      <c r="V294" s="15" t="str">
        <f>IF(SUM('Control Sample Data'!J$3:J$98)&gt;10,IF(AND(ISNUMBER('Control Sample Data'!J293),'Control Sample Data'!J293&lt;$B$1,'Control Sample Data'!J293&gt;0),'Control Sample Data'!J293,$B$1),"")</f>
        <v/>
      </c>
      <c r="W294" s="15" t="str">
        <f>IF(SUM('Control Sample Data'!K$3:K$98)&gt;10,IF(AND(ISNUMBER('Control Sample Data'!K293),'Control Sample Data'!K293&lt;$B$1,'Control Sample Data'!K293&gt;0),'Control Sample Data'!K293,$B$1),"")</f>
        <v/>
      </c>
      <c r="X294" s="15" t="str">
        <f>IF(SUM('Control Sample Data'!L$3:L$98)&gt;10,IF(AND(ISNUMBER('Control Sample Data'!L293),'Control Sample Data'!L293&lt;$B$1,'Control Sample Data'!L293&gt;0),'Control Sample Data'!L293,$B$1),"")</f>
        <v/>
      </c>
      <c r="Y294" s="15" t="str">
        <f>IF(SUM('Control Sample Data'!M$3:M$98)&gt;10,IF(AND(ISNUMBER('Control Sample Data'!M293),'Control Sample Data'!M293&lt;$B$1,'Control Sample Data'!M293&gt;0),'Control Sample Data'!M293,$B$1),"")</f>
        <v/>
      </c>
      <c r="Z294" s="36" t="str">
        <f>IF(ISERROR(VLOOKUP('Choose Housekeeping Genes'!$C5,Calculations!$C$292:$CB$387,2,0)),"",VLOOKUP('Choose Housekeeping Genes'!$C5,Calculations!$C$292:$M$387,2,0))</f>
        <v/>
      </c>
      <c r="AA294" s="36" t="str">
        <f>IF(ISERROR(VLOOKUP('Choose Housekeeping Genes'!$C5,Calculations!$C$292:$CB$387,3,0)),"",VLOOKUP('Choose Housekeeping Genes'!$C5,Calculations!$C$292:$M$387,3,0))</f>
        <v/>
      </c>
      <c r="AB294" s="36" t="str">
        <f>IF(ISERROR(VLOOKUP('Choose Housekeeping Genes'!$C5,Calculations!$C$292:$CB$387,4,0)),"",VLOOKUP('Choose Housekeeping Genes'!$C5,Calculations!$C$292:$M$387,4,0))</f>
        <v/>
      </c>
      <c r="AC294" s="36" t="str">
        <f>IF(ISERROR(VLOOKUP('Choose Housekeeping Genes'!$C5,Calculations!$C$292:$CB$387,5,0)),"",VLOOKUP('Choose Housekeeping Genes'!$C5,Calculations!$C$292:$M$387,5,0))</f>
        <v/>
      </c>
      <c r="AD294" s="36" t="str">
        <f>IF(ISERROR(VLOOKUP('Choose Housekeeping Genes'!$C5,Calculations!$C$292:$CB$387,6,0)),"",VLOOKUP('Choose Housekeeping Genes'!$C5,Calculations!$C$292:$M$387,6,0))</f>
        <v/>
      </c>
      <c r="AE294" s="36" t="str">
        <f>IF(ISERROR(VLOOKUP('Choose Housekeeping Genes'!$C5,Calculations!$C$292:$CB$387,7,0)),"",VLOOKUP('Choose Housekeeping Genes'!$C5,Calculations!$C$292:$M$387,7,0))</f>
        <v/>
      </c>
      <c r="AF294" s="36" t="str">
        <f>IF(ISERROR(VLOOKUP('Choose Housekeeping Genes'!$C5,Calculations!$C$292:$CB$387,8,0)),"",VLOOKUP('Choose Housekeeping Genes'!$C5,Calculations!$C$292:$M$387,8,0))</f>
        <v/>
      </c>
      <c r="AG294" s="36" t="str">
        <f>IF(ISERROR(VLOOKUP('Choose Housekeeping Genes'!$C5,Calculations!$C$292:$CB$387,9,0)),"",VLOOKUP('Choose Housekeeping Genes'!$C5,Calculations!$C$292:$M$387,9,0))</f>
        <v/>
      </c>
      <c r="AH294" s="36" t="str">
        <f>IF(ISERROR(VLOOKUP('Choose Housekeeping Genes'!$C5,Calculations!$C$292:$CB$387,10,0)),"",VLOOKUP('Choose Housekeeping Genes'!$C5,Calculations!$C$292:$M$387,10,0))</f>
        <v/>
      </c>
      <c r="AI294" s="36" t="str">
        <f>IF(ISERROR(VLOOKUP('Choose Housekeeping Genes'!$C5,Calculations!$C$292:$CB$387,11,0)),"",VLOOKUP('Choose Housekeeping Genes'!$C5,Calculations!$C$292:$M$387,11,0))</f>
        <v/>
      </c>
      <c r="AJ294" s="36" t="str">
        <f>IF(ISERROR(VLOOKUP('Choose Housekeeping Genes'!$C5,Calculations!$C$292:$AB$387,14,0)),"",VLOOKUP('Choose Housekeeping Genes'!$C5,Calculations!$C$292:$AB$387,14,0))</f>
        <v/>
      </c>
      <c r="AK294" s="36" t="str">
        <f>IF(ISERROR(VLOOKUP('Choose Housekeeping Genes'!$C5,Calculations!$C$292:$AB$387,15,0)),"",VLOOKUP('Choose Housekeeping Genes'!$C5,Calculations!$C$292:$AB$387,15,0))</f>
        <v/>
      </c>
      <c r="AL294" s="36" t="str">
        <f>IF(ISERROR(VLOOKUP('Choose Housekeeping Genes'!$C5,Calculations!$C$292:$AB$387,16,0)),"",VLOOKUP('Choose Housekeeping Genes'!$C5,Calculations!$C$292:$AB$387,16,0))</f>
        <v/>
      </c>
      <c r="AM294" s="36" t="str">
        <f>IF(ISERROR(VLOOKUP('Choose Housekeeping Genes'!$C5,Calculations!$C$292:$AB$387,17,0)),"",VLOOKUP('Choose Housekeeping Genes'!$C5,Calculations!$C$292:$AB$387,17,0))</f>
        <v/>
      </c>
      <c r="AN294" s="36" t="str">
        <f>IF(ISERROR(VLOOKUP('Choose Housekeeping Genes'!$C5,Calculations!$C$292:$AB$387,18,0)),"",VLOOKUP('Choose Housekeeping Genes'!$C5,Calculations!$C$292:$AB$387,18,0))</f>
        <v/>
      </c>
      <c r="AO294" s="36" t="str">
        <f>IF(ISERROR(VLOOKUP('Choose Housekeeping Genes'!$C5,Calculations!$C$292:$AB$387,19,0)),"",VLOOKUP('Choose Housekeeping Genes'!$C5,Calculations!$C$292:$AB$387,19,0))</f>
        <v/>
      </c>
      <c r="AP294" s="36" t="str">
        <f>IF(ISERROR(VLOOKUP('Choose Housekeeping Genes'!$C5,Calculations!$C$292:$AB$387,20,0)),"",VLOOKUP('Choose Housekeeping Genes'!$C5,Calculations!$C$292:$AB$387,20,0))</f>
        <v/>
      </c>
      <c r="AQ294" s="36" t="str">
        <f>IF(ISERROR(VLOOKUP('Choose Housekeeping Genes'!$C5,Calculations!$C$292:$AB$387,21,0)),"",VLOOKUP('Choose Housekeeping Genes'!$C5,Calculations!$C$292:$AB$387,21,0))</f>
        <v/>
      </c>
      <c r="AR294" s="36" t="str">
        <f>IF(ISERROR(VLOOKUP('Choose Housekeeping Genes'!$C5,Calculations!$C$292:$AB$387,22,0)),"",VLOOKUP('Choose Housekeeping Genes'!$C5,Calculations!$C$292:$AB$387,22,0))</f>
        <v/>
      </c>
      <c r="AS294" s="36" t="str">
        <f>IF(ISERROR(VLOOKUP('Choose Housekeeping Genes'!$C5,Calculations!$C$292:$AB$387,23,0)),"",VLOOKUP('Choose Housekeeping Genes'!$C5,Calculations!$C$292:$AB$387,23,0))</f>
        <v/>
      </c>
      <c r="AT294" s="34" t="str">
        <f t="shared" si="276"/>
        <v/>
      </c>
      <c r="AU294" s="34" t="str">
        <f t="shared" si="277"/>
        <v/>
      </c>
      <c r="AV294" s="34" t="str">
        <f t="shared" si="278"/>
        <v/>
      </c>
      <c r="AW294" s="34" t="str">
        <f t="shared" si="279"/>
        <v/>
      </c>
      <c r="AX294" s="34" t="str">
        <f t="shared" si="280"/>
        <v/>
      </c>
      <c r="AY294" s="34" t="str">
        <f t="shared" si="281"/>
        <v/>
      </c>
      <c r="AZ294" s="34" t="str">
        <f t="shared" si="282"/>
        <v/>
      </c>
      <c r="BA294" s="34" t="str">
        <f t="shared" si="283"/>
        <v/>
      </c>
      <c r="BB294" s="34" t="str">
        <f t="shared" si="284"/>
        <v/>
      </c>
      <c r="BC294" s="34" t="str">
        <f t="shared" si="285"/>
        <v/>
      </c>
      <c r="BD294" s="34" t="str">
        <f t="shared" si="289"/>
        <v/>
      </c>
      <c r="BE294" s="34" t="str">
        <f t="shared" si="290"/>
        <v/>
      </c>
      <c r="BF294" s="34" t="str">
        <f t="shared" si="291"/>
        <v/>
      </c>
      <c r="BG294" s="34" t="str">
        <f t="shared" si="292"/>
        <v/>
      </c>
      <c r="BH294" s="34" t="str">
        <f t="shared" si="293"/>
        <v/>
      </c>
      <c r="BI294" s="34" t="str">
        <f t="shared" si="294"/>
        <v/>
      </c>
      <c r="BJ294" s="34" t="str">
        <f t="shared" si="295"/>
        <v/>
      </c>
      <c r="BK294" s="34" t="str">
        <f t="shared" si="296"/>
        <v/>
      </c>
      <c r="BL294" s="34" t="str">
        <f t="shared" si="297"/>
        <v/>
      </c>
      <c r="BM294" s="34" t="str">
        <f t="shared" si="298"/>
        <v/>
      </c>
      <c r="BN294" s="36" t="e">
        <f t="shared" si="287"/>
        <v>#DIV/0!</v>
      </c>
      <c r="BO294" s="36" t="e">
        <f t="shared" si="288"/>
        <v>#DIV/0!</v>
      </c>
      <c r="BP294" s="37" t="str">
        <f t="shared" si="256"/>
        <v/>
      </c>
      <c r="BQ294" s="37" t="str">
        <f t="shared" si="257"/>
        <v/>
      </c>
      <c r="BR294" s="37" t="str">
        <f t="shared" si="258"/>
        <v/>
      </c>
      <c r="BS294" s="37" t="str">
        <f t="shared" si="259"/>
        <v/>
      </c>
      <c r="BT294" s="37" t="str">
        <f t="shared" si="260"/>
        <v/>
      </c>
      <c r="BU294" s="37" t="str">
        <f t="shared" si="261"/>
        <v/>
      </c>
      <c r="BV294" s="37" t="str">
        <f t="shared" si="262"/>
        <v/>
      </c>
      <c r="BW294" s="37" t="str">
        <f t="shared" si="263"/>
        <v/>
      </c>
      <c r="BX294" s="37" t="str">
        <f t="shared" si="264"/>
        <v/>
      </c>
      <c r="BY294" s="37" t="str">
        <f t="shared" si="265"/>
        <v/>
      </c>
      <c r="BZ294" s="37" t="str">
        <f t="shared" si="266"/>
        <v/>
      </c>
      <c r="CA294" s="37" t="str">
        <f t="shared" si="267"/>
        <v/>
      </c>
      <c r="CB294" s="37" t="str">
        <f t="shared" si="268"/>
        <v/>
      </c>
      <c r="CC294" s="37" t="str">
        <f t="shared" si="269"/>
        <v/>
      </c>
      <c r="CD294" s="37" t="str">
        <f t="shared" si="270"/>
        <v/>
      </c>
      <c r="CE294" s="37" t="str">
        <f t="shared" si="271"/>
        <v/>
      </c>
      <c r="CF294" s="37" t="str">
        <f t="shared" si="272"/>
        <v/>
      </c>
      <c r="CG294" s="37" t="str">
        <f t="shared" si="273"/>
        <v/>
      </c>
      <c r="CH294" s="37" t="str">
        <f t="shared" si="274"/>
        <v/>
      </c>
      <c r="CI294" s="37" t="str">
        <f t="shared" si="275"/>
        <v/>
      </c>
    </row>
    <row r="295" spans="1:87">
      <c r="A295" s="16"/>
      <c r="B295" s="14" t="str">
        <f>'Gene Table'!D294</f>
        <v>NM_002562</v>
      </c>
      <c r="C295" s="14" t="s">
        <v>21</v>
      </c>
      <c r="D295" s="15" t="str">
        <f>IF(SUM('Test Sample Data'!D$3:D$98)&gt;10,IF(AND(ISNUMBER('Test Sample Data'!D294),'Test Sample Data'!D294&lt;$B$1,'Test Sample Data'!D294&gt;0),'Test Sample Data'!D294,$B$1),"")</f>
        <v/>
      </c>
      <c r="E295" s="15" t="str">
        <f>IF(SUM('Test Sample Data'!E$3:E$98)&gt;10,IF(AND(ISNUMBER('Test Sample Data'!E294),'Test Sample Data'!E294&lt;$B$1,'Test Sample Data'!E294&gt;0),'Test Sample Data'!E294,$B$1),"")</f>
        <v/>
      </c>
      <c r="F295" s="15" t="str">
        <f>IF(SUM('Test Sample Data'!F$3:F$98)&gt;10,IF(AND(ISNUMBER('Test Sample Data'!F294),'Test Sample Data'!F294&lt;$B$1,'Test Sample Data'!F294&gt;0),'Test Sample Data'!F294,$B$1),"")</f>
        <v/>
      </c>
      <c r="G295" s="15" t="str">
        <f>IF(SUM('Test Sample Data'!G$3:G$98)&gt;10,IF(AND(ISNUMBER('Test Sample Data'!G294),'Test Sample Data'!G294&lt;$B$1,'Test Sample Data'!G294&gt;0),'Test Sample Data'!G294,$B$1),"")</f>
        <v/>
      </c>
      <c r="H295" s="15" t="str">
        <f>IF(SUM('Test Sample Data'!H$3:H$98)&gt;10,IF(AND(ISNUMBER('Test Sample Data'!H294),'Test Sample Data'!H294&lt;$B$1,'Test Sample Data'!H294&gt;0),'Test Sample Data'!H294,$B$1),"")</f>
        <v/>
      </c>
      <c r="I295" s="15" t="str">
        <f>IF(SUM('Test Sample Data'!I$3:I$98)&gt;10,IF(AND(ISNUMBER('Test Sample Data'!I294),'Test Sample Data'!I294&lt;$B$1,'Test Sample Data'!I294&gt;0),'Test Sample Data'!I294,$B$1),"")</f>
        <v/>
      </c>
      <c r="J295" s="15" t="str">
        <f>IF(SUM('Test Sample Data'!J$3:J$98)&gt;10,IF(AND(ISNUMBER('Test Sample Data'!J294),'Test Sample Data'!J294&lt;$B$1,'Test Sample Data'!J294&gt;0),'Test Sample Data'!J294,$B$1),"")</f>
        <v/>
      </c>
      <c r="K295" s="15" t="str">
        <f>IF(SUM('Test Sample Data'!K$3:K$98)&gt;10,IF(AND(ISNUMBER('Test Sample Data'!K294),'Test Sample Data'!K294&lt;$B$1,'Test Sample Data'!K294&gt;0),'Test Sample Data'!K294,$B$1),"")</f>
        <v/>
      </c>
      <c r="L295" s="15" t="str">
        <f>IF(SUM('Test Sample Data'!L$3:L$98)&gt;10,IF(AND(ISNUMBER('Test Sample Data'!L294),'Test Sample Data'!L294&lt;$B$1,'Test Sample Data'!L294&gt;0),'Test Sample Data'!L294,$B$1),"")</f>
        <v/>
      </c>
      <c r="M295" s="15" t="str">
        <f>IF(SUM('Test Sample Data'!M$3:M$98)&gt;10,IF(AND(ISNUMBER('Test Sample Data'!M294),'Test Sample Data'!M294&lt;$B$1,'Test Sample Data'!M294&gt;0),'Test Sample Data'!M294,$B$1),"")</f>
        <v/>
      </c>
      <c r="N295" s="15" t="str">
        <f>'Gene Table'!D294</f>
        <v>NM_002562</v>
      </c>
      <c r="O295" s="14" t="s">
        <v>21</v>
      </c>
      <c r="P295" s="15" t="str">
        <f>IF(SUM('Control Sample Data'!D$3:D$98)&gt;10,IF(AND(ISNUMBER('Control Sample Data'!D294),'Control Sample Data'!D294&lt;$B$1,'Control Sample Data'!D294&gt;0),'Control Sample Data'!D294,$B$1),"")</f>
        <v/>
      </c>
      <c r="Q295" s="15" t="str">
        <f>IF(SUM('Control Sample Data'!E$3:E$98)&gt;10,IF(AND(ISNUMBER('Control Sample Data'!E294),'Control Sample Data'!E294&lt;$B$1,'Control Sample Data'!E294&gt;0),'Control Sample Data'!E294,$B$1),"")</f>
        <v/>
      </c>
      <c r="R295" s="15" t="str">
        <f>IF(SUM('Control Sample Data'!F$3:F$98)&gt;10,IF(AND(ISNUMBER('Control Sample Data'!F294),'Control Sample Data'!F294&lt;$B$1,'Control Sample Data'!F294&gt;0),'Control Sample Data'!F294,$B$1),"")</f>
        <v/>
      </c>
      <c r="S295" s="15" t="str">
        <f>IF(SUM('Control Sample Data'!G$3:G$98)&gt;10,IF(AND(ISNUMBER('Control Sample Data'!G294),'Control Sample Data'!G294&lt;$B$1,'Control Sample Data'!G294&gt;0),'Control Sample Data'!G294,$B$1),"")</f>
        <v/>
      </c>
      <c r="T295" s="15" t="str">
        <f>IF(SUM('Control Sample Data'!H$3:H$98)&gt;10,IF(AND(ISNUMBER('Control Sample Data'!H294),'Control Sample Data'!H294&lt;$B$1,'Control Sample Data'!H294&gt;0),'Control Sample Data'!H294,$B$1),"")</f>
        <v/>
      </c>
      <c r="U295" s="15" t="str">
        <f>IF(SUM('Control Sample Data'!I$3:I$98)&gt;10,IF(AND(ISNUMBER('Control Sample Data'!I294),'Control Sample Data'!I294&lt;$B$1,'Control Sample Data'!I294&gt;0),'Control Sample Data'!I294,$B$1),"")</f>
        <v/>
      </c>
      <c r="V295" s="15" t="str">
        <f>IF(SUM('Control Sample Data'!J$3:J$98)&gt;10,IF(AND(ISNUMBER('Control Sample Data'!J294),'Control Sample Data'!J294&lt;$B$1,'Control Sample Data'!J294&gt;0),'Control Sample Data'!J294,$B$1),"")</f>
        <v/>
      </c>
      <c r="W295" s="15" t="str">
        <f>IF(SUM('Control Sample Data'!K$3:K$98)&gt;10,IF(AND(ISNUMBER('Control Sample Data'!K294),'Control Sample Data'!K294&lt;$B$1,'Control Sample Data'!K294&gt;0),'Control Sample Data'!K294,$B$1),"")</f>
        <v/>
      </c>
      <c r="X295" s="15" t="str">
        <f>IF(SUM('Control Sample Data'!L$3:L$98)&gt;10,IF(AND(ISNUMBER('Control Sample Data'!L294),'Control Sample Data'!L294&lt;$B$1,'Control Sample Data'!L294&gt;0),'Control Sample Data'!L294,$B$1),"")</f>
        <v/>
      </c>
      <c r="Y295" s="15" t="str">
        <f>IF(SUM('Control Sample Data'!M$3:M$98)&gt;10,IF(AND(ISNUMBER('Control Sample Data'!M294),'Control Sample Data'!M294&lt;$B$1,'Control Sample Data'!M294&gt;0),'Control Sample Data'!M294,$B$1),"")</f>
        <v/>
      </c>
      <c r="Z295" s="36" t="str">
        <f>IF(ISERROR(VLOOKUP('Choose Housekeeping Genes'!$C6,Calculations!$C$292:$CB$387,2,0)),"",VLOOKUP('Choose Housekeeping Genes'!$C6,Calculations!$C$292:$M$387,2,0))</f>
        <v/>
      </c>
      <c r="AA295" s="36" t="str">
        <f>IF(ISERROR(VLOOKUP('Choose Housekeeping Genes'!$C6,Calculations!$C$292:$CB$387,3,0)),"",VLOOKUP('Choose Housekeeping Genes'!$C6,Calculations!$C$292:$M$387,3,0))</f>
        <v/>
      </c>
      <c r="AB295" s="36" t="str">
        <f>IF(ISERROR(VLOOKUP('Choose Housekeeping Genes'!$C6,Calculations!$C$292:$CB$387,4,0)),"",VLOOKUP('Choose Housekeeping Genes'!$C6,Calculations!$C$292:$M$387,4,0))</f>
        <v/>
      </c>
      <c r="AC295" s="36" t="str">
        <f>IF(ISERROR(VLOOKUP('Choose Housekeeping Genes'!$C6,Calculations!$C$292:$CB$387,5,0)),"",VLOOKUP('Choose Housekeeping Genes'!$C6,Calculations!$C$292:$M$387,5,0))</f>
        <v/>
      </c>
      <c r="AD295" s="36" t="str">
        <f>IF(ISERROR(VLOOKUP('Choose Housekeeping Genes'!$C6,Calculations!$C$292:$CB$387,6,0)),"",VLOOKUP('Choose Housekeeping Genes'!$C6,Calculations!$C$292:$M$387,6,0))</f>
        <v/>
      </c>
      <c r="AE295" s="36" t="str">
        <f>IF(ISERROR(VLOOKUP('Choose Housekeeping Genes'!$C6,Calculations!$C$292:$CB$387,7,0)),"",VLOOKUP('Choose Housekeeping Genes'!$C6,Calculations!$C$292:$M$387,7,0))</f>
        <v/>
      </c>
      <c r="AF295" s="36" t="str">
        <f>IF(ISERROR(VLOOKUP('Choose Housekeeping Genes'!$C6,Calculations!$C$292:$CB$387,8,0)),"",VLOOKUP('Choose Housekeeping Genes'!$C6,Calculations!$C$292:$M$387,8,0))</f>
        <v/>
      </c>
      <c r="AG295" s="36" t="str">
        <f>IF(ISERROR(VLOOKUP('Choose Housekeeping Genes'!$C6,Calculations!$C$292:$CB$387,9,0)),"",VLOOKUP('Choose Housekeeping Genes'!$C6,Calculations!$C$292:$M$387,9,0))</f>
        <v/>
      </c>
      <c r="AH295" s="36" t="str">
        <f>IF(ISERROR(VLOOKUP('Choose Housekeeping Genes'!$C6,Calculations!$C$292:$CB$387,10,0)),"",VLOOKUP('Choose Housekeeping Genes'!$C6,Calculations!$C$292:$M$387,10,0))</f>
        <v/>
      </c>
      <c r="AI295" s="36" t="str">
        <f>IF(ISERROR(VLOOKUP('Choose Housekeeping Genes'!$C6,Calculations!$C$292:$CB$387,11,0)),"",VLOOKUP('Choose Housekeeping Genes'!$C6,Calculations!$C$292:$M$387,11,0))</f>
        <v/>
      </c>
      <c r="AJ295" s="36" t="str">
        <f>IF(ISERROR(VLOOKUP('Choose Housekeeping Genes'!$C6,Calculations!$C$292:$AB$387,14,0)),"",VLOOKUP('Choose Housekeeping Genes'!$C6,Calculations!$C$292:$AB$387,14,0))</f>
        <v/>
      </c>
      <c r="AK295" s="36" t="str">
        <f>IF(ISERROR(VLOOKUP('Choose Housekeeping Genes'!$C6,Calculations!$C$292:$AB$387,15,0)),"",VLOOKUP('Choose Housekeeping Genes'!$C6,Calculations!$C$292:$AB$387,15,0))</f>
        <v/>
      </c>
      <c r="AL295" s="36" t="str">
        <f>IF(ISERROR(VLOOKUP('Choose Housekeeping Genes'!$C6,Calculations!$C$292:$AB$387,16,0)),"",VLOOKUP('Choose Housekeeping Genes'!$C6,Calculations!$C$292:$AB$387,16,0))</f>
        <v/>
      </c>
      <c r="AM295" s="36" t="str">
        <f>IF(ISERROR(VLOOKUP('Choose Housekeeping Genes'!$C6,Calculations!$C$292:$AB$387,17,0)),"",VLOOKUP('Choose Housekeeping Genes'!$C6,Calculations!$C$292:$AB$387,17,0))</f>
        <v/>
      </c>
      <c r="AN295" s="36" t="str">
        <f>IF(ISERROR(VLOOKUP('Choose Housekeeping Genes'!$C6,Calculations!$C$292:$AB$387,18,0)),"",VLOOKUP('Choose Housekeeping Genes'!$C6,Calculations!$C$292:$AB$387,18,0))</f>
        <v/>
      </c>
      <c r="AO295" s="36" t="str">
        <f>IF(ISERROR(VLOOKUP('Choose Housekeeping Genes'!$C6,Calculations!$C$292:$AB$387,19,0)),"",VLOOKUP('Choose Housekeeping Genes'!$C6,Calculations!$C$292:$AB$387,19,0))</f>
        <v/>
      </c>
      <c r="AP295" s="36" t="str">
        <f>IF(ISERROR(VLOOKUP('Choose Housekeeping Genes'!$C6,Calculations!$C$292:$AB$387,20,0)),"",VLOOKUP('Choose Housekeeping Genes'!$C6,Calculations!$C$292:$AB$387,20,0))</f>
        <v/>
      </c>
      <c r="AQ295" s="36" t="str">
        <f>IF(ISERROR(VLOOKUP('Choose Housekeeping Genes'!$C6,Calculations!$C$292:$AB$387,21,0)),"",VLOOKUP('Choose Housekeeping Genes'!$C6,Calculations!$C$292:$AB$387,21,0))</f>
        <v/>
      </c>
      <c r="AR295" s="36" t="str">
        <f>IF(ISERROR(VLOOKUP('Choose Housekeeping Genes'!$C6,Calculations!$C$292:$AB$387,22,0)),"",VLOOKUP('Choose Housekeeping Genes'!$C6,Calculations!$C$292:$AB$387,22,0))</f>
        <v/>
      </c>
      <c r="AS295" s="36" t="str">
        <f>IF(ISERROR(VLOOKUP('Choose Housekeeping Genes'!$C6,Calculations!$C$292:$AB$387,23,0)),"",VLOOKUP('Choose Housekeeping Genes'!$C6,Calculations!$C$292:$AB$387,23,0))</f>
        <v/>
      </c>
      <c r="AT295" s="34" t="str">
        <f t="shared" si="276"/>
        <v/>
      </c>
      <c r="AU295" s="34" t="str">
        <f t="shared" si="277"/>
        <v/>
      </c>
      <c r="AV295" s="34" t="str">
        <f t="shared" si="278"/>
        <v/>
      </c>
      <c r="AW295" s="34" t="str">
        <f t="shared" si="279"/>
        <v/>
      </c>
      <c r="AX295" s="34" t="str">
        <f t="shared" si="280"/>
        <v/>
      </c>
      <c r="AY295" s="34" t="str">
        <f t="shared" si="281"/>
        <v/>
      </c>
      <c r="AZ295" s="34" t="str">
        <f t="shared" si="282"/>
        <v/>
      </c>
      <c r="BA295" s="34" t="str">
        <f t="shared" si="283"/>
        <v/>
      </c>
      <c r="BB295" s="34" t="str">
        <f t="shared" si="284"/>
        <v/>
      </c>
      <c r="BC295" s="34" t="str">
        <f t="shared" si="285"/>
        <v/>
      </c>
      <c r="BD295" s="34" t="str">
        <f t="shared" si="289"/>
        <v/>
      </c>
      <c r="BE295" s="34" t="str">
        <f t="shared" si="290"/>
        <v/>
      </c>
      <c r="BF295" s="34" t="str">
        <f t="shared" si="291"/>
        <v/>
      </c>
      <c r="BG295" s="34" t="str">
        <f t="shared" si="292"/>
        <v/>
      </c>
      <c r="BH295" s="34" t="str">
        <f t="shared" si="293"/>
        <v/>
      </c>
      <c r="BI295" s="34" t="str">
        <f t="shared" si="294"/>
        <v/>
      </c>
      <c r="BJ295" s="34" t="str">
        <f t="shared" si="295"/>
        <v/>
      </c>
      <c r="BK295" s="34" t="str">
        <f t="shared" si="296"/>
        <v/>
      </c>
      <c r="BL295" s="34" t="str">
        <f t="shared" si="297"/>
        <v/>
      </c>
      <c r="BM295" s="34" t="str">
        <f t="shared" si="298"/>
        <v/>
      </c>
      <c r="BN295" s="36" t="e">
        <f t="shared" si="287"/>
        <v>#DIV/0!</v>
      </c>
      <c r="BO295" s="36" t="e">
        <f t="shared" si="288"/>
        <v>#DIV/0!</v>
      </c>
      <c r="BP295" s="37" t="str">
        <f t="shared" si="256"/>
        <v/>
      </c>
      <c r="BQ295" s="37" t="str">
        <f t="shared" si="257"/>
        <v/>
      </c>
      <c r="BR295" s="37" t="str">
        <f t="shared" si="258"/>
        <v/>
      </c>
      <c r="BS295" s="37" t="str">
        <f t="shared" si="259"/>
        <v/>
      </c>
      <c r="BT295" s="37" t="str">
        <f t="shared" si="260"/>
        <v/>
      </c>
      <c r="BU295" s="37" t="str">
        <f t="shared" si="261"/>
        <v/>
      </c>
      <c r="BV295" s="37" t="str">
        <f t="shared" si="262"/>
        <v/>
      </c>
      <c r="BW295" s="37" t="str">
        <f t="shared" si="263"/>
        <v/>
      </c>
      <c r="BX295" s="37" t="str">
        <f t="shared" si="264"/>
        <v/>
      </c>
      <c r="BY295" s="37" t="str">
        <f t="shared" si="265"/>
        <v/>
      </c>
      <c r="BZ295" s="37" t="str">
        <f t="shared" si="266"/>
        <v/>
      </c>
      <c r="CA295" s="37" t="str">
        <f t="shared" si="267"/>
        <v/>
      </c>
      <c r="CB295" s="37" t="str">
        <f t="shared" si="268"/>
        <v/>
      </c>
      <c r="CC295" s="37" t="str">
        <f t="shared" si="269"/>
        <v/>
      </c>
      <c r="CD295" s="37" t="str">
        <f t="shared" si="270"/>
        <v/>
      </c>
      <c r="CE295" s="37" t="str">
        <f t="shared" si="271"/>
        <v/>
      </c>
      <c r="CF295" s="37" t="str">
        <f t="shared" si="272"/>
        <v/>
      </c>
      <c r="CG295" s="37" t="str">
        <f t="shared" si="273"/>
        <v/>
      </c>
      <c r="CH295" s="37" t="str">
        <f t="shared" si="274"/>
        <v/>
      </c>
      <c r="CI295" s="37" t="str">
        <f t="shared" si="275"/>
        <v/>
      </c>
    </row>
    <row r="296" spans="1:87">
      <c r="A296" s="16"/>
      <c r="B296" s="14" t="str">
        <f>'Gene Table'!D295</f>
        <v>NM_001008505</v>
      </c>
      <c r="C296" s="14" t="s">
        <v>25</v>
      </c>
      <c r="D296" s="15" t="str">
        <f>IF(SUM('Test Sample Data'!D$3:D$98)&gt;10,IF(AND(ISNUMBER('Test Sample Data'!D295),'Test Sample Data'!D295&lt;$B$1,'Test Sample Data'!D295&gt;0),'Test Sample Data'!D295,$B$1),"")</f>
        <v/>
      </c>
      <c r="E296" s="15" t="str">
        <f>IF(SUM('Test Sample Data'!E$3:E$98)&gt;10,IF(AND(ISNUMBER('Test Sample Data'!E295),'Test Sample Data'!E295&lt;$B$1,'Test Sample Data'!E295&gt;0),'Test Sample Data'!E295,$B$1),"")</f>
        <v/>
      </c>
      <c r="F296" s="15" t="str">
        <f>IF(SUM('Test Sample Data'!F$3:F$98)&gt;10,IF(AND(ISNUMBER('Test Sample Data'!F295),'Test Sample Data'!F295&lt;$B$1,'Test Sample Data'!F295&gt;0),'Test Sample Data'!F295,$B$1),"")</f>
        <v/>
      </c>
      <c r="G296" s="15" t="str">
        <f>IF(SUM('Test Sample Data'!G$3:G$98)&gt;10,IF(AND(ISNUMBER('Test Sample Data'!G295),'Test Sample Data'!G295&lt;$B$1,'Test Sample Data'!G295&gt;0),'Test Sample Data'!G295,$B$1),"")</f>
        <v/>
      </c>
      <c r="H296" s="15" t="str">
        <f>IF(SUM('Test Sample Data'!H$3:H$98)&gt;10,IF(AND(ISNUMBER('Test Sample Data'!H295),'Test Sample Data'!H295&lt;$B$1,'Test Sample Data'!H295&gt;0),'Test Sample Data'!H295,$B$1),"")</f>
        <v/>
      </c>
      <c r="I296" s="15" t="str">
        <f>IF(SUM('Test Sample Data'!I$3:I$98)&gt;10,IF(AND(ISNUMBER('Test Sample Data'!I295),'Test Sample Data'!I295&lt;$B$1,'Test Sample Data'!I295&gt;0),'Test Sample Data'!I295,$B$1),"")</f>
        <v/>
      </c>
      <c r="J296" s="15" t="str">
        <f>IF(SUM('Test Sample Data'!J$3:J$98)&gt;10,IF(AND(ISNUMBER('Test Sample Data'!J295),'Test Sample Data'!J295&lt;$B$1,'Test Sample Data'!J295&gt;0),'Test Sample Data'!J295,$B$1),"")</f>
        <v/>
      </c>
      <c r="K296" s="15" t="str">
        <f>IF(SUM('Test Sample Data'!K$3:K$98)&gt;10,IF(AND(ISNUMBER('Test Sample Data'!K295),'Test Sample Data'!K295&lt;$B$1,'Test Sample Data'!K295&gt;0),'Test Sample Data'!K295,$B$1),"")</f>
        <v/>
      </c>
      <c r="L296" s="15" t="str">
        <f>IF(SUM('Test Sample Data'!L$3:L$98)&gt;10,IF(AND(ISNUMBER('Test Sample Data'!L295),'Test Sample Data'!L295&lt;$B$1,'Test Sample Data'!L295&gt;0),'Test Sample Data'!L295,$B$1),"")</f>
        <v/>
      </c>
      <c r="M296" s="15" t="str">
        <f>IF(SUM('Test Sample Data'!M$3:M$98)&gt;10,IF(AND(ISNUMBER('Test Sample Data'!M295),'Test Sample Data'!M295&lt;$B$1,'Test Sample Data'!M295&gt;0),'Test Sample Data'!M295,$B$1),"")</f>
        <v/>
      </c>
      <c r="N296" s="15" t="str">
        <f>'Gene Table'!D295</f>
        <v>NM_001008505</v>
      </c>
      <c r="O296" s="14" t="s">
        <v>25</v>
      </c>
      <c r="P296" s="15" t="str">
        <f>IF(SUM('Control Sample Data'!D$3:D$98)&gt;10,IF(AND(ISNUMBER('Control Sample Data'!D295),'Control Sample Data'!D295&lt;$B$1,'Control Sample Data'!D295&gt;0),'Control Sample Data'!D295,$B$1),"")</f>
        <v/>
      </c>
      <c r="Q296" s="15" t="str">
        <f>IF(SUM('Control Sample Data'!E$3:E$98)&gt;10,IF(AND(ISNUMBER('Control Sample Data'!E295),'Control Sample Data'!E295&lt;$B$1,'Control Sample Data'!E295&gt;0),'Control Sample Data'!E295,$B$1),"")</f>
        <v/>
      </c>
      <c r="R296" s="15" t="str">
        <f>IF(SUM('Control Sample Data'!F$3:F$98)&gt;10,IF(AND(ISNUMBER('Control Sample Data'!F295),'Control Sample Data'!F295&lt;$B$1,'Control Sample Data'!F295&gt;0),'Control Sample Data'!F295,$B$1),"")</f>
        <v/>
      </c>
      <c r="S296" s="15" t="str">
        <f>IF(SUM('Control Sample Data'!G$3:G$98)&gt;10,IF(AND(ISNUMBER('Control Sample Data'!G295),'Control Sample Data'!G295&lt;$B$1,'Control Sample Data'!G295&gt;0),'Control Sample Data'!G295,$B$1),"")</f>
        <v/>
      </c>
      <c r="T296" s="15" t="str">
        <f>IF(SUM('Control Sample Data'!H$3:H$98)&gt;10,IF(AND(ISNUMBER('Control Sample Data'!H295),'Control Sample Data'!H295&lt;$B$1,'Control Sample Data'!H295&gt;0),'Control Sample Data'!H295,$B$1),"")</f>
        <v/>
      </c>
      <c r="U296" s="15" t="str">
        <f>IF(SUM('Control Sample Data'!I$3:I$98)&gt;10,IF(AND(ISNUMBER('Control Sample Data'!I295),'Control Sample Data'!I295&lt;$B$1,'Control Sample Data'!I295&gt;0),'Control Sample Data'!I295,$B$1),"")</f>
        <v/>
      </c>
      <c r="V296" s="15" t="str">
        <f>IF(SUM('Control Sample Data'!J$3:J$98)&gt;10,IF(AND(ISNUMBER('Control Sample Data'!J295),'Control Sample Data'!J295&lt;$B$1,'Control Sample Data'!J295&gt;0),'Control Sample Data'!J295,$B$1),"")</f>
        <v/>
      </c>
      <c r="W296" s="15" t="str">
        <f>IF(SUM('Control Sample Data'!K$3:K$98)&gt;10,IF(AND(ISNUMBER('Control Sample Data'!K295),'Control Sample Data'!K295&lt;$B$1,'Control Sample Data'!K295&gt;0),'Control Sample Data'!K295,$B$1),"")</f>
        <v/>
      </c>
      <c r="X296" s="15" t="str">
        <f>IF(SUM('Control Sample Data'!L$3:L$98)&gt;10,IF(AND(ISNUMBER('Control Sample Data'!L295),'Control Sample Data'!L295&lt;$B$1,'Control Sample Data'!L295&gt;0),'Control Sample Data'!L295,$B$1),"")</f>
        <v/>
      </c>
      <c r="Y296" s="15" t="str">
        <f>IF(SUM('Control Sample Data'!M$3:M$98)&gt;10,IF(AND(ISNUMBER('Control Sample Data'!M295),'Control Sample Data'!M295&lt;$B$1,'Control Sample Data'!M295&gt;0),'Control Sample Data'!M295,$B$1),"")</f>
        <v/>
      </c>
      <c r="Z296" s="36" t="str">
        <f>IF(ISERROR(VLOOKUP('Choose Housekeeping Genes'!$C7,Calculations!$C$292:$CB$387,2,0)),"",VLOOKUP('Choose Housekeeping Genes'!$C7,Calculations!$C$292:$M$387,2,0))</f>
        <v/>
      </c>
      <c r="AA296" s="36" t="str">
        <f>IF(ISERROR(VLOOKUP('Choose Housekeeping Genes'!$C7,Calculations!$C$292:$CB$387,3,0)),"",VLOOKUP('Choose Housekeeping Genes'!$C7,Calculations!$C$292:$M$387,3,0))</f>
        <v/>
      </c>
      <c r="AB296" s="36" t="str">
        <f>IF(ISERROR(VLOOKUP('Choose Housekeeping Genes'!$C7,Calculations!$C$292:$CB$387,4,0)),"",VLOOKUP('Choose Housekeeping Genes'!$C7,Calculations!$C$292:$M$387,4,0))</f>
        <v/>
      </c>
      <c r="AC296" s="36" t="str">
        <f>IF(ISERROR(VLOOKUP('Choose Housekeeping Genes'!$C7,Calculations!$C$292:$CB$387,5,0)),"",VLOOKUP('Choose Housekeeping Genes'!$C7,Calculations!$C$292:$M$387,5,0))</f>
        <v/>
      </c>
      <c r="AD296" s="36" t="str">
        <f>IF(ISERROR(VLOOKUP('Choose Housekeeping Genes'!$C7,Calculations!$C$292:$CB$387,6,0)),"",VLOOKUP('Choose Housekeeping Genes'!$C7,Calculations!$C$292:$M$387,6,0))</f>
        <v/>
      </c>
      <c r="AE296" s="36" t="str">
        <f>IF(ISERROR(VLOOKUP('Choose Housekeeping Genes'!$C7,Calculations!$C$292:$CB$387,7,0)),"",VLOOKUP('Choose Housekeeping Genes'!$C7,Calculations!$C$292:$M$387,7,0))</f>
        <v/>
      </c>
      <c r="AF296" s="36" t="str">
        <f>IF(ISERROR(VLOOKUP('Choose Housekeeping Genes'!$C7,Calculations!$C$292:$CB$387,8,0)),"",VLOOKUP('Choose Housekeeping Genes'!$C7,Calculations!$C$292:$M$387,8,0))</f>
        <v/>
      </c>
      <c r="AG296" s="36" t="str">
        <f>IF(ISERROR(VLOOKUP('Choose Housekeeping Genes'!$C7,Calculations!$C$292:$CB$387,9,0)),"",VLOOKUP('Choose Housekeeping Genes'!$C7,Calculations!$C$292:$M$387,9,0))</f>
        <v/>
      </c>
      <c r="AH296" s="36" t="str">
        <f>IF(ISERROR(VLOOKUP('Choose Housekeeping Genes'!$C7,Calculations!$C$292:$CB$387,10,0)),"",VLOOKUP('Choose Housekeeping Genes'!$C7,Calculations!$C$292:$M$387,10,0))</f>
        <v/>
      </c>
      <c r="AI296" s="36" t="str">
        <f>IF(ISERROR(VLOOKUP('Choose Housekeeping Genes'!$C7,Calculations!$C$292:$CB$387,11,0)),"",VLOOKUP('Choose Housekeeping Genes'!$C7,Calculations!$C$292:$M$387,11,0))</f>
        <v/>
      </c>
      <c r="AJ296" s="36" t="str">
        <f>IF(ISERROR(VLOOKUP('Choose Housekeeping Genes'!$C7,Calculations!$C$292:$AB$387,14,0)),"",VLOOKUP('Choose Housekeeping Genes'!$C7,Calculations!$C$292:$AB$387,14,0))</f>
        <v/>
      </c>
      <c r="AK296" s="36" t="str">
        <f>IF(ISERROR(VLOOKUP('Choose Housekeeping Genes'!$C7,Calculations!$C$292:$AB$387,15,0)),"",VLOOKUP('Choose Housekeeping Genes'!$C7,Calculations!$C$292:$AB$387,15,0))</f>
        <v/>
      </c>
      <c r="AL296" s="36" t="str">
        <f>IF(ISERROR(VLOOKUP('Choose Housekeeping Genes'!$C7,Calculations!$C$292:$AB$387,16,0)),"",VLOOKUP('Choose Housekeeping Genes'!$C7,Calculations!$C$292:$AB$387,16,0))</f>
        <v/>
      </c>
      <c r="AM296" s="36" t="str">
        <f>IF(ISERROR(VLOOKUP('Choose Housekeeping Genes'!$C7,Calculations!$C$292:$AB$387,17,0)),"",VLOOKUP('Choose Housekeeping Genes'!$C7,Calculations!$C$292:$AB$387,17,0))</f>
        <v/>
      </c>
      <c r="AN296" s="36" t="str">
        <f>IF(ISERROR(VLOOKUP('Choose Housekeeping Genes'!$C7,Calculations!$C$292:$AB$387,18,0)),"",VLOOKUP('Choose Housekeeping Genes'!$C7,Calculations!$C$292:$AB$387,18,0))</f>
        <v/>
      </c>
      <c r="AO296" s="36" t="str">
        <f>IF(ISERROR(VLOOKUP('Choose Housekeeping Genes'!$C7,Calculations!$C$292:$AB$387,19,0)),"",VLOOKUP('Choose Housekeeping Genes'!$C7,Calculations!$C$292:$AB$387,19,0))</f>
        <v/>
      </c>
      <c r="AP296" s="36" t="str">
        <f>IF(ISERROR(VLOOKUP('Choose Housekeeping Genes'!$C7,Calculations!$C$292:$AB$387,20,0)),"",VLOOKUP('Choose Housekeeping Genes'!$C7,Calculations!$C$292:$AB$387,20,0))</f>
        <v/>
      </c>
      <c r="AQ296" s="36" t="str">
        <f>IF(ISERROR(VLOOKUP('Choose Housekeeping Genes'!$C7,Calculations!$C$292:$AB$387,21,0)),"",VLOOKUP('Choose Housekeeping Genes'!$C7,Calculations!$C$292:$AB$387,21,0))</f>
        <v/>
      </c>
      <c r="AR296" s="36" t="str">
        <f>IF(ISERROR(VLOOKUP('Choose Housekeeping Genes'!$C7,Calculations!$C$292:$AB$387,22,0)),"",VLOOKUP('Choose Housekeeping Genes'!$C7,Calculations!$C$292:$AB$387,22,0))</f>
        <v/>
      </c>
      <c r="AS296" s="36" t="str">
        <f>IF(ISERROR(VLOOKUP('Choose Housekeeping Genes'!$C7,Calculations!$C$292:$AB$387,23,0)),"",VLOOKUP('Choose Housekeeping Genes'!$C7,Calculations!$C$292:$AB$387,23,0))</f>
        <v/>
      </c>
      <c r="AT296" s="34" t="str">
        <f t="shared" si="276"/>
        <v/>
      </c>
      <c r="AU296" s="34" t="str">
        <f t="shared" si="277"/>
        <v/>
      </c>
      <c r="AV296" s="34" t="str">
        <f t="shared" si="278"/>
        <v/>
      </c>
      <c r="AW296" s="34" t="str">
        <f t="shared" si="279"/>
        <v/>
      </c>
      <c r="AX296" s="34" t="str">
        <f t="shared" si="280"/>
        <v/>
      </c>
      <c r="AY296" s="34" t="str">
        <f t="shared" si="281"/>
        <v/>
      </c>
      <c r="AZ296" s="34" t="str">
        <f t="shared" si="282"/>
        <v/>
      </c>
      <c r="BA296" s="34" t="str">
        <f t="shared" si="283"/>
        <v/>
      </c>
      <c r="BB296" s="34" t="str">
        <f t="shared" si="284"/>
        <v/>
      </c>
      <c r="BC296" s="34" t="str">
        <f t="shared" si="285"/>
        <v/>
      </c>
      <c r="BD296" s="34" t="str">
        <f t="shared" si="289"/>
        <v/>
      </c>
      <c r="BE296" s="34" t="str">
        <f t="shared" si="290"/>
        <v/>
      </c>
      <c r="BF296" s="34" t="str">
        <f t="shared" si="291"/>
        <v/>
      </c>
      <c r="BG296" s="34" t="str">
        <f t="shared" si="292"/>
        <v/>
      </c>
      <c r="BH296" s="34" t="str">
        <f t="shared" si="293"/>
        <v/>
      </c>
      <c r="BI296" s="34" t="str">
        <f t="shared" si="294"/>
        <v/>
      </c>
      <c r="BJ296" s="34" t="str">
        <f t="shared" si="295"/>
        <v/>
      </c>
      <c r="BK296" s="34" t="str">
        <f t="shared" si="296"/>
        <v/>
      </c>
      <c r="BL296" s="34" t="str">
        <f t="shared" si="297"/>
        <v/>
      </c>
      <c r="BM296" s="34" t="str">
        <f t="shared" si="298"/>
        <v/>
      </c>
      <c r="BN296" s="36" t="e">
        <f t="shared" si="287"/>
        <v>#DIV/0!</v>
      </c>
      <c r="BO296" s="36" t="e">
        <f t="shared" si="288"/>
        <v>#DIV/0!</v>
      </c>
      <c r="BP296" s="37" t="str">
        <f t="shared" si="256"/>
        <v/>
      </c>
      <c r="BQ296" s="37" t="str">
        <f t="shared" si="257"/>
        <v/>
      </c>
      <c r="BR296" s="37" t="str">
        <f t="shared" si="258"/>
        <v/>
      </c>
      <c r="BS296" s="37" t="str">
        <f t="shared" si="259"/>
        <v/>
      </c>
      <c r="BT296" s="37" t="str">
        <f t="shared" si="260"/>
        <v/>
      </c>
      <c r="BU296" s="37" t="str">
        <f t="shared" si="261"/>
        <v/>
      </c>
      <c r="BV296" s="37" t="str">
        <f t="shared" si="262"/>
        <v/>
      </c>
      <c r="BW296" s="37" t="str">
        <f t="shared" si="263"/>
        <v/>
      </c>
      <c r="BX296" s="37" t="str">
        <f t="shared" si="264"/>
        <v/>
      </c>
      <c r="BY296" s="37" t="str">
        <f t="shared" si="265"/>
        <v/>
      </c>
      <c r="BZ296" s="37" t="str">
        <f t="shared" si="266"/>
        <v/>
      </c>
      <c r="CA296" s="37" t="str">
        <f t="shared" si="267"/>
        <v/>
      </c>
      <c r="CB296" s="37" t="str">
        <f t="shared" si="268"/>
        <v/>
      </c>
      <c r="CC296" s="37" t="str">
        <f t="shared" si="269"/>
        <v/>
      </c>
      <c r="CD296" s="37" t="str">
        <f t="shared" si="270"/>
        <v/>
      </c>
      <c r="CE296" s="37" t="str">
        <f t="shared" si="271"/>
        <v/>
      </c>
      <c r="CF296" s="37" t="str">
        <f t="shared" si="272"/>
        <v/>
      </c>
      <c r="CG296" s="37" t="str">
        <f t="shared" si="273"/>
        <v/>
      </c>
      <c r="CH296" s="37" t="str">
        <f t="shared" si="274"/>
        <v/>
      </c>
      <c r="CI296" s="37" t="str">
        <f t="shared" si="275"/>
        <v/>
      </c>
    </row>
    <row r="297" spans="1:87">
      <c r="A297" s="16"/>
      <c r="B297" s="14" t="str">
        <f>'Gene Table'!D296</f>
        <v>NM_000275</v>
      </c>
      <c r="C297" s="14" t="s">
        <v>29</v>
      </c>
      <c r="D297" s="15" t="str">
        <f>IF(SUM('Test Sample Data'!D$3:D$98)&gt;10,IF(AND(ISNUMBER('Test Sample Data'!D296),'Test Sample Data'!D296&lt;$B$1,'Test Sample Data'!D296&gt;0),'Test Sample Data'!D296,$B$1),"")</f>
        <v/>
      </c>
      <c r="E297" s="15" t="str">
        <f>IF(SUM('Test Sample Data'!E$3:E$98)&gt;10,IF(AND(ISNUMBER('Test Sample Data'!E296),'Test Sample Data'!E296&lt;$B$1,'Test Sample Data'!E296&gt;0),'Test Sample Data'!E296,$B$1),"")</f>
        <v/>
      </c>
      <c r="F297" s="15" t="str">
        <f>IF(SUM('Test Sample Data'!F$3:F$98)&gt;10,IF(AND(ISNUMBER('Test Sample Data'!F296),'Test Sample Data'!F296&lt;$B$1,'Test Sample Data'!F296&gt;0),'Test Sample Data'!F296,$B$1),"")</f>
        <v/>
      </c>
      <c r="G297" s="15" t="str">
        <f>IF(SUM('Test Sample Data'!G$3:G$98)&gt;10,IF(AND(ISNUMBER('Test Sample Data'!G296),'Test Sample Data'!G296&lt;$B$1,'Test Sample Data'!G296&gt;0),'Test Sample Data'!G296,$B$1),"")</f>
        <v/>
      </c>
      <c r="H297" s="15" t="str">
        <f>IF(SUM('Test Sample Data'!H$3:H$98)&gt;10,IF(AND(ISNUMBER('Test Sample Data'!H296),'Test Sample Data'!H296&lt;$B$1,'Test Sample Data'!H296&gt;0),'Test Sample Data'!H296,$B$1),"")</f>
        <v/>
      </c>
      <c r="I297" s="15" t="str">
        <f>IF(SUM('Test Sample Data'!I$3:I$98)&gt;10,IF(AND(ISNUMBER('Test Sample Data'!I296),'Test Sample Data'!I296&lt;$B$1,'Test Sample Data'!I296&gt;0),'Test Sample Data'!I296,$B$1),"")</f>
        <v/>
      </c>
      <c r="J297" s="15" t="str">
        <f>IF(SUM('Test Sample Data'!J$3:J$98)&gt;10,IF(AND(ISNUMBER('Test Sample Data'!J296),'Test Sample Data'!J296&lt;$B$1,'Test Sample Data'!J296&gt;0),'Test Sample Data'!J296,$B$1),"")</f>
        <v/>
      </c>
      <c r="K297" s="15" t="str">
        <f>IF(SUM('Test Sample Data'!K$3:K$98)&gt;10,IF(AND(ISNUMBER('Test Sample Data'!K296),'Test Sample Data'!K296&lt;$B$1,'Test Sample Data'!K296&gt;0),'Test Sample Data'!K296,$B$1),"")</f>
        <v/>
      </c>
      <c r="L297" s="15" t="str">
        <f>IF(SUM('Test Sample Data'!L$3:L$98)&gt;10,IF(AND(ISNUMBER('Test Sample Data'!L296),'Test Sample Data'!L296&lt;$B$1,'Test Sample Data'!L296&gt;0),'Test Sample Data'!L296,$B$1),"")</f>
        <v/>
      </c>
      <c r="M297" s="15" t="str">
        <f>IF(SUM('Test Sample Data'!M$3:M$98)&gt;10,IF(AND(ISNUMBER('Test Sample Data'!M296),'Test Sample Data'!M296&lt;$B$1,'Test Sample Data'!M296&gt;0),'Test Sample Data'!M296,$B$1),"")</f>
        <v/>
      </c>
      <c r="N297" s="15" t="str">
        <f>'Gene Table'!D296</f>
        <v>NM_000275</v>
      </c>
      <c r="O297" s="14" t="s">
        <v>29</v>
      </c>
      <c r="P297" s="15" t="str">
        <f>IF(SUM('Control Sample Data'!D$3:D$98)&gt;10,IF(AND(ISNUMBER('Control Sample Data'!D296),'Control Sample Data'!D296&lt;$B$1,'Control Sample Data'!D296&gt;0),'Control Sample Data'!D296,$B$1),"")</f>
        <v/>
      </c>
      <c r="Q297" s="15" t="str">
        <f>IF(SUM('Control Sample Data'!E$3:E$98)&gt;10,IF(AND(ISNUMBER('Control Sample Data'!E296),'Control Sample Data'!E296&lt;$B$1,'Control Sample Data'!E296&gt;0),'Control Sample Data'!E296,$B$1),"")</f>
        <v/>
      </c>
      <c r="R297" s="15" t="str">
        <f>IF(SUM('Control Sample Data'!F$3:F$98)&gt;10,IF(AND(ISNUMBER('Control Sample Data'!F296),'Control Sample Data'!F296&lt;$B$1,'Control Sample Data'!F296&gt;0),'Control Sample Data'!F296,$B$1),"")</f>
        <v/>
      </c>
      <c r="S297" s="15" t="str">
        <f>IF(SUM('Control Sample Data'!G$3:G$98)&gt;10,IF(AND(ISNUMBER('Control Sample Data'!G296),'Control Sample Data'!G296&lt;$B$1,'Control Sample Data'!G296&gt;0),'Control Sample Data'!G296,$B$1),"")</f>
        <v/>
      </c>
      <c r="T297" s="15" t="str">
        <f>IF(SUM('Control Sample Data'!H$3:H$98)&gt;10,IF(AND(ISNUMBER('Control Sample Data'!H296),'Control Sample Data'!H296&lt;$B$1,'Control Sample Data'!H296&gt;0),'Control Sample Data'!H296,$B$1),"")</f>
        <v/>
      </c>
      <c r="U297" s="15" t="str">
        <f>IF(SUM('Control Sample Data'!I$3:I$98)&gt;10,IF(AND(ISNUMBER('Control Sample Data'!I296),'Control Sample Data'!I296&lt;$B$1,'Control Sample Data'!I296&gt;0),'Control Sample Data'!I296,$B$1),"")</f>
        <v/>
      </c>
      <c r="V297" s="15" t="str">
        <f>IF(SUM('Control Sample Data'!J$3:J$98)&gt;10,IF(AND(ISNUMBER('Control Sample Data'!J296),'Control Sample Data'!J296&lt;$B$1,'Control Sample Data'!J296&gt;0),'Control Sample Data'!J296,$B$1),"")</f>
        <v/>
      </c>
      <c r="W297" s="15" t="str">
        <f>IF(SUM('Control Sample Data'!K$3:K$98)&gt;10,IF(AND(ISNUMBER('Control Sample Data'!K296),'Control Sample Data'!K296&lt;$B$1,'Control Sample Data'!K296&gt;0),'Control Sample Data'!K296,$B$1),"")</f>
        <v/>
      </c>
      <c r="X297" s="15" t="str">
        <f>IF(SUM('Control Sample Data'!L$3:L$98)&gt;10,IF(AND(ISNUMBER('Control Sample Data'!L296),'Control Sample Data'!L296&lt;$B$1,'Control Sample Data'!L296&gt;0),'Control Sample Data'!L296,$B$1),"")</f>
        <v/>
      </c>
      <c r="Y297" s="15" t="str">
        <f>IF(SUM('Control Sample Data'!M$3:M$98)&gt;10,IF(AND(ISNUMBER('Control Sample Data'!M296),'Control Sample Data'!M296&lt;$B$1,'Control Sample Data'!M296&gt;0),'Control Sample Data'!M296,$B$1),"")</f>
        <v/>
      </c>
      <c r="Z297" s="36" t="str">
        <f>IF(ISERROR(VLOOKUP('Choose Housekeeping Genes'!$C8,Calculations!$C$292:$CB$387,2,0)),"",VLOOKUP('Choose Housekeeping Genes'!$C8,Calculations!$C$292:$M$387,2,0))</f>
        <v/>
      </c>
      <c r="AA297" s="36" t="str">
        <f>IF(ISERROR(VLOOKUP('Choose Housekeeping Genes'!$C8,Calculations!$C$292:$CB$387,3,0)),"",VLOOKUP('Choose Housekeeping Genes'!$C8,Calculations!$C$292:$M$387,3,0))</f>
        <v/>
      </c>
      <c r="AB297" s="36" t="str">
        <f>IF(ISERROR(VLOOKUP('Choose Housekeeping Genes'!$C8,Calculations!$C$292:$CB$387,4,0)),"",VLOOKUP('Choose Housekeeping Genes'!$C8,Calculations!$C$292:$M$387,4,0))</f>
        <v/>
      </c>
      <c r="AC297" s="36" t="str">
        <f>IF(ISERROR(VLOOKUP('Choose Housekeeping Genes'!$C8,Calculations!$C$292:$CB$387,5,0)),"",VLOOKUP('Choose Housekeeping Genes'!$C8,Calculations!$C$292:$M$387,5,0))</f>
        <v/>
      </c>
      <c r="AD297" s="36" t="str">
        <f>IF(ISERROR(VLOOKUP('Choose Housekeeping Genes'!$C8,Calculations!$C$292:$CB$387,6,0)),"",VLOOKUP('Choose Housekeeping Genes'!$C8,Calculations!$C$292:$M$387,6,0))</f>
        <v/>
      </c>
      <c r="AE297" s="36" t="str">
        <f>IF(ISERROR(VLOOKUP('Choose Housekeeping Genes'!$C8,Calculations!$C$292:$CB$387,7,0)),"",VLOOKUP('Choose Housekeeping Genes'!$C8,Calculations!$C$292:$M$387,7,0))</f>
        <v/>
      </c>
      <c r="AF297" s="36" t="str">
        <f>IF(ISERROR(VLOOKUP('Choose Housekeeping Genes'!$C8,Calculations!$C$292:$CB$387,8,0)),"",VLOOKUP('Choose Housekeeping Genes'!$C8,Calculations!$C$292:$M$387,8,0))</f>
        <v/>
      </c>
      <c r="AG297" s="36" t="str">
        <f>IF(ISERROR(VLOOKUP('Choose Housekeeping Genes'!$C8,Calculations!$C$292:$CB$387,9,0)),"",VLOOKUP('Choose Housekeeping Genes'!$C8,Calculations!$C$292:$M$387,9,0))</f>
        <v/>
      </c>
      <c r="AH297" s="36" t="str">
        <f>IF(ISERROR(VLOOKUP('Choose Housekeeping Genes'!$C8,Calculations!$C$292:$CB$387,10,0)),"",VLOOKUP('Choose Housekeeping Genes'!$C8,Calculations!$C$292:$M$387,10,0))</f>
        <v/>
      </c>
      <c r="AI297" s="36" t="str">
        <f>IF(ISERROR(VLOOKUP('Choose Housekeeping Genes'!$C8,Calculations!$C$292:$CB$387,11,0)),"",VLOOKUP('Choose Housekeeping Genes'!$C8,Calculations!$C$292:$M$387,11,0))</f>
        <v/>
      </c>
      <c r="AJ297" s="36" t="str">
        <f>IF(ISERROR(VLOOKUP('Choose Housekeeping Genes'!$C8,Calculations!$C$292:$AB$387,14,0)),"",VLOOKUP('Choose Housekeeping Genes'!$C8,Calculations!$C$292:$AB$387,14,0))</f>
        <v/>
      </c>
      <c r="AK297" s="36" t="str">
        <f>IF(ISERROR(VLOOKUP('Choose Housekeeping Genes'!$C8,Calculations!$C$292:$AB$387,15,0)),"",VLOOKUP('Choose Housekeeping Genes'!$C8,Calculations!$C$292:$AB$387,15,0))</f>
        <v/>
      </c>
      <c r="AL297" s="36" t="str">
        <f>IF(ISERROR(VLOOKUP('Choose Housekeeping Genes'!$C8,Calculations!$C$292:$AB$387,16,0)),"",VLOOKUP('Choose Housekeeping Genes'!$C8,Calculations!$C$292:$AB$387,16,0))</f>
        <v/>
      </c>
      <c r="AM297" s="36" t="str">
        <f>IF(ISERROR(VLOOKUP('Choose Housekeeping Genes'!$C8,Calculations!$C$292:$AB$387,17,0)),"",VLOOKUP('Choose Housekeeping Genes'!$C8,Calculations!$C$292:$AB$387,17,0))</f>
        <v/>
      </c>
      <c r="AN297" s="36" t="str">
        <f>IF(ISERROR(VLOOKUP('Choose Housekeeping Genes'!$C8,Calculations!$C$292:$AB$387,18,0)),"",VLOOKUP('Choose Housekeeping Genes'!$C8,Calculations!$C$292:$AB$387,18,0))</f>
        <v/>
      </c>
      <c r="AO297" s="36" t="str">
        <f>IF(ISERROR(VLOOKUP('Choose Housekeeping Genes'!$C8,Calculations!$C$292:$AB$387,19,0)),"",VLOOKUP('Choose Housekeeping Genes'!$C8,Calculations!$C$292:$AB$387,19,0))</f>
        <v/>
      </c>
      <c r="AP297" s="36" t="str">
        <f>IF(ISERROR(VLOOKUP('Choose Housekeeping Genes'!$C8,Calculations!$C$292:$AB$387,20,0)),"",VLOOKUP('Choose Housekeeping Genes'!$C8,Calculations!$C$292:$AB$387,20,0))</f>
        <v/>
      </c>
      <c r="AQ297" s="36" t="str">
        <f>IF(ISERROR(VLOOKUP('Choose Housekeeping Genes'!$C8,Calculations!$C$292:$AB$387,21,0)),"",VLOOKUP('Choose Housekeeping Genes'!$C8,Calculations!$C$292:$AB$387,21,0))</f>
        <v/>
      </c>
      <c r="AR297" s="36" t="str">
        <f>IF(ISERROR(VLOOKUP('Choose Housekeeping Genes'!$C8,Calculations!$C$292:$AB$387,22,0)),"",VLOOKUP('Choose Housekeeping Genes'!$C8,Calculations!$C$292:$AB$387,22,0))</f>
        <v/>
      </c>
      <c r="AS297" s="36" t="str">
        <f>IF(ISERROR(VLOOKUP('Choose Housekeeping Genes'!$C8,Calculations!$C$292:$AB$387,23,0)),"",VLOOKUP('Choose Housekeeping Genes'!$C8,Calculations!$C$292:$AB$387,23,0))</f>
        <v/>
      </c>
      <c r="AT297" s="34" t="str">
        <f t="shared" si="276"/>
        <v/>
      </c>
      <c r="AU297" s="34" t="str">
        <f t="shared" si="277"/>
        <v/>
      </c>
      <c r="AV297" s="34" t="str">
        <f t="shared" si="278"/>
        <v/>
      </c>
      <c r="AW297" s="34" t="str">
        <f t="shared" si="279"/>
        <v/>
      </c>
      <c r="AX297" s="34" t="str">
        <f t="shared" si="280"/>
        <v/>
      </c>
      <c r="AY297" s="34" t="str">
        <f t="shared" si="281"/>
        <v/>
      </c>
      <c r="AZ297" s="34" t="str">
        <f t="shared" si="282"/>
        <v/>
      </c>
      <c r="BA297" s="34" t="str">
        <f t="shared" si="283"/>
        <v/>
      </c>
      <c r="BB297" s="34" t="str">
        <f t="shared" si="284"/>
        <v/>
      </c>
      <c r="BC297" s="34" t="str">
        <f t="shared" si="285"/>
        <v/>
      </c>
      <c r="BD297" s="34" t="str">
        <f t="shared" si="289"/>
        <v/>
      </c>
      <c r="BE297" s="34" t="str">
        <f t="shared" si="290"/>
        <v/>
      </c>
      <c r="BF297" s="34" t="str">
        <f t="shared" si="291"/>
        <v/>
      </c>
      <c r="BG297" s="34" t="str">
        <f t="shared" si="292"/>
        <v/>
      </c>
      <c r="BH297" s="34" t="str">
        <f t="shared" si="293"/>
        <v/>
      </c>
      <c r="BI297" s="34" t="str">
        <f t="shared" si="294"/>
        <v/>
      </c>
      <c r="BJ297" s="34" t="str">
        <f t="shared" si="295"/>
        <v/>
      </c>
      <c r="BK297" s="34" t="str">
        <f t="shared" si="296"/>
        <v/>
      </c>
      <c r="BL297" s="34" t="str">
        <f t="shared" si="297"/>
        <v/>
      </c>
      <c r="BM297" s="34" t="str">
        <f t="shared" si="298"/>
        <v/>
      </c>
      <c r="BN297" s="36" t="e">
        <f t="shared" si="287"/>
        <v>#DIV/0!</v>
      </c>
      <c r="BO297" s="36" t="e">
        <f t="shared" si="288"/>
        <v>#DIV/0!</v>
      </c>
      <c r="BP297" s="37" t="str">
        <f t="shared" si="256"/>
        <v/>
      </c>
      <c r="BQ297" s="37" t="str">
        <f t="shared" si="257"/>
        <v/>
      </c>
      <c r="BR297" s="37" t="str">
        <f t="shared" si="258"/>
        <v/>
      </c>
      <c r="BS297" s="37" t="str">
        <f t="shared" si="259"/>
        <v/>
      </c>
      <c r="BT297" s="37" t="str">
        <f t="shared" si="260"/>
        <v/>
      </c>
      <c r="BU297" s="37" t="str">
        <f t="shared" si="261"/>
        <v/>
      </c>
      <c r="BV297" s="37" t="str">
        <f t="shared" si="262"/>
        <v/>
      </c>
      <c r="BW297" s="37" t="str">
        <f t="shared" si="263"/>
        <v/>
      </c>
      <c r="BX297" s="37" t="str">
        <f t="shared" si="264"/>
        <v/>
      </c>
      <c r="BY297" s="37" t="str">
        <f t="shared" si="265"/>
        <v/>
      </c>
      <c r="BZ297" s="37" t="str">
        <f t="shared" si="266"/>
        <v/>
      </c>
      <c r="CA297" s="37" t="str">
        <f t="shared" si="267"/>
        <v/>
      </c>
      <c r="CB297" s="37" t="str">
        <f t="shared" si="268"/>
        <v/>
      </c>
      <c r="CC297" s="37" t="str">
        <f t="shared" si="269"/>
        <v/>
      </c>
      <c r="CD297" s="37" t="str">
        <f t="shared" si="270"/>
        <v/>
      </c>
      <c r="CE297" s="37" t="str">
        <f t="shared" si="271"/>
        <v/>
      </c>
      <c r="CF297" s="37" t="str">
        <f t="shared" si="272"/>
        <v/>
      </c>
      <c r="CG297" s="37" t="str">
        <f t="shared" si="273"/>
        <v/>
      </c>
      <c r="CH297" s="37" t="str">
        <f t="shared" si="274"/>
        <v/>
      </c>
      <c r="CI297" s="37" t="str">
        <f t="shared" si="275"/>
        <v/>
      </c>
    </row>
    <row r="298" spans="1:87">
      <c r="A298" s="16"/>
      <c r="B298" s="14" t="str">
        <f>'Gene Table'!D297</f>
        <v>NM_002524</v>
      </c>
      <c r="C298" s="14" t="s">
        <v>33</v>
      </c>
      <c r="D298" s="15" t="str">
        <f>IF(SUM('Test Sample Data'!D$3:D$98)&gt;10,IF(AND(ISNUMBER('Test Sample Data'!D297),'Test Sample Data'!D297&lt;$B$1,'Test Sample Data'!D297&gt;0),'Test Sample Data'!D297,$B$1),"")</f>
        <v/>
      </c>
      <c r="E298" s="15" t="str">
        <f>IF(SUM('Test Sample Data'!E$3:E$98)&gt;10,IF(AND(ISNUMBER('Test Sample Data'!E297),'Test Sample Data'!E297&lt;$B$1,'Test Sample Data'!E297&gt;0),'Test Sample Data'!E297,$B$1),"")</f>
        <v/>
      </c>
      <c r="F298" s="15" t="str">
        <f>IF(SUM('Test Sample Data'!F$3:F$98)&gt;10,IF(AND(ISNUMBER('Test Sample Data'!F297),'Test Sample Data'!F297&lt;$B$1,'Test Sample Data'!F297&gt;0),'Test Sample Data'!F297,$B$1),"")</f>
        <v/>
      </c>
      <c r="G298" s="15" t="str">
        <f>IF(SUM('Test Sample Data'!G$3:G$98)&gt;10,IF(AND(ISNUMBER('Test Sample Data'!G297),'Test Sample Data'!G297&lt;$B$1,'Test Sample Data'!G297&gt;0),'Test Sample Data'!G297,$B$1),"")</f>
        <v/>
      </c>
      <c r="H298" s="15" t="str">
        <f>IF(SUM('Test Sample Data'!H$3:H$98)&gt;10,IF(AND(ISNUMBER('Test Sample Data'!H297),'Test Sample Data'!H297&lt;$B$1,'Test Sample Data'!H297&gt;0),'Test Sample Data'!H297,$B$1),"")</f>
        <v/>
      </c>
      <c r="I298" s="15" t="str">
        <f>IF(SUM('Test Sample Data'!I$3:I$98)&gt;10,IF(AND(ISNUMBER('Test Sample Data'!I297),'Test Sample Data'!I297&lt;$B$1,'Test Sample Data'!I297&gt;0),'Test Sample Data'!I297,$B$1),"")</f>
        <v/>
      </c>
      <c r="J298" s="15" t="str">
        <f>IF(SUM('Test Sample Data'!J$3:J$98)&gt;10,IF(AND(ISNUMBER('Test Sample Data'!J297),'Test Sample Data'!J297&lt;$B$1,'Test Sample Data'!J297&gt;0),'Test Sample Data'!J297,$B$1),"")</f>
        <v/>
      </c>
      <c r="K298" s="15" t="str">
        <f>IF(SUM('Test Sample Data'!K$3:K$98)&gt;10,IF(AND(ISNUMBER('Test Sample Data'!K297),'Test Sample Data'!K297&lt;$B$1,'Test Sample Data'!K297&gt;0),'Test Sample Data'!K297,$B$1),"")</f>
        <v/>
      </c>
      <c r="L298" s="15" t="str">
        <f>IF(SUM('Test Sample Data'!L$3:L$98)&gt;10,IF(AND(ISNUMBER('Test Sample Data'!L297),'Test Sample Data'!L297&lt;$B$1,'Test Sample Data'!L297&gt;0),'Test Sample Data'!L297,$B$1),"")</f>
        <v/>
      </c>
      <c r="M298" s="15" t="str">
        <f>IF(SUM('Test Sample Data'!M$3:M$98)&gt;10,IF(AND(ISNUMBER('Test Sample Data'!M297),'Test Sample Data'!M297&lt;$B$1,'Test Sample Data'!M297&gt;0),'Test Sample Data'!M297,$B$1),"")</f>
        <v/>
      </c>
      <c r="N298" s="15" t="str">
        <f>'Gene Table'!D297</f>
        <v>NM_002524</v>
      </c>
      <c r="O298" s="14" t="s">
        <v>33</v>
      </c>
      <c r="P298" s="15" t="str">
        <f>IF(SUM('Control Sample Data'!D$3:D$98)&gt;10,IF(AND(ISNUMBER('Control Sample Data'!D297),'Control Sample Data'!D297&lt;$B$1,'Control Sample Data'!D297&gt;0),'Control Sample Data'!D297,$B$1),"")</f>
        <v/>
      </c>
      <c r="Q298" s="15" t="str">
        <f>IF(SUM('Control Sample Data'!E$3:E$98)&gt;10,IF(AND(ISNUMBER('Control Sample Data'!E297),'Control Sample Data'!E297&lt;$B$1,'Control Sample Data'!E297&gt;0),'Control Sample Data'!E297,$B$1),"")</f>
        <v/>
      </c>
      <c r="R298" s="15" t="str">
        <f>IF(SUM('Control Sample Data'!F$3:F$98)&gt;10,IF(AND(ISNUMBER('Control Sample Data'!F297),'Control Sample Data'!F297&lt;$B$1,'Control Sample Data'!F297&gt;0),'Control Sample Data'!F297,$B$1),"")</f>
        <v/>
      </c>
      <c r="S298" s="15" t="str">
        <f>IF(SUM('Control Sample Data'!G$3:G$98)&gt;10,IF(AND(ISNUMBER('Control Sample Data'!G297),'Control Sample Data'!G297&lt;$B$1,'Control Sample Data'!G297&gt;0),'Control Sample Data'!G297,$B$1),"")</f>
        <v/>
      </c>
      <c r="T298" s="15" t="str">
        <f>IF(SUM('Control Sample Data'!H$3:H$98)&gt;10,IF(AND(ISNUMBER('Control Sample Data'!H297),'Control Sample Data'!H297&lt;$B$1,'Control Sample Data'!H297&gt;0),'Control Sample Data'!H297,$B$1),"")</f>
        <v/>
      </c>
      <c r="U298" s="15" t="str">
        <f>IF(SUM('Control Sample Data'!I$3:I$98)&gt;10,IF(AND(ISNUMBER('Control Sample Data'!I297),'Control Sample Data'!I297&lt;$B$1,'Control Sample Data'!I297&gt;0),'Control Sample Data'!I297,$B$1),"")</f>
        <v/>
      </c>
      <c r="V298" s="15" t="str">
        <f>IF(SUM('Control Sample Data'!J$3:J$98)&gt;10,IF(AND(ISNUMBER('Control Sample Data'!J297),'Control Sample Data'!J297&lt;$B$1,'Control Sample Data'!J297&gt;0),'Control Sample Data'!J297,$B$1),"")</f>
        <v/>
      </c>
      <c r="W298" s="15" t="str">
        <f>IF(SUM('Control Sample Data'!K$3:K$98)&gt;10,IF(AND(ISNUMBER('Control Sample Data'!K297),'Control Sample Data'!K297&lt;$B$1,'Control Sample Data'!K297&gt;0),'Control Sample Data'!K297,$B$1),"")</f>
        <v/>
      </c>
      <c r="X298" s="15" t="str">
        <f>IF(SUM('Control Sample Data'!L$3:L$98)&gt;10,IF(AND(ISNUMBER('Control Sample Data'!L297),'Control Sample Data'!L297&lt;$B$1,'Control Sample Data'!L297&gt;0),'Control Sample Data'!L297,$B$1),"")</f>
        <v/>
      </c>
      <c r="Y298" s="15" t="str">
        <f>IF(SUM('Control Sample Data'!M$3:M$98)&gt;10,IF(AND(ISNUMBER('Control Sample Data'!M297),'Control Sample Data'!M297&lt;$B$1,'Control Sample Data'!M297&gt;0),'Control Sample Data'!M297,$B$1),"")</f>
        <v/>
      </c>
      <c r="Z298" s="36" t="str">
        <f>IF(ISERROR(VLOOKUP('Choose Housekeeping Genes'!$C9,Calculations!$C$292:$CB$387,2,0)),"",VLOOKUP('Choose Housekeeping Genes'!$C9,Calculations!$C$292:$M$387,2,0))</f>
        <v/>
      </c>
      <c r="AA298" s="36" t="str">
        <f>IF(ISERROR(VLOOKUP('Choose Housekeeping Genes'!$C9,Calculations!$C$292:$CB$387,3,0)),"",VLOOKUP('Choose Housekeeping Genes'!$C9,Calculations!$C$292:$M$387,3,0))</f>
        <v/>
      </c>
      <c r="AB298" s="36" t="str">
        <f>IF(ISERROR(VLOOKUP('Choose Housekeeping Genes'!$C9,Calculations!$C$292:$CB$387,4,0)),"",VLOOKUP('Choose Housekeeping Genes'!$C9,Calculations!$C$292:$M$387,4,0))</f>
        <v/>
      </c>
      <c r="AC298" s="36" t="str">
        <f>IF(ISERROR(VLOOKUP('Choose Housekeeping Genes'!$C9,Calculations!$C$292:$CB$387,5,0)),"",VLOOKUP('Choose Housekeeping Genes'!$C9,Calculations!$C$292:$M$387,5,0))</f>
        <v/>
      </c>
      <c r="AD298" s="36" t="str">
        <f>IF(ISERROR(VLOOKUP('Choose Housekeeping Genes'!$C9,Calculations!$C$292:$CB$387,6,0)),"",VLOOKUP('Choose Housekeeping Genes'!$C9,Calculations!$C$292:$M$387,6,0))</f>
        <v/>
      </c>
      <c r="AE298" s="36" t="str">
        <f>IF(ISERROR(VLOOKUP('Choose Housekeeping Genes'!$C9,Calculations!$C$292:$CB$387,7,0)),"",VLOOKUP('Choose Housekeeping Genes'!$C9,Calculations!$C$292:$M$387,7,0))</f>
        <v/>
      </c>
      <c r="AF298" s="36" t="str">
        <f>IF(ISERROR(VLOOKUP('Choose Housekeeping Genes'!$C9,Calculations!$C$292:$CB$387,8,0)),"",VLOOKUP('Choose Housekeeping Genes'!$C9,Calculations!$C$292:$M$387,8,0))</f>
        <v/>
      </c>
      <c r="AG298" s="36" t="str">
        <f>IF(ISERROR(VLOOKUP('Choose Housekeeping Genes'!$C9,Calculations!$C$292:$CB$387,9,0)),"",VLOOKUP('Choose Housekeeping Genes'!$C9,Calculations!$C$292:$M$387,9,0))</f>
        <v/>
      </c>
      <c r="AH298" s="36" t="str">
        <f>IF(ISERROR(VLOOKUP('Choose Housekeeping Genes'!$C9,Calculations!$C$292:$CB$387,10,0)),"",VLOOKUP('Choose Housekeeping Genes'!$C9,Calculations!$C$292:$M$387,10,0))</f>
        <v/>
      </c>
      <c r="AI298" s="36" t="str">
        <f>IF(ISERROR(VLOOKUP('Choose Housekeeping Genes'!$C9,Calculations!$C$292:$CB$387,11,0)),"",VLOOKUP('Choose Housekeeping Genes'!$C9,Calculations!$C$292:$M$387,11,0))</f>
        <v/>
      </c>
      <c r="AJ298" s="36" t="str">
        <f>IF(ISERROR(VLOOKUP('Choose Housekeeping Genes'!$C9,Calculations!$C$292:$AB$387,14,0)),"",VLOOKUP('Choose Housekeeping Genes'!$C9,Calculations!$C$292:$AB$387,14,0))</f>
        <v/>
      </c>
      <c r="AK298" s="36" t="str">
        <f>IF(ISERROR(VLOOKUP('Choose Housekeeping Genes'!$C9,Calculations!$C$292:$AB$387,15,0)),"",VLOOKUP('Choose Housekeeping Genes'!$C9,Calculations!$C$292:$AB$387,15,0))</f>
        <v/>
      </c>
      <c r="AL298" s="36" t="str">
        <f>IF(ISERROR(VLOOKUP('Choose Housekeeping Genes'!$C9,Calculations!$C$292:$AB$387,16,0)),"",VLOOKUP('Choose Housekeeping Genes'!$C9,Calculations!$C$292:$AB$387,16,0))</f>
        <v/>
      </c>
      <c r="AM298" s="36" t="str">
        <f>IF(ISERROR(VLOOKUP('Choose Housekeeping Genes'!$C9,Calculations!$C$292:$AB$387,17,0)),"",VLOOKUP('Choose Housekeeping Genes'!$C9,Calculations!$C$292:$AB$387,17,0))</f>
        <v/>
      </c>
      <c r="AN298" s="36" t="str">
        <f>IF(ISERROR(VLOOKUP('Choose Housekeeping Genes'!$C9,Calculations!$C$292:$AB$387,18,0)),"",VLOOKUP('Choose Housekeeping Genes'!$C9,Calculations!$C$292:$AB$387,18,0))</f>
        <v/>
      </c>
      <c r="AO298" s="36" t="str">
        <f>IF(ISERROR(VLOOKUP('Choose Housekeeping Genes'!$C9,Calculations!$C$292:$AB$387,19,0)),"",VLOOKUP('Choose Housekeeping Genes'!$C9,Calculations!$C$292:$AB$387,19,0))</f>
        <v/>
      </c>
      <c r="AP298" s="36" t="str">
        <f>IF(ISERROR(VLOOKUP('Choose Housekeeping Genes'!$C9,Calculations!$C$292:$AB$387,20,0)),"",VLOOKUP('Choose Housekeeping Genes'!$C9,Calculations!$C$292:$AB$387,20,0))</f>
        <v/>
      </c>
      <c r="AQ298" s="36" t="str">
        <f>IF(ISERROR(VLOOKUP('Choose Housekeeping Genes'!$C9,Calculations!$C$292:$AB$387,21,0)),"",VLOOKUP('Choose Housekeeping Genes'!$C9,Calculations!$C$292:$AB$387,21,0))</f>
        <v/>
      </c>
      <c r="AR298" s="36" t="str">
        <f>IF(ISERROR(VLOOKUP('Choose Housekeeping Genes'!$C9,Calculations!$C$292:$AB$387,22,0)),"",VLOOKUP('Choose Housekeeping Genes'!$C9,Calculations!$C$292:$AB$387,22,0))</f>
        <v/>
      </c>
      <c r="AS298" s="36" t="str">
        <f>IF(ISERROR(VLOOKUP('Choose Housekeeping Genes'!$C9,Calculations!$C$292:$AB$387,23,0)),"",VLOOKUP('Choose Housekeeping Genes'!$C9,Calculations!$C$292:$AB$387,23,0))</f>
        <v/>
      </c>
      <c r="AT298" s="34" t="str">
        <f t="shared" si="276"/>
        <v/>
      </c>
      <c r="AU298" s="34" t="str">
        <f t="shared" si="277"/>
        <v/>
      </c>
      <c r="AV298" s="34" t="str">
        <f t="shared" si="278"/>
        <v/>
      </c>
      <c r="AW298" s="34" t="str">
        <f t="shared" si="279"/>
        <v/>
      </c>
      <c r="AX298" s="34" t="str">
        <f t="shared" si="280"/>
        <v/>
      </c>
      <c r="AY298" s="34" t="str">
        <f t="shared" si="281"/>
        <v/>
      </c>
      <c r="AZ298" s="34" t="str">
        <f t="shared" si="282"/>
        <v/>
      </c>
      <c r="BA298" s="34" t="str">
        <f t="shared" si="283"/>
        <v/>
      </c>
      <c r="BB298" s="34" t="str">
        <f t="shared" si="284"/>
        <v/>
      </c>
      <c r="BC298" s="34" t="str">
        <f t="shared" si="285"/>
        <v/>
      </c>
      <c r="BD298" s="34" t="str">
        <f t="shared" si="289"/>
        <v/>
      </c>
      <c r="BE298" s="34" t="str">
        <f t="shared" si="290"/>
        <v/>
      </c>
      <c r="BF298" s="34" t="str">
        <f t="shared" si="291"/>
        <v/>
      </c>
      <c r="BG298" s="34" t="str">
        <f t="shared" si="292"/>
        <v/>
      </c>
      <c r="BH298" s="34" t="str">
        <f t="shared" si="293"/>
        <v/>
      </c>
      <c r="BI298" s="34" t="str">
        <f t="shared" si="294"/>
        <v/>
      </c>
      <c r="BJ298" s="34" t="str">
        <f t="shared" si="295"/>
        <v/>
      </c>
      <c r="BK298" s="34" t="str">
        <f t="shared" si="296"/>
        <v/>
      </c>
      <c r="BL298" s="34" t="str">
        <f t="shared" si="297"/>
        <v/>
      </c>
      <c r="BM298" s="34" t="str">
        <f t="shared" si="298"/>
        <v/>
      </c>
      <c r="BN298" s="36" t="e">
        <f t="shared" si="287"/>
        <v>#DIV/0!</v>
      </c>
      <c r="BO298" s="36" t="e">
        <f t="shared" si="288"/>
        <v>#DIV/0!</v>
      </c>
      <c r="BP298" s="37" t="str">
        <f t="shared" si="256"/>
        <v/>
      </c>
      <c r="BQ298" s="37" t="str">
        <f t="shared" si="257"/>
        <v/>
      </c>
      <c r="BR298" s="37" t="str">
        <f t="shared" si="258"/>
        <v/>
      </c>
      <c r="BS298" s="37" t="str">
        <f t="shared" si="259"/>
        <v/>
      </c>
      <c r="BT298" s="37" t="str">
        <f t="shared" si="260"/>
        <v/>
      </c>
      <c r="BU298" s="37" t="str">
        <f t="shared" si="261"/>
        <v/>
      </c>
      <c r="BV298" s="37" t="str">
        <f t="shared" si="262"/>
        <v/>
      </c>
      <c r="BW298" s="37" t="str">
        <f t="shared" si="263"/>
        <v/>
      </c>
      <c r="BX298" s="37" t="str">
        <f t="shared" si="264"/>
        <v/>
      </c>
      <c r="BY298" s="37" t="str">
        <f t="shared" si="265"/>
        <v/>
      </c>
      <c r="BZ298" s="37" t="str">
        <f t="shared" si="266"/>
        <v/>
      </c>
      <c r="CA298" s="37" t="str">
        <f t="shared" si="267"/>
        <v/>
      </c>
      <c r="CB298" s="37" t="str">
        <f t="shared" si="268"/>
        <v/>
      </c>
      <c r="CC298" s="37" t="str">
        <f t="shared" si="269"/>
        <v/>
      </c>
      <c r="CD298" s="37" t="str">
        <f t="shared" si="270"/>
        <v/>
      </c>
      <c r="CE298" s="37" t="str">
        <f t="shared" si="271"/>
        <v/>
      </c>
      <c r="CF298" s="37" t="str">
        <f t="shared" si="272"/>
        <v/>
      </c>
      <c r="CG298" s="37" t="str">
        <f t="shared" si="273"/>
        <v/>
      </c>
      <c r="CH298" s="37" t="str">
        <f t="shared" si="274"/>
        <v/>
      </c>
      <c r="CI298" s="37" t="str">
        <f t="shared" si="275"/>
        <v/>
      </c>
    </row>
    <row r="299" spans="1:87">
      <c r="A299" s="16"/>
      <c r="B299" s="14" t="str">
        <f>'Gene Table'!D298</f>
        <v>NM_000603</v>
      </c>
      <c r="C299" s="14" t="s">
        <v>37</v>
      </c>
      <c r="D299" s="15" t="str">
        <f>IF(SUM('Test Sample Data'!D$3:D$98)&gt;10,IF(AND(ISNUMBER('Test Sample Data'!D298),'Test Sample Data'!D298&lt;$B$1,'Test Sample Data'!D298&gt;0),'Test Sample Data'!D298,$B$1),"")</f>
        <v/>
      </c>
      <c r="E299" s="15" t="str">
        <f>IF(SUM('Test Sample Data'!E$3:E$98)&gt;10,IF(AND(ISNUMBER('Test Sample Data'!E298),'Test Sample Data'!E298&lt;$B$1,'Test Sample Data'!E298&gt;0),'Test Sample Data'!E298,$B$1),"")</f>
        <v/>
      </c>
      <c r="F299" s="15" t="str">
        <f>IF(SUM('Test Sample Data'!F$3:F$98)&gt;10,IF(AND(ISNUMBER('Test Sample Data'!F298),'Test Sample Data'!F298&lt;$B$1,'Test Sample Data'!F298&gt;0),'Test Sample Data'!F298,$B$1),"")</f>
        <v/>
      </c>
      <c r="G299" s="15" t="str">
        <f>IF(SUM('Test Sample Data'!G$3:G$98)&gt;10,IF(AND(ISNUMBER('Test Sample Data'!G298),'Test Sample Data'!G298&lt;$B$1,'Test Sample Data'!G298&gt;0),'Test Sample Data'!G298,$B$1),"")</f>
        <v/>
      </c>
      <c r="H299" s="15" t="str">
        <f>IF(SUM('Test Sample Data'!H$3:H$98)&gt;10,IF(AND(ISNUMBER('Test Sample Data'!H298),'Test Sample Data'!H298&lt;$B$1,'Test Sample Data'!H298&gt;0),'Test Sample Data'!H298,$B$1),"")</f>
        <v/>
      </c>
      <c r="I299" s="15" t="str">
        <f>IF(SUM('Test Sample Data'!I$3:I$98)&gt;10,IF(AND(ISNUMBER('Test Sample Data'!I298),'Test Sample Data'!I298&lt;$B$1,'Test Sample Data'!I298&gt;0),'Test Sample Data'!I298,$B$1),"")</f>
        <v/>
      </c>
      <c r="J299" s="15" t="str">
        <f>IF(SUM('Test Sample Data'!J$3:J$98)&gt;10,IF(AND(ISNUMBER('Test Sample Data'!J298),'Test Sample Data'!J298&lt;$B$1,'Test Sample Data'!J298&gt;0),'Test Sample Data'!J298,$B$1),"")</f>
        <v/>
      </c>
      <c r="K299" s="15" t="str">
        <f>IF(SUM('Test Sample Data'!K$3:K$98)&gt;10,IF(AND(ISNUMBER('Test Sample Data'!K298),'Test Sample Data'!K298&lt;$B$1,'Test Sample Data'!K298&gt;0),'Test Sample Data'!K298,$B$1),"")</f>
        <v/>
      </c>
      <c r="L299" s="15" t="str">
        <f>IF(SUM('Test Sample Data'!L$3:L$98)&gt;10,IF(AND(ISNUMBER('Test Sample Data'!L298),'Test Sample Data'!L298&lt;$B$1,'Test Sample Data'!L298&gt;0),'Test Sample Data'!L298,$B$1),"")</f>
        <v/>
      </c>
      <c r="M299" s="15" t="str">
        <f>IF(SUM('Test Sample Data'!M$3:M$98)&gt;10,IF(AND(ISNUMBER('Test Sample Data'!M298),'Test Sample Data'!M298&lt;$B$1,'Test Sample Data'!M298&gt;0),'Test Sample Data'!M298,$B$1),"")</f>
        <v/>
      </c>
      <c r="N299" s="15" t="str">
        <f>'Gene Table'!D298</f>
        <v>NM_000603</v>
      </c>
      <c r="O299" s="14" t="s">
        <v>37</v>
      </c>
      <c r="P299" s="15" t="str">
        <f>IF(SUM('Control Sample Data'!D$3:D$98)&gt;10,IF(AND(ISNUMBER('Control Sample Data'!D298),'Control Sample Data'!D298&lt;$B$1,'Control Sample Data'!D298&gt;0),'Control Sample Data'!D298,$B$1),"")</f>
        <v/>
      </c>
      <c r="Q299" s="15" t="str">
        <f>IF(SUM('Control Sample Data'!E$3:E$98)&gt;10,IF(AND(ISNUMBER('Control Sample Data'!E298),'Control Sample Data'!E298&lt;$B$1,'Control Sample Data'!E298&gt;0),'Control Sample Data'!E298,$B$1),"")</f>
        <v/>
      </c>
      <c r="R299" s="15" t="str">
        <f>IF(SUM('Control Sample Data'!F$3:F$98)&gt;10,IF(AND(ISNUMBER('Control Sample Data'!F298),'Control Sample Data'!F298&lt;$B$1,'Control Sample Data'!F298&gt;0),'Control Sample Data'!F298,$B$1),"")</f>
        <v/>
      </c>
      <c r="S299" s="15" t="str">
        <f>IF(SUM('Control Sample Data'!G$3:G$98)&gt;10,IF(AND(ISNUMBER('Control Sample Data'!G298),'Control Sample Data'!G298&lt;$B$1,'Control Sample Data'!G298&gt;0),'Control Sample Data'!G298,$B$1),"")</f>
        <v/>
      </c>
      <c r="T299" s="15" t="str">
        <f>IF(SUM('Control Sample Data'!H$3:H$98)&gt;10,IF(AND(ISNUMBER('Control Sample Data'!H298),'Control Sample Data'!H298&lt;$B$1,'Control Sample Data'!H298&gt;0),'Control Sample Data'!H298,$B$1),"")</f>
        <v/>
      </c>
      <c r="U299" s="15" t="str">
        <f>IF(SUM('Control Sample Data'!I$3:I$98)&gt;10,IF(AND(ISNUMBER('Control Sample Data'!I298),'Control Sample Data'!I298&lt;$B$1,'Control Sample Data'!I298&gt;0),'Control Sample Data'!I298,$B$1),"")</f>
        <v/>
      </c>
      <c r="V299" s="15" t="str">
        <f>IF(SUM('Control Sample Data'!J$3:J$98)&gt;10,IF(AND(ISNUMBER('Control Sample Data'!J298),'Control Sample Data'!J298&lt;$B$1,'Control Sample Data'!J298&gt;0),'Control Sample Data'!J298,$B$1),"")</f>
        <v/>
      </c>
      <c r="W299" s="15" t="str">
        <f>IF(SUM('Control Sample Data'!K$3:K$98)&gt;10,IF(AND(ISNUMBER('Control Sample Data'!K298),'Control Sample Data'!K298&lt;$B$1,'Control Sample Data'!K298&gt;0),'Control Sample Data'!K298,$B$1),"")</f>
        <v/>
      </c>
      <c r="X299" s="15" t="str">
        <f>IF(SUM('Control Sample Data'!L$3:L$98)&gt;10,IF(AND(ISNUMBER('Control Sample Data'!L298),'Control Sample Data'!L298&lt;$B$1,'Control Sample Data'!L298&gt;0),'Control Sample Data'!L298,$B$1),"")</f>
        <v/>
      </c>
      <c r="Y299" s="15" t="str">
        <f>IF(SUM('Control Sample Data'!M$3:M$98)&gt;10,IF(AND(ISNUMBER('Control Sample Data'!M298),'Control Sample Data'!M298&lt;$B$1,'Control Sample Data'!M298&gt;0),'Control Sample Data'!M298,$B$1),"")</f>
        <v/>
      </c>
      <c r="Z299" s="36" t="str">
        <f>IF(ISERROR(VLOOKUP('Choose Housekeeping Genes'!$C10,Calculations!$C$292:$CB$387,2,0)),"",VLOOKUP('Choose Housekeeping Genes'!$C10,Calculations!$C$292:$M$387,2,0))</f>
        <v/>
      </c>
      <c r="AA299" s="36" t="str">
        <f>IF(ISERROR(VLOOKUP('Choose Housekeeping Genes'!$C10,Calculations!$C$292:$CB$387,3,0)),"",VLOOKUP('Choose Housekeeping Genes'!$C10,Calculations!$C$292:$M$387,3,0))</f>
        <v/>
      </c>
      <c r="AB299" s="36" t="str">
        <f>IF(ISERROR(VLOOKUP('Choose Housekeeping Genes'!$C10,Calculations!$C$292:$CB$387,4,0)),"",VLOOKUP('Choose Housekeeping Genes'!$C10,Calculations!$C$292:$M$387,4,0))</f>
        <v/>
      </c>
      <c r="AC299" s="36" t="str">
        <f>IF(ISERROR(VLOOKUP('Choose Housekeeping Genes'!$C10,Calculations!$C$292:$CB$387,5,0)),"",VLOOKUP('Choose Housekeeping Genes'!$C10,Calculations!$C$292:$M$387,5,0))</f>
        <v/>
      </c>
      <c r="AD299" s="36" t="str">
        <f>IF(ISERROR(VLOOKUP('Choose Housekeeping Genes'!$C10,Calculations!$C$292:$CB$387,6,0)),"",VLOOKUP('Choose Housekeeping Genes'!$C10,Calculations!$C$292:$M$387,6,0))</f>
        <v/>
      </c>
      <c r="AE299" s="36" t="str">
        <f>IF(ISERROR(VLOOKUP('Choose Housekeeping Genes'!$C10,Calculations!$C$292:$CB$387,7,0)),"",VLOOKUP('Choose Housekeeping Genes'!$C10,Calculations!$C$292:$M$387,7,0))</f>
        <v/>
      </c>
      <c r="AF299" s="36" t="str">
        <f>IF(ISERROR(VLOOKUP('Choose Housekeeping Genes'!$C10,Calculations!$C$292:$CB$387,8,0)),"",VLOOKUP('Choose Housekeeping Genes'!$C10,Calculations!$C$292:$M$387,8,0))</f>
        <v/>
      </c>
      <c r="AG299" s="36" t="str">
        <f>IF(ISERROR(VLOOKUP('Choose Housekeeping Genes'!$C10,Calculations!$C$292:$CB$387,9,0)),"",VLOOKUP('Choose Housekeeping Genes'!$C10,Calculations!$C$292:$M$387,9,0))</f>
        <v/>
      </c>
      <c r="AH299" s="36" t="str">
        <f>IF(ISERROR(VLOOKUP('Choose Housekeeping Genes'!$C10,Calculations!$C$292:$CB$387,10,0)),"",VLOOKUP('Choose Housekeeping Genes'!$C10,Calculations!$C$292:$M$387,10,0))</f>
        <v/>
      </c>
      <c r="AI299" s="36" t="str">
        <f>IF(ISERROR(VLOOKUP('Choose Housekeeping Genes'!$C10,Calculations!$C$292:$CB$387,11,0)),"",VLOOKUP('Choose Housekeeping Genes'!$C10,Calculations!$C$292:$M$387,11,0))</f>
        <v/>
      </c>
      <c r="AJ299" s="36" t="str">
        <f>IF(ISERROR(VLOOKUP('Choose Housekeeping Genes'!$C10,Calculations!$C$292:$AB$387,14,0)),"",VLOOKUP('Choose Housekeeping Genes'!$C10,Calculations!$C$292:$AB$387,14,0))</f>
        <v/>
      </c>
      <c r="AK299" s="36" t="str">
        <f>IF(ISERROR(VLOOKUP('Choose Housekeeping Genes'!$C10,Calculations!$C$292:$AB$387,15,0)),"",VLOOKUP('Choose Housekeeping Genes'!$C10,Calculations!$C$292:$AB$387,15,0))</f>
        <v/>
      </c>
      <c r="AL299" s="36" t="str">
        <f>IF(ISERROR(VLOOKUP('Choose Housekeeping Genes'!$C10,Calculations!$C$292:$AB$387,16,0)),"",VLOOKUP('Choose Housekeeping Genes'!$C10,Calculations!$C$292:$AB$387,16,0))</f>
        <v/>
      </c>
      <c r="AM299" s="36" t="str">
        <f>IF(ISERROR(VLOOKUP('Choose Housekeeping Genes'!$C10,Calculations!$C$292:$AB$387,17,0)),"",VLOOKUP('Choose Housekeeping Genes'!$C10,Calculations!$C$292:$AB$387,17,0))</f>
        <v/>
      </c>
      <c r="AN299" s="36" t="str">
        <f>IF(ISERROR(VLOOKUP('Choose Housekeeping Genes'!$C10,Calculations!$C$292:$AB$387,18,0)),"",VLOOKUP('Choose Housekeeping Genes'!$C10,Calculations!$C$292:$AB$387,18,0))</f>
        <v/>
      </c>
      <c r="AO299" s="36" t="str">
        <f>IF(ISERROR(VLOOKUP('Choose Housekeeping Genes'!$C10,Calculations!$C$292:$AB$387,19,0)),"",VLOOKUP('Choose Housekeeping Genes'!$C10,Calculations!$C$292:$AB$387,19,0))</f>
        <v/>
      </c>
      <c r="AP299" s="36" t="str">
        <f>IF(ISERROR(VLOOKUP('Choose Housekeeping Genes'!$C10,Calculations!$C$292:$AB$387,20,0)),"",VLOOKUP('Choose Housekeeping Genes'!$C10,Calculations!$C$292:$AB$387,20,0))</f>
        <v/>
      </c>
      <c r="AQ299" s="36" t="str">
        <f>IF(ISERROR(VLOOKUP('Choose Housekeeping Genes'!$C10,Calculations!$C$292:$AB$387,21,0)),"",VLOOKUP('Choose Housekeeping Genes'!$C10,Calculations!$C$292:$AB$387,21,0))</f>
        <v/>
      </c>
      <c r="AR299" s="36" t="str">
        <f>IF(ISERROR(VLOOKUP('Choose Housekeeping Genes'!$C10,Calculations!$C$292:$AB$387,22,0)),"",VLOOKUP('Choose Housekeeping Genes'!$C10,Calculations!$C$292:$AB$387,22,0))</f>
        <v/>
      </c>
      <c r="AS299" s="36" t="str">
        <f>IF(ISERROR(VLOOKUP('Choose Housekeeping Genes'!$C10,Calculations!$C$292:$AB$387,23,0)),"",VLOOKUP('Choose Housekeeping Genes'!$C10,Calculations!$C$292:$AB$387,23,0))</f>
        <v/>
      </c>
      <c r="AT299" s="34" t="str">
        <f t="shared" si="276"/>
        <v/>
      </c>
      <c r="AU299" s="34" t="str">
        <f t="shared" si="277"/>
        <v/>
      </c>
      <c r="AV299" s="34" t="str">
        <f t="shared" si="278"/>
        <v/>
      </c>
      <c r="AW299" s="34" t="str">
        <f t="shared" si="279"/>
        <v/>
      </c>
      <c r="AX299" s="34" t="str">
        <f t="shared" si="280"/>
        <v/>
      </c>
      <c r="AY299" s="34" t="str">
        <f t="shared" si="281"/>
        <v/>
      </c>
      <c r="AZ299" s="34" t="str">
        <f t="shared" si="282"/>
        <v/>
      </c>
      <c r="BA299" s="34" t="str">
        <f t="shared" si="283"/>
        <v/>
      </c>
      <c r="BB299" s="34" t="str">
        <f t="shared" si="284"/>
        <v/>
      </c>
      <c r="BC299" s="34" t="str">
        <f t="shared" si="285"/>
        <v/>
      </c>
      <c r="BD299" s="34" t="str">
        <f t="shared" si="289"/>
        <v/>
      </c>
      <c r="BE299" s="34" t="str">
        <f t="shared" si="290"/>
        <v/>
      </c>
      <c r="BF299" s="34" t="str">
        <f t="shared" si="291"/>
        <v/>
      </c>
      <c r="BG299" s="34" t="str">
        <f t="shared" si="292"/>
        <v/>
      </c>
      <c r="BH299" s="34" t="str">
        <f t="shared" si="293"/>
        <v/>
      </c>
      <c r="BI299" s="34" t="str">
        <f t="shared" si="294"/>
        <v/>
      </c>
      <c r="BJ299" s="34" t="str">
        <f t="shared" si="295"/>
        <v/>
      </c>
      <c r="BK299" s="34" t="str">
        <f t="shared" si="296"/>
        <v/>
      </c>
      <c r="BL299" s="34" t="str">
        <f t="shared" si="297"/>
        <v/>
      </c>
      <c r="BM299" s="34" t="str">
        <f t="shared" si="298"/>
        <v/>
      </c>
      <c r="BN299" s="36" t="e">
        <f t="shared" si="287"/>
        <v>#DIV/0!</v>
      </c>
      <c r="BO299" s="36" t="e">
        <f t="shared" si="288"/>
        <v>#DIV/0!</v>
      </c>
      <c r="BP299" s="37" t="str">
        <f t="shared" si="256"/>
        <v/>
      </c>
      <c r="BQ299" s="37" t="str">
        <f t="shared" si="257"/>
        <v/>
      </c>
      <c r="BR299" s="37" t="str">
        <f t="shared" si="258"/>
        <v/>
      </c>
      <c r="BS299" s="37" t="str">
        <f t="shared" si="259"/>
        <v/>
      </c>
      <c r="BT299" s="37" t="str">
        <f t="shared" si="260"/>
        <v/>
      </c>
      <c r="BU299" s="37" t="str">
        <f t="shared" si="261"/>
        <v/>
      </c>
      <c r="BV299" s="37" t="str">
        <f t="shared" si="262"/>
        <v/>
      </c>
      <c r="BW299" s="37" t="str">
        <f t="shared" si="263"/>
        <v/>
      </c>
      <c r="BX299" s="37" t="str">
        <f t="shared" si="264"/>
        <v/>
      </c>
      <c r="BY299" s="37" t="str">
        <f t="shared" si="265"/>
        <v/>
      </c>
      <c r="BZ299" s="37" t="str">
        <f t="shared" si="266"/>
        <v/>
      </c>
      <c r="CA299" s="37" t="str">
        <f t="shared" si="267"/>
        <v/>
      </c>
      <c r="CB299" s="37" t="str">
        <f t="shared" si="268"/>
        <v/>
      </c>
      <c r="CC299" s="37" t="str">
        <f t="shared" si="269"/>
        <v/>
      </c>
      <c r="CD299" s="37" t="str">
        <f t="shared" si="270"/>
        <v/>
      </c>
      <c r="CE299" s="37" t="str">
        <f t="shared" si="271"/>
        <v/>
      </c>
      <c r="CF299" s="37" t="str">
        <f t="shared" si="272"/>
        <v/>
      </c>
      <c r="CG299" s="37" t="str">
        <f t="shared" si="273"/>
        <v/>
      </c>
      <c r="CH299" s="37" t="str">
        <f t="shared" si="274"/>
        <v/>
      </c>
      <c r="CI299" s="37" t="str">
        <f t="shared" si="275"/>
        <v/>
      </c>
    </row>
    <row r="300" spans="1:87">
      <c r="A300" s="16"/>
      <c r="B300" s="14" t="str">
        <f>'Gene Table'!D299</f>
        <v>NM_000904</v>
      </c>
      <c r="C300" s="14" t="s">
        <v>41</v>
      </c>
      <c r="D300" s="15" t="str">
        <f>IF(SUM('Test Sample Data'!D$3:D$98)&gt;10,IF(AND(ISNUMBER('Test Sample Data'!D299),'Test Sample Data'!D299&lt;$B$1,'Test Sample Data'!D299&gt;0),'Test Sample Data'!D299,$B$1),"")</f>
        <v/>
      </c>
      <c r="E300" s="15" t="str">
        <f>IF(SUM('Test Sample Data'!E$3:E$98)&gt;10,IF(AND(ISNUMBER('Test Sample Data'!E299),'Test Sample Data'!E299&lt;$B$1,'Test Sample Data'!E299&gt;0),'Test Sample Data'!E299,$B$1),"")</f>
        <v/>
      </c>
      <c r="F300" s="15" t="str">
        <f>IF(SUM('Test Sample Data'!F$3:F$98)&gt;10,IF(AND(ISNUMBER('Test Sample Data'!F299),'Test Sample Data'!F299&lt;$B$1,'Test Sample Data'!F299&gt;0),'Test Sample Data'!F299,$B$1),"")</f>
        <v/>
      </c>
      <c r="G300" s="15" t="str">
        <f>IF(SUM('Test Sample Data'!G$3:G$98)&gt;10,IF(AND(ISNUMBER('Test Sample Data'!G299),'Test Sample Data'!G299&lt;$B$1,'Test Sample Data'!G299&gt;0),'Test Sample Data'!G299,$B$1),"")</f>
        <v/>
      </c>
      <c r="H300" s="15" t="str">
        <f>IF(SUM('Test Sample Data'!H$3:H$98)&gt;10,IF(AND(ISNUMBER('Test Sample Data'!H299),'Test Sample Data'!H299&lt;$B$1,'Test Sample Data'!H299&gt;0),'Test Sample Data'!H299,$B$1),"")</f>
        <v/>
      </c>
      <c r="I300" s="15" t="str">
        <f>IF(SUM('Test Sample Data'!I$3:I$98)&gt;10,IF(AND(ISNUMBER('Test Sample Data'!I299),'Test Sample Data'!I299&lt;$B$1,'Test Sample Data'!I299&gt;0),'Test Sample Data'!I299,$B$1),"")</f>
        <v/>
      </c>
      <c r="J300" s="15" t="str">
        <f>IF(SUM('Test Sample Data'!J$3:J$98)&gt;10,IF(AND(ISNUMBER('Test Sample Data'!J299),'Test Sample Data'!J299&lt;$B$1,'Test Sample Data'!J299&gt;0),'Test Sample Data'!J299,$B$1),"")</f>
        <v/>
      </c>
      <c r="K300" s="15" t="str">
        <f>IF(SUM('Test Sample Data'!K$3:K$98)&gt;10,IF(AND(ISNUMBER('Test Sample Data'!K299),'Test Sample Data'!K299&lt;$B$1,'Test Sample Data'!K299&gt;0),'Test Sample Data'!K299,$B$1),"")</f>
        <v/>
      </c>
      <c r="L300" s="15" t="str">
        <f>IF(SUM('Test Sample Data'!L$3:L$98)&gt;10,IF(AND(ISNUMBER('Test Sample Data'!L299),'Test Sample Data'!L299&lt;$B$1,'Test Sample Data'!L299&gt;0),'Test Sample Data'!L299,$B$1),"")</f>
        <v/>
      </c>
      <c r="M300" s="15" t="str">
        <f>IF(SUM('Test Sample Data'!M$3:M$98)&gt;10,IF(AND(ISNUMBER('Test Sample Data'!M299),'Test Sample Data'!M299&lt;$B$1,'Test Sample Data'!M299&gt;0),'Test Sample Data'!M299,$B$1),"")</f>
        <v/>
      </c>
      <c r="N300" s="15" t="str">
        <f>'Gene Table'!D299</f>
        <v>NM_000904</v>
      </c>
      <c r="O300" s="14" t="s">
        <v>41</v>
      </c>
      <c r="P300" s="15" t="str">
        <f>IF(SUM('Control Sample Data'!D$3:D$98)&gt;10,IF(AND(ISNUMBER('Control Sample Data'!D299),'Control Sample Data'!D299&lt;$B$1,'Control Sample Data'!D299&gt;0),'Control Sample Data'!D299,$B$1),"")</f>
        <v/>
      </c>
      <c r="Q300" s="15" t="str">
        <f>IF(SUM('Control Sample Data'!E$3:E$98)&gt;10,IF(AND(ISNUMBER('Control Sample Data'!E299),'Control Sample Data'!E299&lt;$B$1,'Control Sample Data'!E299&gt;0),'Control Sample Data'!E299,$B$1),"")</f>
        <v/>
      </c>
      <c r="R300" s="15" t="str">
        <f>IF(SUM('Control Sample Data'!F$3:F$98)&gt;10,IF(AND(ISNUMBER('Control Sample Data'!F299),'Control Sample Data'!F299&lt;$B$1,'Control Sample Data'!F299&gt;0),'Control Sample Data'!F299,$B$1),"")</f>
        <v/>
      </c>
      <c r="S300" s="15" t="str">
        <f>IF(SUM('Control Sample Data'!G$3:G$98)&gt;10,IF(AND(ISNUMBER('Control Sample Data'!G299),'Control Sample Data'!G299&lt;$B$1,'Control Sample Data'!G299&gt;0),'Control Sample Data'!G299,$B$1),"")</f>
        <v/>
      </c>
      <c r="T300" s="15" t="str">
        <f>IF(SUM('Control Sample Data'!H$3:H$98)&gt;10,IF(AND(ISNUMBER('Control Sample Data'!H299),'Control Sample Data'!H299&lt;$B$1,'Control Sample Data'!H299&gt;0),'Control Sample Data'!H299,$B$1),"")</f>
        <v/>
      </c>
      <c r="U300" s="15" t="str">
        <f>IF(SUM('Control Sample Data'!I$3:I$98)&gt;10,IF(AND(ISNUMBER('Control Sample Data'!I299),'Control Sample Data'!I299&lt;$B$1,'Control Sample Data'!I299&gt;0),'Control Sample Data'!I299,$B$1),"")</f>
        <v/>
      </c>
      <c r="V300" s="15" t="str">
        <f>IF(SUM('Control Sample Data'!J$3:J$98)&gt;10,IF(AND(ISNUMBER('Control Sample Data'!J299),'Control Sample Data'!J299&lt;$B$1,'Control Sample Data'!J299&gt;0),'Control Sample Data'!J299,$B$1),"")</f>
        <v/>
      </c>
      <c r="W300" s="15" t="str">
        <f>IF(SUM('Control Sample Data'!K$3:K$98)&gt;10,IF(AND(ISNUMBER('Control Sample Data'!K299),'Control Sample Data'!K299&lt;$B$1,'Control Sample Data'!K299&gt;0),'Control Sample Data'!K299,$B$1),"")</f>
        <v/>
      </c>
      <c r="X300" s="15" t="str">
        <f>IF(SUM('Control Sample Data'!L$3:L$98)&gt;10,IF(AND(ISNUMBER('Control Sample Data'!L299),'Control Sample Data'!L299&lt;$B$1,'Control Sample Data'!L299&gt;0),'Control Sample Data'!L299,$B$1),"")</f>
        <v/>
      </c>
      <c r="Y300" s="15" t="str">
        <f>IF(SUM('Control Sample Data'!M$3:M$98)&gt;10,IF(AND(ISNUMBER('Control Sample Data'!M299),'Control Sample Data'!M299&lt;$B$1,'Control Sample Data'!M299&gt;0),'Control Sample Data'!M299,$B$1),"")</f>
        <v/>
      </c>
      <c r="Z300" s="36" t="str">
        <f>IF(ISERROR(VLOOKUP('Choose Housekeeping Genes'!$C11,Calculations!$C$292:$CB$387,2,0)),"",VLOOKUP('Choose Housekeeping Genes'!$C11,Calculations!$C$292:$M$387,2,0))</f>
        <v/>
      </c>
      <c r="AA300" s="36" t="str">
        <f>IF(ISERROR(VLOOKUP('Choose Housekeeping Genes'!$C11,Calculations!$C$292:$CB$387,3,0)),"",VLOOKUP('Choose Housekeeping Genes'!$C11,Calculations!$C$292:$M$387,3,0))</f>
        <v/>
      </c>
      <c r="AB300" s="36" t="str">
        <f>IF(ISERROR(VLOOKUP('Choose Housekeeping Genes'!$C11,Calculations!$C$292:$CB$387,4,0)),"",VLOOKUP('Choose Housekeeping Genes'!$C11,Calculations!$C$292:$M$387,4,0))</f>
        <v/>
      </c>
      <c r="AC300" s="36" t="str">
        <f>IF(ISERROR(VLOOKUP('Choose Housekeeping Genes'!$C11,Calculations!$C$292:$CB$387,5,0)),"",VLOOKUP('Choose Housekeeping Genes'!$C11,Calculations!$C$292:$M$387,5,0))</f>
        <v/>
      </c>
      <c r="AD300" s="36" t="str">
        <f>IF(ISERROR(VLOOKUP('Choose Housekeeping Genes'!$C11,Calculations!$C$292:$CB$387,6,0)),"",VLOOKUP('Choose Housekeeping Genes'!$C11,Calculations!$C$292:$M$387,6,0))</f>
        <v/>
      </c>
      <c r="AE300" s="36" t="str">
        <f>IF(ISERROR(VLOOKUP('Choose Housekeeping Genes'!$C11,Calculations!$C$292:$CB$387,7,0)),"",VLOOKUP('Choose Housekeeping Genes'!$C11,Calculations!$C$292:$M$387,7,0))</f>
        <v/>
      </c>
      <c r="AF300" s="36" t="str">
        <f>IF(ISERROR(VLOOKUP('Choose Housekeeping Genes'!$C11,Calculations!$C$292:$CB$387,8,0)),"",VLOOKUP('Choose Housekeeping Genes'!$C11,Calculations!$C$292:$M$387,8,0))</f>
        <v/>
      </c>
      <c r="AG300" s="36" t="str">
        <f>IF(ISERROR(VLOOKUP('Choose Housekeeping Genes'!$C11,Calculations!$C$292:$CB$387,9,0)),"",VLOOKUP('Choose Housekeeping Genes'!$C11,Calculations!$C$292:$M$387,9,0))</f>
        <v/>
      </c>
      <c r="AH300" s="36" t="str">
        <f>IF(ISERROR(VLOOKUP('Choose Housekeeping Genes'!$C11,Calculations!$C$292:$CB$387,10,0)),"",VLOOKUP('Choose Housekeeping Genes'!$C11,Calculations!$C$292:$M$387,10,0))</f>
        <v/>
      </c>
      <c r="AI300" s="36" t="str">
        <f>IF(ISERROR(VLOOKUP('Choose Housekeeping Genes'!$C11,Calculations!$C$292:$CB$387,11,0)),"",VLOOKUP('Choose Housekeeping Genes'!$C11,Calculations!$C$292:$M$387,11,0))</f>
        <v/>
      </c>
      <c r="AJ300" s="36" t="str">
        <f>IF(ISERROR(VLOOKUP('Choose Housekeeping Genes'!$C11,Calculations!$C$292:$AB$387,14,0)),"",VLOOKUP('Choose Housekeeping Genes'!$C11,Calculations!$C$292:$AB$387,14,0))</f>
        <v/>
      </c>
      <c r="AK300" s="36" t="str">
        <f>IF(ISERROR(VLOOKUP('Choose Housekeeping Genes'!$C11,Calculations!$C$292:$AB$387,15,0)),"",VLOOKUP('Choose Housekeeping Genes'!$C11,Calculations!$C$292:$AB$387,15,0))</f>
        <v/>
      </c>
      <c r="AL300" s="36" t="str">
        <f>IF(ISERROR(VLOOKUP('Choose Housekeeping Genes'!$C11,Calculations!$C$292:$AB$387,16,0)),"",VLOOKUP('Choose Housekeeping Genes'!$C11,Calculations!$C$292:$AB$387,16,0))</f>
        <v/>
      </c>
      <c r="AM300" s="36" t="str">
        <f>IF(ISERROR(VLOOKUP('Choose Housekeeping Genes'!$C11,Calculations!$C$292:$AB$387,17,0)),"",VLOOKUP('Choose Housekeeping Genes'!$C11,Calculations!$C$292:$AB$387,17,0))</f>
        <v/>
      </c>
      <c r="AN300" s="36" t="str">
        <f>IF(ISERROR(VLOOKUP('Choose Housekeeping Genes'!$C11,Calculations!$C$292:$AB$387,18,0)),"",VLOOKUP('Choose Housekeeping Genes'!$C11,Calculations!$C$292:$AB$387,18,0))</f>
        <v/>
      </c>
      <c r="AO300" s="36" t="str">
        <f>IF(ISERROR(VLOOKUP('Choose Housekeeping Genes'!$C11,Calculations!$C$292:$AB$387,19,0)),"",VLOOKUP('Choose Housekeeping Genes'!$C11,Calculations!$C$292:$AB$387,19,0))</f>
        <v/>
      </c>
      <c r="AP300" s="36" t="str">
        <f>IF(ISERROR(VLOOKUP('Choose Housekeeping Genes'!$C11,Calculations!$C$292:$AB$387,20,0)),"",VLOOKUP('Choose Housekeeping Genes'!$C11,Calculations!$C$292:$AB$387,20,0))</f>
        <v/>
      </c>
      <c r="AQ300" s="36" t="str">
        <f>IF(ISERROR(VLOOKUP('Choose Housekeeping Genes'!$C11,Calculations!$C$292:$AB$387,21,0)),"",VLOOKUP('Choose Housekeeping Genes'!$C11,Calculations!$C$292:$AB$387,21,0))</f>
        <v/>
      </c>
      <c r="AR300" s="36" t="str">
        <f>IF(ISERROR(VLOOKUP('Choose Housekeeping Genes'!$C11,Calculations!$C$292:$AB$387,22,0)),"",VLOOKUP('Choose Housekeeping Genes'!$C11,Calculations!$C$292:$AB$387,22,0))</f>
        <v/>
      </c>
      <c r="AS300" s="36" t="str">
        <f>IF(ISERROR(VLOOKUP('Choose Housekeeping Genes'!$C11,Calculations!$C$292:$AB$387,23,0)),"",VLOOKUP('Choose Housekeeping Genes'!$C11,Calculations!$C$292:$AB$387,23,0))</f>
        <v/>
      </c>
      <c r="AT300" s="34" t="str">
        <f t="shared" si="276"/>
        <v/>
      </c>
      <c r="AU300" s="34" t="str">
        <f t="shared" si="277"/>
        <v/>
      </c>
      <c r="AV300" s="34" t="str">
        <f t="shared" si="278"/>
        <v/>
      </c>
      <c r="AW300" s="34" t="str">
        <f t="shared" si="279"/>
        <v/>
      </c>
      <c r="AX300" s="34" t="str">
        <f t="shared" si="280"/>
        <v/>
      </c>
      <c r="AY300" s="34" t="str">
        <f t="shared" si="281"/>
        <v/>
      </c>
      <c r="AZ300" s="34" t="str">
        <f t="shared" si="282"/>
        <v/>
      </c>
      <c r="BA300" s="34" t="str">
        <f t="shared" si="283"/>
        <v/>
      </c>
      <c r="BB300" s="34" t="str">
        <f t="shared" si="284"/>
        <v/>
      </c>
      <c r="BC300" s="34" t="str">
        <f t="shared" si="285"/>
        <v/>
      </c>
      <c r="BD300" s="34" t="str">
        <f t="shared" si="289"/>
        <v/>
      </c>
      <c r="BE300" s="34" t="str">
        <f t="shared" si="290"/>
        <v/>
      </c>
      <c r="BF300" s="34" t="str">
        <f t="shared" si="291"/>
        <v/>
      </c>
      <c r="BG300" s="34" t="str">
        <f t="shared" si="292"/>
        <v/>
      </c>
      <c r="BH300" s="34" t="str">
        <f t="shared" si="293"/>
        <v/>
      </c>
      <c r="BI300" s="34" t="str">
        <f t="shared" si="294"/>
        <v/>
      </c>
      <c r="BJ300" s="34" t="str">
        <f t="shared" si="295"/>
        <v/>
      </c>
      <c r="BK300" s="34" t="str">
        <f t="shared" si="296"/>
        <v/>
      </c>
      <c r="BL300" s="34" t="str">
        <f t="shared" si="297"/>
        <v/>
      </c>
      <c r="BM300" s="34" t="str">
        <f t="shared" si="298"/>
        <v/>
      </c>
      <c r="BN300" s="36" t="e">
        <f t="shared" si="287"/>
        <v>#DIV/0!</v>
      </c>
      <c r="BO300" s="36" t="e">
        <f t="shared" si="288"/>
        <v>#DIV/0!</v>
      </c>
      <c r="BP300" s="37" t="str">
        <f t="shared" si="256"/>
        <v/>
      </c>
      <c r="BQ300" s="37" t="str">
        <f t="shared" si="257"/>
        <v/>
      </c>
      <c r="BR300" s="37" t="str">
        <f t="shared" si="258"/>
        <v/>
      </c>
      <c r="BS300" s="37" t="str">
        <f t="shared" si="259"/>
        <v/>
      </c>
      <c r="BT300" s="37" t="str">
        <f t="shared" si="260"/>
        <v/>
      </c>
      <c r="BU300" s="37" t="str">
        <f t="shared" si="261"/>
        <v/>
      </c>
      <c r="BV300" s="37" t="str">
        <f t="shared" si="262"/>
        <v/>
      </c>
      <c r="BW300" s="37" t="str">
        <f t="shared" si="263"/>
        <v/>
      </c>
      <c r="BX300" s="37" t="str">
        <f t="shared" si="264"/>
        <v/>
      </c>
      <c r="BY300" s="37" t="str">
        <f t="shared" si="265"/>
        <v/>
      </c>
      <c r="BZ300" s="37" t="str">
        <f t="shared" si="266"/>
        <v/>
      </c>
      <c r="CA300" s="37" t="str">
        <f t="shared" si="267"/>
        <v/>
      </c>
      <c r="CB300" s="37" t="str">
        <f t="shared" si="268"/>
        <v/>
      </c>
      <c r="CC300" s="37" t="str">
        <f t="shared" si="269"/>
        <v/>
      </c>
      <c r="CD300" s="37" t="str">
        <f t="shared" si="270"/>
        <v/>
      </c>
      <c r="CE300" s="37" t="str">
        <f t="shared" si="271"/>
        <v/>
      </c>
      <c r="CF300" s="37" t="str">
        <f t="shared" si="272"/>
        <v/>
      </c>
      <c r="CG300" s="37" t="str">
        <f t="shared" si="273"/>
        <v/>
      </c>
      <c r="CH300" s="37" t="str">
        <f t="shared" si="274"/>
        <v/>
      </c>
      <c r="CI300" s="37" t="str">
        <f t="shared" si="275"/>
        <v/>
      </c>
    </row>
    <row r="301" spans="1:87">
      <c r="A301" s="16"/>
      <c r="B301" s="14" t="str">
        <f>'Gene Table'!D300</f>
        <v>NM_001678</v>
      </c>
      <c r="C301" s="14" t="s">
        <v>45</v>
      </c>
      <c r="D301" s="15" t="str">
        <f>IF(SUM('Test Sample Data'!D$3:D$98)&gt;10,IF(AND(ISNUMBER('Test Sample Data'!D300),'Test Sample Data'!D300&lt;$B$1,'Test Sample Data'!D300&gt;0),'Test Sample Data'!D300,$B$1),"")</f>
        <v/>
      </c>
      <c r="E301" s="15" t="str">
        <f>IF(SUM('Test Sample Data'!E$3:E$98)&gt;10,IF(AND(ISNUMBER('Test Sample Data'!E300),'Test Sample Data'!E300&lt;$B$1,'Test Sample Data'!E300&gt;0),'Test Sample Data'!E300,$B$1),"")</f>
        <v/>
      </c>
      <c r="F301" s="15" t="str">
        <f>IF(SUM('Test Sample Data'!F$3:F$98)&gt;10,IF(AND(ISNUMBER('Test Sample Data'!F300),'Test Sample Data'!F300&lt;$B$1,'Test Sample Data'!F300&gt;0),'Test Sample Data'!F300,$B$1),"")</f>
        <v/>
      </c>
      <c r="G301" s="15" t="str">
        <f>IF(SUM('Test Sample Data'!G$3:G$98)&gt;10,IF(AND(ISNUMBER('Test Sample Data'!G300),'Test Sample Data'!G300&lt;$B$1,'Test Sample Data'!G300&gt;0),'Test Sample Data'!G300,$B$1),"")</f>
        <v/>
      </c>
      <c r="H301" s="15" t="str">
        <f>IF(SUM('Test Sample Data'!H$3:H$98)&gt;10,IF(AND(ISNUMBER('Test Sample Data'!H300),'Test Sample Data'!H300&lt;$B$1,'Test Sample Data'!H300&gt;0),'Test Sample Data'!H300,$B$1),"")</f>
        <v/>
      </c>
      <c r="I301" s="15" t="str">
        <f>IF(SUM('Test Sample Data'!I$3:I$98)&gt;10,IF(AND(ISNUMBER('Test Sample Data'!I300),'Test Sample Data'!I300&lt;$B$1,'Test Sample Data'!I300&gt;0),'Test Sample Data'!I300,$B$1),"")</f>
        <v/>
      </c>
      <c r="J301" s="15" t="str">
        <f>IF(SUM('Test Sample Data'!J$3:J$98)&gt;10,IF(AND(ISNUMBER('Test Sample Data'!J300),'Test Sample Data'!J300&lt;$B$1,'Test Sample Data'!J300&gt;0),'Test Sample Data'!J300,$B$1),"")</f>
        <v/>
      </c>
      <c r="K301" s="15" t="str">
        <f>IF(SUM('Test Sample Data'!K$3:K$98)&gt;10,IF(AND(ISNUMBER('Test Sample Data'!K300),'Test Sample Data'!K300&lt;$B$1,'Test Sample Data'!K300&gt;0),'Test Sample Data'!K300,$B$1),"")</f>
        <v/>
      </c>
      <c r="L301" s="15" t="str">
        <f>IF(SUM('Test Sample Data'!L$3:L$98)&gt;10,IF(AND(ISNUMBER('Test Sample Data'!L300),'Test Sample Data'!L300&lt;$B$1,'Test Sample Data'!L300&gt;0),'Test Sample Data'!L300,$B$1),"")</f>
        <v/>
      </c>
      <c r="M301" s="15" t="str">
        <f>IF(SUM('Test Sample Data'!M$3:M$98)&gt;10,IF(AND(ISNUMBER('Test Sample Data'!M300),'Test Sample Data'!M300&lt;$B$1,'Test Sample Data'!M300&gt;0),'Test Sample Data'!M300,$B$1),"")</f>
        <v/>
      </c>
      <c r="N301" s="15" t="str">
        <f>'Gene Table'!D300</f>
        <v>NM_001678</v>
      </c>
      <c r="O301" s="14" t="s">
        <v>45</v>
      </c>
      <c r="P301" s="15" t="str">
        <f>IF(SUM('Control Sample Data'!D$3:D$98)&gt;10,IF(AND(ISNUMBER('Control Sample Data'!D300),'Control Sample Data'!D300&lt;$B$1,'Control Sample Data'!D300&gt;0),'Control Sample Data'!D300,$B$1),"")</f>
        <v/>
      </c>
      <c r="Q301" s="15" t="str">
        <f>IF(SUM('Control Sample Data'!E$3:E$98)&gt;10,IF(AND(ISNUMBER('Control Sample Data'!E300),'Control Sample Data'!E300&lt;$B$1,'Control Sample Data'!E300&gt;0),'Control Sample Data'!E300,$B$1),"")</f>
        <v/>
      </c>
      <c r="R301" s="15" t="str">
        <f>IF(SUM('Control Sample Data'!F$3:F$98)&gt;10,IF(AND(ISNUMBER('Control Sample Data'!F300),'Control Sample Data'!F300&lt;$B$1,'Control Sample Data'!F300&gt;0),'Control Sample Data'!F300,$B$1),"")</f>
        <v/>
      </c>
      <c r="S301" s="15" t="str">
        <f>IF(SUM('Control Sample Data'!G$3:G$98)&gt;10,IF(AND(ISNUMBER('Control Sample Data'!G300),'Control Sample Data'!G300&lt;$B$1,'Control Sample Data'!G300&gt;0),'Control Sample Data'!G300,$B$1),"")</f>
        <v/>
      </c>
      <c r="T301" s="15" t="str">
        <f>IF(SUM('Control Sample Data'!H$3:H$98)&gt;10,IF(AND(ISNUMBER('Control Sample Data'!H300),'Control Sample Data'!H300&lt;$B$1,'Control Sample Data'!H300&gt;0),'Control Sample Data'!H300,$B$1),"")</f>
        <v/>
      </c>
      <c r="U301" s="15" t="str">
        <f>IF(SUM('Control Sample Data'!I$3:I$98)&gt;10,IF(AND(ISNUMBER('Control Sample Data'!I300),'Control Sample Data'!I300&lt;$B$1,'Control Sample Data'!I300&gt;0),'Control Sample Data'!I300,$B$1),"")</f>
        <v/>
      </c>
      <c r="V301" s="15" t="str">
        <f>IF(SUM('Control Sample Data'!J$3:J$98)&gt;10,IF(AND(ISNUMBER('Control Sample Data'!J300),'Control Sample Data'!J300&lt;$B$1,'Control Sample Data'!J300&gt;0),'Control Sample Data'!J300,$B$1),"")</f>
        <v/>
      </c>
      <c r="W301" s="15" t="str">
        <f>IF(SUM('Control Sample Data'!K$3:K$98)&gt;10,IF(AND(ISNUMBER('Control Sample Data'!K300),'Control Sample Data'!K300&lt;$B$1,'Control Sample Data'!K300&gt;0),'Control Sample Data'!K300,$B$1),"")</f>
        <v/>
      </c>
      <c r="X301" s="15" t="str">
        <f>IF(SUM('Control Sample Data'!L$3:L$98)&gt;10,IF(AND(ISNUMBER('Control Sample Data'!L300),'Control Sample Data'!L300&lt;$B$1,'Control Sample Data'!L300&gt;0),'Control Sample Data'!L300,$B$1),"")</f>
        <v/>
      </c>
      <c r="Y301" s="15" t="str">
        <f>IF(SUM('Control Sample Data'!M$3:M$98)&gt;10,IF(AND(ISNUMBER('Control Sample Data'!M300),'Control Sample Data'!M300&lt;$B$1,'Control Sample Data'!M300&gt;0),'Control Sample Data'!M300,$B$1),"")</f>
        <v/>
      </c>
      <c r="Z301" s="36" t="str">
        <f>IF(ISERROR(VLOOKUP('Choose Housekeeping Genes'!$C12,Calculations!$C$292:$CB$387,2,0)),"",VLOOKUP('Choose Housekeeping Genes'!$C12,Calculations!$C$292:$M$387,2,0))</f>
        <v/>
      </c>
      <c r="AA301" s="36" t="str">
        <f>IF(ISERROR(VLOOKUP('Choose Housekeeping Genes'!$C12,Calculations!$C$292:$CB$387,3,0)),"",VLOOKUP('Choose Housekeeping Genes'!$C12,Calculations!$C$292:$M$387,3,0))</f>
        <v/>
      </c>
      <c r="AB301" s="36" t="str">
        <f>IF(ISERROR(VLOOKUP('Choose Housekeeping Genes'!$C12,Calculations!$C$292:$CB$387,4,0)),"",VLOOKUP('Choose Housekeeping Genes'!$C12,Calculations!$C$292:$M$387,4,0))</f>
        <v/>
      </c>
      <c r="AC301" s="36" t="str">
        <f>IF(ISERROR(VLOOKUP('Choose Housekeeping Genes'!$C12,Calculations!$C$292:$CB$387,5,0)),"",VLOOKUP('Choose Housekeeping Genes'!$C12,Calculations!$C$292:$M$387,5,0))</f>
        <v/>
      </c>
      <c r="AD301" s="36" t="str">
        <f>IF(ISERROR(VLOOKUP('Choose Housekeeping Genes'!$C12,Calculations!$C$292:$CB$387,6,0)),"",VLOOKUP('Choose Housekeeping Genes'!$C12,Calculations!$C$292:$M$387,6,0))</f>
        <v/>
      </c>
      <c r="AE301" s="36" t="str">
        <f>IF(ISERROR(VLOOKUP('Choose Housekeeping Genes'!$C12,Calculations!$C$292:$CB$387,7,0)),"",VLOOKUP('Choose Housekeeping Genes'!$C12,Calculations!$C$292:$M$387,7,0))</f>
        <v/>
      </c>
      <c r="AF301" s="36" t="str">
        <f>IF(ISERROR(VLOOKUP('Choose Housekeeping Genes'!$C12,Calculations!$C$292:$CB$387,8,0)),"",VLOOKUP('Choose Housekeeping Genes'!$C12,Calculations!$C$292:$M$387,8,0))</f>
        <v/>
      </c>
      <c r="AG301" s="36" t="str">
        <f>IF(ISERROR(VLOOKUP('Choose Housekeeping Genes'!$C12,Calculations!$C$292:$CB$387,9,0)),"",VLOOKUP('Choose Housekeeping Genes'!$C12,Calculations!$C$292:$M$387,9,0))</f>
        <v/>
      </c>
      <c r="AH301" s="36" t="str">
        <f>IF(ISERROR(VLOOKUP('Choose Housekeeping Genes'!$C12,Calculations!$C$292:$CB$387,10,0)),"",VLOOKUP('Choose Housekeeping Genes'!$C12,Calculations!$C$292:$M$387,10,0))</f>
        <v/>
      </c>
      <c r="AI301" s="36" t="str">
        <f>IF(ISERROR(VLOOKUP('Choose Housekeeping Genes'!$C12,Calculations!$C$292:$CB$387,11,0)),"",VLOOKUP('Choose Housekeeping Genes'!$C12,Calculations!$C$292:$M$387,11,0))</f>
        <v/>
      </c>
      <c r="AJ301" s="36" t="str">
        <f>IF(ISERROR(VLOOKUP('Choose Housekeeping Genes'!$C12,Calculations!$C$292:$AB$387,14,0)),"",VLOOKUP('Choose Housekeeping Genes'!$C12,Calculations!$C$292:$AB$387,14,0))</f>
        <v/>
      </c>
      <c r="AK301" s="36" t="str">
        <f>IF(ISERROR(VLOOKUP('Choose Housekeeping Genes'!$C12,Calculations!$C$292:$AB$387,15,0)),"",VLOOKUP('Choose Housekeeping Genes'!$C12,Calculations!$C$292:$AB$387,15,0))</f>
        <v/>
      </c>
      <c r="AL301" s="36" t="str">
        <f>IF(ISERROR(VLOOKUP('Choose Housekeeping Genes'!$C12,Calculations!$C$292:$AB$387,16,0)),"",VLOOKUP('Choose Housekeeping Genes'!$C12,Calculations!$C$292:$AB$387,16,0))</f>
        <v/>
      </c>
      <c r="AM301" s="36" t="str">
        <f>IF(ISERROR(VLOOKUP('Choose Housekeeping Genes'!$C12,Calculations!$C$292:$AB$387,17,0)),"",VLOOKUP('Choose Housekeeping Genes'!$C12,Calculations!$C$292:$AB$387,17,0))</f>
        <v/>
      </c>
      <c r="AN301" s="36" t="str">
        <f>IF(ISERROR(VLOOKUP('Choose Housekeeping Genes'!$C12,Calculations!$C$292:$AB$387,18,0)),"",VLOOKUP('Choose Housekeeping Genes'!$C12,Calculations!$C$292:$AB$387,18,0))</f>
        <v/>
      </c>
      <c r="AO301" s="36" t="str">
        <f>IF(ISERROR(VLOOKUP('Choose Housekeeping Genes'!$C12,Calculations!$C$292:$AB$387,19,0)),"",VLOOKUP('Choose Housekeeping Genes'!$C12,Calculations!$C$292:$AB$387,19,0))</f>
        <v/>
      </c>
      <c r="AP301" s="36" t="str">
        <f>IF(ISERROR(VLOOKUP('Choose Housekeeping Genes'!$C12,Calculations!$C$292:$AB$387,20,0)),"",VLOOKUP('Choose Housekeeping Genes'!$C12,Calculations!$C$292:$AB$387,20,0))</f>
        <v/>
      </c>
      <c r="AQ301" s="36" t="str">
        <f>IF(ISERROR(VLOOKUP('Choose Housekeeping Genes'!$C12,Calculations!$C$292:$AB$387,21,0)),"",VLOOKUP('Choose Housekeeping Genes'!$C12,Calculations!$C$292:$AB$387,21,0))</f>
        <v/>
      </c>
      <c r="AR301" s="36" t="str">
        <f>IF(ISERROR(VLOOKUP('Choose Housekeeping Genes'!$C12,Calculations!$C$292:$AB$387,22,0)),"",VLOOKUP('Choose Housekeeping Genes'!$C12,Calculations!$C$292:$AB$387,22,0))</f>
        <v/>
      </c>
      <c r="AS301" s="36" t="str">
        <f>IF(ISERROR(VLOOKUP('Choose Housekeeping Genes'!$C12,Calculations!$C$292:$AB$387,23,0)),"",VLOOKUP('Choose Housekeeping Genes'!$C12,Calculations!$C$292:$AB$387,23,0))</f>
        <v/>
      </c>
      <c r="AT301" s="34" t="str">
        <f t="shared" si="276"/>
        <v/>
      </c>
      <c r="AU301" s="34" t="str">
        <f t="shared" si="277"/>
        <v/>
      </c>
      <c r="AV301" s="34" t="str">
        <f t="shared" si="278"/>
        <v/>
      </c>
      <c r="AW301" s="34" t="str">
        <f t="shared" si="279"/>
        <v/>
      </c>
      <c r="AX301" s="34" t="str">
        <f t="shared" si="280"/>
        <v/>
      </c>
      <c r="AY301" s="34" t="str">
        <f t="shared" si="281"/>
        <v/>
      </c>
      <c r="AZ301" s="34" t="str">
        <f t="shared" si="282"/>
        <v/>
      </c>
      <c r="BA301" s="34" t="str">
        <f t="shared" si="283"/>
        <v/>
      </c>
      <c r="BB301" s="34" t="str">
        <f t="shared" si="284"/>
        <v/>
      </c>
      <c r="BC301" s="34" t="str">
        <f t="shared" si="285"/>
        <v/>
      </c>
      <c r="BD301" s="34" t="str">
        <f t="shared" si="289"/>
        <v/>
      </c>
      <c r="BE301" s="34" t="str">
        <f t="shared" si="290"/>
        <v/>
      </c>
      <c r="BF301" s="34" t="str">
        <f t="shared" si="291"/>
        <v/>
      </c>
      <c r="BG301" s="34" t="str">
        <f t="shared" si="292"/>
        <v/>
      </c>
      <c r="BH301" s="34" t="str">
        <f t="shared" si="293"/>
        <v/>
      </c>
      <c r="BI301" s="34" t="str">
        <f t="shared" si="294"/>
        <v/>
      </c>
      <c r="BJ301" s="34" t="str">
        <f t="shared" si="295"/>
        <v/>
      </c>
      <c r="BK301" s="34" t="str">
        <f t="shared" si="296"/>
        <v/>
      </c>
      <c r="BL301" s="34" t="str">
        <f t="shared" si="297"/>
        <v/>
      </c>
      <c r="BM301" s="34" t="str">
        <f t="shared" si="298"/>
        <v/>
      </c>
      <c r="BN301" s="36" t="e">
        <f t="shared" si="287"/>
        <v>#DIV/0!</v>
      </c>
      <c r="BO301" s="36" t="e">
        <f t="shared" si="288"/>
        <v>#DIV/0!</v>
      </c>
      <c r="BP301" s="37" t="str">
        <f t="shared" si="256"/>
        <v/>
      </c>
      <c r="BQ301" s="37" t="str">
        <f t="shared" si="257"/>
        <v/>
      </c>
      <c r="BR301" s="37" t="str">
        <f t="shared" si="258"/>
        <v/>
      </c>
      <c r="BS301" s="37" t="str">
        <f t="shared" si="259"/>
        <v/>
      </c>
      <c r="BT301" s="37" t="str">
        <f t="shared" si="260"/>
        <v/>
      </c>
      <c r="BU301" s="37" t="str">
        <f t="shared" si="261"/>
        <v/>
      </c>
      <c r="BV301" s="37" t="str">
        <f t="shared" si="262"/>
        <v/>
      </c>
      <c r="BW301" s="37" t="str">
        <f t="shared" si="263"/>
        <v/>
      </c>
      <c r="BX301" s="37" t="str">
        <f t="shared" si="264"/>
        <v/>
      </c>
      <c r="BY301" s="37" t="str">
        <f t="shared" si="265"/>
        <v/>
      </c>
      <c r="BZ301" s="37" t="str">
        <f t="shared" si="266"/>
        <v/>
      </c>
      <c r="CA301" s="37" t="str">
        <f t="shared" si="267"/>
        <v/>
      </c>
      <c r="CB301" s="37" t="str">
        <f t="shared" si="268"/>
        <v/>
      </c>
      <c r="CC301" s="37" t="str">
        <f t="shared" si="269"/>
        <v/>
      </c>
      <c r="CD301" s="37" t="str">
        <f t="shared" si="270"/>
        <v/>
      </c>
      <c r="CE301" s="37" t="str">
        <f t="shared" si="271"/>
        <v/>
      </c>
      <c r="CF301" s="37" t="str">
        <f t="shared" si="272"/>
        <v/>
      </c>
      <c r="CG301" s="37" t="str">
        <f t="shared" si="273"/>
        <v/>
      </c>
      <c r="CH301" s="37" t="str">
        <f t="shared" si="274"/>
        <v/>
      </c>
      <c r="CI301" s="37" t="str">
        <f t="shared" si="275"/>
        <v/>
      </c>
    </row>
    <row r="302" spans="1:87">
      <c r="A302" s="16"/>
      <c r="B302" s="14" t="str">
        <f>'Gene Table'!D301</f>
        <v>NM_004148</v>
      </c>
      <c r="C302" s="14" t="s">
        <v>49</v>
      </c>
      <c r="D302" s="15" t="str">
        <f>IF(SUM('Test Sample Data'!D$3:D$98)&gt;10,IF(AND(ISNUMBER('Test Sample Data'!D301),'Test Sample Data'!D301&lt;$B$1,'Test Sample Data'!D301&gt;0),'Test Sample Data'!D301,$B$1),"")</f>
        <v/>
      </c>
      <c r="E302" s="15" t="str">
        <f>IF(SUM('Test Sample Data'!E$3:E$98)&gt;10,IF(AND(ISNUMBER('Test Sample Data'!E301),'Test Sample Data'!E301&lt;$B$1,'Test Sample Data'!E301&gt;0),'Test Sample Data'!E301,$B$1),"")</f>
        <v/>
      </c>
      <c r="F302" s="15" t="str">
        <f>IF(SUM('Test Sample Data'!F$3:F$98)&gt;10,IF(AND(ISNUMBER('Test Sample Data'!F301),'Test Sample Data'!F301&lt;$B$1,'Test Sample Data'!F301&gt;0),'Test Sample Data'!F301,$B$1),"")</f>
        <v/>
      </c>
      <c r="G302" s="15" t="str">
        <f>IF(SUM('Test Sample Data'!G$3:G$98)&gt;10,IF(AND(ISNUMBER('Test Sample Data'!G301),'Test Sample Data'!G301&lt;$B$1,'Test Sample Data'!G301&gt;0),'Test Sample Data'!G301,$B$1),"")</f>
        <v/>
      </c>
      <c r="H302" s="15" t="str">
        <f>IF(SUM('Test Sample Data'!H$3:H$98)&gt;10,IF(AND(ISNUMBER('Test Sample Data'!H301),'Test Sample Data'!H301&lt;$B$1,'Test Sample Data'!H301&gt;0),'Test Sample Data'!H301,$B$1),"")</f>
        <v/>
      </c>
      <c r="I302" s="15" t="str">
        <f>IF(SUM('Test Sample Data'!I$3:I$98)&gt;10,IF(AND(ISNUMBER('Test Sample Data'!I301),'Test Sample Data'!I301&lt;$B$1,'Test Sample Data'!I301&gt;0),'Test Sample Data'!I301,$B$1),"")</f>
        <v/>
      </c>
      <c r="J302" s="15" t="str">
        <f>IF(SUM('Test Sample Data'!J$3:J$98)&gt;10,IF(AND(ISNUMBER('Test Sample Data'!J301),'Test Sample Data'!J301&lt;$B$1,'Test Sample Data'!J301&gt;0),'Test Sample Data'!J301,$B$1),"")</f>
        <v/>
      </c>
      <c r="K302" s="15" t="str">
        <f>IF(SUM('Test Sample Data'!K$3:K$98)&gt;10,IF(AND(ISNUMBER('Test Sample Data'!K301),'Test Sample Data'!K301&lt;$B$1,'Test Sample Data'!K301&gt;0),'Test Sample Data'!K301,$B$1),"")</f>
        <v/>
      </c>
      <c r="L302" s="15" t="str">
        <f>IF(SUM('Test Sample Data'!L$3:L$98)&gt;10,IF(AND(ISNUMBER('Test Sample Data'!L301),'Test Sample Data'!L301&lt;$B$1,'Test Sample Data'!L301&gt;0),'Test Sample Data'!L301,$B$1),"")</f>
        <v/>
      </c>
      <c r="M302" s="15" t="str">
        <f>IF(SUM('Test Sample Data'!M$3:M$98)&gt;10,IF(AND(ISNUMBER('Test Sample Data'!M301),'Test Sample Data'!M301&lt;$B$1,'Test Sample Data'!M301&gt;0),'Test Sample Data'!M301,$B$1),"")</f>
        <v/>
      </c>
      <c r="N302" s="15" t="str">
        <f>'Gene Table'!D301</f>
        <v>NM_004148</v>
      </c>
      <c r="O302" s="14" t="s">
        <v>49</v>
      </c>
      <c r="P302" s="15" t="str">
        <f>IF(SUM('Control Sample Data'!D$3:D$98)&gt;10,IF(AND(ISNUMBER('Control Sample Data'!D301),'Control Sample Data'!D301&lt;$B$1,'Control Sample Data'!D301&gt;0),'Control Sample Data'!D301,$B$1),"")</f>
        <v/>
      </c>
      <c r="Q302" s="15" t="str">
        <f>IF(SUM('Control Sample Data'!E$3:E$98)&gt;10,IF(AND(ISNUMBER('Control Sample Data'!E301),'Control Sample Data'!E301&lt;$B$1,'Control Sample Data'!E301&gt;0),'Control Sample Data'!E301,$B$1),"")</f>
        <v/>
      </c>
      <c r="R302" s="15" t="str">
        <f>IF(SUM('Control Sample Data'!F$3:F$98)&gt;10,IF(AND(ISNUMBER('Control Sample Data'!F301),'Control Sample Data'!F301&lt;$B$1,'Control Sample Data'!F301&gt;0),'Control Sample Data'!F301,$B$1),"")</f>
        <v/>
      </c>
      <c r="S302" s="15" t="str">
        <f>IF(SUM('Control Sample Data'!G$3:G$98)&gt;10,IF(AND(ISNUMBER('Control Sample Data'!G301),'Control Sample Data'!G301&lt;$B$1,'Control Sample Data'!G301&gt;0),'Control Sample Data'!G301,$B$1),"")</f>
        <v/>
      </c>
      <c r="T302" s="15" t="str">
        <f>IF(SUM('Control Sample Data'!H$3:H$98)&gt;10,IF(AND(ISNUMBER('Control Sample Data'!H301),'Control Sample Data'!H301&lt;$B$1,'Control Sample Data'!H301&gt;0),'Control Sample Data'!H301,$B$1),"")</f>
        <v/>
      </c>
      <c r="U302" s="15" t="str">
        <f>IF(SUM('Control Sample Data'!I$3:I$98)&gt;10,IF(AND(ISNUMBER('Control Sample Data'!I301),'Control Sample Data'!I301&lt;$B$1,'Control Sample Data'!I301&gt;0),'Control Sample Data'!I301,$B$1),"")</f>
        <v/>
      </c>
      <c r="V302" s="15" t="str">
        <f>IF(SUM('Control Sample Data'!J$3:J$98)&gt;10,IF(AND(ISNUMBER('Control Sample Data'!J301),'Control Sample Data'!J301&lt;$B$1,'Control Sample Data'!J301&gt;0),'Control Sample Data'!J301,$B$1),"")</f>
        <v/>
      </c>
      <c r="W302" s="15" t="str">
        <f>IF(SUM('Control Sample Data'!K$3:K$98)&gt;10,IF(AND(ISNUMBER('Control Sample Data'!K301),'Control Sample Data'!K301&lt;$B$1,'Control Sample Data'!K301&gt;0),'Control Sample Data'!K301,$B$1),"")</f>
        <v/>
      </c>
      <c r="X302" s="15" t="str">
        <f>IF(SUM('Control Sample Data'!L$3:L$98)&gt;10,IF(AND(ISNUMBER('Control Sample Data'!L301),'Control Sample Data'!L301&lt;$B$1,'Control Sample Data'!L301&gt;0),'Control Sample Data'!L301,$B$1),"")</f>
        <v/>
      </c>
      <c r="Y302" s="15" t="str">
        <f>IF(SUM('Control Sample Data'!M$3:M$98)&gt;10,IF(AND(ISNUMBER('Control Sample Data'!M301),'Control Sample Data'!M301&lt;$B$1,'Control Sample Data'!M301&gt;0),'Control Sample Data'!M301,$B$1),"")</f>
        <v/>
      </c>
      <c r="Z302" s="36" t="str">
        <f>IF(ISERROR(VLOOKUP('Choose Housekeeping Genes'!$C13,Calculations!$C$292:$CB$387,2,0)),"",VLOOKUP('Choose Housekeeping Genes'!$C13,Calculations!$C$292:$M$387,2,0))</f>
        <v/>
      </c>
      <c r="AA302" s="36" t="str">
        <f>IF(ISERROR(VLOOKUP('Choose Housekeeping Genes'!$C13,Calculations!$C$292:$CB$387,3,0)),"",VLOOKUP('Choose Housekeeping Genes'!$C13,Calculations!$C$292:$M$387,3,0))</f>
        <v/>
      </c>
      <c r="AB302" s="36" t="str">
        <f>IF(ISERROR(VLOOKUP('Choose Housekeeping Genes'!$C13,Calculations!$C$292:$CB$387,4,0)),"",VLOOKUP('Choose Housekeeping Genes'!$C13,Calculations!$C$292:$M$387,4,0))</f>
        <v/>
      </c>
      <c r="AC302" s="36" t="str">
        <f>IF(ISERROR(VLOOKUP('Choose Housekeeping Genes'!$C13,Calculations!$C$292:$CB$387,5,0)),"",VLOOKUP('Choose Housekeeping Genes'!$C13,Calculations!$C$292:$M$387,5,0))</f>
        <v/>
      </c>
      <c r="AD302" s="36" t="str">
        <f>IF(ISERROR(VLOOKUP('Choose Housekeeping Genes'!$C13,Calculations!$C$292:$CB$387,6,0)),"",VLOOKUP('Choose Housekeeping Genes'!$C13,Calculations!$C$292:$M$387,6,0))</f>
        <v/>
      </c>
      <c r="AE302" s="36" t="str">
        <f>IF(ISERROR(VLOOKUP('Choose Housekeeping Genes'!$C13,Calculations!$C$292:$CB$387,7,0)),"",VLOOKUP('Choose Housekeeping Genes'!$C13,Calculations!$C$292:$M$387,7,0))</f>
        <v/>
      </c>
      <c r="AF302" s="36" t="str">
        <f>IF(ISERROR(VLOOKUP('Choose Housekeeping Genes'!$C13,Calculations!$C$292:$CB$387,8,0)),"",VLOOKUP('Choose Housekeeping Genes'!$C13,Calculations!$C$292:$M$387,8,0))</f>
        <v/>
      </c>
      <c r="AG302" s="36" t="str">
        <f>IF(ISERROR(VLOOKUP('Choose Housekeeping Genes'!$C13,Calculations!$C$292:$CB$387,9,0)),"",VLOOKUP('Choose Housekeeping Genes'!$C13,Calculations!$C$292:$M$387,9,0))</f>
        <v/>
      </c>
      <c r="AH302" s="36" t="str">
        <f>IF(ISERROR(VLOOKUP('Choose Housekeeping Genes'!$C13,Calculations!$C$292:$CB$387,10,0)),"",VLOOKUP('Choose Housekeeping Genes'!$C13,Calculations!$C$292:$M$387,10,0))</f>
        <v/>
      </c>
      <c r="AI302" s="36" t="str">
        <f>IF(ISERROR(VLOOKUP('Choose Housekeeping Genes'!$C13,Calculations!$C$292:$CB$387,11,0)),"",VLOOKUP('Choose Housekeeping Genes'!$C13,Calculations!$C$292:$M$387,11,0))</f>
        <v/>
      </c>
      <c r="AJ302" s="36" t="str">
        <f>IF(ISERROR(VLOOKUP('Choose Housekeeping Genes'!$C13,Calculations!$C$292:$AB$387,14,0)),"",VLOOKUP('Choose Housekeeping Genes'!$C13,Calculations!$C$292:$AB$387,14,0))</f>
        <v/>
      </c>
      <c r="AK302" s="36" t="str">
        <f>IF(ISERROR(VLOOKUP('Choose Housekeeping Genes'!$C13,Calculations!$C$292:$AB$387,15,0)),"",VLOOKUP('Choose Housekeeping Genes'!$C13,Calculations!$C$292:$AB$387,15,0))</f>
        <v/>
      </c>
      <c r="AL302" s="36" t="str">
        <f>IF(ISERROR(VLOOKUP('Choose Housekeeping Genes'!$C13,Calculations!$C$292:$AB$387,16,0)),"",VLOOKUP('Choose Housekeeping Genes'!$C13,Calculations!$C$292:$AB$387,16,0))</f>
        <v/>
      </c>
      <c r="AM302" s="36" t="str">
        <f>IF(ISERROR(VLOOKUP('Choose Housekeeping Genes'!$C13,Calculations!$C$292:$AB$387,17,0)),"",VLOOKUP('Choose Housekeeping Genes'!$C13,Calculations!$C$292:$AB$387,17,0))</f>
        <v/>
      </c>
      <c r="AN302" s="36" t="str">
        <f>IF(ISERROR(VLOOKUP('Choose Housekeeping Genes'!$C13,Calculations!$C$292:$AB$387,18,0)),"",VLOOKUP('Choose Housekeeping Genes'!$C13,Calculations!$C$292:$AB$387,18,0))</f>
        <v/>
      </c>
      <c r="AO302" s="36" t="str">
        <f>IF(ISERROR(VLOOKUP('Choose Housekeeping Genes'!$C13,Calculations!$C$292:$AB$387,19,0)),"",VLOOKUP('Choose Housekeeping Genes'!$C13,Calculations!$C$292:$AB$387,19,0))</f>
        <v/>
      </c>
      <c r="AP302" s="36" t="str">
        <f>IF(ISERROR(VLOOKUP('Choose Housekeeping Genes'!$C13,Calculations!$C$292:$AB$387,20,0)),"",VLOOKUP('Choose Housekeeping Genes'!$C13,Calculations!$C$292:$AB$387,20,0))</f>
        <v/>
      </c>
      <c r="AQ302" s="36" t="str">
        <f>IF(ISERROR(VLOOKUP('Choose Housekeeping Genes'!$C13,Calculations!$C$292:$AB$387,21,0)),"",VLOOKUP('Choose Housekeeping Genes'!$C13,Calculations!$C$292:$AB$387,21,0))</f>
        <v/>
      </c>
      <c r="AR302" s="36" t="str">
        <f>IF(ISERROR(VLOOKUP('Choose Housekeeping Genes'!$C13,Calculations!$C$292:$AB$387,22,0)),"",VLOOKUP('Choose Housekeeping Genes'!$C13,Calculations!$C$292:$AB$387,22,0))</f>
        <v/>
      </c>
      <c r="AS302" s="36" t="str">
        <f>IF(ISERROR(VLOOKUP('Choose Housekeeping Genes'!$C13,Calculations!$C$292:$AB$387,23,0)),"",VLOOKUP('Choose Housekeeping Genes'!$C13,Calculations!$C$292:$AB$387,23,0))</f>
        <v/>
      </c>
      <c r="AT302" s="34" t="str">
        <f t="shared" si="276"/>
        <v/>
      </c>
      <c r="AU302" s="34" t="str">
        <f t="shared" si="277"/>
        <v/>
      </c>
      <c r="AV302" s="34" t="str">
        <f t="shared" si="278"/>
        <v/>
      </c>
      <c r="AW302" s="34" t="str">
        <f t="shared" si="279"/>
        <v/>
      </c>
      <c r="AX302" s="34" t="str">
        <f t="shared" si="280"/>
        <v/>
      </c>
      <c r="AY302" s="34" t="str">
        <f t="shared" si="281"/>
        <v/>
      </c>
      <c r="AZ302" s="34" t="str">
        <f t="shared" si="282"/>
        <v/>
      </c>
      <c r="BA302" s="34" t="str">
        <f t="shared" si="283"/>
        <v/>
      </c>
      <c r="BB302" s="34" t="str">
        <f t="shared" si="284"/>
        <v/>
      </c>
      <c r="BC302" s="34" t="str">
        <f t="shared" si="285"/>
        <v/>
      </c>
      <c r="BD302" s="34" t="str">
        <f t="shared" si="289"/>
        <v/>
      </c>
      <c r="BE302" s="34" t="str">
        <f t="shared" si="290"/>
        <v/>
      </c>
      <c r="BF302" s="34" t="str">
        <f t="shared" si="291"/>
        <v/>
      </c>
      <c r="BG302" s="34" t="str">
        <f t="shared" si="292"/>
        <v/>
      </c>
      <c r="BH302" s="34" t="str">
        <f t="shared" si="293"/>
        <v/>
      </c>
      <c r="BI302" s="34" t="str">
        <f t="shared" si="294"/>
        <v/>
      </c>
      <c r="BJ302" s="34" t="str">
        <f t="shared" si="295"/>
        <v/>
      </c>
      <c r="BK302" s="34" t="str">
        <f t="shared" si="296"/>
        <v/>
      </c>
      <c r="BL302" s="34" t="str">
        <f t="shared" si="297"/>
        <v/>
      </c>
      <c r="BM302" s="34" t="str">
        <f t="shared" si="298"/>
        <v/>
      </c>
      <c r="BN302" s="36" t="e">
        <f t="shared" si="287"/>
        <v>#DIV/0!</v>
      </c>
      <c r="BO302" s="36" t="e">
        <f t="shared" si="288"/>
        <v>#DIV/0!</v>
      </c>
      <c r="BP302" s="37" t="str">
        <f t="shared" si="256"/>
        <v/>
      </c>
      <c r="BQ302" s="37" t="str">
        <f t="shared" si="257"/>
        <v/>
      </c>
      <c r="BR302" s="37" t="str">
        <f t="shared" si="258"/>
        <v/>
      </c>
      <c r="BS302" s="37" t="str">
        <f t="shared" si="259"/>
        <v/>
      </c>
      <c r="BT302" s="37" t="str">
        <f t="shared" si="260"/>
        <v/>
      </c>
      <c r="BU302" s="37" t="str">
        <f t="shared" si="261"/>
        <v/>
      </c>
      <c r="BV302" s="37" t="str">
        <f t="shared" si="262"/>
        <v/>
      </c>
      <c r="BW302" s="37" t="str">
        <f t="shared" si="263"/>
        <v/>
      </c>
      <c r="BX302" s="37" t="str">
        <f t="shared" si="264"/>
        <v/>
      </c>
      <c r="BY302" s="37" t="str">
        <f t="shared" si="265"/>
        <v/>
      </c>
      <c r="BZ302" s="37" t="str">
        <f t="shared" si="266"/>
        <v/>
      </c>
      <c r="CA302" s="37" t="str">
        <f t="shared" si="267"/>
        <v/>
      </c>
      <c r="CB302" s="37" t="str">
        <f t="shared" si="268"/>
        <v/>
      </c>
      <c r="CC302" s="37" t="str">
        <f t="shared" si="269"/>
        <v/>
      </c>
      <c r="CD302" s="37" t="str">
        <f t="shared" si="270"/>
        <v/>
      </c>
      <c r="CE302" s="37" t="str">
        <f t="shared" si="271"/>
        <v/>
      </c>
      <c r="CF302" s="37" t="str">
        <f t="shared" si="272"/>
        <v/>
      </c>
      <c r="CG302" s="37" t="str">
        <f t="shared" si="273"/>
        <v/>
      </c>
      <c r="CH302" s="37" t="str">
        <f t="shared" si="274"/>
        <v/>
      </c>
      <c r="CI302" s="37" t="str">
        <f t="shared" si="275"/>
        <v/>
      </c>
    </row>
    <row r="303" spans="1:87">
      <c r="A303" s="16"/>
      <c r="B303" s="14" t="str">
        <f>'Gene Table'!D302</f>
        <v>NM_004556</v>
      </c>
      <c r="C303" s="14" t="s">
        <v>53</v>
      </c>
      <c r="D303" s="15" t="str">
        <f>IF(SUM('Test Sample Data'!D$3:D$98)&gt;10,IF(AND(ISNUMBER('Test Sample Data'!D302),'Test Sample Data'!D302&lt;$B$1,'Test Sample Data'!D302&gt;0),'Test Sample Data'!D302,$B$1),"")</f>
        <v/>
      </c>
      <c r="E303" s="15" t="str">
        <f>IF(SUM('Test Sample Data'!E$3:E$98)&gt;10,IF(AND(ISNUMBER('Test Sample Data'!E302),'Test Sample Data'!E302&lt;$B$1,'Test Sample Data'!E302&gt;0),'Test Sample Data'!E302,$B$1),"")</f>
        <v/>
      </c>
      <c r="F303" s="15" t="str">
        <f>IF(SUM('Test Sample Data'!F$3:F$98)&gt;10,IF(AND(ISNUMBER('Test Sample Data'!F302),'Test Sample Data'!F302&lt;$B$1,'Test Sample Data'!F302&gt;0),'Test Sample Data'!F302,$B$1),"")</f>
        <v/>
      </c>
      <c r="G303" s="15" t="str">
        <f>IF(SUM('Test Sample Data'!G$3:G$98)&gt;10,IF(AND(ISNUMBER('Test Sample Data'!G302),'Test Sample Data'!G302&lt;$B$1,'Test Sample Data'!G302&gt;0),'Test Sample Data'!G302,$B$1),"")</f>
        <v/>
      </c>
      <c r="H303" s="15" t="str">
        <f>IF(SUM('Test Sample Data'!H$3:H$98)&gt;10,IF(AND(ISNUMBER('Test Sample Data'!H302),'Test Sample Data'!H302&lt;$B$1,'Test Sample Data'!H302&gt;0),'Test Sample Data'!H302,$B$1),"")</f>
        <v/>
      </c>
      <c r="I303" s="15" t="str">
        <f>IF(SUM('Test Sample Data'!I$3:I$98)&gt;10,IF(AND(ISNUMBER('Test Sample Data'!I302),'Test Sample Data'!I302&lt;$B$1,'Test Sample Data'!I302&gt;0),'Test Sample Data'!I302,$B$1),"")</f>
        <v/>
      </c>
      <c r="J303" s="15" t="str">
        <f>IF(SUM('Test Sample Data'!J$3:J$98)&gt;10,IF(AND(ISNUMBER('Test Sample Data'!J302),'Test Sample Data'!J302&lt;$B$1,'Test Sample Data'!J302&gt;0),'Test Sample Data'!J302,$B$1),"")</f>
        <v/>
      </c>
      <c r="K303" s="15" t="str">
        <f>IF(SUM('Test Sample Data'!K$3:K$98)&gt;10,IF(AND(ISNUMBER('Test Sample Data'!K302),'Test Sample Data'!K302&lt;$B$1,'Test Sample Data'!K302&gt;0),'Test Sample Data'!K302,$B$1),"")</f>
        <v/>
      </c>
      <c r="L303" s="15" t="str">
        <f>IF(SUM('Test Sample Data'!L$3:L$98)&gt;10,IF(AND(ISNUMBER('Test Sample Data'!L302),'Test Sample Data'!L302&lt;$B$1,'Test Sample Data'!L302&gt;0),'Test Sample Data'!L302,$B$1),"")</f>
        <v/>
      </c>
      <c r="M303" s="15" t="str">
        <f>IF(SUM('Test Sample Data'!M$3:M$98)&gt;10,IF(AND(ISNUMBER('Test Sample Data'!M302),'Test Sample Data'!M302&lt;$B$1,'Test Sample Data'!M302&gt;0),'Test Sample Data'!M302,$B$1),"")</f>
        <v/>
      </c>
      <c r="N303" s="15" t="str">
        <f>'Gene Table'!D302</f>
        <v>NM_004556</v>
      </c>
      <c r="O303" s="14" t="s">
        <v>53</v>
      </c>
      <c r="P303" s="15" t="str">
        <f>IF(SUM('Control Sample Data'!D$3:D$98)&gt;10,IF(AND(ISNUMBER('Control Sample Data'!D302),'Control Sample Data'!D302&lt;$B$1,'Control Sample Data'!D302&gt;0),'Control Sample Data'!D302,$B$1),"")</f>
        <v/>
      </c>
      <c r="Q303" s="15" t="str">
        <f>IF(SUM('Control Sample Data'!E$3:E$98)&gt;10,IF(AND(ISNUMBER('Control Sample Data'!E302),'Control Sample Data'!E302&lt;$B$1,'Control Sample Data'!E302&gt;0),'Control Sample Data'!E302,$B$1),"")</f>
        <v/>
      </c>
      <c r="R303" s="15" t="str">
        <f>IF(SUM('Control Sample Data'!F$3:F$98)&gt;10,IF(AND(ISNUMBER('Control Sample Data'!F302),'Control Sample Data'!F302&lt;$B$1,'Control Sample Data'!F302&gt;0),'Control Sample Data'!F302,$B$1),"")</f>
        <v/>
      </c>
      <c r="S303" s="15" t="str">
        <f>IF(SUM('Control Sample Data'!G$3:G$98)&gt;10,IF(AND(ISNUMBER('Control Sample Data'!G302),'Control Sample Data'!G302&lt;$B$1,'Control Sample Data'!G302&gt;0),'Control Sample Data'!G302,$B$1),"")</f>
        <v/>
      </c>
      <c r="T303" s="15" t="str">
        <f>IF(SUM('Control Sample Data'!H$3:H$98)&gt;10,IF(AND(ISNUMBER('Control Sample Data'!H302),'Control Sample Data'!H302&lt;$B$1,'Control Sample Data'!H302&gt;0),'Control Sample Data'!H302,$B$1),"")</f>
        <v/>
      </c>
      <c r="U303" s="15" t="str">
        <f>IF(SUM('Control Sample Data'!I$3:I$98)&gt;10,IF(AND(ISNUMBER('Control Sample Data'!I302),'Control Sample Data'!I302&lt;$B$1,'Control Sample Data'!I302&gt;0),'Control Sample Data'!I302,$B$1),"")</f>
        <v/>
      </c>
      <c r="V303" s="15" t="str">
        <f>IF(SUM('Control Sample Data'!J$3:J$98)&gt;10,IF(AND(ISNUMBER('Control Sample Data'!J302),'Control Sample Data'!J302&lt;$B$1,'Control Sample Data'!J302&gt;0),'Control Sample Data'!J302,$B$1),"")</f>
        <v/>
      </c>
      <c r="W303" s="15" t="str">
        <f>IF(SUM('Control Sample Data'!K$3:K$98)&gt;10,IF(AND(ISNUMBER('Control Sample Data'!K302),'Control Sample Data'!K302&lt;$B$1,'Control Sample Data'!K302&gt;0),'Control Sample Data'!K302,$B$1),"")</f>
        <v/>
      </c>
      <c r="X303" s="15" t="str">
        <f>IF(SUM('Control Sample Data'!L$3:L$98)&gt;10,IF(AND(ISNUMBER('Control Sample Data'!L302),'Control Sample Data'!L302&lt;$B$1,'Control Sample Data'!L302&gt;0),'Control Sample Data'!L302,$B$1),"")</f>
        <v/>
      </c>
      <c r="Y303" s="15" t="str">
        <f>IF(SUM('Control Sample Data'!M$3:M$98)&gt;10,IF(AND(ISNUMBER('Control Sample Data'!M302),'Control Sample Data'!M302&lt;$B$1,'Control Sample Data'!M302&gt;0),'Control Sample Data'!M302,$B$1),"")</f>
        <v/>
      </c>
      <c r="Z303" s="36" t="str">
        <f>IF(ISERROR(VLOOKUP('Choose Housekeeping Genes'!$C14,Calculations!$C$292:$CB$387,2,0)),"",VLOOKUP('Choose Housekeeping Genes'!$C14,Calculations!$C$292:$M$387,2,0))</f>
        <v/>
      </c>
      <c r="AA303" s="36" t="str">
        <f>IF(ISERROR(VLOOKUP('Choose Housekeeping Genes'!$C14,Calculations!$C$292:$CB$387,3,0)),"",VLOOKUP('Choose Housekeeping Genes'!$C14,Calculations!$C$292:$M$387,3,0))</f>
        <v/>
      </c>
      <c r="AB303" s="36" t="str">
        <f>IF(ISERROR(VLOOKUP('Choose Housekeeping Genes'!$C14,Calculations!$C$292:$CB$387,4,0)),"",VLOOKUP('Choose Housekeeping Genes'!$C14,Calculations!$C$292:$M$387,4,0))</f>
        <v/>
      </c>
      <c r="AC303" s="36" t="str">
        <f>IF(ISERROR(VLOOKUP('Choose Housekeeping Genes'!$C14,Calculations!$C$292:$CB$387,5,0)),"",VLOOKUP('Choose Housekeeping Genes'!$C14,Calculations!$C$292:$M$387,5,0))</f>
        <v/>
      </c>
      <c r="AD303" s="36" t="str">
        <f>IF(ISERROR(VLOOKUP('Choose Housekeeping Genes'!$C14,Calculations!$C$292:$CB$387,6,0)),"",VLOOKUP('Choose Housekeeping Genes'!$C14,Calculations!$C$292:$M$387,6,0))</f>
        <v/>
      </c>
      <c r="AE303" s="36" t="str">
        <f>IF(ISERROR(VLOOKUP('Choose Housekeeping Genes'!$C14,Calculations!$C$292:$CB$387,7,0)),"",VLOOKUP('Choose Housekeeping Genes'!$C14,Calculations!$C$292:$M$387,7,0))</f>
        <v/>
      </c>
      <c r="AF303" s="36" t="str">
        <f>IF(ISERROR(VLOOKUP('Choose Housekeeping Genes'!$C14,Calculations!$C$292:$CB$387,8,0)),"",VLOOKUP('Choose Housekeeping Genes'!$C14,Calculations!$C$292:$M$387,8,0))</f>
        <v/>
      </c>
      <c r="AG303" s="36" t="str">
        <f>IF(ISERROR(VLOOKUP('Choose Housekeeping Genes'!$C14,Calculations!$C$292:$CB$387,9,0)),"",VLOOKUP('Choose Housekeeping Genes'!$C14,Calculations!$C$292:$M$387,9,0))</f>
        <v/>
      </c>
      <c r="AH303" s="36" t="str">
        <f>IF(ISERROR(VLOOKUP('Choose Housekeeping Genes'!$C14,Calculations!$C$292:$CB$387,10,0)),"",VLOOKUP('Choose Housekeeping Genes'!$C14,Calculations!$C$292:$M$387,10,0))</f>
        <v/>
      </c>
      <c r="AI303" s="36" t="str">
        <f>IF(ISERROR(VLOOKUP('Choose Housekeeping Genes'!$C14,Calculations!$C$292:$CB$387,11,0)),"",VLOOKUP('Choose Housekeeping Genes'!$C14,Calculations!$C$292:$M$387,11,0))</f>
        <v/>
      </c>
      <c r="AJ303" s="36" t="str">
        <f>IF(ISERROR(VLOOKUP('Choose Housekeeping Genes'!$C14,Calculations!$C$292:$AB$387,14,0)),"",VLOOKUP('Choose Housekeeping Genes'!$C14,Calculations!$C$292:$AB$387,14,0))</f>
        <v/>
      </c>
      <c r="AK303" s="36" t="str">
        <f>IF(ISERROR(VLOOKUP('Choose Housekeeping Genes'!$C14,Calculations!$C$292:$AB$387,15,0)),"",VLOOKUP('Choose Housekeeping Genes'!$C14,Calculations!$C$292:$AB$387,15,0))</f>
        <v/>
      </c>
      <c r="AL303" s="36" t="str">
        <f>IF(ISERROR(VLOOKUP('Choose Housekeeping Genes'!$C14,Calculations!$C$292:$AB$387,16,0)),"",VLOOKUP('Choose Housekeeping Genes'!$C14,Calculations!$C$292:$AB$387,16,0))</f>
        <v/>
      </c>
      <c r="AM303" s="36" t="str">
        <f>IF(ISERROR(VLOOKUP('Choose Housekeeping Genes'!$C14,Calculations!$C$292:$AB$387,17,0)),"",VLOOKUP('Choose Housekeeping Genes'!$C14,Calculations!$C$292:$AB$387,17,0))</f>
        <v/>
      </c>
      <c r="AN303" s="36" t="str">
        <f>IF(ISERROR(VLOOKUP('Choose Housekeeping Genes'!$C14,Calculations!$C$292:$AB$387,18,0)),"",VLOOKUP('Choose Housekeeping Genes'!$C14,Calculations!$C$292:$AB$387,18,0))</f>
        <v/>
      </c>
      <c r="AO303" s="36" t="str">
        <f>IF(ISERROR(VLOOKUP('Choose Housekeeping Genes'!$C14,Calculations!$C$292:$AB$387,19,0)),"",VLOOKUP('Choose Housekeeping Genes'!$C14,Calculations!$C$292:$AB$387,19,0))</f>
        <v/>
      </c>
      <c r="AP303" s="36" t="str">
        <f>IF(ISERROR(VLOOKUP('Choose Housekeeping Genes'!$C14,Calculations!$C$292:$AB$387,20,0)),"",VLOOKUP('Choose Housekeeping Genes'!$C14,Calculations!$C$292:$AB$387,20,0))</f>
        <v/>
      </c>
      <c r="AQ303" s="36" t="str">
        <f>IF(ISERROR(VLOOKUP('Choose Housekeeping Genes'!$C14,Calculations!$C$292:$AB$387,21,0)),"",VLOOKUP('Choose Housekeeping Genes'!$C14,Calculations!$C$292:$AB$387,21,0))</f>
        <v/>
      </c>
      <c r="AR303" s="36" t="str">
        <f>IF(ISERROR(VLOOKUP('Choose Housekeeping Genes'!$C14,Calculations!$C$292:$AB$387,22,0)),"",VLOOKUP('Choose Housekeeping Genes'!$C14,Calculations!$C$292:$AB$387,22,0))</f>
        <v/>
      </c>
      <c r="AS303" s="36" t="str">
        <f>IF(ISERROR(VLOOKUP('Choose Housekeeping Genes'!$C14,Calculations!$C$292:$AB$387,23,0)),"",VLOOKUP('Choose Housekeeping Genes'!$C14,Calculations!$C$292:$AB$387,23,0))</f>
        <v/>
      </c>
      <c r="AT303" s="34" t="str">
        <f t="shared" si="276"/>
        <v/>
      </c>
      <c r="AU303" s="34" t="str">
        <f t="shared" si="277"/>
        <v/>
      </c>
      <c r="AV303" s="34" t="str">
        <f t="shared" si="278"/>
        <v/>
      </c>
      <c r="AW303" s="34" t="str">
        <f t="shared" si="279"/>
        <v/>
      </c>
      <c r="AX303" s="34" t="str">
        <f t="shared" si="280"/>
        <v/>
      </c>
      <c r="AY303" s="34" t="str">
        <f t="shared" si="281"/>
        <v/>
      </c>
      <c r="AZ303" s="34" t="str">
        <f t="shared" si="282"/>
        <v/>
      </c>
      <c r="BA303" s="34" t="str">
        <f t="shared" si="283"/>
        <v/>
      </c>
      <c r="BB303" s="34" t="str">
        <f t="shared" si="284"/>
        <v/>
      </c>
      <c r="BC303" s="34" t="str">
        <f t="shared" si="285"/>
        <v/>
      </c>
      <c r="BD303" s="34" t="str">
        <f t="shared" si="289"/>
        <v/>
      </c>
      <c r="BE303" s="34" t="str">
        <f t="shared" si="290"/>
        <v/>
      </c>
      <c r="BF303" s="34" t="str">
        <f t="shared" si="291"/>
        <v/>
      </c>
      <c r="BG303" s="34" t="str">
        <f t="shared" si="292"/>
        <v/>
      </c>
      <c r="BH303" s="34" t="str">
        <f t="shared" si="293"/>
        <v/>
      </c>
      <c r="BI303" s="34" t="str">
        <f t="shared" si="294"/>
        <v/>
      </c>
      <c r="BJ303" s="34" t="str">
        <f t="shared" si="295"/>
        <v/>
      </c>
      <c r="BK303" s="34" t="str">
        <f t="shared" si="296"/>
        <v/>
      </c>
      <c r="BL303" s="34" t="str">
        <f t="shared" si="297"/>
        <v/>
      </c>
      <c r="BM303" s="34" t="str">
        <f t="shared" si="298"/>
        <v/>
      </c>
      <c r="BN303" s="36" t="e">
        <f t="shared" si="287"/>
        <v>#DIV/0!</v>
      </c>
      <c r="BO303" s="36" t="e">
        <f t="shared" si="288"/>
        <v>#DIV/0!</v>
      </c>
      <c r="BP303" s="37" t="str">
        <f t="shared" si="256"/>
        <v/>
      </c>
      <c r="BQ303" s="37" t="str">
        <f t="shared" si="257"/>
        <v/>
      </c>
      <c r="BR303" s="37" t="str">
        <f t="shared" si="258"/>
        <v/>
      </c>
      <c r="BS303" s="37" t="str">
        <f t="shared" si="259"/>
        <v/>
      </c>
      <c r="BT303" s="37" t="str">
        <f t="shared" si="260"/>
        <v/>
      </c>
      <c r="BU303" s="37" t="str">
        <f t="shared" si="261"/>
        <v/>
      </c>
      <c r="BV303" s="37" t="str">
        <f t="shared" si="262"/>
        <v/>
      </c>
      <c r="BW303" s="37" t="str">
        <f t="shared" si="263"/>
        <v/>
      </c>
      <c r="BX303" s="37" t="str">
        <f t="shared" si="264"/>
        <v/>
      </c>
      <c r="BY303" s="37" t="str">
        <f t="shared" si="265"/>
        <v/>
      </c>
      <c r="BZ303" s="37" t="str">
        <f t="shared" si="266"/>
        <v/>
      </c>
      <c r="CA303" s="37" t="str">
        <f t="shared" si="267"/>
        <v/>
      </c>
      <c r="CB303" s="37" t="str">
        <f t="shared" si="268"/>
        <v/>
      </c>
      <c r="CC303" s="37" t="str">
        <f t="shared" si="269"/>
        <v/>
      </c>
      <c r="CD303" s="37" t="str">
        <f t="shared" si="270"/>
        <v/>
      </c>
      <c r="CE303" s="37" t="str">
        <f t="shared" si="271"/>
        <v/>
      </c>
      <c r="CF303" s="37" t="str">
        <f t="shared" si="272"/>
        <v/>
      </c>
      <c r="CG303" s="37" t="str">
        <f t="shared" si="273"/>
        <v/>
      </c>
      <c r="CH303" s="37" t="str">
        <f t="shared" si="274"/>
        <v/>
      </c>
      <c r="CI303" s="37" t="str">
        <f t="shared" si="275"/>
        <v/>
      </c>
    </row>
    <row r="304" spans="1:87">
      <c r="A304" s="16"/>
      <c r="B304" s="14" t="str">
        <f>'Gene Table'!D303</f>
        <v>NM_000433</v>
      </c>
      <c r="C304" s="14" t="s">
        <v>57</v>
      </c>
      <c r="D304" s="15" t="str">
        <f>IF(SUM('Test Sample Data'!D$3:D$98)&gt;10,IF(AND(ISNUMBER('Test Sample Data'!D303),'Test Sample Data'!D303&lt;$B$1,'Test Sample Data'!D303&gt;0),'Test Sample Data'!D303,$B$1),"")</f>
        <v/>
      </c>
      <c r="E304" s="15" t="str">
        <f>IF(SUM('Test Sample Data'!E$3:E$98)&gt;10,IF(AND(ISNUMBER('Test Sample Data'!E303),'Test Sample Data'!E303&lt;$B$1,'Test Sample Data'!E303&gt;0),'Test Sample Data'!E303,$B$1),"")</f>
        <v/>
      </c>
      <c r="F304" s="15" t="str">
        <f>IF(SUM('Test Sample Data'!F$3:F$98)&gt;10,IF(AND(ISNUMBER('Test Sample Data'!F303),'Test Sample Data'!F303&lt;$B$1,'Test Sample Data'!F303&gt;0),'Test Sample Data'!F303,$B$1),"")</f>
        <v/>
      </c>
      <c r="G304" s="15" t="str">
        <f>IF(SUM('Test Sample Data'!G$3:G$98)&gt;10,IF(AND(ISNUMBER('Test Sample Data'!G303),'Test Sample Data'!G303&lt;$B$1,'Test Sample Data'!G303&gt;0),'Test Sample Data'!G303,$B$1),"")</f>
        <v/>
      </c>
      <c r="H304" s="15" t="str">
        <f>IF(SUM('Test Sample Data'!H$3:H$98)&gt;10,IF(AND(ISNUMBER('Test Sample Data'!H303),'Test Sample Data'!H303&lt;$B$1,'Test Sample Data'!H303&gt;0),'Test Sample Data'!H303,$B$1),"")</f>
        <v/>
      </c>
      <c r="I304" s="15" t="str">
        <f>IF(SUM('Test Sample Data'!I$3:I$98)&gt;10,IF(AND(ISNUMBER('Test Sample Data'!I303),'Test Sample Data'!I303&lt;$B$1,'Test Sample Data'!I303&gt;0),'Test Sample Data'!I303,$B$1),"")</f>
        <v/>
      </c>
      <c r="J304" s="15" t="str">
        <f>IF(SUM('Test Sample Data'!J$3:J$98)&gt;10,IF(AND(ISNUMBER('Test Sample Data'!J303),'Test Sample Data'!J303&lt;$B$1,'Test Sample Data'!J303&gt;0),'Test Sample Data'!J303,$B$1),"")</f>
        <v/>
      </c>
      <c r="K304" s="15" t="str">
        <f>IF(SUM('Test Sample Data'!K$3:K$98)&gt;10,IF(AND(ISNUMBER('Test Sample Data'!K303),'Test Sample Data'!K303&lt;$B$1,'Test Sample Data'!K303&gt;0),'Test Sample Data'!K303,$B$1),"")</f>
        <v/>
      </c>
      <c r="L304" s="15" t="str">
        <f>IF(SUM('Test Sample Data'!L$3:L$98)&gt;10,IF(AND(ISNUMBER('Test Sample Data'!L303),'Test Sample Data'!L303&lt;$B$1,'Test Sample Data'!L303&gt;0),'Test Sample Data'!L303,$B$1),"")</f>
        <v/>
      </c>
      <c r="M304" s="15" t="str">
        <f>IF(SUM('Test Sample Data'!M$3:M$98)&gt;10,IF(AND(ISNUMBER('Test Sample Data'!M303),'Test Sample Data'!M303&lt;$B$1,'Test Sample Data'!M303&gt;0),'Test Sample Data'!M303,$B$1),"")</f>
        <v/>
      </c>
      <c r="N304" s="15" t="str">
        <f>'Gene Table'!D303</f>
        <v>NM_000433</v>
      </c>
      <c r="O304" s="14" t="s">
        <v>57</v>
      </c>
      <c r="P304" s="15" t="str">
        <f>IF(SUM('Control Sample Data'!D$3:D$98)&gt;10,IF(AND(ISNUMBER('Control Sample Data'!D303),'Control Sample Data'!D303&lt;$B$1,'Control Sample Data'!D303&gt;0),'Control Sample Data'!D303,$B$1),"")</f>
        <v/>
      </c>
      <c r="Q304" s="15" t="str">
        <f>IF(SUM('Control Sample Data'!E$3:E$98)&gt;10,IF(AND(ISNUMBER('Control Sample Data'!E303),'Control Sample Data'!E303&lt;$B$1,'Control Sample Data'!E303&gt;0),'Control Sample Data'!E303,$B$1),"")</f>
        <v/>
      </c>
      <c r="R304" s="15" t="str">
        <f>IF(SUM('Control Sample Data'!F$3:F$98)&gt;10,IF(AND(ISNUMBER('Control Sample Data'!F303),'Control Sample Data'!F303&lt;$B$1,'Control Sample Data'!F303&gt;0),'Control Sample Data'!F303,$B$1),"")</f>
        <v/>
      </c>
      <c r="S304" s="15" t="str">
        <f>IF(SUM('Control Sample Data'!G$3:G$98)&gt;10,IF(AND(ISNUMBER('Control Sample Data'!G303),'Control Sample Data'!G303&lt;$B$1,'Control Sample Data'!G303&gt;0),'Control Sample Data'!G303,$B$1),"")</f>
        <v/>
      </c>
      <c r="T304" s="15" t="str">
        <f>IF(SUM('Control Sample Data'!H$3:H$98)&gt;10,IF(AND(ISNUMBER('Control Sample Data'!H303),'Control Sample Data'!H303&lt;$B$1,'Control Sample Data'!H303&gt;0),'Control Sample Data'!H303,$B$1),"")</f>
        <v/>
      </c>
      <c r="U304" s="15" t="str">
        <f>IF(SUM('Control Sample Data'!I$3:I$98)&gt;10,IF(AND(ISNUMBER('Control Sample Data'!I303),'Control Sample Data'!I303&lt;$B$1,'Control Sample Data'!I303&gt;0),'Control Sample Data'!I303,$B$1),"")</f>
        <v/>
      </c>
      <c r="V304" s="15" t="str">
        <f>IF(SUM('Control Sample Data'!J$3:J$98)&gt;10,IF(AND(ISNUMBER('Control Sample Data'!J303),'Control Sample Data'!J303&lt;$B$1,'Control Sample Data'!J303&gt;0),'Control Sample Data'!J303,$B$1),"")</f>
        <v/>
      </c>
      <c r="W304" s="15" t="str">
        <f>IF(SUM('Control Sample Data'!K$3:K$98)&gt;10,IF(AND(ISNUMBER('Control Sample Data'!K303),'Control Sample Data'!K303&lt;$B$1,'Control Sample Data'!K303&gt;0),'Control Sample Data'!K303,$B$1),"")</f>
        <v/>
      </c>
      <c r="X304" s="15" t="str">
        <f>IF(SUM('Control Sample Data'!L$3:L$98)&gt;10,IF(AND(ISNUMBER('Control Sample Data'!L303),'Control Sample Data'!L303&lt;$B$1,'Control Sample Data'!L303&gt;0),'Control Sample Data'!L303,$B$1),"")</f>
        <v/>
      </c>
      <c r="Y304" s="15" t="str">
        <f>IF(SUM('Control Sample Data'!M$3:M$98)&gt;10,IF(AND(ISNUMBER('Control Sample Data'!M303),'Control Sample Data'!M303&lt;$B$1,'Control Sample Data'!M303&gt;0),'Control Sample Data'!M303,$B$1),"")</f>
        <v/>
      </c>
      <c r="Z304" s="36" t="str">
        <f>IF(ISERROR(VLOOKUP('Choose Housekeeping Genes'!$C15,Calculations!$C$292:$CB$387,2,0)),"",VLOOKUP('Choose Housekeeping Genes'!$C15,Calculations!$C$292:$M$387,2,0))</f>
        <v/>
      </c>
      <c r="AA304" s="36" t="str">
        <f>IF(ISERROR(VLOOKUP('Choose Housekeeping Genes'!$C15,Calculations!$C$292:$CB$387,3,0)),"",VLOOKUP('Choose Housekeeping Genes'!$C15,Calculations!$C$292:$M$387,3,0))</f>
        <v/>
      </c>
      <c r="AB304" s="36" t="str">
        <f>IF(ISERROR(VLOOKUP('Choose Housekeeping Genes'!$C15,Calculations!$C$292:$CB$387,4,0)),"",VLOOKUP('Choose Housekeeping Genes'!$C15,Calculations!$C$292:$M$387,4,0))</f>
        <v/>
      </c>
      <c r="AC304" s="36" t="str">
        <f>IF(ISERROR(VLOOKUP('Choose Housekeeping Genes'!$C15,Calculations!$C$292:$CB$387,5,0)),"",VLOOKUP('Choose Housekeeping Genes'!$C15,Calculations!$C$292:$M$387,5,0))</f>
        <v/>
      </c>
      <c r="AD304" s="36" t="str">
        <f>IF(ISERROR(VLOOKUP('Choose Housekeeping Genes'!$C15,Calculations!$C$292:$CB$387,6,0)),"",VLOOKUP('Choose Housekeeping Genes'!$C15,Calculations!$C$292:$M$387,6,0))</f>
        <v/>
      </c>
      <c r="AE304" s="36" t="str">
        <f>IF(ISERROR(VLOOKUP('Choose Housekeeping Genes'!$C15,Calculations!$C$292:$CB$387,7,0)),"",VLOOKUP('Choose Housekeeping Genes'!$C15,Calculations!$C$292:$M$387,7,0))</f>
        <v/>
      </c>
      <c r="AF304" s="36" t="str">
        <f>IF(ISERROR(VLOOKUP('Choose Housekeeping Genes'!$C15,Calculations!$C$292:$CB$387,8,0)),"",VLOOKUP('Choose Housekeeping Genes'!$C15,Calculations!$C$292:$M$387,8,0))</f>
        <v/>
      </c>
      <c r="AG304" s="36" t="str">
        <f>IF(ISERROR(VLOOKUP('Choose Housekeeping Genes'!$C15,Calculations!$C$292:$CB$387,9,0)),"",VLOOKUP('Choose Housekeeping Genes'!$C15,Calculations!$C$292:$M$387,9,0))</f>
        <v/>
      </c>
      <c r="AH304" s="36" t="str">
        <f>IF(ISERROR(VLOOKUP('Choose Housekeeping Genes'!$C15,Calculations!$C$292:$CB$387,10,0)),"",VLOOKUP('Choose Housekeeping Genes'!$C15,Calculations!$C$292:$M$387,10,0))</f>
        <v/>
      </c>
      <c r="AI304" s="36" t="str">
        <f>IF(ISERROR(VLOOKUP('Choose Housekeeping Genes'!$C15,Calculations!$C$292:$CB$387,11,0)),"",VLOOKUP('Choose Housekeeping Genes'!$C15,Calculations!$C$292:$M$387,11,0))</f>
        <v/>
      </c>
      <c r="AJ304" s="36" t="str">
        <f>IF(ISERROR(VLOOKUP('Choose Housekeeping Genes'!$C15,Calculations!$C$292:$AB$387,14,0)),"",VLOOKUP('Choose Housekeeping Genes'!$C15,Calculations!$C$292:$AB$387,14,0))</f>
        <v/>
      </c>
      <c r="AK304" s="36" t="str">
        <f>IF(ISERROR(VLOOKUP('Choose Housekeeping Genes'!$C15,Calculations!$C$292:$AB$387,15,0)),"",VLOOKUP('Choose Housekeeping Genes'!$C15,Calculations!$C$292:$AB$387,15,0))</f>
        <v/>
      </c>
      <c r="AL304" s="36" t="str">
        <f>IF(ISERROR(VLOOKUP('Choose Housekeeping Genes'!$C15,Calculations!$C$292:$AB$387,16,0)),"",VLOOKUP('Choose Housekeeping Genes'!$C15,Calculations!$C$292:$AB$387,16,0))</f>
        <v/>
      </c>
      <c r="AM304" s="36" t="str">
        <f>IF(ISERROR(VLOOKUP('Choose Housekeeping Genes'!$C15,Calculations!$C$292:$AB$387,17,0)),"",VLOOKUP('Choose Housekeeping Genes'!$C15,Calculations!$C$292:$AB$387,17,0))</f>
        <v/>
      </c>
      <c r="AN304" s="36" t="str">
        <f>IF(ISERROR(VLOOKUP('Choose Housekeeping Genes'!$C15,Calculations!$C$292:$AB$387,18,0)),"",VLOOKUP('Choose Housekeeping Genes'!$C15,Calculations!$C$292:$AB$387,18,0))</f>
        <v/>
      </c>
      <c r="AO304" s="36" t="str">
        <f>IF(ISERROR(VLOOKUP('Choose Housekeeping Genes'!$C15,Calculations!$C$292:$AB$387,19,0)),"",VLOOKUP('Choose Housekeeping Genes'!$C15,Calculations!$C$292:$AB$387,19,0))</f>
        <v/>
      </c>
      <c r="AP304" s="36" t="str">
        <f>IF(ISERROR(VLOOKUP('Choose Housekeeping Genes'!$C15,Calculations!$C$292:$AB$387,20,0)),"",VLOOKUP('Choose Housekeeping Genes'!$C15,Calculations!$C$292:$AB$387,20,0))</f>
        <v/>
      </c>
      <c r="AQ304" s="36" t="str">
        <f>IF(ISERROR(VLOOKUP('Choose Housekeeping Genes'!$C15,Calculations!$C$292:$AB$387,21,0)),"",VLOOKUP('Choose Housekeeping Genes'!$C15,Calculations!$C$292:$AB$387,21,0))</f>
        <v/>
      </c>
      <c r="AR304" s="36" t="str">
        <f>IF(ISERROR(VLOOKUP('Choose Housekeeping Genes'!$C15,Calculations!$C$292:$AB$387,22,0)),"",VLOOKUP('Choose Housekeeping Genes'!$C15,Calculations!$C$292:$AB$387,22,0))</f>
        <v/>
      </c>
      <c r="AS304" s="36" t="str">
        <f>IF(ISERROR(VLOOKUP('Choose Housekeeping Genes'!$C15,Calculations!$C$292:$AB$387,23,0)),"",VLOOKUP('Choose Housekeeping Genes'!$C15,Calculations!$C$292:$AB$387,23,0))</f>
        <v/>
      </c>
      <c r="AT304" s="34" t="str">
        <f t="shared" si="276"/>
        <v/>
      </c>
      <c r="AU304" s="34" t="str">
        <f t="shared" si="277"/>
        <v/>
      </c>
      <c r="AV304" s="34" t="str">
        <f t="shared" si="278"/>
        <v/>
      </c>
      <c r="AW304" s="34" t="str">
        <f t="shared" si="279"/>
        <v/>
      </c>
      <c r="AX304" s="34" t="str">
        <f t="shared" si="280"/>
        <v/>
      </c>
      <c r="AY304" s="34" t="str">
        <f t="shared" si="281"/>
        <v/>
      </c>
      <c r="AZ304" s="34" t="str">
        <f t="shared" si="282"/>
        <v/>
      </c>
      <c r="BA304" s="34" t="str">
        <f t="shared" si="283"/>
        <v/>
      </c>
      <c r="BB304" s="34" t="str">
        <f t="shared" si="284"/>
        <v/>
      </c>
      <c r="BC304" s="34" t="str">
        <f t="shared" si="285"/>
        <v/>
      </c>
      <c r="BD304" s="34" t="str">
        <f t="shared" si="289"/>
        <v/>
      </c>
      <c r="BE304" s="34" t="str">
        <f t="shared" si="290"/>
        <v/>
      </c>
      <c r="BF304" s="34" t="str">
        <f t="shared" si="291"/>
        <v/>
      </c>
      <c r="BG304" s="34" t="str">
        <f t="shared" si="292"/>
        <v/>
      </c>
      <c r="BH304" s="34" t="str">
        <f t="shared" si="293"/>
        <v/>
      </c>
      <c r="BI304" s="34" t="str">
        <f t="shared" si="294"/>
        <v/>
      </c>
      <c r="BJ304" s="34" t="str">
        <f t="shared" si="295"/>
        <v/>
      </c>
      <c r="BK304" s="34" t="str">
        <f t="shared" si="296"/>
        <v/>
      </c>
      <c r="BL304" s="34" t="str">
        <f t="shared" si="297"/>
        <v/>
      </c>
      <c r="BM304" s="34" t="str">
        <f t="shared" si="298"/>
        <v/>
      </c>
      <c r="BN304" s="36" t="e">
        <f t="shared" si="287"/>
        <v>#DIV/0!</v>
      </c>
      <c r="BO304" s="36" t="e">
        <f t="shared" si="288"/>
        <v>#DIV/0!</v>
      </c>
      <c r="BP304" s="37" t="str">
        <f t="shared" si="256"/>
        <v/>
      </c>
      <c r="BQ304" s="37" t="str">
        <f t="shared" si="257"/>
        <v/>
      </c>
      <c r="BR304" s="37" t="str">
        <f t="shared" si="258"/>
        <v/>
      </c>
      <c r="BS304" s="37" t="str">
        <f t="shared" si="259"/>
        <v/>
      </c>
      <c r="BT304" s="37" t="str">
        <f t="shared" si="260"/>
        <v/>
      </c>
      <c r="BU304" s="37" t="str">
        <f t="shared" si="261"/>
        <v/>
      </c>
      <c r="BV304" s="37" t="str">
        <f t="shared" si="262"/>
        <v/>
      </c>
      <c r="BW304" s="37" t="str">
        <f t="shared" si="263"/>
        <v/>
      </c>
      <c r="BX304" s="37" t="str">
        <f t="shared" si="264"/>
        <v/>
      </c>
      <c r="BY304" s="37" t="str">
        <f t="shared" si="265"/>
        <v/>
      </c>
      <c r="BZ304" s="37" t="str">
        <f t="shared" si="266"/>
        <v/>
      </c>
      <c r="CA304" s="37" t="str">
        <f t="shared" si="267"/>
        <v/>
      </c>
      <c r="CB304" s="37" t="str">
        <f t="shared" si="268"/>
        <v/>
      </c>
      <c r="CC304" s="37" t="str">
        <f t="shared" si="269"/>
        <v/>
      </c>
      <c r="CD304" s="37" t="str">
        <f t="shared" si="270"/>
        <v/>
      </c>
      <c r="CE304" s="37" t="str">
        <f t="shared" si="271"/>
        <v/>
      </c>
      <c r="CF304" s="37" t="str">
        <f t="shared" si="272"/>
        <v/>
      </c>
      <c r="CG304" s="37" t="str">
        <f t="shared" si="273"/>
        <v/>
      </c>
      <c r="CH304" s="37" t="str">
        <f t="shared" si="274"/>
        <v/>
      </c>
      <c r="CI304" s="37" t="str">
        <f t="shared" si="275"/>
        <v/>
      </c>
    </row>
    <row r="305" spans="1:87">
      <c r="A305" s="16"/>
      <c r="B305" s="14" t="str">
        <f>'Gene Table'!D304</f>
        <v>NM_002462</v>
      </c>
      <c r="C305" s="14" t="s">
        <v>61</v>
      </c>
      <c r="D305" s="15" t="str">
        <f>IF(SUM('Test Sample Data'!D$3:D$98)&gt;10,IF(AND(ISNUMBER('Test Sample Data'!D304),'Test Sample Data'!D304&lt;$B$1,'Test Sample Data'!D304&gt;0),'Test Sample Data'!D304,$B$1),"")</f>
        <v/>
      </c>
      <c r="E305" s="15" t="str">
        <f>IF(SUM('Test Sample Data'!E$3:E$98)&gt;10,IF(AND(ISNUMBER('Test Sample Data'!E304),'Test Sample Data'!E304&lt;$B$1,'Test Sample Data'!E304&gt;0),'Test Sample Data'!E304,$B$1),"")</f>
        <v/>
      </c>
      <c r="F305" s="15" t="str">
        <f>IF(SUM('Test Sample Data'!F$3:F$98)&gt;10,IF(AND(ISNUMBER('Test Sample Data'!F304),'Test Sample Data'!F304&lt;$B$1,'Test Sample Data'!F304&gt;0),'Test Sample Data'!F304,$B$1),"")</f>
        <v/>
      </c>
      <c r="G305" s="15" t="str">
        <f>IF(SUM('Test Sample Data'!G$3:G$98)&gt;10,IF(AND(ISNUMBER('Test Sample Data'!G304),'Test Sample Data'!G304&lt;$B$1,'Test Sample Data'!G304&gt;0),'Test Sample Data'!G304,$B$1),"")</f>
        <v/>
      </c>
      <c r="H305" s="15" t="str">
        <f>IF(SUM('Test Sample Data'!H$3:H$98)&gt;10,IF(AND(ISNUMBER('Test Sample Data'!H304),'Test Sample Data'!H304&lt;$B$1,'Test Sample Data'!H304&gt;0),'Test Sample Data'!H304,$B$1),"")</f>
        <v/>
      </c>
      <c r="I305" s="15" t="str">
        <f>IF(SUM('Test Sample Data'!I$3:I$98)&gt;10,IF(AND(ISNUMBER('Test Sample Data'!I304),'Test Sample Data'!I304&lt;$B$1,'Test Sample Data'!I304&gt;0),'Test Sample Data'!I304,$B$1),"")</f>
        <v/>
      </c>
      <c r="J305" s="15" t="str">
        <f>IF(SUM('Test Sample Data'!J$3:J$98)&gt;10,IF(AND(ISNUMBER('Test Sample Data'!J304),'Test Sample Data'!J304&lt;$B$1,'Test Sample Data'!J304&gt;0),'Test Sample Data'!J304,$B$1),"")</f>
        <v/>
      </c>
      <c r="K305" s="15" t="str">
        <f>IF(SUM('Test Sample Data'!K$3:K$98)&gt;10,IF(AND(ISNUMBER('Test Sample Data'!K304),'Test Sample Data'!K304&lt;$B$1,'Test Sample Data'!K304&gt;0),'Test Sample Data'!K304,$B$1),"")</f>
        <v/>
      </c>
      <c r="L305" s="15" t="str">
        <f>IF(SUM('Test Sample Data'!L$3:L$98)&gt;10,IF(AND(ISNUMBER('Test Sample Data'!L304),'Test Sample Data'!L304&lt;$B$1,'Test Sample Data'!L304&gt;0),'Test Sample Data'!L304,$B$1),"")</f>
        <v/>
      </c>
      <c r="M305" s="15" t="str">
        <f>IF(SUM('Test Sample Data'!M$3:M$98)&gt;10,IF(AND(ISNUMBER('Test Sample Data'!M304),'Test Sample Data'!M304&lt;$B$1,'Test Sample Data'!M304&gt;0),'Test Sample Data'!M304,$B$1),"")</f>
        <v/>
      </c>
      <c r="N305" s="15" t="str">
        <f>'Gene Table'!D304</f>
        <v>NM_002462</v>
      </c>
      <c r="O305" s="14" t="s">
        <v>61</v>
      </c>
      <c r="P305" s="15" t="str">
        <f>IF(SUM('Control Sample Data'!D$3:D$98)&gt;10,IF(AND(ISNUMBER('Control Sample Data'!D304),'Control Sample Data'!D304&lt;$B$1,'Control Sample Data'!D304&gt;0),'Control Sample Data'!D304,$B$1),"")</f>
        <v/>
      </c>
      <c r="Q305" s="15" t="str">
        <f>IF(SUM('Control Sample Data'!E$3:E$98)&gt;10,IF(AND(ISNUMBER('Control Sample Data'!E304),'Control Sample Data'!E304&lt;$B$1,'Control Sample Data'!E304&gt;0),'Control Sample Data'!E304,$B$1),"")</f>
        <v/>
      </c>
      <c r="R305" s="15" t="str">
        <f>IF(SUM('Control Sample Data'!F$3:F$98)&gt;10,IF(AND(ISNUMBER('Control Sample Data'!F304),'Control Sample Data'!F304&lt;$B$1,'Control Sample Data'!F304&gt;0),'Control Sample Data'!F304,$B$1),"")</f>
        <v/>
      </c>
      <c r="S305" s="15" t="str">
        <f>IF(SUM('Control Sample Data'!G$3:G$98)&gt;10,IF(AND(ISNUMBER('Control Sample Data'!G304),'Control Sample Data'!G304&lt;$B$1,'Control Sample Data'!G304&gt;0),'Control Sample Data'!G304,$B$1),"")</f>
        <v/>
      </c>
      <c r="T305" s="15" t="str">
        <f>IF(SUM('Control Sample Data'!H$3:H$98)&gt;10,IF(AND(ISNUMBER('Control Sample Data'!H304),'Control Sample Data'!H304&lt;$B$1,'Control Sample Data'!H304&gt;0),'Control Sample Data'!H304,$B$1),"")</f>
        <v/>
      </c>
      <c r="U305" s="15" t="str">
        <f>IF(SUM('Control Sample Data'!I$3:I$98)&gt;10,IF(AND(ISNUMBER('Control Sample Data'!I304),'Control Sample Data'!I304&lt;$B$1,'Control Sample Data'!I304&gt;0),'Control Sample Data'!I304,$B$1),"")</f>
        <v/>
      </c>
      <c r="V305" s="15" t="str">
        <f>IF(SUM('Control Sample Data'!J$3:J$98)&gt;10,IF(AND(ISNUMBER('Control Sample Data'!J304),'Control Sample Data'!J304&lt;$B$1,'Control Sample Data'!J304&gt;0),'Control Sample Data'!J304,$B$1),"")</f>
        <v/>
      </c>
      <c r="W305" s="15" t="str">
        <f>IF(SUM('Control Sample Data'!K$3:K$98)&gt;10,IF(AND(ISNUMBER('Control Sample Data'!K304),'Control Sample Data'!K304&lt;$B$1,'Control Sample Data'!K304&gt;0),'Control Sample Data'!K304,$B$1),"")</f>
        <v/>
      </c>
      <c r="X305" s="15" t="str">
        <f>IF(SUM('Control Sample Data'!L$3:L$98)&gt;10,IF(AND(ISNUMBER('Control Sample Data'!L304),'Control Sample Data'!L304&lt;$B$1,'Control Sample Data'!L304&gt;0),'Control Sample Data'!L304,$B$1),"")</f>
        <v/>
      </c>
      <c r="Y305" s="15" t="str">
        <f>IF(SUM('Control Sample Data'!M$3:M$98)&gt;10,IF(AND(ISNUMBER('Control Sample Data'!M304),'Control Sample Data'!M304&lt;$B$1,'Control Sample Data'!M304&gt;0),'Control Sample Data'!M304,$B$1),"")</f>
        <v/>
      </c>
      <c r="Z305" s="36" t="str">
        <f>IF(ISERROR(VLOOKUP('Choose Housekeeping Genes'!$C16,Calculations!$C$292:$CB$387,2,0)),"",VLOOKUP('Choose Housekeeping Genes'!$C16,Calculations!$C$292:$M$387,2,0))</f>
        <v/>
      </c>
      <c r="AA305" s="36" t="str">
        <f>IF(ISERROR(VLOOKUP('Choose Housekeeping Genes'!$C16,Calculations!$C$292:$CB$387,3,0)),"",VLOOKUP('Choose Housekeeping Genes'!$C16,Calculations!$C$292:$M$387,3,0))</f>
        <v/>
      </c>
      <c r="AB305" s="36" t="str">
        <f>IF(ISERROR(VLOOKUP('Choose Housekeeping Genes'!$C16,Calculations!$C$292:$CB$387,4,0)),"",VLOOKUP('Choose Housekeeping Genes'!$C16,Calculations!$C$292:$M$387,4,0))</f>
        <v/>
      </c>
      <c r="AC305" s="36" t="str">
        <f>IF(ISERROR(VLOOKUP('Choose Housekeeping Genes'!$C16,Calculations!$C$292:$CB$387,5,0)),"",VLOOKUP('Choose Housekeeping Genes'!$C16,Calculations!$C$292:$M$387,5,0))</f>
        <v/>
      </c>
      <c r="AD305" s="36" t="str">
        <f>IF(ISERROR(VLOOKUP('Choose Housekeeping Genes'!$C16,Calculations!$C$292:$CB$387,6,0)),"",VLOOKUP('Choose Housekeeping Genes'!$C16,Calculations!$C$292:$M$387,6,0))</f>
        <v/>
      </c>
      <c r="AE305" s="36" t="str">
        <f>IF(ISERROR(VLOOKUP('Choose Housekeeping Genes'!$C16,Calculations!$C$292:$CB$387,7,0)),"",VLOOKUP('Choose Housekeeping Genes'!$C16,Calculations!$C$292:$M$387,7,0))</f>
        <v/>
      </c>
      <c r="AF305" s="36" t="str">
        <f>IF(ISERROR(VLOOKUP('Choose Housekeeping Genes'!$C16,Calculations!$C$292:$CB$387,8,0)),"",VLOOKUP('Choose Housekeeping Genes'!$C16,Calculations!$C$292:$M$387,8,0))</f>
        <v/>
      </c>
      <c r="AG305" s="36" t="str">
        <f>IF(ISERROR(VLOOKUP('Choose Housekeeping Genes'!$C16,Calculations!$C$292:$CB$387,9,0)),"",VLOOKUP('Choose Housekeeping Genes'!$C16,Calculations!$C$292:$M$387,9,0))</f>
        <v/>
      </c>
      <c r="AH305" s="36" t="str">
        <f>IF(ISERROR(VLOOKUP('Choose Housekeeping Genes'!$C16,Calculations!$C$292:$CB$387,10,0)),"",VLOOKUP('Choose Housekeeping Genes'!$C16,Calculations!$C$292:$M$387,10,0))</f>
        <v/>
      </c>
      <c r="AI305" s="36" t="str">
        <f>IF(ISERROR(VLOOKUP('Choose Housekeeping Genes'!$C16,Calculations!$C$292:$CB$387,11,0)),"",VLOOKUP('Choose Housekeeping Genes'!$C16,Calculations!$C$292:$M$387,11,0))</f>
        <v/>
      </c>
      <c r="AJ305" s="36" t="str">
        <f>IF(ISERROR(VLOOKUP('Choose Housekeeping Genes'!$C16,Calculations!$C$292:$AB$387,14,0)),"",VLOOKUP('Choose Housekeeping Genes'!$C16,Calculations!$C$292:$AB$387,14,0))</f>
        <v/>
      </c>
      <c r="AK305" s="36" t="str">
        <f>IF(ISERROR(VLOOKUP('Choose Housekeeping Genes'!$C16,Calculations!$C$292:$AB$387,15,0)),"",VLOOKUP('Choose Housekeeping Genes'!$C16,Calculations!$C$292:$AB$387,15,0))</f>
        <v/>
      </c>
      <c r="AL305" s="36" t="str">
        <f>IF(ISERROR(VLOOKUP('Choose Housekeeping Genes'!$C16,Calculations!$C$292:$AB$387,16,0)),"",VLOOKUP('Choose Housekeeping Genes'!$C16,Calculations!$C$292:$AB$387,16,0))</f>
        <v/>
      </c>
      <c r="AM305" s="36" t="str">
        <f>IF(ISERROR(VLOOKUP('Choose Housekeeping Genes'!$C16,Calculations!$C$292:$AB$387,17,0)),"",VLOOKUP('Choose Housekeeping Genes'!$C16,Calculations!$C$292:$AB$387,17,0))</f>
        <v/>
      </c>
      <c r="AN305" s="36" t="str">
        <f>IF(ISERROR(VLOOKUP('Choose Housekeeping Genes'!$C16,Calculations!$C$292:$AB$387,18,0)),"",VLOOKUP('Choose Housekeeping Genes'!$C16,Calculations!$C$292:$AB$387,18,0))</f>
        <v/>
      </c>
      <c r="AO305" s="36" t="str">
        <f>IF(ISERROR(VLOOKUP('Choose Housekeeping Genes'!$C16,Calculations!$C$292:$AB$387,19,0)),"",VLOOKUP('Choose Housekeeping Genes'!$C16,Calculations!$C$292:$AB$387,19,0))</f>
        <v/>
      </c>
      <c r="AP305" s="36" t="str">
        <f>IF(ISERROR(VLOOKUP('Choose Housekeeping Genes'!$C16,Calculations!$C$292:$AB$387,20,0)),"",VLOOKUP('Choose Housekeeping Genes'!$C16,Calculations!$C$292:$AB$387,20,0))</f>
        <v/>
      </c>
      <c r="AQ305" s="36" t="str">
        <f>IF(ISERROR(VLOOKUP('Choose Housekeeping Genes'!$C16,Calculations!$C$292:$AB$387,21,0)),"",VLOOKUP('Choose Housekeeping Genes'!$C16,Calculations!$C$292:$AB$387,21,0))</f>
        <v/>
      </c>
      <c r="AR305" s="36" t="str">
        <f>IF(ISERROR(VLOOKUP('Choose Housekeeping Genes'!$C16,Calculations!$C$292:$AB$387,22,0)),"",VLOOKUP('Choose Housekeeping Genes'!$C16,Calculations!$C$292:$AB$387,22,0))</f>
        <v/>
      </c>
      <c r="AS305" s="36" t="str">
        <f>IF(ISERROR(VLOOKUP('Choose Housekeeping Genes'!$C16,Calculations!$C$292:$AB$387,23,0)),"",VLOOKUP('Choose Housekeeping Genes'!$C16,Calculations!$C$292:$AB$387,23,0))</f>
        <v/>
      </c>
      <c r="AT305" s="34" t="str">
        <f t="shared" si="276"/>
        <v/>
      </c>
      <c r="AU305" s="34" t="str">
        <f t="shared" si="277"/>
        <v/>
      </c>
      <c r="AV305" s="34" t="str">
        <f t="shared" si="278"/>
        <v/>
      </c>
      <c r="AW305" s="34" t="str">
        <f t="shared" si="279"/>
        <v/>
      </c>
      <c r="AX305" s="34" t="str">
        <f t="shared" si="280"/>
        <v/>
      </c>
      <c r="AY305" s="34" t="str">
        <f t="shared" si="281"/>
        <v/>
      </c>
      <c r="AZ305" s="34" t="str">
        <f t="shared" si="282"/>
        <v/>
      </c>
      <c r="BA305" s="34" t="str">
        <f t="shared" si="283"/>
        <v/>
      </c>
      <c r="BB305" s="34" t="str">
        <f t="shared" si="284"/>
        <v/>
      </c>
      <c r="BC305" s="34" t="str">
        <f t="shared" si="285"/>
        <v/>
      </c>
      <c r="BD305" s="34" t="str">
        <f t="shared" si="289"/>
        <v/>
      </c>
      <c r="BE305" s="34" t="str">
        <f t="shared" si="290"/>
        <v/>
      </c>
      <c r="BF305" s="34" t="str">
        <f t="shared" si="291"/>
        <v/>
      </c>
      <c r="BG305" s="34" t="str">
        <f t="shared" si="292"/>
        <v/>
      </c>
      <c r="BH305" s="34" t="str">
        <f t="shared" si="293"/>
        <v/>
      </c>
      <c r="BI305" s="34" t="str">
        <f t="shared" si="294"/>
        <v/>
      </c>
      <c r="BJ305" s="34" t="str">
        <f t="shared" si="295"/>
        <v/>
      </c>
      <c r="BK305" s="34" t="str">
        <f t="shared" si="296"/>
        <v/>
      </c>
      <c r="BL305" s="34" t="str">
        <f t="shared" si="297"/>
        <v/>
      </c>
      <c r="BM305" s="34" t="str">
        <f t="shared" si="298"/>
        <v/>
      </c>
      <c r="BN305" s="36" t="e">
        <f t="shared" si="287"/>
        <v>#DIV/0!</v>
      </c>
      <c r="BO305" s="36" t="e">
        <f t="shared" si="288"/>
        <v>#DIV/0!</v>
      </c>
      <c r="BP305" s="37" t="str">
        <f t="shared" si="256"/>
        <v/>
      </c>
      <c r="BQ305" s="37" t="str">
        <f t="shared" si="257"/>
        <v/>
      </c>
      <c r="BR305" s="37" t="str">
        <f t="shared" si="258"/>
        <v/>
      </c>
      <c r="BS305" s="37" t="str">
        <f t="shared" si="259"/>
        <v/>
      </c>
      <c r="BT305" s="37" t="str">
        <f t="shared" si="260"/>
        <v/>
      </c>
      <c r="BU305" s="37" t="str">
        <f t="shared" si="261"/>
        <v/>
      </c>
      <c r="BV305" s="37" t="str">
        <f t="shared" si="262"/>
        <v/>
      </c>
      <c r="BW305" s="37" t="str">
        <f t="shared" si="263"/>
        <v/>
      </c>
      <c r="BX305" s="37" t="str">
        <f t="shared" si="264"/>
        <v/>
      </c>
      <c r="BY305" s="37" t="str">
        <f t="shared" si="265"/>
        <v/>
      </c>
      <c r="BZ305" s="37" t="str">
        <f t="shared" si="266"/>
        <v/>
      </c>
      <c r="CA305" s="37" t="str">
        <f t="shared" si="267"/>
        <v/>
      </c>
      <c r="CB305" s="37" t="str">
        <f t="shared" si="268"/>
        <v/>
      </c>
      <c r="CC305" s="37" t="str">
        <f t="shared" si="269"/>
        <v/>
      </c>
      <c r="CD305" s="37" t="str">
        <f t="shared" si="270"/>
        <v/>
      </c>
      <c r="CE305" s="37" t="str">
        <f t="shared" si="271"/>
        <v/>
      </c>
      <c r="CF305" s="37" t="str">
        <f t="shared" si="272"/>
        <v/>
      </c>
      <c r="CG305" s="37" t="str">
        <f t="shared" si="273"/>
        <v/>
      </c>
      <c r="CH305" s="37" t="str">
        <f t="shared" si="274"/>
        <v/>
      </c>
      <c r="CI305" s="37" t="str">
        <f t="shared" si="275"/>
        <v/>
      </c>
    </row>
    <row r="306" spans="1:87">
      <c r="A306" s="16"/>
      <c r="B306" s="14" t="str">
        <f>'Gene Table'!D305</f>
        <v>NM_005590</v>
      </c>
      <c r="C306" s="14" t="s">
        <v>65</v>
      </c>
      <c r="D306" s="15" t="str">
        <f>IF(SUM('Test Sample Data'!D$3:D$98)&gt;10,IF(AND(ISNUMBER('Test Sample Data'!D305),'Test Sample Data'!D305&lt;$B$1,'Test Sample Data'!D305&gt;0),'Test Sample Data'!D305,$B$1),"")</f>
        <v/>
      </c>
      <c r="E306" s="15" t="str">
        <f>IF(SUM('Test Sample Data'!E$3:E$98)&gt;10,IF(AND(ISNUMBER('Test Sample Data'!E305),'Test Sample Data'!E305&lt;$B$1,'Test Sample Data'!E305&gt;0),'Test Sample Data'!E305,$B$1),"")</f>
        <v/>
      </c>
      <c r="F306" s="15" t="str">
        <f>IF(SUM('Test Sample Data'!F$3:F$98)&gt;10,IF(AND(ISNUMBER('Test Sample Data'!F305),'Test Sample Data'!F305&lt;$B$1,'Test Sample Data'!F305&gt;0),'Test Sample Data'!F305,$B$1),"")</f>
        <v/>
      </c>
      <c r="G306" s="15" t="str">
        <f>IF(SUM('Test Sample Data'!G$3:G$98)&gt;10,IF(AND(ISNUMBER('Test Sample Data'!G305),'Test Sample Data'!G305&lt;$B$1,'Test Sample Data'!G305&gt;0),'Test Sample Data'!G305,$B$1),"")</f>
        <v/>
      </c>
      <c r="H306" s="15" t="str">
        <f>IF(SUM('Test Sample Data'!H$3:H$98)&gt;10,IF(AND(ISNUMBER('Test Sample Data'!H305),'Test Sample Data'!H305&lt;$B$1,'Test Sample Data'!H305&gt;0),'Test Sample Data'!H305,$B$1),"")</f>
        <v/>
      </c>
      <c r="I306" s="15" t="str">
        <f>IF(SUM('Test Sample Data'!I$3:I$98)&gt;10,IF(AND(ISNUMBER('Test Sample Data'!I305),'Test Sample Data'!I305&lt;$B$1,'Test Sample Data'!I305&gt;0),'Test Sample Data'!I305,$B$1),"")</f>
        <v/>
      </c>
      <c r="J306" s="15" t="str">
        <f>IF(SUM('Test Sample Data'!J$3:J$98)&gt;10,IF(AND(ISNUMBER('Test Sample Data'!J305),'Test Sample Data'!J305&lt;$B$1,'Test Sample Data'!J305&gt;0),'Test Sample Data'!J305,$B$1),"")</f>
        <v/>
      </c>
      <c r="K306" s="15" t="str">
        <f>IF(SUM('Test Sample Data'!K$3:K$98)&gt;10,IF(AND(ISNUMBER('Test Sample Data'!K305),'Test Sample Data'!K305&lt;$B$1,'Test Sample Data'!K305&gt;0),'Test Sample Data'!K305,$B$1),"")</f>
        <v/>
      </c>
      <c r="L306" s="15" t="str">
        <f>IF(SUM('Test Sample Data'!L$3:L$98)&gt;10,IF(AND(ISNUMBER('Test Sample Data'!L305),'Test Sample Data'!L305&lt;$B$1,'Test Sample Data'!L305&gt;0),'Test Sample Data'!L305,$B$1),"")</f>
        <v/>
      </c>
      <c r="M306" s="15" t="str">
        <f>IF(SUM('Test Sample Data'!M$3:M$98)&gt;10,IF(AND(ISNUMBER('Test Sample Data'!M305),'Test Sample Data'!M305&lt;$B$1,'Test Sample Data'!M305&gt;0),'Test Sample Data'!M305,$B$1),"")</f>
        <v/>
      </c>
      <c r="N306" s="15" t="str">
        <f>'Gene Table'!D305</f>
        <v>NM_005590</v>
      </c>
      <c r="O306" s="14" t="s">
        <v>65</v>
      </c>
      <c r="P306" s="15" t="str">
        <f>IF(SUM('Control Sample Data'!D$3:D$98)&gt;10,IF(AND(ISNUMBER('Control Sample Data'!D305),'Control Sample Data'!D305&lt;$B$1,'Control Sample Data'!D305&gt;0),'Control Sample Data'!D305,$B$1),"")</f>
        <v/>
      </c>
      <c r="Q306" s="15" t="str">
        <f>IF(SUM('Control Sample Data'!E$3:E$98)&gt;10,IF(AND(ISNUMBER('Control Sample Data'!E305),'Control Sample Data'!E305&lt;$B$1,'Control Sample Data'!E305&gt;0),'Control Sample Data'!E305,$B$1),"")</f>
        <v/>
      </c>
      <c r="R306" s="15" t="str">
        <f>IF(SUM('Control Sample Data'!F$3:F$98)&gt;10,IF(AND(ISNUMBER('Control Sample Data'!F305),'Control Sample Data'!F305&lt;$B$1,'Control Sample Data'!F305&gt;0),'Control Sample Data'!F305,$B$1),"")</f>
        <v/>
      </c>
      <c r="S306" s="15" t="str">
        <f>IF(SUM('Control Sample Data'!G$3:G$98)&gt;10,IF(AND(ISNUMBER('Control Sample Data'!G305),'Control Sample Data'!G305&lt;$B$1,'Control Sample Data'!G305&gt;0),'Control Sample Data'!G305,$B$1),"")</f>
        <v/>
      </c>
      <c r="T306" s="15" t="str">
        <f>IF(SUM('Control Sample Data'!H$3:H$98)&gt;10,IF(AND(ISNUMBER('Control Sample Data'!H305),'Control Sample Data'!H305&lt;$B$1,'Control Sample Data'!H305&gt;0),'Control Sample Data'!H305,$B$1),"")</f>
        <v/>
      </c>
      <c r="U306" s="15" t="str">
        <f>IF(SUM('Control Sample Data'!I$3:I$98)&gt;10,IF(AND(ISNUMBER('Control Sample Data'!I305),'Control Sample Data'!I305&lt;$B$1,'Control Sample Data'!I305&gt;0),'Control Sample Data'!I305,$B$1),"")</f>
        <v/>
      </c>
      <c r="V306" s="15" t="str">
        <f>IF(SUM('Control Sample Data'!J$3:J$98)&gt;10,IF(AND(ISNUMBER('Control Sample Data'!J305),'Control Sample Data'!J305&lt;$B$1,'Control Sample Data'!J305&gt;0),'Control Sample Data'!J305,$B$1),"")</f>
        <v/>
      </c>
      <c r="W306" s="15" t="str">
        <f>IF(SUM('Control Sample Data'!K$3:K$98)&gt;10,IF(AND(ISNUMBER('Control Sample Data'!K305),'Control Sample Data'!K305&lt;$B$1,'Control Sample Data'!K305&gt;0),'Control Sample Data'!K305,$B$1),"")</f>
        <v/>
      </c>
      <c r="X306" s="15" t="str">
        <f>IF(SUM('Control Sample Data'!L$3:L$98)&gt;10,IF(AND(ISNUMBER('Control Sample Data'!L305),'Control Sample Data'!L305&lt;$B$1,'Control Sample Data'!L305&gt;0),'Control Sample Data'!L305,$B$1),"")</f>
        <v/>
      </c>
      <c r="Y306" s="15" t="str">
        <f>IF(SUM('Control Sample Data'!M$3:M$98)&gt;10,IF(AND(ISNUMBER('Control Sample Data'!M305),'Control Sample Data'!M305&lt;$B$1,'Control Sample Data'!M305&gt;0),'Control Sample Data'!M305,$B$1),"")</f>
        <v/>
      </c>
      <c r="Z306" s="36" t="str">
        <f>IF(ISERROR(VLOOKUP('Choose Housekeeping Genes'!$C17,Calculations!$C$292:$CB$387,2,0)),"",VLOOKUP('Choose Housekeeping Genes'!$C17,Calculations!$C$292:$M$387,2,0))</f>
        <v/>
      </c>
      <c r="AA306" s="36" t="str">
        <f>IF(ISERROR(VLOOKUP('Choose Housekeeping Genes'!$C17,Calculations!$C$292:$CB$387,3,0)),"",VLOOKUP('Choose Housekeeping Genes'!$C17,Calculations!$C$292:$M$387,3,0))</f>
        <v/>
      </c>
      <c r="AB306" s="36" t="str">
        <f>IF(ISERROR(VLOOKUP('Choose Housekeeping Genes'!$C17,Calculations!$C$292:$CB$387,4,0)),"",VLOOKUP('Choose Housekeeping Genes'!$C17,Calculations!$C$292:$M$387,4,0))</f>
        <v/>
      </c>
      <c r="AC306" s="36" t="str">
        <f>IF(ISERROR(VLOOKUP('Choose Housekeeping Genes'!$C17,Calculations!$C$292:$CB$387,5,0)),"",VLOOKUP('Choose Housekeeping Genes'!$C17,Calculations!$C$292:$M$387,5,0))</f>
        <v/>
      </c>
      <c r="AD306" s="36" t="str">
        <f>IF(ISERROR(VLOOKUP('Choose Housekeeping Genes'!$C17,Calculations!$C$292:$CB$387,6,0)),"",VLOOKUP('Choose Housekeeping Genes'!$C17,Calculations!$C$292:$M$387,6,0))</f>
        <v/>
      </c>
      <c r="AE306" s="36" t="str">
        <f>IF(ISERROR(VLOOKUP('Choose Housekeeping Genes'!$C17,Calculations!$C$292:$CB$387,7,0)),"",VLOOKUP('Choose Housekeeping Genes'!$C17,Calculations!$C$292:$M$387,7,0))</f>
        <v/>
      </c>
      <c r="AF306" s="36" t="str">
        <f>IF(ISERROR(VLOOKUP('Choose Housekeeping Genes'!$C17,Calculations!$C$292:$CB$387,8,0)),"",VLOOKUP('Choose Housekeeping Genes'!$C17,Calculations!$C$292:$M$387,8,0))</f>
        <v/>
      </c>
      <c r="AG306" s="36" t="str">
        <f>IF(ISERROR(VLOOKUP('Choose Housekeeping Genes'!$C17,Calculations!$C$292:$CB$387,9,0)),"",VLOOKUP('Choose Housekeeping Genes'!$C17,Calculations!$C$292:$M$387,9,0))</f>
        <v/>
      </c>
      <c r="AH306" s="36" t="str">
        <f>IF(ISERROR(VLOOKUP('Choose Housekeeping Genes'!$C17,Calculations!$C$292:$CB$387,10,0)),"",VLOOKUP('Choose Housekeeping Genes'!$C17,Calculations!$C$292:$M$387,10,0))</f>
        <v/>
      </c>
      <c r="AI306" s="36" t="str">
        <f>IF(ISERROR(VLOOKUP('Choose Housekeeping Genes'!$C17,Calculations!$C$292:$CB$387,11,0)),"",VLOOKUP('Choose Housekeeping Genes'!$C17,Calculations!$C$292:$M$387,11,0))</f>
        <v/>
      </c>
      <c r="AJ306" s="36" t="str">
        <f>IF(ISERROR(VLOOKUP('Choose Housekeeping Genes'!$C17,Calculations!$C$292:$AB$387,14,0)),"",VLOOKUP('Choose Housekeeping Genes'!$C17,Calculations!$C$292:$AB$387,14,0))</f>
        <v/>
      </c>
      <c r="AK306" s="36" t="str">
        <f>IF(ISERROR(VLOOKUP('Choose Housekeeping Genes'!$C17,Calculations!$C$292:$AB$387,15,0)),"",VLOOKUP('Choose Housekeeping Genes'!$C17,Calculations!$C$292:$AB$387,15,0))</f>
        <v/>
      </c>
      <c r="AL306" s="36" t="str">
        <f>IF(ISERROR(VLOOKUP('Choose Housekeeping Genes'!$C17,Calculations!$C$292:$AB$387,16,0)),"",VLOOKUP('Choose Housekeeping Genes'!$C17,Calculations!$C$292:$AB$387,16,0))</f>
        <v/>
      </c>
      <c r="AM306" s="36" t="str">
        <f>IF(ISERROR(VLOOKUP('Choose Housekeeping Genes'!$C17,Calculations!$C$292:$AB$387,17,0)),"",VLOOKUP('Choose Housekeeping Genes'!$C17,Calculations!$C$292:$AB$387,17,0))</f>
        <v/>
      </c>
      <c r="AN306" s="36" t="str">
        <f>IF(ISERROR(VLOOKUP('Choose Housekeeping Genes'!$C17,Calculations!$C$292:$AB$387,18,0)),"",VLOOKUP('Choose Housekeeping Genes'!$C17,Calculations!$C$292:$AB$387,18,0))</f>
        <v/>
      </c>
      <c r="AO306" s="36" t="str">
        <f>IF(ISERROR(VLOOKUP('Choose Housekeeping Genes'!$C17,Calculations!$C$292:$AB$387,19,0)),"",VLOOKUP('Choose Housekeeping Genes'!$C17,Calculations!$C$292:$AB$387,19,0))</f>
        <v/>
      </c>
      <c r="AP306" s="36" t="str">
        <f>IF(ISERROR(VLOOKUP('Choose Housekeeping Genes'!$C17,Calculations!$C$292:$AB$387,20,0)),"",VLOOKUP('Choose Housekeeping Genes'!$C17,Calculations!$C$292:$AB$387,20,0))</f>
        <v/>
      </c>
      <c r="AQ306" s="36" t="str">
        <f>IF(ISERROR(VLOOKUP('Choose Housekeeping Genes'!$C17,Calculations!$C$292:$AB$387,21,0)),"",VLOOKUP('Choose Housekeeping Genes'!$C17,Calculations!$C$292:$AB$387,21,0))</f>
        <v/>
      </c>
      <c r="AR306" s="36" t="str">
        <f>IF(ISERROR(VLOOKUP('Choose Housekeeping Genes'!$C17,Calculations!$C$292:$AB$387,22,0)),"",VLOOKUP('Choose Housekeeping Genes'!$C17,Calculations!$C$292:$AB$387,22,0))</f>
        <v/>
      </c>
      <c r="AS306" s="36" t="str">
        <f>IF(ISERROR(VLOOKUP('Choose Housekeeping Genes'!$C17,Calculations!$C$292:$AB$387,23,0)),"",VLOOKUP('Choose Housekeeping Genes'!$C17,Calculations!$C$292:$AB$387,23,0))</f>
        <v/>
      </c>
      <c r="AT306" s="34" t="str">
        <f t="shared" si="276"/>
        <v/>
      </c>
      <c r="AU306" s="34" t="str">
        <f t="shared" si="277"/>
        <v/>
      </c>
      <c r="AV306" s="34" t="str">
        <f t="shared" si="278"/>
        <v/>
      </c>
      <c r="AW306" s="34" t="str">
        <f t="shared" si="279"/>
        <v/>
      </c>
      <c r="AX306" s="34" t="str">
        <f t="shared" si="280"/>
        <v/>
      </c>
      <c r="AY306" s="34" t="str">
        <f t="shared" si="281"/>
        <v/>
      </c>
      <c r="AZ306" s="34" t="str">
        <f t="shared" si="282"/>
        <v/>
      </c>
      <c r="BA306" s="34" t="str">
        <f t="shared" si="283"/>
        <v/>
      </c>
      <c r="BB306" s="34" t="str">
        <f t="shared" si="284"/>
        <v/>
      </c>
      <c r="BC306" s="34" t="str">
        <f t="shared" si="285"/>
        <v/>
      </c>
      <c r="BD306" s="34" t="str">
        <f t="shared" si="289"/>
        <v/>
      </c>
      <c r="BE306" s="34" t="str">
        <f t="shared" si="290"/>
        <v/>
      </c>
      <c r="BF306" s="34" t="str">
        <f t="shared" si="291"/>
        <v/>
      </c>
      <c r="BG306" s="34" t="str">
        <f t="shared" si="292"/>
        <v/>
      </c>
      <c r="BH306" s="34" t="str">
        <f t="shared" si="293"/>
        <v/>
      </c>
      <c r="BI306" s="34" t="str">
        <f t="shared" si="294"/>
        <v/>
      </c>
      <c r="BJ306" s="34" t="str">
        <f t="shared" si="295"/>
        <v/>
      </c>
      <c r="BK306" s="34" t="str">
        <f t="shared" si="296"/>
        <v/>
      </c>
      <c r="BL306" s="34" t="str">
        <f t="shared" si="297"/>
        <v/>
      </c>
      <c r="BM306" s="34" t="str">
        <f t="shared" si="298"/>
        <v/>
      </c>
      <c r="BN306" s="36" t="e">
        <f t="shared" si="287"/>
        <v>#DIV/0!</v>
      </c>
      <c r="BO306" s="36" t="e">
        <f t="shared" si="288"/>
        <v>#DIV/0!</v>
      </c>
      <c r="BP306" s="37" t="str">
        <f t="shared" si="256"/>
        <v/>
      </c>
      <c r="BQ306" s="37" t="str">
        <f t="shared" si="257"/>
        <v/>
      </c>
      <c r="BR306" s="37" t="str">
        <f t="shared" si="258"/>
        <v/>
      </c>
      <c r="BS306" s="37" t="str">
        <f t="shared" si="259"/>
        <v/>
      </c>
      <c r="BT306" s="37" t="str">
        <f t="shared" si="260"/>
        <v/>
      </c>
      <c r="BU306" s="37" t="str">
        <f t="shared" si="261"/>
        <v/>
      </c>
      <c r="BV306" s="37" t="str">
        <f t="shared" si="262"/>
        <v/>
      </c>
      <c r="BW306" s="37" t="str">
        <f t="shared" si="263"/>
        <v/>
      </c>
      <c r="BX306" s="37" t="str">
        <f t="shared" si="264"/>
        <v/>
      </c>
      <c r="BY306" s="37" t="str">
        <f t="shared" si="265"/>
        <v/>
      </c>
      <c r="BZ306" s="37" t="str">
        <f t="shared" si="266"/>
        <v/>
      </c>
      <c r="CA306" s="37" t="str">
        <f t="shared" si="267"/>
        <v/>
      </c>
      <c r="CB306" s="37" t="str">
        <f t="shared" si="268"/>
        <v/>
      </c>
      <c r="CC306" s="37" t="str">
        <f t="shared" si="269"/>
        <v/>
      </c>
      <c r="CD306" s="37" t="str">
        <f t="shared" si="270"/>
        <v/>
      </c>
      <c r="CE306" s="37" t="str">
        <f t="shared" si="271"/>
        <v/>
      </c>
      <c r="CF306" s="37" t="str">
        <f t="shared" si="272"/>
        <v/>
      </c>
      <c r="CG306" s="37" t="str">
        <f t="shared" si="273"/>
        <v/>
      </c>
      <c r="CH306" s="37" t="str">
        <f t="shared" si="274"/>
        <v/>
      </c>
      <c r="CI306" s="37" t="str">
        <f t="shared" si="275"/>
        <v/>
      </c>
    </row>
    <row r="307" spans="1:87">
      <c r="A307" s="16"/>
      <c r="B307" s="14" t="str">
        <f>'Gene Table'!D306</f>
        <v>NM_001015052</v>
      </c>
      <c r="C307" s="14" t="s">
        <v>69</v>
      </c>
      <c r="D307" s="15" t="str">
        <f>IF(SUM('Test Sample Data'!D$3:D$98)&gt;10,IF(AND(ISNUMBER('Test Sample Data'!D306),'Test Sample Data'!D306&lt;$B$1,'Test Sample Data'!D306&gt;0),'Test Sample Data'!D306,$B$1),"")</f>
        <v/>
      </c>
      <c r="E307" s="15" t="str">
        <f>IF(SUM('Test Sample Data'!E$3:E$98)&gt;10,IF(AND(ISNUMBER('Test Sample Data'!E306),'Test Sample Data'!E306&lt;$B$1,'Test Sample Data'!E306&gt;0),'Test Sample Data'!E306,$B$1),"")</f>
        <v/>
      </c>
      <c r="F307" s="15" t="str">
        <f>IF(SUM('Test Sample Data'!F$3:F$98)&gt;10,IF(AND(ISNUMBER('Test Sample Data'!F306),'Test Sample Data'!F306&lt;$B$1,'Test Sample Data'!F306&gt;0),'Test Sample Data'!F306,$B$1),"")</f>
        <v/>
      </c>
      <c r="G307" s="15" t="str">
        <f>IF(SUM('Test Sample Data'!G$3:G$98)&gt;10,IF(AND(ISNUMBER('Test Sample Data'!G306),'Test Sample Data'!G306&lt;$B$1,'Test Sample Data'!G306&gt;0),'Test Sample Data'!G306,$B$1),"")</f>
        <v/>
      </c>
      <c r="H307" s="15" t="str">
        <f>IF(SUM('Test Sample Data'!H$3:H$98)&gt;10,IF(AND(ISNUMBER('Test Sample Data'!H306),'Test Sample Data'!H306&lt;$B$1,'Test Sample Data'!H306&gt;0),'Test Sample Data'!H306,$B$1),"")</f>
        <v/>
      </c>
      <c r="I307" s="15" t="str">
        <f>IF(SUM('Test Sample Data'!I$3:I$98)&gt;10,IF(AND(ISNUMBER('Test Sample Data'!I306),'Test Sample Data'!I306&lt;$B$1,'Test Sample Data'!I306&gt;0),'Test Sample Data'!I306,$B$1),"")</f>
        <v/>
      </c>
      <c r="J307" s="15" t="str">
        <f>IF(SUM('Test Sample Data'!J$3:J$98)&gt;10,IF(AND(ISNUMBER('Test Sample Data'!J306),'Test Sample Data'!J306&lt;$B$1,'Test Sample Data'!J306&gt;0),'Test Sample Data'!J306,$B$1),"")</f>
        <v/>
      </c>
      <c r="K307" s="15" t="str">
        <f>IF(SUM('Test Sample Data'!K$3:K$98)&gt;10,IF(AND(ISNUMBER('Test Sample Data'!K306),'Test Sample Data'!K306&lt;$B$1,'Test Sample Data'!K306&gt;0),'Test Sample Data'!K306,$B$1),"")</f>
        <v/>
      </c>
      <c r="L307" s="15" t="str">
        <f>IF(SUM('Test Sample Data'!L$3:L$98)&gt;10,IF(AND(ISNUMBER('Test Sample Data'!L306),'Test Sample Data'!L306&lt;$B$1,'Test Sample Data'!L306&gt;0),'Test Sample Data'!L306,$B$1),"")</f>
        <v/>
      </c>
      <c r="M307" s="15" t="str">
        <f>IF(SUM('Test Sample Data'!M$3:M$98)&gt;10,IF(AND(ISNUMBER('Test Sample Data'!M306),'Test Sample Data'!M306&lt;$B$1,'Test Sample Data'!M306&gt;0),'Test Sample Data'!M306,$B$1),"")</f>
        <v/>
      </c>
      <c r="N307" s="15" t="str">
        <f>'Gene Table'!D306</f>
        <v>NM_001015052</v>
      </c>
      <c r="O307" s="14" t="s">
        <v>69</v>
      </c>
      <c r="P307" s="15" t="str">
        <f>IF(SUM('Control Sample Data'!D$3:D$98)&gt;10,IF(AND(ISNUMBER('Control Sample Data'!D306),'Control Sample Data'!D306&lt;$B$1,'Control Sample Data'!D306&gt;0),'Control Sample Data'!D306,$B$1),"")</f>
        <v/>
      </c>
      <c r="Q307" s="15" t="str">
        <f>IF(SUM('Control Sample Data'!E$3:E$98)&gt;10,IF(AND(ISNUMBER('Control Sample Data'!E306),'Control Sample Data'!E306&lt;$B$1,'Control Sample Data'!E306&gt;0),'Control Sample Data'!E306,$B$1),"")</f>
        <v/>
      </c>
      <c r="R307" s="15" t="str">
        <f>IF(SUM('Control Sample Data'!F$3:F$98)&gt;10,IF(AND(ISNUMBER('Control Sample Data'!F306),'Control Sample Data'!F306&lt;$B$1,'Control Sample Data'!F306&gt;0),'Control Sample Data'!F306,$B$1),"")</f>
        <v/>
      </c>
      <c r="S307" s="15" t="str">
        <f>IF(SUM('Control Sample Data'!G$3:G$98)&gt;10,IF(AND(ISNUMBER('Control Sample Data'!G306),'Control Sample Data'!G306&lt;$B$1,'Control Sample Data'!G306&gt;0),'Control Sample Data'!G306,$B$1),"")</f>
        <v/>
      </c>
      <c r="T307" s="15" t="str">
        <f>IF(SUM('Control Sample Data'!H$3:H$98)&gt;10,IF(AND(ISNUMBER('Control Sample Data'!H306),'Control Sample Data'!H306&lt;$B$1,'Control Sample Data'!H306&gt;0),'Control Sample Data'!H306,$B$1),"")</f>
        <v/>
      </c>
      <c r="U307" s="15" t="str">
        <f>IF(SUM('Control Sample Data'!I$3:I$98)&gt;10,IF(AND(ISNUMBER('Control Sample Data'!I306),'Control Sample Data'!I306&lt;$B$1,'Control Sample Data'!I306&gt;0),'Control Sample Data'!I306,$B$1),"")</f>
        <v/>
      </c>
      <c r="V307" s="15" t="str">
        <f>IF(SUM('Control Sample Data'!J$3:J$98)&gt;10,IF(AND(ISNUMBER('Control Sample Data'!J306),'Control Sample Data'!J306&lt;$B$1,'Control Sample Data'!J306&gt;0),'Control Sample Data'!J306,$B$1),"")</f>
        <v/>
      </c>
      <c r="W307" s="15" t="str">
        <f>IF(SUM('Control Sample Data'!K$3:K$98)&gt;10,IF(AND(ISNUMBER('Control Sample Data'!K306),'Control Sample Data'!K306&lt;$B$1,'Control Sample Data'!K306&gt;0),'Control Sample Data'!K306,$B$1),"")</f>
        <v/>
      </c>
      <c r="X307" s="15" t="str">
        <f>IF(SUM('Control Sample Data'!L$3:L$98)&gt;10,IF(AND(ISNUMBER('Control Sample Data'!L306),'Control Sample Data'!L306&lt;$B$1,'Control Sample Data'!L306&gt;0),'Control Sample Data'!L306,$B$1),"")</f>
        <v/>
      </c>
      <c r="Y307" s="15" t="str">
        <f>IF(SUM('Control Sample Data'!M$3:M$98)&gt;10,IF(AND(ISNUMBER('Control Sample Data'!M306),'Control Sample Data'!M306&lt;$B$1,'Control Sample Data'!M306&gt;0),'Control Sample Data'!M306,$B$1),"")</f>
        <v/>
      </c>
      <c r="Z307" s="36" t="str">
        <f>IF(ISERROR(VLOOKUP('Choose Housekeeping Genes'!$C18,Calculations!$C$292:$CB$387,2,0)),"",VLOOKUP('Choose Housekeeping Genes'!$C18,Calculations!$C$292:$M$387,2,0))</f>
        <v/>
      </c>
      <c r="AA307" s="36" t="str">
        <f>IF(ISERROR(VLOOKUP('Choose Housekeeping Genes'!$C18,Calculations!$C$292:$CB$387,3,0)),"",VLOOKUP('Choose Housekeeping Genes'!$C18,Calculations!$C$292:$M$387,3,0))</f>
        <v/>
      </c>
      <c r="AB307" s="36" t="str">
        <f>IF(ISERROR(VLOOKUP('Choose Housekeeping Genes'!$C18,Calculations!$C$292:$CB$387,4,0)),"",VLOOKUP('Choose Housekeeping Genes'!$C18,Calculations!$C$292:$M$387,4,0))</f>
        <v/>
      </c>
      <c r="AC307" s="36" t="str">
        <f>IF(ISERROR(VLOOKUP('Choose Housekeeping Genes'!$C18,Calculations!$C$292:$CB$387,5,0)),"",VLOOKUP('Choose Housekeeping Genes'!$C18,Calculations!$C$292:$M$387,5,0))</f>
        <v/>
      </c>
      <c r="AD307" s="36" t="str">
        <f>IF(ISERROR(VLOOKUP('Choose Housekeeping Genes'!$C18,Calculations!$C$292:$CB$387,6,0)),"",VLOOKUP('Choose Housekeeping Genes'!$C18,Calculations!$C$292:$M$387,6,0))</f>
        <v/>
      </c>
      <c r="AE307" s="36" t="str">
        <f>IF(ISERROR(VLOOKUP('Choose Housekeeping Genes'!$C18,Calculations!$C$292:$CB$387,7,0)),"",VLOOKUP('Choose Housekeeping Genes'!$C18,Calculations!$C$292:$M$387,7,0))</f>
        <v/>
      </c>
      <c r="AF307" s="36" t="str">
        <f>IF(ISERROR(VLOOKUP('Choose Housekeeping Genes'!$C18,Calculations!$C$292:$CB$387,8,0)),"",VLOOKUP('Choose Housekeeping Genes'!$C18,Calculations!$C$292:$M$387,8,0))</f>
        <v/>
      </c>
      <c r="AG307" s="36" t="str">
        <f>IF(ISERROR(VLOOKUP('Choose Housekeeping Genes'!$C18,Calculations!$C$292:$CB$387,9,0)),"",VLOOKUP('Choose Housekeeping Genes'!$C18,Calculations!$C$292:$M$387,9,0))</f>
        <v/>
      </c>
      <c r="AH307" s="36" t="str">
        <f>IF(ISERROR(VLOOKUP('Choose Housekeeping Genes'!$C18,Calculations!$C$292:$CB$387,10,0)),"",VLOOKUP('Choose Housekeeping Genes'!$C18,Calculations!$C$292:$M$387,10,0))</f>
        <v/>
      </c>
      <c r="AI307" s="36" t="str">
        <f>IF(ISERROR(VLOOKUP('Choose Housekeeping Genes'!$C18,Calculations!$C$292:$CB$387,11,0)),"",VLOOKUP('Choose Housekeeping Genes'!$C18,Calculations!$C$292:$M$387,11,0))</f>
        <v/>
      </c>
      <c r="AJ307" s="36" t="str">
        <f>IF(ISERROR(VLOOKUP('Choose Housekeeping Genes'!$C18,Calculations!$C$292:$AB$387,14,0)),"",VLOOKUP('Choose Housekeeping Genes'!$C18,Calculations!$C$292:$AB$387,14,0))</f>
        <v/>
      </c>
      <c r="AK307" s="36" t="str">
        <f>IF(ISERROR(VLOOKUP('Choose Housekeeping Genes'!$C18,Calculations!$C$292:$AB$387,15,0)),"",VLOOKUP('Choose Housekeeping Genes'!$C18,Calculations!$C$292:$AB$387,15,0))</f>
        <v/>
      </c>
      <c r="AL307" s="36" t="str">
        <f>IF(ISERROR(VLOOKUP('Choose Housekeeping Genes'!$C18,Calculations!$C$292:$AB$387,16,0)),"",VLOOKUP('Choose Housekeeping Genes'!$C18,Calculations!$C$292:$AB$387,16,0))</f>
        <v/>
      </c>
      <c r="AM307" s="36" t="str">
        <f>IF(ISERROR(VLOOKUP('Choose Housekeeping Genes'!$C18,Calculations!$C$292:$AB$387,17,0)),"",VLOOKUP('Choose Housekeeping Genes'!$C18,Calculations!$C$292:$AB$387,17,0))</f>
        <v/>
      </c>
      <c r="AN307" s="36" t="str">
        <f>IF(ISERROR(VLOOKUP('Choose Housekeeping Genes'!$C18,Calculations!$C$292:$AB$387,18,0)),"",VLOOKUP('Choose Housekeeping Genes'!$C18,Calculations!$C$292:$AB$387,18,0))</f>
        <v/>
      </c>
      <c r="AO307" s="36" t="str">
        <f>IF(ISERROR(VLOOKUP('Choose Housekeeping Genes'!$C18,Calculations!$C$292:$AB$387,19,0)),"",VLOOKUP('Choose Housekeeping Genes'!$C18,Calculations!$C$292:$AB$387,19,0))</f>
        <v/>
      </c>
      <c r="AP307" s="36" t="str">
        <f>IF(ISERROR(VLOOKUP('Choose Housekeeping Genes'!$C18,Calculations!$C$292:$AB$387,20,0)),"",VLOOKUP('Choose Housekeeping Genes'!$C18,Calculations!$C$292:$AB$387,20,0))</f>
        <v/>
      </c>
      <c r="AQ307" s="36" t="str">
        <f>IF(ISERROR(VLOOKUP('Choose Housekeeping Genes'!$C18,Calculations!$C$292:$AB$387,21,0)),"",VLOOKUP('Choose Housekeeping Genes'!$C18,Calculations!$C$292:$AB$387,21,0))</f>
        <v/>
      </c>
      <c r="AR307" s="36" t="str">
        <f>IF(ISERROR(VLOOKUP('Choose Housekeeping Genes'!$C18,Calculations!$C$292:$AB$387,22,0)),"",VLOOKUP('Choose Housekeeping Genes'!$C18,Calculations!$C$292:$AB$387,22,0))</f>
        <v/>
      </c>
      <c r="AS307" s="36" t="str">
        <f>IF(ISERROR(VLOOKUP('Choose Housekeeping Genes'!$C18,Calculations!$C$292:$AB$387,23,0)),"",VLOOKUP('Choose Housekeeping Genes'!$C18,Calculations!$C$292:$AB$387,23,0))</f>
        <v/>
      </c>
      <c r="AT307" s="34" t="str">
        <f t="shared" si="276"/>
        <v/>
      </c>
      <c r="AU307" s="34" t="str">
        <f t="shared" si="277"/>
        <v/>
      </c>
      <c r="AV307" s="34" t="str">
        <f t="shared" si="278"/>
        <v/>
      </c>
      <c r="AW307" s="34" t="str">
        <f t="shared" si="279"/>
        <v/>
      </c>
      <c r="AX307" s="34" t="str">
        <f t="shared" si="280"/>
        <v/>
      </c>
      <c r="AY307" s="34" t="str">
        <f t="shared" si="281"/>
        <v/>
      </c>
      <c r="AZ307" s="34" t="str">
        <f t="shared" si="282"/>
        <v/>
      </c>
      <c r="BA307" s="34" t="str">
        <f t="shared" si="283"/>
        <v/>
      </c>
      <c r="BB307" s="34" t="str">
        <f t="shared" si="284"/>
        <v/>
      </c>
      <c r="BC307" s="34" t="str">
        <f t="shared" si="285"/>
        <v/>
      </c>
      <c r="BD307" s="34" t="str">
        <f t="shared" si="289"/>
        <v/>
      </c>
      <c r="BE307" s="34" t="str">
        <f t="shared" si="290"/>
        <v/>
      </c>
      <c r="BF307" s="34" t="str">
        <f t="shared" si="291"/>
        <v/>
      </c>
      <c r="BG307" s="34" t="str">
        <f t="shared" si="292"/>
        <v/>
      </c>
      <c r="BH307" s="34" t="str">
        <f t="shared" si="293"/>
        <v/>
      </c>
      <c r="BI307" s="34" t="str">
        <f t="shared" si="294"/>
        <v/>
      </c>
      <c r="BJ307" s="34" t="str">
        <f t="shared" si="295"/>
        <v/>
      </c>
      <c r="BK307" s="34" t="str">
        <f t="shared" si="296"/>
        <v/>
      </c>
      <c r="BL307" s="34" t="str">
        <f t="shared" si="297"/>
        <v/>
      </c>
      <c r="BM307" s="34" t="str">
        <f t="shared" si="298"/>
        <v/>
      </c>
      <c r="BN307" s="36" t="e">
        <f t="shared" si="287"/>
        <v>#DIV/0!</v>
      </c>
      <c r="BO307" s="36" t="e">
        <f t="shared" si="288"/>
        <v>#DIV/0!</v>
      </c>
      <c r="BP307" s="37" t="str">
        <f t="shared" si="256"/>
        <v/>
      </c>
      <c r="BQ307" s="37" t="str">
        <f t="shared" si="257"/>
        <v/>
      </c>
      <c r="BR307" s="37" t="str">
        <f t="shared" si="258"/>
        <v/>
      </c>
      <c r="BS307" s="37" t="str">
        <f t="shared" si="259"/>
        <v/>
      </c>
      <c r="BT307" s="37" t="str">
        <f t="shared" si="260"/>
        <v/>
      </c>
      <c r="BU307" s="37" t="str">
        <f t="shared" si="261"/>
        <v/>
      </c>
      <c r="BV307" s="37" t="str">
        <f t="shared" si="262"/>
        <v/>
      </c>
      <c r="BW307" s="37" t="str">
        <f t="shared" si="263"/>
        <v/>
      </c>
      <c r="BX307" s="37" t="str">
        <f t="shared" si="264"/>
        <v/>
      </c>
      <c r="BY307" s="37" t="str">
        <f t="shared" si="265"/>
        <v/>
      </c>
      <c r="BZ307" s="37" t="str">
        <f t="shared" si="266"/>
        <v/>
      </c>
      <c r="CA307" s="37" t="str">
        <f t="shared" si="267"/>
        <v/>
      </c>
      <c r="CB307" s="37" t="str">
        <f t="shared" si="268"/>
        <v/>
      </c>
      <c r="CC307" s="37" t="str">
        <f t="shared" si="269"/>
        <v/>
      </c>
      <c r="CD307" s="37" t="str">
        <f t="shared" si="270"/>
        <v/>
      </c>
      <c r="CE307" s="37" t="str">
        <f t="shared" si="271"/>
        <v/>
      </c>
      <c r="CF307" s="37" t="str">
        <f t="shared" si="272"/>
        <v/>
      </c>
      <c r="CG307" s="37" t="str">
        <f t="shared" si="273"/>
        <v/>
      </c>
      <c r="CH307" s="37" t="str">
        <f t="shared" si="274"/>
        <v/>
      </c>
      <c r="CI307" s="37" t="str">
        <f t="shared" si="275"/>
        <v/>
      </c>
    </row>
    <row r="308" spans="1:87">
      <c r="A308" s="16"/>
      <c r="B308" s="14" t="str">
        <f>'Gene Table'!D307</f>
        <v>NM_005371</v>
      </c>
      <c r="C308" s="14" t="s">
        <v>73</v>
      </c>
      <c r="D308" s="15" t="str">
        <f>IF(SUM('Test Sample Data'!D$3:D$98)&gt;10,IF(AND(ISNUMBER('Test Sample Data'!D307),'Test Sample Data'!D307&lt;$B$1,'Test Sample Data'!D307&gt;0),'Test Sample Data'!D307,$B$1),"")</f>
        <v/>
      </c>
      <c r="E308" s="15" t="str">
        <f>IF(SUM('Test Sample Data'!E$3:E$98)&gt;10,IF(AND(ISNUMBER('Test Sample Data'!E307),'Test Sample Data'!E307&lt;$B$1,'Test Sample Data'!E307&gt;0),'Test Sample Data'!E307,$B$1),"")</f>
        <v/>
      </c>
      <c r="F308" s="15" t="str">
        <f>IF(SUM('Test Sample Data'!F$3:F$98)&gt;10,IF(AND(ISNUMBER('Test Sample Data'!F307),'Test Sample Data'!F307&lt;$B$1,'Test Sample Data'!F307&gt;0),'Test Sample Data'!F307,$B$1),"")</f>
        <v/>
      </c>
      <c r="G308" s="15" t="str">
        <f>IF(SUM('Test Sample Data'!G$3:G$98)&gt;10,IF(AND(ISNUMBER('Test Sample Data'!G307),'Test Sample Data'!G307&lt;$B$1,'Test Sample Data'!G307&gt;0),'Test Sample Data'!G307,$B$1),"")</f>
        <v/>
      </c>
      <c r="H308" s="15" t="str">
        <f>IF(SUM('Test Sample Data'!H$3:H$98)&gt;10,IF(AND(ISNUMBER('Test Sample Data'!H307),'Test Sample Data'!H307&lt;$B$1,'Test Sample Data'!H307&gt;0),'Test Sample Data'!H307,$B$1),"")</f>
        <v/>
      </c>
      <c r="I308" s="15" t="str">
        <f>IF(SUM('Test Sample Data'!I$3:I$98)&gt;10,IF(AND(ISNUMBER('Test Sample Data'!I307),'Test Sample Data'!I307&lt;$B$1,'Test Sample Data'!I307&gt;0),'Test Sample Data'!I307,$B$1),"")</f>
        <v/>
      </c>
      <c r="J308" s="15" t="str">
        <f>IF(SUM('Test Sample Data'!J$3:J$98)&gt;10,IF(AND(ISNUMBER('Test Sample Data'!J307),'Test Sample Data'!J307&lt;$B$1,'Test Sample Data'!J307&gt;0),'Test Sample Data'!J307,$B$1),"")</f>
        <v/>
      </c>
      <c r="K308" s="15" t="str">
        <f>IF(SUM('Test Sample Data'!K$3:K$98)&gt;10,IF(AND(ISNUMBER('Test Sample Data'!K307),'Test Sample Data'!K307&lt;$B$1,'Test Sample Data'!K307&gt;0),'Test Sample Data'!K307,$B$1),"")</f>
        <v/>
      </c>
      <c r="L308" s="15" t="str">
        <f>IF(SUM('Test Sample Data'!L$3:L$98)&gt;10,IF(AND(ISNUMBER('Test Sample Data'!L307),'Test Sample Data'!L307&lt;$B$1,'Test Sample Data'!L307&gt;0),'Test Sample Data'!L307,$B$1),"")</f>
        <v/>
      </c>
      <c r="M308" s="15" t="str">
        <f>IF(SUM('Test Sample Data'!M$3:M$98)&gt;10,IF(AND(ISNUMBER('Test Sample Data'!M307),'Test Sample Data'!M307&lt;$B$1,'Test Sample Data'!M307&gt;0),'Test Sample Data'!M307,$B$1),"")</f>
        <v/>
      </c>
      <c r="N308" s="15" t="str">
        <f>'Gene Table'!D307</f>
        <v>NM_005371</v>
      </c>
      <c r="O308" s="14" t="s">
        <v>73</v>
      </c>
      <c r="P308" s="15" t="str">
        <f>IF(SUM('Control Sample Data'!D$3:D$98)&gt;10,IF(AND(ISNUMBER('Control Sample Data'!D307),'Control Sample Data'!D307&lt;$B$1,'Control Sample Data'!D307&gt;0),'Control Sample Data'!D307,$B$1),"")</f>
        <v/>
      </c>
      <c r="Q308" s="15" t="str">
        <f>IF(SUM('Control Sample Data'!E$3:E$98)&gt;10,IF(AND(ISNUMBER('Control Sample Data'!E307),'Control Sample Data'!E307&lt;$B$1,'Control Sample Data'!E307&gt;0),'Control Sample Data'!E307,$B$1),"")</f>
        <v/>
      </c>
      <c r="R308" s="15" t="str">
        <f>IF(SUM('Control Sample Data'!F$3:F$98)&gt;10,IF(AND(ISNUMBER('Control Sample Data'!F307),'Control Sample Data'!F307&lt;$B$1,'Control Sample Data'!F307&gt;0),'Control Sample Data'!F307,$B$1),"")</f>
        <v/>
      </c>
      <c r="S308" s="15" t="str">
        <f>IF(SUM('Control Sample Data'!G$3:G$98)&gt;10,IF(AND(ISNUMBER('Control Sample Data'!G307),'Control Sample Data'!G307&lt;$B$1,'Control Sample Data'!G307&gt;0),'Control Sample Data'!G307,$B$1),"")</f>
        <v/>
      </c>
      <c r="T308" s="15" t="str">
        <f>IF(SUM('Control Sample Data'!H$3:H$98)&gt;10,IF(AND(ISNUMBER('Control Sample Data'!H307),'Control Sample Data'!H307&lt;$B$1,'Control Sample Data'!H307&gt;0),'Control Sample Data'!H307,$B$1),"")</f>
        <v/>
      </c>
      <c r="U308" s="15" t="str">
        <f>IF(SUM('Control Sample Data'!I$3:I$98)&gt;10,IF(AND(ISNUMBER('Control Sample Data'!I307),'Control Sample Data'!I307&lt;$B$1,'Control Sample Data'!I307&gt;0),'Control Sample Data'!I307,$B$1),"")</f>
        <v/>
      </c>
      <c r="V308" s="15" t="str">
        <f>IF(SUM('Control Sample Data'!J$3:J$98)&gt;10,IF(AND(ISNUMBER('Control Sample Data'!J307),'Control Sample Data'!J307&lt;$B$1,'Control Sample Data'!J307&gt;0),'Control Sample Data'!J307,$B$1),"")</f>
        <v/>
      </c>
      <c r="W308" s="15" t="str">
        <f>IF(SUM('Control Sample Data'!K$3:K$98)&gt;10,IF(AND(ISNUMBER('Control Sample Data'!K307),'Control Sample Data'!K307&lt;$B$1,'Control Sample Data'!K307&gt;0),'Control Sample Data'!K307,$B$1),"")</f>
        <v/>
      </c>
      <c r="X308" s="15" t="str">
        <f>IF(SUM('Control Sample Data'!L$3:L$98)&gt;10,IF(AND(ISNUMBER('Control Sample Data'!L307),'Control Sample Data'!L307&lt;$B$1,'Control Sample Data'!L307&gt;0),'Control Sample Data'!L307,$B$1),"")</f>
        <v/>
      </c>
      <c r="Y308" s="15" t="str">
        <f>IF(SUM('Control Sample Data'!M$3:M$98)&gt;10,IF(AND(ISNUMBER('Control Sample Data'!M307),'Control Sample Data'!M307&lt;$B$1,'Control Sample Data'!M307&gt;0),'Control Sample Data'!M307,$B$1),"")</f>
        <v/>
      </c>
      <c r="Z308" s="36" t="str">
        <f>IF(ISERROR(VLOOKUP('Choose Housekeeping Genes'!$C19,Calculations!$C$292:$CB$387,2,0)),"",VLOOKUP('Choose Housekeeping Genes'!$C19,Calculations!$C$292:$M$387,2,0))</f>
        <v/>
      </c>
      <c r="AA308" s="36" t="str">
        <f>IF(ISERROR(VLOOKUP('Choose Housekeeping Genes'!$C19,Calculations!$C$292:$CB$387,3,0)),"",VLOOKUP('Choose Housekeeping Genes'!$C19,Calculations!$C$292:$M$387,3,0))</f>
        <v/>
      </c>
      <c r="AB308" s="36" t="str">
        <f>IF(ISERROR(VLOOKUP('Choose Housekeeping Genes'!$C19,Calculations!$C$292:$CB$387,4,0)),"",VLOOKUP('Choose Housekeeping Genes'!$C19,Calculations!$C$292:$M$387,4,0))</f>
        <v/>
      </c>
      <c r="AC308" s="36" t="str">
        <f>IF(ISERROR(VLOOKUP('Choose Housekeeping Genes'!$C19,Calculations!$C$292:$CB$387,5,0)),"",VLOOKUP('Choose Housekeeping Genes'!$C19,Calculations!$C$292:$M$387,5,0))</f>
        <v/>
      </c>
      <c r="AD308" s="36" t="str">
        <f>IF(ISERROR(VLOOKUP('Choose Housekeeping Genes'!$C19,Calculations!$C$292:$CB$387,6,0)),"",VLOOKUP('Choose Housekeeping Genes'!$C19,Calculations!$C$292:$M$387,6,0))</f>
        <v/>
      </c>
      <c r="AE308" s="36" t="str">
        <f>IF(ISERROR(VLOOKUP('Choose Housekeeping Genes'!$C19,Calculations!$C$292:$CB$387,7,0)),"",VLOOKUP('Choose Housekeeping Genes'!$C19,Calculations!$C$292:$M$387,7,0))</f>
        <v/>
      </c>
      <c r="AF308" s="36" t="str">
        <f>IF(ISERROR(VLOOKUP('Choose Housekeeping Genes'!$C19,Calculations!$C$292:$CB$387,8,0)),"",VLOOKUP('Choose Housekeeping Genes'!$C19,Calculations!$C$292:$M$387,8,0))</f>
        <v/>
      </c>
      <c r="AG308" s="36" t="str">
        <f>IF(ISERROR(VLOOKUP('Choose Housekeeping Genes'!$C19,Calculations!$C$292:$CB$387,9,0)),"",VLOOKUP('Choose Housekeeping Genes'!$C19,Calculations!$C$292:$M$387,9,0))</f>
        <v/>
      </c>
      <c r="AH308" s="36" t="str">
        <f>IF(ISERROR(VLOOKUP('Choose Housekeeping Genes'!$C19,Calculations!$C$292:$CB$387,10,0)),"",VLOOKUP('Choose Housekeeping Genes'!$C19,Calculations!$C$292:$M$387,10,0))</f>
        <v/>
      </c>
      <c r="AI308" s="36" t="str">
        <f>IF(ISERROR(VLOOKUP('Choose Housekeeping Genes'!$C19,Calculations!$C$292:$CB$387,11,0)),"",VLOOKUP('Choose Housekeeping Genes'!$C19,Calculations!$C$292:$M$387,11,0))</f>
        <v/>
      </c>
      <c r="AJ308" s="36" t="str">
        <f>IF(ISERROR(VLOOKUP('Choose Housekeeping Genes'!$C19,Calculations!$C$292:$AB$387,14,0)),"",VLOOKUP('Choose Housekeeping Genes'!$C19,Calculations!$C$292:$AB$387,14,0))</f>
        <v/>
      </c>
      <c r="AK308" s="36" t="str">
        <f>IF(ISERROR(VLOOKUP('Choose Housekeeping Genes'!$C19,Calculations!$C$292:$AB$387,15,0)),"",VLOOKUP('Choose Housekeeping Genes'!$C19,Calculations!$C$292:$AB$387,15,0))</f>
        <v/>
      </c>
      <c r="AL308" s="36" t="str">
        <f>IF(ISERROR(VLOOKUP('Choose Housekeeping Genes'!$C19,Calculations!$C$292:$AB$387,16,0)),"",VLOOKUP('Choose Housekeeping Genes'!$C19,Calculations!$C$292:$AB$387,16,0))</f>
        <v/>
      </c>
      <c r="AM308" s="36" t="str">
        <f>IF(ISERROR(VLOOKUP('Choose Housekeeping Genes'!$C19,Calculations!$C$292:$AB$387,17,0)),"",VLOOKUP('Choose Housekeeping Genes'!$C19,Calculations!$C$292:$AB$387,17,0))</f>
        <v/>
      </c>
      <c r="AN308" s="36" t="str">
        <f>IF(ISERROR(VLOOKUP('Choose Housekeeping Genes'!$C19,Calculations!$C$292:$AB$387,18,0)),"",VLOOKUP('Choose Housekeeping Genes'!$C19,Calculations!$C$292:$AB$387,18,0))</f>
        <v/>
      </c>
      <c r="AO308" s="36" t="str">
        <f>IF(ISERROR(VLOOKUP('Choose Housekeeping Genes'!$C19,Calculations!$C$292:$AB$387,19,0)),"",VLOOKUP('Choose Housekeeping Genes'!$C19,Calculations!$C$292:$AB$387,19,0))</f>
        <v/>
      </c>
      <c r="AP308" s="36" t="str">
        <f>IF(ISERROR(VLOOKUP('Choose Housekeeping Genes'!$C19,Calculations!$C$292:$AB$387,20,0)),"",VLOOKUP('Choose Housekeeping Genes'!$C19,Calculations!$C$292:$AB$387,20,0))</f>
        <v/>
      </c>
      <c r="AQ308" s="36" t="str">
        <f>IF(ISERROR(VLOOKUP('Choose Housekeeping Genes'!$C19,Calculations!$C$292:$AB$387,21,0)),"",VLOOKUP('Choose Housekeeping Genes'!$C19,Calculations!$C$292:$AB$387,21,0))</f>
        <v/>
      </c>
      <c r="AR308" s="36" t="str">
        <f>IF(ISERROR(VLOOKUP('Choose Housekeeping Genes'!$C19,Calculations!$C$292:$AB$387,22,0)),"",VLOOKUP('Choose Housekeeping Genes'!$C19,Calculations!$C$292:$AB$387,22,0))</f>
        <v/>
      </c>
      <c r="AS308" s="36" t="str">
        <f>IF(ISERROR(VLOOKUP('Choose Housekeeping Genes'!$C19,Calculations!$C$292:$AB$387,23,0)),"",VLOOKUP('Choose Housekeeping Genes'!$C19,Calculations!$C$292:$AB$387,23,0))</f>
        <v/>
      </c>
      <c r="AT308" s="34" t="str">
        <f t="shared" si="276"/>
        <v/>
      </c>
      <c r="AU308" s="34" t="str">
        <f t="shared" si="277"/>
        <v/>
      </c>
      <c r="AV308" s="34" t="str">
        <f t="shared" si="278"/>
        <v/>
      </c>
      <c r="AW308" s="34" t="str">
        <f t="shared" si="279"/>
        <v/>
      </c>
      <c r="AX308" s="34" t="str">
        <f t="shared" si="280"/>
        <v/>
      </c>
      <c r="AY308" s="34" t="str">
        <f t="shared" si="281"/>
        <v/>
      </c>
      <c r="AZ308" s="34" t="str">
        <f t="shared" si="282"/>
        <v/>
      </c>
      <c r="BA308" s="34" t="str">
        <f t="shared" si="283"/>
        <v/>
      </c>
      <c r="BB308" s="34" t="str">
        <f t="shared" si="284"/>
        <v/>
      </c>
      <c r="BC308" s="34" t="str">
        <f t="shared" si="285"/>
        <v/>
      </c>
      <c r="BD308" s="34" t="str">
        <f t="shared" si="289"/>
        <v/>
      </c>
      <c r="BE308" s="34" t="str">
        <f t="shared" si="290"/>
        <v/>
      </c>
      <c r="BF308" s="34" t="str">
        <f t="shared" si="291"/>
        <v/>
      </c>
      <c r="BG308" s="34" t="str">
        <f t="shared" si="292"/>
        <v/>
      </c>
      <c r="BH308" s="34" t="str">
        <f t="shared" si="293"/>
        <v/>
      </c>
      <c r="BI308" s="34" t="str">
        <f t="shared" si="294"/>
        <v/>
      </c>
      <c r="BJ308" s="34" t="str">
        <f t="shared" si="295"/>
        <v/>
      </c>
      <c r="BK308" s="34" t="str">
        <f t="shared" si="296"/>
        <v/>
      </c>
      <c r="BL308" s="34" t="str">
        <f t="shared" si="297"/>
        <v/>
      </c>
      <c r="BM308" s="34" t="str">
        <f t="shared" si="298"/>
        <v/>
      </c>
      <c r="BN308" s="36" t="e">
        <f t="shared" si="287"/>
        <v>#DIV/0!</v>
      </c>
      <c r="BO308" s="36" t="e">
        <f t="shared" si="288"/>
        <v>#DIV/0!</v>
      </c>
      <c r="BP308" s="37" t="str">
        <f t="shared" si="256"/>
        <v/>
      </c>
      <c r="BQ308" s="37" t="str">
        <f t="shared" si="257"/>
        <v/>
      </c>
      <c r="BR308" s="37" t="str">
        <f t="shared" si="258"/>
        <v/>
      </c>
      <c r="BS308" s="37" t="str">
        <f t="shared" si="259"/>
        <v/>
      </c>
      <c r="BT308" s="37" t="str">
        <f t="shared" si="260"/>
        <v/>
      </c>
      <c r="BU308" s="37" t="str">
        <f t="shared" si="261"/>
        <v/>
      </c>
      <c r="BV308" s="37" t="str">
        <f t="shared" si="262"/>
        <v/>
      </c>
      <c r="BW308" s="37" t="str">
        <f t="shared" si="263"/>
        <v/>
      </c>
      <c r="BX308" s="37" t="str">
        <f t="shared" si="264"/>
        <v/>
      </c>
      <c r="BY308" s="37" t="str">
        <f t="shared" si="265"/>
        <v/>
      </c>
      <c r="BZ308" s="37" t="str">
        <f t="shared" si="266"/>
        <v/>
      </c>
      <c r="CA308" s="37" t="str">
        <f t="shared" si="267"/>
        <v/>
      </c>
      <c r="CB308" s="37" t="str">
        <f t="shared" si="268"/>
        <v/>
      </c>
      <c r="CC308" s="37" t="str">
        <f t="shared" si="269"/>
        <v/>
      </c>
      <c r="CD308" s="37" t="str">
        <f t="shared" si="270"/>
        <v/>
      </c>
      <c r="CE308" s="37" t="str">
        <f t="shared" si="271"/>
        <v/>
      </c>
      <c r="CF308" s="37" t="str">
        <f t="shared" si="272"/>
        <v/>
      </c>
      <c r="CG308" s="37" t="str">
        <f t="shared" si="273"/>
        <v/>
      </c>
      <c r="CH308" s="37" t="str">
        <f t="shared" si="274"/>
        <v/>
      </c>
      <c r="CI308" s="37" t="str">
        <f t="shared" si="275"/>
        <v/>
      </c>
    </row>
    <row r="309" spans="1:87">
      <c r="A309" s="16"/>
      <c r="B309" s="14" t="str">
        <f>'Gene Table'!D308</f>
        <v>NM_000245</v>
      </c>
      <c r="C309" s="14" t="s">
        <v>77</v>
      </c>
      <c r="D309" s="15" t="str">
        <f>IF(SUM('Test Sample Data'!D$3:D$98)&gt;10,IF(AND(ISNUMBER('Test Sample Data'!D308),'Test Sample Data'!D308&lt;$B$1,'Test Sample Data'!D308&gt;0),'Test Sample Data'!D308,$B$1),"")</f>
        <v/>
      </c>
      <c r="E309" s="15" t="str">
        <f>IF(SUM('Test Sample Data'!E$3:E$98)&gt;10,IF(AND(ISNUMBER('Test Sample Data'!E308),'Test Sample Data'!E308&lt;$B$1,'Test Sample Data'!E308&gt;0),'Test Sample Data'!E308,$B$1),"")</f>
        <v/>
      </c>
      <c r="F309" s="15" t="str">
        <f>IF(SUM('Test Sample Data'!F$3:F$98)&gt;10,IF(AND(ISNUMBER('Test Sample Data'!F308),'Test Sample Data'!F308&lt;$B$1,'Test Sample Data'!F308&gt;0),'Test Sample Data'!F308,$B$1),"")</f>
        <v/>
      </c>
      <c r="G309" s="15" t="str">
        <f>IF(SUM('Test Sample Data'!G$3:G$98)&gt;10,IF(AND(ISNUMBER('Test Sample Data'!G308),'Test Sample Data'!G308&lt;$B$1,'Test Sample Data'!G308&gt;0),'Test Sample Data'!G308,$B$1),"")</f>
        <v/>
      </c>
      <c r="H309" s="15" t="str">
        <f>IF(SUM('Test Sample Data'!H$3:H$98)&gt;10,IF(AND(ISNUMBER('Test Sample Data'!H308),'Test Sample Data'!H308&lt;$B$1,'Test Sample Data'!H308&gt;0),'Test Sample Data'!H308,$B$1),"")</f>
        <v/>
      </c>
      <c r="I309" s="15" t="str">
        <f>IF(SUM('Test Sample Data'!I$3:I$98)&gt;10,IF(AND(ISNUMBER('Test Sample Data'!I308),'Test Sample Data'!I308&lt;$B$1,'Test Sample Data'!I308&gt;0),'Test Sample Data'!I308,$B$1),"")</f>
        <v/>
      </c>
      <c r="J309" s="15" t="str">
        <f>IF(SUM('Test Sample Data'!J$3:J$98)&gt;10,IF(AND(ISNUMBER('Test Sample Data'!J308),'Test Sample Data'!J308&lt;$B$1,'Test Sample Data'!J308&gt;0),'Test Sample Data'!J308,$B$1),"")</f>
        <v/>
      </c>
      <c r="K309" s="15" t="str">
        <f>IF(SUM('Test Sample Data'!K$3:K$98)&gt;10,IF(AND(ISNUMBER('Test Sample Data'!K308),'Test Sample Data'!K308&lt;$B$1,'Test Sample Data'!K308&gt;0),'Test Sample Data'!K308,$B$1),"")</f>
        <v/>
      </c>
      <c r="L309" s="15" t="str">
        <f>IF(SUM('Test Sample Data'!L$3:L$98)&gt;10,IF(AND(ISNUMBER('Test Sample Data'!L308),'Test Sample Data'!L308&lt;$B$1,'Test Sample Data'!L308&gt;0),'Test Sample Data'!L308,$B$1),"")</f>
        <v/>
      </c>
      <c r="M309" s="15" t="str">
        <f>IF(SUM('Test Sample Data'!M$3:M$98)&gt;10,IF(AND(ISNUMBER('Test Sample Data'!M308),'Test Sample Data'!M308&lt;$B$1,'Test Sample Data'!M308&gt;0),'Test Sample Data'!M308,$B$1),"")</f>
        <v/>
      </c>
      <c r="N309" s="15" t="str">
        <f>'Gene Table'!D308</f>
        <v>NM_000245</v>
      </c>
      <c r="O309" s="14" t="s">
        <v>77</v>
      </c>
      <c r="P309" s="15" t="str">
        <f>IF(SUM('Control Sample Data'!D$3:D$98)&gt;10,IF(AND(ISNUMBER('Control Sample Data'!D308),'Control Sample Data'!D308&lt;$B$1,'Control Sample Data'!D308&gt;0),'Control Sample Data'!D308,$B$1),"")</f>
        <v/>
      </c>
      <c r="Q309" s="15" t="str">
        <f>IF(SUM('Control Sample Data'!E$3:E$98)&gt;10,IF(AND(ISNUMBER('Control Sample Data'!E308),'Control Sample Data'!E308&lt;$B$1,'Control Sample Data'!E308&gt;0),'Control Sample Data'!E308,$B$1),"")</f>
        <v/>
      </c>
      <c r="R309" s="15" t="str">
        <f>IF(SUM('Control Sample Data'!F$3:F$98)&gt;10,IF(AND(ISNUMBER('Control Sample Data'!F308),'Control Sample Data'!F308&lt;$B$1,'Control Sample Data'!F308&gt;0),'Control Sample Data'!F308,$B$1),"")</f>
        <v/>
      </c>
      <c r="S309" s="15" t="str">
        <f>IF(SUM('Control Sample Data'!G$3:G$98)&gt;10,IF(AND(ISNUMBER('Control Sample Data'!G308),'Control Sample Data'!G308&lt;$B$1,'Control Sample Data'!G308&gt;0),'Control Sample Data'!G308,$B$1),"")</f>
        <v/>
      </c>
      <c r="T309" s="15" t="str">
        <f>IF(SUM('Control Sample Data'!H$3:H$98)&gt;10,IF(AND(ISNUMBER('Control Sample Data'!H308),'Control Sample Data'!H308&lt;$B$1,'Control Sample Data'!H308&gt;0),'Control Sample Data'!H308,$B$1),"")</f>
        <v/>
      </c>
      <c r="U309" s="15" t="str">
        <f>IF(SUM('Control Sample Data'!I$3:I$98)&gt;10,IF(AND(ISNUMBER('Control Sample Data'!I308),'Control Sample Data'!I308&lt;$B$1,'Control Sample Data'!I308&gt;0),'Control Sample Data'!I308,$B$1),"")</f>
        <v/>
      </c>
      <c r="V309" s="15" t="str">
        <f>IF(SUM('Control Sample Data'!J$3:J$98)&gt;10,IF(AND(ISNUMBER('Control Sample Data'!J308),'Control Sample Data'!J308&lt;$B$1,'Control Sample Data'!J308&gt;0),'Control Sample Data'!J308,$B$1),"")</f>
        <v/>
      </c>
      <c r="W309" s="15" t="str">
        <f>IF(SUM('Control Sample Data'!K$3:K$98)&gt;10,IF(AND(ISNUMBER('Control Sample Data'!K308),'Control Sample Data'!K308&lt;$B$1,'Control Sample Data'!K308&gt;0),'Control Sample Data'!K308,$B$1),"")</f>
        <v/>
      </c>
      <c r="X309" s="15" t="str">
        <f>IF(SUM('Control Sample Data'!L$3:L$98)&gt;10,IF(AND(ISNUMBER('Control Sample Data'!L308),'Control Sample Data'!L308&lt;$B$1,'Control Sample Data'!L308&gt;0),'Control Sample Data'!L308,$B$1),"")</f>
        <v/>
      </c>
      <c r="Y309" s="15" t="str">
        <f>IF(SUM('Control Sample Data'!M$3:M$98)&gt;10,IF(AND(ISNUMBER('Control Sample Data'!M308),'Control Sample Data'!M308&lt;$B$1,'Control Sample Data'!M308&gt;0),'Control Sample Data'!M308,$B$1),"")</f>
        <v/>
      </c>
      <c r="Z309" s="36" t="str">
        <f>IF(ISERROR(VLOOKUP('Choose Housekeeping Genes'!$C20,Calculations!$C$292:$CB$387,2,0)),"",VLOOKUP('Choose Housekeeping Genes'!$C20,Calculations!$C$292:$M$387,2,0))</f>
        <v/>
      </c>
      <c r="AA309" s="36" t="str">
        <f>IF(ISERROR(VLOOKUP('Choose Housekeeping Genes'!$C20,Calculations!$C$292:$CB$387,3,0)),"",VLOOKUP('Choose Housekeeping Genes'!$C20,Calculations!$C$292:$M$387,3,0))</f>
        <v/>
      </c>
      <c r="AB309" s="36" t="str">
        <f>IF(ISERROR(VLOOKUP('Choose Housekeeping Genes'!$C20,Calculations!$C$292:$CB$387,4,0)),"",VLOOKUP('Choose Housekeeping Genes'!$C20,Calculations!$C$292:$M$387,4,0))</f>
        <v/>
      </c>
      <c r="AC309" s="36" t="str">
        <f>IF(ISERROR(VLOOKUP('Choose Housekeeping Genes'!$C20,Calculations!$C$292:$CB$387,5,0)),"",VLOOKUP('Choose Housekeeping Genes'!$C20,Calculations!$C$292:$M$387,5,0))</f>
        <v/>
      </c>
      <c r="AD309" s="36" t="str">
        <f>IF(ISERROR(VLOOKUP('Choose Housekeeping Genes'!$C20,Calculations!$C$292:$CB$387,6,0)),"",VLOOKUP('Choose Housekeeping Genes'!$C20,Calculations!$C$292:$M$387,6,0))</f>
        <v/>
      </c>
      <c r="AE309" s="36" t="str">
        <f>IF(ISERROR(VLOOKUP('Choose Housekeeping Genes'!$C20,Calculations!$C$292:$CB$387,7,0)),"",VLOOKUP('Choose Housekeeping Genes'!$C20,Calculations!$C$292:$M$387,7,0))</f>
        <v/>
      </c>
      <c r="AF309" s="36" t="str">
        <f>IF(ISERROR(VLOOKUP('Choose Housekeeping Genes'!$C20,Calculations!$C$292:$CB$387,8,0)),"",VLOOKUP('Choose Housekeeping Genes'!$C20,Calculations!$C$292:$M$387,8,0))</f>
        <v/>
      </c>
      <c r="AG309" s="36" t="str">
        <f>IF(ISERROR(VLOOKUP('Choose Housekeeping Genes'!$C20,Calculations!$C$292:$CB$387,9,0)),"",VLOOKUP('Choose Housekeeping Genes'!$C20,Calculations!$C$292:$M$387,9,0))</f>
        <v/>
      </c>
      <c r="AH309" s="36" t="str">
        <f>IF(ISERROR(VLOOKUP('Choose Housekeeping Genes'!$C20,Calculations!$C$292:$CB$387,10,0)),"",VLOOKUP('Choose Housekeeping Genes'!$C20,Calculations!$C$292:$M$387,10,0))</f>
        <v/>
      </c>
      <c r="AI309" s="36" t="str">
        <f>IF(ISERROR(VLOOKUP('Choose Housekeeping Genes'!$C20,Calculations!$C$292:$CB$387,11,0)),"",VLOOKUP('Choose Housekeeping Genes'!$C20,Calculations!$C$292:$M$387,11,0))</f>
        <v/>
      </c>
      <c r="AJ309" s="36" t="str">
        <f>IF(ISERROR(VLOOKUP('Choose Housekeeping Genes'!$C20,Calculations!$C$292:$AB$387,14,0)),"",VLOOKUP('Choose Housekeeping Genes'!$C20,Calculations!$C$292:$AB$387,14,0))</f>
        <v/>
      </c>
      <c r="AK309" s="36" t="str">
        <f>IF(ISERROR(VLOOKUP('Choose Housekeeping Genes'!$C20,Calculations!$C$292:$AB$387,15,0)),"",VLOOKUP('Choose Housekeeping Genes'!$C20,Calculations!$C$292:$AB$387,15,0))</f>
        <v/>
      </c>
      <c r="AL309" s="36" t="str">
        <f>IF(ISERROR(VLOOKUP('Choose Housekeeping Genes'!$C20,Calculations!$C$292:$AB$387,16,0)),"",VLOOKUP('Choose Housekeeping Genes'!$C20,Calculations!$C$292:$AB$387,16,0))</f>
        <v/>
      </c>
      <c r="AM309" s="36" t="str">
        <f>IF(ISERROR(VLOOKUP('Choose Housekeeping Genes'!$C20,Calculations!$C$292:$AB$387,17,0)),"",VLOOKUP('Choose Housekeeping Genes'!$C20,Calculations!$C$292:$AB$387,17,0))</f>
        <v/>
      </c>
      <c r="AN309" s="36" t="str">
        <f>IF(ISERROR(VLOOKUP('Choose Housekeeping Genes'!$C20,Calculations!$C$292:$AB$387,18,0)),"",VLOOKUP('Choose Housekeeping Genes'!$C20,Calculations!$C$292:$AB$387,18,0))</f>
        <v/>
      </c>
      <c r="AO309" s="36" t="str">
        <f>IF(ISERROR(VLOOKUP('Choose Housekeeping Genes'!$C20,Calculations!$C$292:$AB$387,19,0)),"",VLOOKUP('Choose Housekeeping Genes'!$C20,Calculations!$C$292:$AB$387,19,0))</f>
        <v/>
      </c>
      <c r="AP309" s="36" t="str">
        <f>IF(ISERROR(VLOOKUP('Choose Housekeeping Genes'!$C20,Calculations!$C$292:$AB$387,20,0)),"",VLOOKUP('Choose Housekeeping Genes'!$C20,Calculations!$C$292:$AB$387,20,0))</f>
        <v/>
      </c>
      <c r="AQ309" s="36" t="str">
        <f>IF(ISERROR(VLOOKUP('Choose Housekeeping Genes'!$C20,Calculations!$C$292:$AB$387,21,0)),"",VLOOKUP('Choose Housekeeping Genes'!$C20,Calculations!$C$292:$AB$387,21,0))</f>
        <v/>
      </c>
      <c r="AR309" s="36" t="str">
        <f>IF(ISERROR(VLOOKUP('Choose Housekeeping Genes'!$C20,Calculations!$C$292:$AB$387,22,0)),"",VLOOKUP('Choose Housekeeping Genes'!$C20,Calculations!$C$292:$AB$387,22,0))</f>
        <v/>
      </c>
      <c r="AS309" s="36" t="str">
        <f>IF(ISERROR(VLOOKUP('Choose Housekeeping Genes'!$C20,Calculations!$C$292:$AB$387,23,0)),"",VLOOKUP('Choose Housekeeping Genes'!$C20,Calculations!$C$292:$AB$387,23,0))</f>
        <v/>
      </c>
      <c r="AT309" s="34" t="str">
        <f t="shared" si="276"/>
        <v/>
      </c>
      <c r="AU309" s="34" t="str">
        <f t="shared" si="277"/>
        <v/>
      </c>
      <c r="AV309" s="34" t="str">
        <f t="shared" si="278"/>
        <v/>
      </c>
      <c r="AW309" s="34" t="str">
        <f t="shared" si="279"/>
        <v/>
      </c>
      <c r="AX309" s="34" t="str">
        <f t="shared" si="280"/>
        <v/>
      </c>
      <c r="AY309" s="34" t="str">
        <f t="shared" si="281"/>
        <v/>
      </c>
      <c r="AZ309" s="34" t="str">
        <f t="shared" si="282"/>
        <v/>
      </c>
      <c r="BA309" s="34" t="str">
        <f t="shared" si="283"/>
        <v/>
      </c>
      <c r="BB309" s="34" t="str">
        <f t="shared" si="284"/>
        <v/>
      </c>
      <c r="BC309" s="34" t="str">
        <f t="shared" si="285"/>
        <v/>
      </c>
      <c r="BD309" s="34" t="str">
        <f t="shared" si="289"/>
        <v/>
      </c>
      <c r="BE309" s="34" t="str">
        <f t="shared" si="290"/>
        <v/>
      </c>
      <c r="BF309" s="34" t="str">
        <f t="shared" si="291"/>
        <v/>
      </c>
      <c r="BG309" s="34" t="str">
        <f t="shared" si="292"/>
        <v/>
      </c>
      <c r="BH309" s="34" t="str">
        <f t="shared" si="293"/>
        <v/>
      </c>
      <c r="BI309" s="34" t="str">
        <f t="shared" si="294"/>
        <v/>
      </c>
      <c r="BJ309" s="34" t="str">
        <f t="shared" si="295"/>
        <v/>
      </c>
      <c r="BK309" s="34" t="str">
        <f t="shared" si="296"/>
        <v/>
      </c>
      <c r="BL309" s="34" t="str">
        <f t="shared" si="297"/>
        <v/>
      </c>
      <c r="BM309" s="34" t="str">
        <f t="shared" si="298"/>
        <v/>
      </c>
      <c r="BN309" s="36" t="e">
        <f t="shared" si="287"/>
        <v>#DIV/0!</v>
      </c>
      <c r="BO309" s="36" t="e">
        <f t="shared" si="288"/>
        <v>#DIV/0!</v>
      </c>
      <c r="BP309" s="37" t="str">
        <f t="shared" si="256"/>
        <v/>
      </c>
      <c r="BQ309" s="37" t="str">
        <f t="shared" si="257"/>
        <v/>
      </c>
      <c r="BR309" s="37" t="str">
        <f t="shared" si="258"/>
        <v/>
      </c>
      <c r="BS309" s="37" t="str">
        <f t="shared" si="259"/>
        <v/>
      </c>
      <c r="BT309" s="37" t="str">
        <f t="shared" si="260"/>
        <v/>
      </c>
      <c r="BU309" s="37" t="str">
        <f t="shared" si="261"/>
        <v/>
      </c>
      <c r="BV309" s="37" t="str">
        <f t="shared" si="262"/>
        <v/>
      </c>
      <c r="BW309" s="37" t="str">
        <f t="shared" si="263"/>
        <v/>
      </c>
      <c r="BX309" s="37" t="str">
        <f t="shared" si="264"/>
        <v/>
      </c>
      <c r="BY309" s="37" t="str">
        <f t="shared" si="265"/>
        <v/>
      </c>
      <c r="BZ309" s="37" t="str">
        <f t="shared" si="266"/>
        <v/>
      </c>
      <c r="CA309" s="37" t="str">
        <f t="shared" si="267"/>
        <v/>
      </c>
      <c r="CB309" s="37" t="str">
        <f t="shared" si="268"/>
        <v/>
      </c>
      <c r="CC309" s="37" t="str">
        <f t="shared" si="269"/>
        <v/>
      </c>
      <c r="CD309" s="37" t="str">
        <f t="shared" si="270"/>
        <v/>
      </c>
      <c r="CE309" s="37" t="str">
        <f t="shared" si="271"/>
        <v/>
      </c>
      <c r="CF309" s="37" t="str">
        <f t="shared" si="272"/>
        <v/>
      </c>
      <c r="CG309" s="37" t="str">
        <f t="shared" si="273"/>
        <v/>
      </c>
      <c r="CH309" s="37" t="str">
        <f t="shared" si="274"/>
        <v/>
      </c>
      <c r="CI309" s="37" t="str">
        <f t="shared" si="275"/>
        <v/>
      </c>
    </row>
    <row r="310" spans="1:87">
      <c r="A310" s="16"/>
      <c r="B310" s="14" t="str">
        <f>'Gene Table'!D309</f>
        <v>NM_002402</v>
      </c>
      <c r="C310" s="14" t="s">
        <v>81</v>
      </c>
      <c r="D310" s="15" t="str">
        <f>IF(SUM('Test Sample Data'!D$3:D$98)&gt;10,IF(AND(ISNUMBER('Test Sample Data'!D309),'Test Sample Data'!D309&lt;$B$1,'Test Sample Data'!D309&gt;0),'Test Sample Data'!D309,$B$1),"")</f>
        <v/>
      </c>
      <c r="E310" s="15" t="str">
        <f>IF(SUM('Test Sample Data'!E$3:E$98)&gt;10,IF(AND(ISNUMBER('Test Sample Data'!E309),'Test Sample Data'!E309&lt;$B$1,'Test Sample Data'!E309&gt;0),'Test Sample Data'!E309,$B$1),"")</f>
        <v/>
      </c>
      <c r="F310" s="15" t="str">
        <f>IF(SUM('Test Sample Data'!F$3:F$98)&gt;10,IF(AND(ISNUMBER('Test Sample Data'!F309),'Test Sample Data'!F309&lt;$B$1,'Test Sample Data'!F309&gt;0),'Test Sample Data'!F309,$B$1),"")</f>
        <v/>
      </c>
      <c r="G310" s="15" t="str">
        <f>IF(SUM('Test Sample Data'!G$3:G$98)&gt;10,IF(AND(ISNUMBER('Test Sample Data'!G309),'Test Sample Data'!G309&lt;$B$1,'Test Sample Data'!G309&gt;0),'Test Sample Data'!G309,$B$1),"")</f>
        <v/>
      </c>
      <c r="H310" s="15" t="str">
        <f>IF(SUM('Test Sample Data'!H$3:H$98)&gt;10,IF(AND(ISNUMBER('Test Sample Data'!H309),'Test Sample Data'!H309&lt;$B$1,'Test Sample Data'!H309&gt;0),'Test Sample Data'!H309,$B$1),"")</f>
        <v/>
      </c>
      <c r="I310" s="15" t="str">
        <f>IF(SUM('Test Sample Data'!I$3:I$98)&gt;10,IF(AND(ISNUMBER('Test Sample Data'!I309),'Test Sample Data'!I309&lt;$B$1,'Test Sample Data'!I309&gt;0),'Test Sample Data'!I309,$B$1),"")</f>
        <v/>
      </c>
      <c r="J310" s="15" t="str">
        <f>IF(SUM('Test Sample Data'!J$3:J$98)&gt;10,IF(AND(ISNUMBER('Test Sample Data'!J309),'Test Sample Data'!J309&lt;$B$1,'Test Sample Data'!J309&gt;0),'Test Sample Data'!J309,$B$1),"")</f>
        <v/>
      </c>
      <c r="K310" s="15" t="str">
        <f>IF(SUM('Test Sample Data'!K$3:K$98)&gt;10,IF(AND(ISNUMBER('Test Sample Data'!K309),'Test Sample Data'!K309&lt;$B$1,'Test Sample Data'!K309&gt;0),'Test Sample Data'!K309,$B$1),"")</f>
        <v/>
      </c>
      <c r="L310" s="15" t="str">
        <f>IF(SUM('Test Sample Data'!L$3:L$98)&gt;10,IF(AND(ISNUMBER('Test Sample Data'!L309),'Test Sample Data'!L309&lt;$B$1,'Test Sample Data'!L309&gt;0),'Test Sample Data'!L309,$B$1),"")</f>
        <v/>
      </c>
      <c r="M310" s="15" t="str">
        <f>IF(SUM('Test Sample Data'!M$3:M$98)&gt;10,IF(AND(ISNUMBER('Test Sample Data'!M309),'Test Sample Data'!M309&lt;$B$1,'Test Sample Data'!M309&gt;0),'Test Sample Data'!M309,$B$1),"")</f>
        <v/>
      </c>
      <c r="N310" s="15" t="str">
        <f>'Gene Table'!D309</f>
        <v>NM_002402</v>
      </c>
      <c r="O310" s="14" t="s">
        <v>81</v>
      </c>
      <c r="P310" s="15" t="str">
        <f>IF(SUM('Control Sample Data'!D$3:D$98)&gt;10,IF(AND(ISNUMBER('Control Sample Data'!D309),'Control Sample Data'!D309&lt;$B$1,'Control Sample Data'!D309&gt;0),'Control Sample Data'!D309,$B$1),"")</f>
        <v/>
      </c>
      <c r="Q310" s="15" t="str">
        <f>IF(SUM('Control Sample Data'!E$3:E$98)&gt;10,IF(AND(ISNUMBER('Control Sample Data'!E309),'Control Sample Data'!E309&lt;$B$1,'Control Sample Data'!E309&gt;0),'Control Sample Data'!E309,$B$1),"")</f>
        <v/>
      </c>
      <c r="R310" s="15" t="str">
        <f>IF(SUM('Control Sample Data'!F$3:F$98)&gt;10,IF(AND(ISNUMBER('Control Sample Data'!F309),'Control Sample Data'!F309&lt;$B$1,'Control Sample Data'!F309&gt;0),'Control Sample Data'!F309,$B$1),"")</f>
        <v/>
      </c>
      <c r="S310" s="15" t="str">
        <f>IF(SUM('Control Sample Data'!G$3:G$98)&gt;10,IF(AND(ISNUMBER('Control Sample Data'!G309),'Control Sample Data'!G309&lt;$B$1,'Control Sample Data'!G309&gt;0),'Control Sample Data'!G309,$B$1),"")</f>
        <v/>
      </c>
      <c r="T310" s="15" t="str">
        <f>IF(SUM('Control Sample Data'!H$3:H$98)&gt;10,IF(AND(ISNUMBER('Control Sample Data'!H309),'Control Sample Data'!H309&lt;$B$1,'Control Sample Data'!H309&gt;0),'Control Sample Data'!H309,$B$1),"")</f>
        <v/>
      </c>
      <c r="U310" s="15" t="str">
        <f>IF(SUM('Control Sample Data'!I$3:I$98)&gt;10,IF(AND(ISNUMBER('Control Sample Data'!I309),'Control Sample Data'!I309&lt;$B$1,'Control Sample Data'!I309&gt;0),'Control Sample Data'!I309,$B$1),"")</f>
        <v/>
      </c>
      <c r="V310" s="15" t="str">
        <f>IF(SUM('Control Sample Data'!J$3:J$98)&gt;10,IF(AND(ISNUMBER('Control Sample Data'!J309),'Control Sample Data'!J309&lt;$B$1,'Control Sample Data'!J309&gt;0),'Control Sample Data'!J309,$B$1),"")</f>
        <v/>
      </c>
      <c r="W310" s="15" t="str">
        <f>IF(SUM('Control Sample Data'!K$3:K$98)&gt;10,IF(AND(ISNUMBER('Control Sample Data'!K309),'Control Sample Data'!K309&lt;$B$1,'Control Sample Data'!K309&gt;0),'Control Sample Data'!K309,$B$1),"")</f>
        <v/>
      </c>
      <c r="X310" s="15" t="str">
        <f>IF(SUM('Control Sample Data'!L$3:L$98)&gt;10,IF(AND(ISNUMBER('Control Sample Data'!L309),'Control Sample Data'!L309&lt;$B$1,'Control Sample Data'!L309&gt;0),'Control Sample Data'!L309,$B$1),"")</f>
        <v/>
      </c>
      <c r="Y310" s="15" t="str">
        <f>IF(SUM('Control Sample Data'!M$3:M$98)&gt;10,IF(AND(ISNUMBER('Control Sample Data'!M309),'Control Sample Data'!M309&lt;$B$1,'Control Sample Data'!M309&gt;0),'Control Sample Data'!M309,$B$1),"")</f>
        <v/>
      </c>
      <c r="Z310" s="36" t="str">
        <f>IF(ISERROR(VLOOKUP('Choose Housekeeping Genes'!$C21,Calculations!$C$292:$CB$387,2,0)),"",VLOOKUP('Choose Housekeeping Genes'!$C21,Calculations!$C$292:$M$387,2,0))</f>
        <v/>
      </c>
      <c r="AA310" s="36" t="str">
        <f>IF(ISERROR(VLOOKUP('Choose Housekeeping Genes'!$C21,Calculations!$C$292:$CB$387,3,0)),"",VLOOKUP('Choose Housekeeping Genes'!$C21,Calculations!$C$292:$M$387,3,0))</f>
        <v/>
      </c>
      <c r="AB310" s="36" t="str">
        <f>IF(ISERROR(VLOOKUP('Choose Housekeeping Genes'!$C21,Calculations!$C$292:$CB$387,4,0)),"",VLOOKUP('Choose Housekeeping Genes'!$C21,Calculations!$C$292:$M$387,4,0))</f>
        <v/>
      </c>
      <c r="AC310" s="36" t="str">
        <f>IF(ISERROR(VLOOKUP('Choose Housekeeping Genes'!$C21,Calculations!$C$292:$CB$387,5,0)),"",VLOOKUP('Choose Housekeeping Genes'!$C21,Calculations!$C$292:$M$387,5,0))</f>
        <v/>
      </c>
      <c r="AD310" s="36" t="str">
        <f>IF(ISERROR(VLOOKUP('Choose Housekeeping Genes'!$C21,Calculations!$C$292:$CB$387,6,0)),"",VLOOKUP('Choose Housekeeping Genes'!$C21,Calculations!$C$292:$M$387,6,0))</f>
        <v/>
      </c>
      <c r="AE310" s="36" t="str">
        <f>IF(ISERROR(VLOOKUP('Choose Housekeeping Genes'!$C21,Calculations!$C$292:$CB$387,7,0)),"",VLOOKUP('Choose Housekeeping Genes'!$C21,Calculations!$C$292:$M$387,7,0))</f>
        <v/>
      </c>
      <c r="AF310" s="36" t="str">
        <f>IF(ISERROR(VLOOKUP('Choose Housekeeping Genes'!$C21,Calculations!$C$292:$CB$387,8,0)),"",VLOOKUP('Choose Housekeeping Genes'!$C21,Calculations!$C$292:$M$387,8,0))</f>
        <v/>
      </c>
      <c r="AG310" s="36" t="str">
        <f>IF(ISERROR(VLOOKUP('Choose Housekeeping Genes'!$C21,Calculations!$C$292:$CB$387,9,0)),"",VLOOKUP('Choose Housekeeping Genes'!$C21,Calculations!$C$292:$M$387,9,0))</f>
        <v/>
      </c>
      <c r="AH310" s="36" t="str">
        <f>IF(ISERROR(VLOOKUP('Choose Housekeeping Genes'!$C21,Calculations!$C$292:$CB$387,10,0)),"",VLOOKUP('Choose Housekeeping Genes'!$C21,Calculations!$C$292:$M$387,10,0))</f>
        <v/>
      </c>
      <c r="AI310" s="36" t="str">
        <f>IF(ISERROR(VLOOKUP('Choose Housekeeping Genes'!$C21,Calculations!$C$292:$CB$387,11,0)),"",VLOOKUP('Choose Housekeeping Genes'!$C21,Calculations!$C$292:$M$387,11,0))</f>
        <v/>
      </c>
      <c r="AJ310" s="36" t="str">
        <f>IF(ISERROR(VLOOKUP('Choose Housekeeping Genes'!$C21,Calculations!$C$292:$AB$387,14,0)),"",VLOOKUP('Choose Housekeeping Genes'!$C21,Calculations!$C$292:$AB$387,14,0))</f>
        <v/>
      </c>
      <c r="AK310" s="36" t="str">
        <f>IF(ISERROR(VLOOKUP('Choose Housekeeping Genes'!$C21,Calculations!$C$292:$AB$387,15,0)),"",VLOOKUP('Choose Housekeeping Genes'!$C21,Calculations!$C$292:$AB$387,15,0))</f>
        <v/>
      </c>
      <c r="AL310" s="36" t="str">
        <f>IF(ISERROR(VLOOKUP('Choose Housekeeping Genes'!$C21,Calculations!$C$292:$AB$387,16,0)),"",VLOOKUP('Choose Housekeeping Genes'!$C21,Calculations!$C$292:$AB$387,16,0))</f>
        <v/>
      </c>
      <c r="AM310" s="36" t="str">
        <f>IF(ISERROR(VLOOKUP('Choose Housekeeping Genes'!$C21,Calculations!$C$292:$AB$387,17,0)),"",VLOOKUP('Choose Housekeeping Genes'!$C21,Calculations!$C$292:$AB$387,17,0))</f>
        <v/>
      </c>
      <c r="AN310" s="36" t="str">
        <f>IF(ISERROR(VLOOKUP('Choose Housekeeping Genes'!$C21,Calculations!$C$292:$AB$387,18,0)),"",VLOOKUP('Choose Housekeeping Genes'!$C21,Calculations!$C$292:$AB$387,18,0))</f>
        <v/>
      </c>
      <c r="AO310" s="36" t="str">
        <f>IF(ISERROR(VLOOKUP('Choose Housekeeping Genes'!$C21,Calculations!$C$292:$AB$387,19,0)),"",VLOOKUP('Choose Housekeeping Genes'!$C21,Calculations!$C$292:$AB$387,19,0))</f>
        <v/>
      </c>
      <c r="AP310" s="36" t="str">
        <f>IF(ISERROR(VLOOKUP('Choose Housekeeping Genes'!$C21,Calculations!$C$292:$AB$387,20,0)),"",VLOOKUP('Choose Housekeeping Genes'!$C21,Calculations!$C$292:$AB$387,20,0))</f>
        <v/>
      </c>
      <c r="AQ310" s="36" t="str">
        <f>IF(ISERROR(VLOOKUP('Choose Housekeeping Genes'!$C21,Calculations!$C$292:$AB$387,21,0)),"",VLOOKUP('Choose Housekeeping Genes'!$C21,Calculations!$C$292:$AB$387,21,0))</f>
        <v/>
      </c>
      <c r="AR310" s="36" t="str">
        <f>IF(ISERROR(VLOOKUP('Choose Housekeeping Genes'!$C21,Calculations!$C$292:$AB$387,22,0)),"",VLOOKUP('Choose Housekeeping Genes'!$C21,Calculations!$C$292:$AB$387,22,0))</f>
        <v/>
      </c>
      <c r="AS310" s="36" t="str">
        <f>IF(ISERROR(VLOOKUP('Choose Housekeeping Genes'!$C21,Calculations!$C$292:$AB$387,23,0)),"",VLOOKUP('Choose Housekeeping Genes'!$C21,Calculations!$C$292:$AB$387,23,0))</f>
        <v/>
      </c>
      <c r="AT310" s="34" t="str">
        <f t="shared" si="276"/>
        <v/>
      </c>
      <c r="AU310" s="34" t="str">
        <f t="shared" si="277"/>
        <v/>
      </c>
      <c r="AV310" s="34" t="str">
        <f t="shared" si="278"/>
        <v/>
      </c>
      <c r="AW310" s="34" t="str">
        <f t="shared" si="279"/>
        <v/>
      </c>
      <c r="AX310" s="34" t="str">
        <f t="shared" si="280"/>
        <v/>
      </c>
      <c r="AY310" s="34" t="str">
        <f t="shared" si="281"/>
        <v/>
      </c>
      <c r="AZ310" s="34" t="str">
        <f t="shared" si="282"/>
        <v/>
      </c>
      <c r="BA310" s="34" t="str">
        <f t="shared" si="283"/>
        <v/>
      </c>
      <c r="BB310" s="34" t="str">
        <f t="shared" si="284"/>
        <v/>
      </c>
      <c r="BC310" s="34" t="str">
        <f t="shared" si="285"/>
        <v/>
      </c>
      <c r="BD310" s="34" t="str">
        <f t="shared" si="289"/>
        <v/>
      </c>
      <c r="BE310" s="34" t="str">
        <f t="shared" si="290"/>
        <v/>
      </c>
      <c r="BF310" s="34" t="str">
        <f t="shared" si="291"/>
        <v/>
      </c>
      <c r="BG310" s="34" t="str">
        <f t="shared" si="292"/>
        <v/>
      </c>
      <c r="BH310" s="34" t="str">
        <f t="shared" si="293"/>
        <v/>
      </c>
      <c r="BI310" s="34" t="str">
        <f t="shared" si="294"/>
        <v/>
      </c>
      <c r="BJ310" s="34" t="str">
        <f t="shared" si="295"/>
        <v/>
      </c>
      <c r="BK310" s="34" t="str">
        <f t="shared" si="296"/>
        <v/>
      </c>
      <c r="BL310" s="34" t="str">
        <f t="shared" si="297"/>
        <v/>
      </c>
      <c r="BM310" s="34" t="str">
        <f t="shared" si="298"/>
        <v/>
      </c>
      <c r="BN310" s="36" t="e">
        <f t="shared" si="287"/>
        <v>#DIV/0!</v>
      </c>
      <c r="BO310" s="36" t="e">
        <f t="shared" si="288"/>
        <v>#DIV/0!</v>
      </c>
      <c r="BP310" s="37" t="str">
        <f t="shared" si="256"/>
        <v/>
      </c>
      <c r="BQ310" s="37" t="str">
        <f t="shared" si="257"/>
        <v/>
      </c>
      <c r="BR310" s="37" t="str">
        <f t="shared" si="258"/>
        <v/>
      </c>
      <c r="BS310" s="37" t="str">
        <f t="shared" si="259"/>
        <v/>
      </c>
      <c r="BT310" s="37" t="str">
        <f t="shared" si="260"/>
        <v/>
      </c>
      <c r="BU310" s="37" t="str">
        <f t="shared" si="261"/>
        <v/>
      </c>
      <c r="BV310" s="37" t="str">
        <f t="shared" si="262"/>
        <v/>
      </c>
      <c r="BW310" s="37" t="str">
        <f t="shared" si="263"/>
        <v/>
      </c>
      <c r="BX310" s="37" t="str">
        <f t="shared" si="264"/>
        <v/>
      </c>
      <c r="BY310" s="37" t="str">
        <f t="shared" si="265"/>
        <v/>
      </c>
      <c r="BZ310" s="37" t="str">
        <f t="shared" si="266"/>
        <v/>
      </c>
      <c r="CA310" s="37" t="str">
        <f t="shared" si="267"/>
        <v/>
      </c>
      <c r="CB310" s="37" t="str">
        <f t="shared" si="268"/>
        <v/>
      </c>
      <c r="CC310" s="37" t="str">
        <f t="shared" si="269"/>
        <v/>
      </c>
      <c r="CD310" s="37" t="str">
        <f t="shared" si="270"/>
        <v/>
      </c>
      <c r="CE310" s="37" t="str">
        <f t="shared" si="271"/>
        <v/>
      </c>
      <c r="CF310" s="37" t="str">
        <f t="shared" si="272"/>
        <v/>
      </c>
      <c r="CG310" s="37" t="str">
        <f t="shared" si="273"/>
        <v/>
      </c>
      <c r="CH310" s="37" t="str">
        <f t="shared" si="274"/>
        <v/>
      </c>
      <c r="CI310" s="37" t="str">
        <f t="shared" si="275"/>
        <v/>
      </c>
    </row>
    <row r="311" spans="1:87">
      <c r="A311" s="16"/>
      <c r="B311" s="14" t="str">
        <f>'Gene Table'!D310</f>
        <v>NM_000240</v>
      </c>
      <c r="C311" s="14" t="s">
        <v>85</v>
      </c>
      <c r="D311" s="15" t="str">
        <f>IF(SUM('Test Sample Data'!D$3:D$98)&gt;10,IF(AND(ISNUMBER('Test Sample Data'!D310),'Test Sample Data'!D310&lt;$B$1,'Test Sample Data'!D310&gt;0),'Test Sample Data'!D310,$B$1),"")</f>
        <v/>
      </c>
      <c r="E311" s="15" t="str">
        <f>IF(SUM('Test Sample Data'!E$3:E$98)&gt;10,IF(AND(ISNUMBER('Test Sample Data'!E310),'Test Sample Data'!E310&lt;$B$1,'Test Sample Data'!E310&gt;0),'Test Sample Data'!E310,$B$1),"")</f>
        <v/>
      </c>
      <c r="F311" s="15" t="str">
        <f>IF(SUM('Test Sample Data'!F$3:F$98)&gt;10,IF(AND(ISNUMBER('Test Sample Data'!F310),'Test Sample Data'!F310&lt;$B$1,'Test Sample Data'!F310&gt;0),'Test Sample Data'!F310,$B$1),"")</f>
        <v/>
      </c>
      <c r="G311" s="15" t="str">
        <f>IF(SUM('Test Sample Data'!G$3:G$98)&gt;10,IF(AND(ISNUMBER('Test Sample Data'!G310),'Test Sample Data'!G310&lt;$B$1,'Test Sample Data'!G310&gt;0),'Test Sample Data'!G310,$B$1),"")</f>
        <v/>
      </c>
      <c r="H311" s="15" t="str">
        <f>IF(SUM('Test Sample Data'!H$3:H$98)&gt;10,IF(AND(ISNUMBER('Test Sample Data'!H310),'Test Sample Data'!H310&lt;$B$1,'Test Sample Data'!H310&gt;0),'Test Sample Data'!H310,$B$1),"")</f>
        <v/>
      </c>
      <c r="I311" s="15" t="str">
        <f>IF(SUM('Test Sample Data'!I$3:I$98)&gt;10,IF(AND(ISNUMBER('Test Sample Data'!I310),'Test Sample Data'!I310&lt;$B$1,'Test Sample Data'!I310&gt;0),'Test Sample Data'!I310,$B$1),"")</f>
        <v/>
      </c>
      <c r="J311" s="15" t="str">
        <f>IF(SUM('Test Sample Data'!J$3:J$98)&gt;10,IF(AND(ISNUMBER('Test Sample Data'!J310),'Test Sample Data'!J310&lt;$B$1,'Test Sample Data'!J310&gt;0),'Test Sample Data'!J310,$B$1),"")</f>
        <v/>
      </c>
      <c r="K311" s="15" t="str">
        <f>IF(SUM('Test Sample Data'!K$3:K$98)&gt;10,IF(AND(ISNUMBER('Test Sample Data'!K310),'Test Sample Data'!K310&lt;$B$1,'Test Sample Data'!K310&gt;0),'Test Sample Data'!K310,$B$1),"")</f>
        <v/>
      </c>
      <c r="L311" s="15" t="str">
        <f>IF(SUM('Test Sample Data'!L$3:L$98)&gt;10,IF(AND(ISNUMBER('Test Sample Data'!L310),'Test Sample Data'!L310&lt;$B$1,'Test Sample Data'!L310&gt;0),'Test Sample Data'!L310,$B$1),"")</f>
        <v/>
      </c>
      <c r="M311" s="15" t="str">
        <f>IF(SUM('Test Sample Data'!M$3:M$98)&gt;10,IF(AND(ISNUMBER('Test Sample Data'!M310),'Test Sample Data'!M310&lt;$B$1,'Test Sample Data'!M310&gt;0),'Test Sample Data'!M310,$B$1),"")</f>
        <v/>
      </c>
      <c r="N311" s="15" t="str">
        <f>'Gene Table'!D310</f>
        <v>NM_000240</v>
      </c>
      <c r="O311" s="14" t="s">
        <v>85</v>
      </c>
      <c r="P311" s="15" t="str">
        <f>IF(SUM('Control Sample Data'!D$3:D$98)&gt;10,IF(AND(ISNUMBER('Control Sample Data'!D310),'Control Sample Data'!D310&lt;$B$1,'Control Sample Data'!D310&gt;0),'Control Sample Data'!D310,$B$1),"")</f>
        <v/>
      </c>
      <c r="Q311" s="15" t="str">
        <f>IF(SUM('Control Sample Data'!E$3:E$98)&gt;10,IF(AND(ISNUMBER('Control Sample Data'!E310),'Control Sample Data'!E310&lt;$B$1,'Control Sample Data'!E310&gt;0),'Control Sample Data'!E310,$B$1),"")</f>
        <v/>
      </c>
      <c r="R311" s="15" t="str">
        <f>IF(SUM('Control Sample Data'!F$3:F$98)&gt;10,IF(AND(ISNUMBER('Control Sample Data'!F310),'Control Sample Data'!F310&lt;$B$1,'Control Sample Data'!F310&gt;0),'Control Sample Data'!F310,$B$1),"")</f>
        <v/>
      </c>
      <c r="S311" s="15" t="str">
        <f>IF(SUM('Control Sample Data'!G$3:G$98)&gt;10,IF(AND(ISNUMBER('Control Sample Data'!G310),'Control Sample Data'!G310&lt;$B$1,'Control Sample Data'!G310&gt;0),'Control Sample Data'!G310,$B$1),"")</f>
        <v/>
      </c>
      <c r="T311" s="15" t="str">
        <f>IF(SUM('Control Sample Data'!H$3:H$98)&gt;10,IF(AND(ISNUMBER('Control Sample Data'!H310),'Control Sample Data'!H310&lt;$B$1,'Control Sample Data'!H310&gt;0),'Control Sample Data'!H310,$B$1),"")</f>
        <v/>
      </c>
      <c r="U311" s="15" t="str">
        <f>IF(SUM('Control Sample Data'!I$3:I$98)&gt;10,IF(AND(ISNUMBER('Control Sample Data'!I310),'Control Sample Data'!I310&lt;$B$1,'Control Sample Data'!I310&gt;0),'Control Sample Data'!I310,$B$1),"")</f>
        <v/>
      </c>
      <c r="V311" s="15" t="str">
        <f>IF(SUM('Control Sample Data'!J$3:J$98)&gt;10,IF(AND(ISNUMBER('Control Sample Data'!J310),'Control Sample Data'!J310&lt;$B$1,'Control Sample Data'!J310&gt;0),'Control Sample Data'!J310,$B$1),"")</f>
        <v/>
      </c>
      <c r="W311" s="15" t="str">
        <f>IF(SUM('Control Sample Data'!K$3:K$98)&gt;10,IF(AND(ISNUMBER('Control Sample Data'!K310),'Control Sample Data'!K310&lt;$B$1,'Control Sample Data'!K310&gt;0),'Control Sample Data'!K310,$B$1),"")</f>
        <v/>
      </c>
      <c r="X311" s="15" t="str">
        <f>IF(SUM('Control Sample Data'!L$3:L$98)&gt;10,IF(AND(ISNUMBER('Control Sample Data'!L310),'Control Sample Data'!L310&lt;$B$1,'Control Sample Data'!L310&gt;0),'Control Sample Data'!L310,$B$1),"")</f>
        <v/>
      </c>
      <c r="Y311" s="15" t="str">
        <f>IF(SUM('Control Sample Data'!M$3:M$98)&gt;10,IF(AND(ISNUMBER('Control Sample Data'!M310),'Control Sample Data'!M310&lt;$B$1,'Control Sample Data'!M310&gt;0),'Control Sample Data'!M310,$B$1),"")</f>
        <v/>
      </c>
      <c r="Z311" s="36" t="str">
        <f>IF(ISERROR(VLOOKUP('Choose Housekeeping Genes'!$C22,Calculations!$C$292:$CB$387,2,0)),"",VLOOKUP('Choose Housekeeping Genes'!$C22,Calculations!$C$292:$M$387,2,0))</f>
        <v/>
      </c>
      <c r="AA311" s="36" t="str">
        <f>IF(ISERROR(VLOOKUP('Choose Housekeeping Genes'!$C22,Calculations!$C$292:$CB$387,3,0)),"",VLOOKUP('Choose Housekeeping Genes'!$C22,Calculations!$C$292:$M$387,3,0))</f>
        <v/>
      </c>
      <c r="AB311" s="36" t="str">
        <f>IF(ISERROR(VLOOKUP('Choose Housekeeping Genes'!$C22,Calculations!$C$292:$CB$387,4,0)),"",VLOOKUP('Choose Housekeeping Genes'!$C22,Calculations!$C$292:$M$387,4,0))</f>
        <v/>
      </c>
      <c r="AC311" s="36" t="str">
        <f>IF(ISERROR(VLOOKUP('Choose Housekeeping Genes'!$C22,Calculations!$C$292:$CB$387,5,0)),"",VLOOKUP('Choose Housekeeping Genes'!$C22,Calculations!$C$292:$M$387,5,0))</f>
        <v/>
      </c>
      <c r="AD311" s="36" t="str">
        <f>IF(ISERROR(VLOOKUP('Choose Housekeeping Genes'!$C22,Calculations!$C$292:$CB$387,6,0)),"",VLOOKUP('Choose Housekeeping Genes'!$C22,Calculations!$C$292:$M$387,6,0))</f>
        <v/>
      </c>
      <c r="AE311" s="36" t="str">
        <f>IF(ISERROR(VLOOKUP('Choose Housekeeping Genes'!$C22,Calculations!$C$292:$CB$387,7,0)),"",VLOOKUP('Choose Housekeeping Genes'!$C22,Calculations!$C$292:$M$387,7,0))</f>
        <v/>
      </c>
      <c r="AF311" s="36" t="str">
        <f>IF(ISERROR(VLOOKUP('Choose Housekeeping Genes'!$C22,Calculations!$C$292:$CB$387,8,0)),"",VLOOKUP('Choose Housekeeping Genes'!$C22,Calculations!$C$292:$M$387,8,0))</f>
        <v/>
      </c>
      <c r="AG311" s="36" t="str">
        <f>IF(ISERROR(VLOOKUP('Choose Housekeeping Genes'!$C22,Calculations!$C$292:$CB$387,9,0)),"",VLOOKUP('Choose Housekeeping Genes'!$C22,Calculations!$C$292:$M$387,9,0))</f>
        <v/>
      </c>
      <c r="AH311" s="36" t="str">
        <f>IF(ISERROR(VLOOKUP('Choose Housekeeping Genes'!$C22,Calculations!$C$292:$CB$387,10,0)),"",VLOOKUP('Choose Housekeeping Genes'!$C22,Calculations!$C$292:$M$387,10,0))</f>
        <v/>
      </c>
      <c r="AI311" s="36" t="str">
        <f>IF(ISERROR(VLOOKUP('Choose Housekeeping Genes'!$C22,Calculations!$C$292:$CB$387,11,0)),"",VLOOKUP('Choose Housekeeping Genes'!$C22,Calculations!$C$292:$M$387,11,0))</f>
        <v/>
      </c>
      <c r="AJ311" s="36" t="str">
        <f>IF(ISERROR(VLOOKUP('Choose Housekeeping Genes'!$C22,Calculations!$C$292:$AB$387,14,0)),"",VLOOKUP('Choose Housekeeping Genes'!$C22,Calculations!$C$292:$AB$387,14,0))</f>
        <v/>
      </c>
      <c r="AK311" s="36" t="str">
        <f>IF(ISERROR(VLOOKUP('Choose Housekeeping Genes'!$C22,Calculations!$C$292:$AB$387,15,0)),"",VLOOKUP('Choose Housekeeping Genes'!$C22,Calculations!$C$292:$AB$387,15,0))</f>
        <v/>
      </c>
      <c r="AL311" s="36" t="str">
        <f>IF(ISERROR(VLOOKUP('Choose Housekeeping Genes'!$C22,Calculations!$C$292:$AB$387,16,0)),"",VLOOKUP('Choose Housekeeping Genes'!$C22,Calculations!$C$292:$AB$387,16,0))</f>
        <v/>
      </c>
      <c r="AM311" s="36" t="str">
        <f>IF(ISERROR(VLOOKUP('Choose Housekeeping Genes'!$C22,Calculations!$C$292:$AB$387,17,0)),"",VLOOKUP('Choose Housekeeping Genes'!$C22,Calculations!$C$292:$AB$387,17,0))</f>
        <v/>
      </c>
      <c r="AN311" s="36" t="str">
        <f>IF(ISERROR(VLOOKUP('Choose Housekeeping Genes'!$C22,Calculations!$C$292:$AB$387,18,0)),"",VLOOKUP('Choose Housekeeping Genes'!$C22,Calculations!$C$292:$AB$387,18,0))</f>
        <v/>
      </c>
      <c r="AO311" s="36" t="str">
        <f>IF(ISERROR(VLOOKUP('Choose Housekeeping Genes'!$C22,Calculations!$C$292:$AB$387,19,0)),"",VLOOKUP('Choose Housekeeping Genes'!$C22,Calculations!$C$292:$AB$387,19,0))</f>
        <v/>
      </c>
      <c r="AP311" s="36" t="str">
        <f>IF(ISERROR(VLOOKUP('Choose Housekeeping Genes'!$C22,Calculations!$C$292:$AB$387,20,0)),"",VLOOKUP('Choose Housekeeping Genes'!$C22,Calculations!$C$292:$AB$387,20,0))</f>
        <v/>
      </c>
      <c r="AQ311" s="36" t="str">
        <f>IF(ISERROR(VLOOKUP('Choose Housekeeping Genes'!$C22,Calculations!$C$292:$AB$387,21,0)),"",VLOOKUP('Choose Housekeeping Genes'!$C22,Calculations!$C$292:$AB$387,21,0))</f>
        <v/>
      </c>
      <c r="AR311" s="36" t="str">
        <f>IF(ISERROR(VLOOKUP('Choose Housekeeping Genes'!$C22,Calculations!$C$292:$AB$387,22,0)),"",VLOOKUP('Choose Housekeeping Genes'!$C22,Calculations!$C$292:$AB$387,22,0))</f>
        <v/>
      </c>
      <c r="AS311" s="36" t="str">
        <f>IF(ISERROR(VLOOKUP('Choose Housekeeping Genes'!$C22,Calculations!$C$292:$AB$387,23,0)),"",VLOOKUP('Choose Housekeeping Genes'!$C22,Calculations!$C$292:$AB$387,23,0))</f>
        <v/>
      </c>
      <c r="AT311" s="34" t="str">
        <f t="shared" si="276"/>
        <v/>
      </c>
      <c r="AU311" s="34" t="str">
        <f t="shared" si="277"/>
        <v/>
      </c>
      <c r="AV311" s="34" t="str">
        <f t="shared" si="278"/>
        <v/>
      </c>
      <c r="AW311" s="34" t="str">
        <f t="shared" si="279"/>
        <v/>
      </c>
      <c r="AX311" s="34" t="str">
        <f t="shared" si="280"/>
        <v/>
      </c>
      <c r="AY311" s="34" t="str">
        <f t="shared" si="281"/>
        <v/>
      </c>
      <c r="AZ311" s="34" t="str">
        <f t="shared" si="282"/>
        <v/>
      </c>
      <c r="BA311" s="34" t="str">
        <f t="shared" si="283"/>
        <v/>
      </c>
      <c r="BB311" s="34" t="str">
        <f t="shared" si="284"/>
        <v/>
      </c>
      <c r="BC311" s="34" t="str">
        <f t="shared" si="285"/>
        <v/>
      </c>
      <c r="BD311" s="34" t="str">
        <f t="shared" si="289"/>
        <v/>
      </c>
      <c r="BE311" s="34" t="str">
        <f t="shared" si="290"/>
        <v/>
      </c>
      <c r="BF311" s="34" t="str">
        <f t="shared" si="291"/>
        <v/>
      </c>
      <c r="BG311" s="34" t="str">
        <f t="shared" si="292"/>
        <v/>
      </c>
      <c r="BH311" s="34" t="str">
        <f t="shared" si="293"/>
        <v/>
      </c>
      <c r="BI311" s="34" t="str">
        <f t="shared" si="294"/>
        <v/>
      </c>
      <c r="BJ311" s="34" t="str">
        <f t="shared" si="295"/>
        <v/>
      </c>
      <c r="BK311" s="34" t="str">
        <f t="shared" si="296"/>
        <v/>
      </c>
      <c r="BL311" s="34" t="str">
        <f t="shared" si="297"/>
        <v/>
      </c>
      <c r="BM311" s="34" t="str">
        <f t="shared" si="298"/>
        <v/>
      </c>
      <c r="BN311" s="36" t="e">
        <f t="shared" si="287"/>
        <v>#DIV/0!</v>
      </c>
      <c r="BO311" s="36" t="e">
        <f t="shared" si="288"/>
        <v>#DIV/0!</v>
      </c>
      <c r="BP311" s="37" t="str">
        <f t="shared" si="256"/>
        <v/>
      </c>
      <c r="BQ311" s="37" t="str">
        <f t="shared" si="257"/>
        <v/>
      </c>
      <c r="BR311" s="37" t="str">
        <f t="shared" si="258"/>
        <v/>
      </c>
      <c r="BS311" s="37" t="str">
        <f t="shared" si="259"/>
        <v/>
      </c>
      <c r="BT311" s="37" t="str">
        <f t="shared" si="260"/>
        <v/>
      </c>
      <c r="BU311" s="37" t="str">
        <f t="shared" si="261"/>
        <v/>
      </c>
      <c r="BV311" s="37" t="str">
        <f t="shared" si="262"/>
        <v/>
      </c>
      <c r="BW311" s="37" t="str">
        <f t="shared" si="263"/>
        <v/>
      </c>
      <c r="BX311" s="37" t="str">
        <f t="shared" si="264"/>
        <v/>
      </c>
      <c r="BY311" s="37" t="str">
        <f t="shared" si="265"/>
        <v/>
      </c>
      <c r="BZ311" s="37" t="str">
        <f t="shared" si="266"/>
        <v/>
      </c>
      <c r="CA311" s="37" t="str">
        <f t="shared" si="267"/>
        <v/>
      </c>
      <c r="CB311" s="37" t="str">
        <f t="shared" si="268"/>
        <v/>
      </c>
      <c r="CC311" s="37" t="str">
        <f t="shared" si="269"/>
        <v/>
      </c>
      <c r="CD311" s="37" t="str">
        <f t="shared" si="270"/>
        <v/>
      </c>
      <c r="CE311" s="37" t="str">
        <f t="shared" si="271"/>
        <v/>
      </c>
      <c r="CF311" s="37" t="str">
        <f t="shared" si="272"/>
        <v/>
      </c>
      <c r="CG311" s="37" t="str">
        <f t="shared" si="273"/>
        <v/>
      </c>
      <c r="CH311" s="37" t="str">
        <f t="shared" si="274"/>
        <v/>
      </c>
      <c r="CI311" s="37" t="str">
        <f t="shared" si="275"/>
        <v/>
      </c>
    </row>
    <row r="312" spans="1:87">
      <c r="A312" s="16"/>
      <c r="B312" s="14" t="str">
        <f>'Gene Table'!D311</f>
        <v>NM_002337</v>
      </c>
      <c r="C312" s="14" t="s">
        <v>89</v>
      </c>
      <c r="D312" s="15" t="str">
        <f>IF(SUM('Test Sample Data'!D$3:D$98)&gt;10,IF(AND(ISNUMBER('Test Sample Data'!D311),'Test Sample Data'!D311&lt;$B$1,'Test Sample Data'!D311&gt;0),'Test Sample Data'!D311,$B$1),"")</f>
        <v/>
      </c>
      <c r="E312" s="15" t="str">
        <f>IF(SUM('Test Sample Data'!E$3:E$98)&gt;10,IF(AND(ISNUMBER('Test Sample Data'!E311),'Test Sample Data'!E311&lt;$B$1,'Test Sample Data'!E311&gt;0),'Test Sample Data'!E311,$B$1),"")</f>
        <v/>
      </c>
      <c r="F312" s="15" t="str">
        <f>IF(SUM('Test Sample Data'!F$3:F$98)&gt;10,IF(AND(ISNUMBER('Test Sample Data'!F311),'Test Sample Data'!F311&lt;$B$1,'Test Sample Data'!F311&gt;0),'Test Sample Data'!F311,$B$1),"")</f>
        <v/>
      </c>
      <c r="G312" s="15" t="str">
        <f>IF(SUM('Test Sample Data'!G$3:G$98)&gt;10,IF(AND(ISNUMBER('Test Sample Data'!G311),'Test Sample Data'!G311&lt;$B$1,'Test Sample Data'!G311&gt;0),'Test Sample Data'!G311,$B$1),"")</f>
        <v/>
      </c>
      <c r="H312" s="15" t="str">
        <f>IF(SUM('Test Sample Data'!H$3:H$98)&gt;10,IF(AND(ISNUMBER('Test Sample Data'!H311),'Test Sample Data'!H311&lt;$B$1,'Test Sample Data'!H311&gt;0),'Test Sample Data'!H311,$B$1),"")</f>
        <v/>
      </c>
      <c r="I312" s="15" t="str">
        <f>IF(SUM('Test Sample Data'!I$3:I$98)&gt;10,IF(AND(ISNUMBER('Test Sample Data'!I311),'Test Sample Data'!I311&lt;$B$1,'Test Sample Data'!I311&gt;0),'Test Sample Data'!I311,$B$1),"")</f>
        <v/>
      </c>
      <c r="J312" s="15" t="str">
        <f>IF(SUM('Test Sample Data'!J$3:J$98)&gt;10,IF(AND(ISNUMBER('Test Sample Data'!J311),'Test Sample Data'!J311&lt;$B$1,'Test Sample Data'!J311&gt;0),'Test Sample Data'!J311,$B$1),"")</f>
        <v/>
      </c>
      <c r="K312" s="15" t="str">
        <f>IF(SUM('Test Sample Data'!K$3:K$98)&gt;10,IF(AND(ISNUMBER('Test Sample Data'!K311),'Test Sample Data'!K311&lt;$B$1,'Test Sample Data'!K311&gt;0),'Test Sample Data'!K311,$B$1),"")</f>
        <v/>
      </c>
      <c r="L312" s="15" t="str">
        <f>IF(SUM('Test Sample Data'!L$3:L$98)&gt;10,IF(AND(ISNUMBER('Test Sample Data'!L311),'Test Sample Data'!L311&lt;$B$1,'Test Sample Data'!L311&gt;0),'Test Sample Data'!L311,$B$1),"")</f>
        <v/>
      </c>
      <c r="M312" s="15" t="str">
        <f>IF(SUM('Test Sample Data'!M$3:M$98)&gt;10,IF(AND(ISNUMBER('Test Sample Data'!M311),'Test Sample Data'!M311&lt;$B$1,'Test Sample Data'!M311&gt;0),'Test Sample Data'!M311,$B$1),"")</f>
        <v/>
      </c>
      <c r="N312" s="15" t="str">
        <f>'Gene Table'!D311</f>
        <v>NM_002337</v>
      </c>
      <c r="O312" s="14" t="s">
        <v>89</v>
      </c>
      <c r="P312" s="15" t="str">
        <f>IF(SUM('Control Sample Data'!D$3:D$98)&gt;10,IF(AND(ISNUMBER('Control Sample Data'!D311),'Control Sample Data'!D311&lt;$B$1,'Control Sample Data'!D311&gt;0),'Control Sample Data'!D311,$B$1),"")</f>
        <v/>
      </c>
      <c r="Q312" s="15" t="str">
        <f>IF(SUM('Control Sample Data'!E$3:E$98)&gt;10,IF(AND(ISNUMBER('Control Sample Data'!E311),'Control Sample Data'!E311&lt;$B$1,'Control Sample Data'!E311&gt;0),'Control Sample Data'!E311,$B$1),"")</f>
        <v/>
      </c>
      <c r="R312" s="15" t="str">
        <f>IF(SUM('Control Sample Data'!F$3:F$98)&gt;10,IF(AND(ISNUMBER('Control Sample Data'!F311),'Control Sample Data'!F311&lt;$B$1,'Control Sample Data'!F311&gt;0),'Control Sample Data'!F311,$B$1),"")</f>
        <v/>
      </c>
      <c r="S312" s="15" t="str">
        <f>IF(SUM('Control Sample Data'!G$3:G$98)&gt;10,IF(AND(ISNUMBER('Control Sample Data'!G311),'Control Sample Data'!G311&lt;$B$1,'Control Sample Data'!G311&gt;0),'Control Sample Data'!G311,$B$1),"")</f>
        <v/>
      </c>
      <c r="T312" s="15" t="str">
        <f>IF(SUM('Control Sample Data'!H$3:H$98)&gt;10,IF(AND(ISNUMBER('Control Sample Data'!H311),'Control Sample Data'!H311&lt;$B$1,'Control Sample Data'!H311&gt;0),'Control Sample Data'!H311,$B$1),"")</f>
        <v/>
      </c>
      <c r="U312" s="15" t="str">
        <f>IF(SUM('Control Sample Data'!I$3:I$98)&gt;10,IF(AND(ISNUMBER('Control Sample Data'!I311),'Control Sample Data'!I311&lt;$B$1,'Control Sample Data'!I311&gt;0),'Control Sample Data'!I311,$B$1),"")</f>
        <v/>
      </c>
      <c r="V312" s="15" t="str">
        <f>IF(SUM('Control Sample Data'!J$3:J$98)&gt;10,IF(AND(ISNUMBER('Control Sample Data'!J311),'Control Sample Data'!J311&lt;$B$1,'Control Sample Data'!J311&gt;0),'Control Sample Data'!J311,$B$1),"")</f>
        <v/>
      </c>
      <c r="W312" s="15" t="str">
        <f>IF(SUM('Control Sample Data'!K$3:K$98)&gt;10,IF(AND(ISNUMBER('Control Sample Data'!K311),'Control Sample Data'!K311&lt;$B$1,'Control Sample Data'!K311&gt;0),'Control Sample Data'!K311,$B$1),"")</f>
        <v/>
      </c>
      <c r="X312" s="15" t="str">
        <f>IF(SUM('Control Sample Data'!L$3:L$98)&gt;10,IF(AND(ISNUMBER('Control Sample Data'!L311),'Control Sample Data'!L311&lt;$B$1,'Control Sample Data'!L311&gt;0),'Control Sample Data'!L311,$B$1),"")</f>
        <v/>
      </c>
      <c r="Y312" s="15" t="str">
        <f>IF(SUM('Control Sample Data'!M$3:M$98)&gt;10,IF(AND(ISNUMBER('Control Sample Data'!M311),'Control Sample Data'!M311&lt;$B$1,'Control Sample Data'!M311&gt;0),'Control Sample Data'!M311,$B$1),"")</f>
        <v/>
      </c>
      <c r="Z312" s="41" t="s">
        <v>1467</v>
      </c>
      <c r="AA312" s="42"/>
      <c r="AB312" s="42"/>
      <c r="AC312" s="42"/>
      <c r="AD312" s="42"/>
      <c r="AE312" s="42"/>
      <c r="AF312" s="42"/>
      <c r="AG312" s="42"/>
      <c r="AH312" s="42"/>
      <c r="AI312" s="42"/>
      <c r="AJ312" s="45"/>
      <c r="AK312" s="45"/>
      <c r="AL312" s="45"/>
      <c r="AM312" s="45"/>
      <c r="AN312" s="45"/>
      <c r="AO312" s="45"/>
      <c r="AP312" s="45"/>
      <c r="AQ312" s="45"/>
      <c r="AR312" s="45"/>
      <c r="AS312" s="47"/>
      <c r="AT312" s="34" t="str">
        <f t="shared" si="276"/>
        <v/>
      </c>
      <c r="AU312" s="34" t="str">
        <f t="shared" si="277"/>
        <v/>
      </c>
      <c r="AV312" s="34" t="str">
        <f t="shared" si="278"/>
        <v/>
      </c>
      <c r="AW312" s="34" t="str">
        <f t="shared" si="279"/>
        <v/>
      </c>
      <c r="AX312" s="34" t="str">
        <f t="shared" si="280"/>
        <v/>
      </c>
      <c r="AY312" s="34" t="str">
        <f t="shared" si="281"/>
        <v/>
      </c>
      <c r="AZ312" s="34" t="str">
        <f t="shared" si="282"/>
        <v/>
      </c>
      <c r="BA312" s="34" t="str">
        <f t="shared" si="283"/>
        <v/>
      </c>
      <c r="BB312" s="34" t="str">
        <f t="shared" si="284"/>
        <v/>
      </c>
      <c r="BC312" s="34" t="str">
        <f t="shared" si="285"/>
        <v/>
      </c>
      <c r="BD312" s="34" t="str">
        <f t="shared" si="289"/>
        <v/>
      </c>
      <c r="BE312" s="34" t="str">
        <f t="shared" si="290"/>
        <v/>
      </c>
      <c r="BF312" s="34" t="str">
        <f t="shared" si="291"/>
        <v/>
      </c>
      <c r="BG312" s="34" t="str">
        <f t="shared" si="292"/>
        <v/>
      </c>
      <c r="BH312" s="34" t="str">
        <f t="shared" si="293"/>
        <v/>
      </c>
      <c r="BI312" s="34" t="str">
        <f t="shared" si="294"/>
        <v/>
      </c>
      <c r="BJ312" s="34" t="str">
        <f t="shared" si="295"/>
        <v/>
      </c>
      <c r="BK312" s="34" t="str">
        <f t="shared" si="296"/>
        <v/>
      </c>
      <c r="BL312" s="34" t="str">
        <f t="shared" si="297"/>
        <v/>
      </c>
      <c r="BM312" s="34" t="str">
        <f t="shared" si="298"/>
        <v/>
      </c>
      <c r="BN312" s="36" t="e">
        <f t="shared" si="287"/>
        <v>#DIV/0!</v>
      </c>
      <c r="BO312" s="36" t="e">
        <f t="shared" si="288"/>
        <v>#DIV/0!</v>
      </c>
      <c r="BP312" s="37" t="str">
        <f t="shared" si="256"/>
        <v/>
      </c>
      <c r="BQ312" s="37" t="str">
        <f t="shared" si="257"/>
        <v/>
      </c>
      <c r="BR312" s="37" t="str">
        <f t="shared" si="258"/>
        <v/>
      </c>
      <c r="BS312" s="37" t="str">
        <f t="shared" si="259"/>
        <v/>
      </c>
      <c r="BT312" s="37" t="str">
        <f t="shared" si="260"/>
        <v/>
      </c>
      <c r="BU312" s="37" t="str">
        <f t="shared" si="261"/>
        <v/>
      </c>
      <c r="BV312" s="37" t="str">
        <f t="shared" si="262"/>
        <v/>
      </c>
      <c r="BW312" s="37" t="str">
        <f t="shared" si="263"/>
        <v/>
      </c>
      <c r="BX312" s="37" t="str">
        <f t="shared" si="264"/>
        <v/>
      </c>
      <c r="BY312" s="37" t="str">
        <f t="shared" si="265"/>
        <v/>
      </c>
      <c r="BZ312" s="37" t="str">
        <f t="shared" si="266"/>
        <v/>
      </c>
      <c r="CA312" s="37" t="str">
        <f t="shared" si="267"/>
        <v/>
      </c>
      <c r="CB312" s="37" t="str">
        <f t="shared" si="268"/>
        <v/>
      </c>
      <c r="CC312" s="37" t="str">
        <f t="shared" si="269"/>
        <v/>
      </c>
      <c r="CD312" s="37" t="str">
        <f t="shared" si="270"/>
        <v/>
      </c>
      <c r="CE312" s="37" t="str">
        <f t="shared" si="271"/>
        <v/>
      </c>
      <c r="CF312" s="37" t="str">
        <f t="shared" si="272"/>
        <v/>
      </c>
      <c r="CG312" s="37" t="str">
        <f t="shared" si="273"/>
        <v/>
      </c>
      <c r="CH312" s="37" t="str">
        <f t="shared" si="274"/>
        <v/>
      </c>
      <c r="CI312" s="37" t="str">
        <f t="shared" si="275"/>
        <v/>
      </c>
    </row>
    <row r="313" spans="1:87">
      <c r="A313" s="16"/>
      <c r="B313" s="14" t="str">
        <f>'Gene Table'!D312</f>
        <v>NM_002335</v>
      </c>
      <c r="C313" s="14" t="s">
        <v>93</v>
      </c>
      <c r="D313" s="15" t="str">
        <f>IF(SUM('Test Sample Data'!D$3:D$98)&gt;10,IF(AND(ISNUMBER('Test Sample Data'!D312),'Test Sample Data'!D312&lt;$B$1,'Test Sample Data'!D312&gt;0),'Test Sample Data'!D312,$B$1),"")</f>
        <v/>
      </c>
      <c r="E313" s="15" t="str">
        <f>IF(SUM('Test Sample Data'!E$3:E$98)&gt;10,IF(AND(ISNUMBER('Test Sample Data'!E312),'Test Sample Data'!E312&lt;$B$1,'Test Sample Data'!E312&gt;0),'Test Sample Data'!E312,$B$1),"")</f>
        <v/>
      </c>
      <c r="F313" s="15" t="str">
        <f>IF(SUM('Test Sample Data'!F$3:F$98)&gt;10,IF(AND(ISNUMBER('Test Sample Data'!F312),'Test Sample Data'!F312&lt;$B$1,'Test Sample Data'!F312&gt;0),'Test Sample Data'!F312,$B$1),"")</f>
        <v/>
      </c>
      <c r="G313" s="15" t="str">
        <f>IF(SUM('Test Sample Data'!G$3:G$98)&gt;10,IF(AND(ISNUMBER('Test Sample Data'!G312),'Test Sample Data'!G312&lt;$B$1,'Test Sample Data'!G312&gt;0),'Test Sample Data'!G312,$B$1),"")</f>
        <v/>
      </c>
      <c r="H313" s="15" t="str">
        <f>IF(SUM('Test Sample Data'!H$3:H$98)&gt;10,IF(AND(ISNUMBER('Test Sample Data'!H312),'Test Sample Data'!H312&lt;$B$1,'Test Sample Data'!H312&gt;0),'Test Sample Data'!H312,$B$1),"")</f>
        <v/>
      </c>
      <c r="I313" s="15" t="str">
        <f>IF(SUM('Test Sample Data'!I$3:I$98)&gt;10,IF(AND(ISNUMBER('Test Sample Data'!I312),'Test Sample Data'!I312&lt;$B$1,'Test Sample Data'!I312&gt;0),'Test Sample Data'!I312,$B$1),"")</f>
        <v/>
      </c>
      <c r="J313" s="15" t="str">
        <f>IF(SUM('Test Sample Data'!J$3:J$98)&gt;10,IF(AND(ISNUMBER('Test Sample Data'!J312),'Test Sample Data'!J312&lt;$B$1,'Test Sample Data'!J312&gt;0),'Test Sample Data'!J312,$B$1),"")</f>
        <v/>
      </c>
      <c r="K313" s="15" t="str">
        <f>IF(SUM('Test Sample Data'!K$3:K$98)&gt;10,IF(AND(ISNUMBER('Test Sample Data'!K312),'Test Sample Data'!K312&lt;$B$1,'Test Sample Data'!K312&gt;0),'Test Sample Data'!K312,$B$1),"")</f>
        <v/>
      </c>
      <c r="L313" s="15" t="str">
        <f>IF(SUM('Test Sample Data'!L$3:L$98)&gt;10,IF(AND(ISNUMBER('Test Sample Data'!L312),'Test Sample Data'!L312&lt;$B$1,'Test Sample Data'!L312&gt;0),'Test Sample Data'!L312,$B$1),"")</f>
        <v/>
      </c>
      <c r="M313" s="15" t="str">
        <f>IF(SUM('Test Sample Data'!M$3:M$98)&gt;10,IF(AND(ISNUMBER('Test Sample Data'!M312),'Test Sample Data'!M312&lt;$B$1,'Test Sample Data'!M312&gt;0),'Test Sample Data'!M312,$B$1),"")</f>
        <v/>
      </c>
      <c r="N313" s="15" t="str">
        <f>'Gene Table'!D312</f>
        <v>NM_002335</v>
      </c>
      <c r="O313" s="14" t="s">
        <v>93</v>
      </c>
      <c r="P313" s="15" t="str">
        <f>IF(SUM('Control Sample Data'!D$3:D$98)&gt;10,IF(AND(ISNUMBER('Control Sample Data'!D312),'Control Sample Data'!D312&lt;$B$1,'Control Sample Data'!D312&gt;0),'Control Sample Data'!D312,$B$1),"")</f>
        <v/>
      </c>
      <c r="Q313" s="15" t="str">
        <f>IF(SUM('Control Sample Data'!E$3:E$98)&gt;10,IF(AND(ISNUMBER('Control Sample Data'!E312),'Control Sample Data'!E312&lt;$B$1,'Control Sample Data'!E312&gt;0),'Control Sample Data'!E312,$B$1),"")</f>
        <v/>
      </c>
      <c r="R313" s="15" t="str">
        <f>IF(SUM('Control Sample Data'!F$3:F$98)&gt;10,IF(AND(ISNUMBER('Control Sample Data'!F312),'Control Sample Data'!F312&lt;$B$1,'Control Sample Data'!F312&gt;0),'Control Sample Data'!F312,$B$1),"")</f>
        <v/>
      </c>
      <c r="S313" s="15" t="str">
        <f>IF(SUM('Control Sample Data'!G$3:G$98)&gt;10,IF(AND(ISNUMBER('Control Sample Data'!G312),'Control Sample Data'!G312&lt;$B$1,'Control Sample Data'!G312&gt;0),'Control Sample Data'!G312,$B$1),"")</f>
        <v/>
      </c>
      <c r="T313" s="15" t="str">
        <f>IF(SUM('Control Sample Data'!H$3:H$98)&gt;10,IF(AND(ISNUMBER('Control Sample Data'!H312),'Control Sample Data'!H312&lt;$B$1,'Control Sample Data'!H312&gt;0),'Control Sample Data'!H312,$B$1),"")</f>
        <v/>
      </c>
      <c r="U313" s="15" t="str">
        <f>IF(SUM('Control Sample Data'!I$3:I$98)&gt;10,IF(AND(ISNUMBER('Control Sample Data'!I312),'Control Sample Data'!I312&lt;$B$1,'Control Sample Data'!I312&gt;0),'Control Sample Data'!I312,$B$1),"")</f>
        <v/>
      </c>
      <c r="V313" s="15" t="str">
        <f>IF(SUM('Control Sample Data'!J$3:J$98)&gt;10,IF(AND(ISNUMBER('Control Sample Data'!J312),'Control Sample Data'!J312&lt;$B$1,'Control Sample Data'!J312&gt;0),'Control Sample Data'!J312,$B$1),"")</f>
        <v/>
      </c>
      <c r="W313" s="15" t="str">
        <f>IF(SUM('Control Sample Data'!K$3:K$98)&gt;10,IF(AND(ISNUMBER('Control Sample Data'!K312),'Control Sample Data'!K312&lt;$B$1,'Control Sample Data'!K312&gt;0),'Control Sample Data'!K312,$B$1),"")</f>
        <v/>
      </c>
      <c r="X313" s="15" t="str">
        <f>IF(SUM('Control Sample Data'!L$3:L$98)&gt;10,IF(AND(ISNUMBER('Control Sample Data'!L312),'Control Sample Data'!L312&lt;$B$1,'Control Sample Data'!L312&gt;0),'Control Sample Data'!L312,$B$1),"")</f>
        <v/>
      </c>
      <c r="Y313" s="15" t="str">
        <f>IF(SUM('Control Sample Data'!M$3:M$98)&gt;10,IF(AND(ISNUMBER('Control Sample Data'!M312),'Control Sample Data'!M312&lt;$B$1,'Control Sample Data'!M312&gt;0),'Control Sample Data'!M312,$B$1),"")</f>
        <v/>
      </c>
      <c r="Z313" s="43" t="s">
        <v>1468</v>
      </c>
      <c r="AA313" s="44"/>
      <c r="AB313" s="44"/>
      <c r="AC313" s="44"/>
      <c r="AD313" s="44"/>
      <c r="AE313" s="44"/>
      <c r="AF313" s="44"/>
      <c r="AG313" s="44"/>
      <c r="AH313" s="44"/>
      <c r="AI313" s="46"/>
      <c r="AJ313" s="43" t="s">
        <v>1468</v>
      </c>
      <c r="AK313" s="44"/>
      <c r="AL313" s="44"/>
      <c r="AM313" s="44"/>
      <c r="AN313" s="44"/>
      <c r="AO313" s="44"/>
      <c r="AP313" s="44"/>
      <c r="AQ313" s="44"/>
      <c r="AR313" s="44"/>
      <c r="AS313" s="46"/>
      <c r="AT313" s="34" t="str">
        <f t="shared" si="276"/>
        <v/>
      </c>
      <c r="AU313" s="34" t="str">
        <f t="shared" si="277"/>
        <v/>
      </c>
      <c r="AV313" s="34" t="str">
        <f t="shared" si="278"/>
        <v/>
      </c>
      <c r="AW313" s="34" t="str">
        <f t="shared" si="279"/>
        <v/>
      </c>
      <c r="AX313" s="34" t="str">
        <f t="shared" si="280"/>
        <v/>
      </c>
      <c r="AY313" s="34" t="str">
        <f t="shared" si="281"/>
        <v/>
      </c>
      <c r="AZ313" s="34" t="str">
        <f t="shared" si="282"/>
        <v/>
      </c>
      <c r="BA313" s="34" t="str">
        <f t="shared" si="283"/>
        <v/>
      </c>
      <c r="BB313" s="34" t="str">
        <f t="shared" si="284"/>
        <v/>
      </c>
      <c r="BC313" s="34" t="str">
        <f t="shared" si="285"/>
        <v/>
      </c>
      <c r="BD313" s="34" t="str">
        <f t="shared" si="289"/>
        <v/>
      </c>
      <c r="BE313" s="34" t="str">
        <f t="shared" si="290"/>
        <v/>
      </c>
      <c r="BF313" s="34" t="str">
        <f t="shared" si="291"/>
        <v/>
      </c>
      <c r="BG313" s="34" t="str">
        <f t="shared" si="292"/>
        <v/>
      </c>
      <c r="BH313" s="34" t="str">
        <f t="shared" si="293"/>
        <v/>
      </c>
      <c r="BI313" s="34" t="str">
        <f t="shared" si="294"/>
        <v/>
      </c>
      <c r="BJ313" s="34" t="str">
        <f t="shared" si="295"/>
        <v/>
      </c>
      <c r="BK313" s="34" t="str">
        <f t="shared" si="296"/>
        <v/>
      </c>
      <c r="BL313" s="34" t="str">
        <f t="shared" si="297"/>
        <v/>
      </c>
      <c r="BM313" s="34" t="str">
        <f t="shared" si="298"/>
        <v/>
      </c>
      <c r="BN313" s="36" t="e">
        <f t="shared" si="287"/>
        <v>#DIV/0!</v>
      </c>
      <c r="BO313" s="36" t="e">
        <f t="shared" si="288"/>
        <v>#DIV/0!</v>
      </c>
      <c r="BP313" s="37" t="str">
        <f t="shared" si="256"/>
        <v/>
      </c>
      <c r="BQ313" s="37" t="str">
        <f t="shared" si="257"/>
        <v/>
      </c>
      <c r="BR313" s="37" t="str">
        <f t="shared" si="258"/>
        <v/>
      </c>
      <c r="BS313" s="37" t="str">
        <f t="shared" si="259"/>
        <v/>
      </c>
      <c r="BT313" s="37" t="str">
        <f t="shared" si="260"/>
        <v/>
      </c>
      <c r="BU313" s="37" t="str">
        <f t="shared" si="261"/>
        <v/>
      </c>
      <c r="BV313" s="37" t="str">
        <f t="shared" si="262"/>
        <v/>
      </c>
      <c r="BW313" s="37" t="str">
        <f t="shared" si="263"/>
        <v/>
      </c>
      <c r="BX313" s="37" t="str">
        <f t="shared" si="264"/>
        <v/>
      </c>
      <c r="BY313" s="37" t="str">
        <f t="shared" si="265"/>
        <v/>
      </c>
      <c r="BZ313" s="37" t="str">
        <f t="shared" si="266"/>
        <v/>
      </c>
      <c r="CA313" s="37" t="str">
        <f t="shared" si="267"/>
        <v/>
      </c>
      <c r="CB313" s="37" t="str">
        <f t="shared" si="268"/>
        <v/>
      </c>
      <c r="CC313" s="37" t="str">
        <f t="shared" si="269"/>
        <v/>
      </c>
      <c r="CD313" s="37" t="str">
        <f t="shared" si="270"/>
        <v/>
      </c>
      <c r="CE313" s="37" t="str">
        <f t="shared" si="271"/>
        <v/>
      </c>
      <c r="CF313" s="37" t="str">
        <f t="shared" si="272"/>
        <v/>
      </c>
      <c r="CG313" s="37" t="str">
        <f t="shared" si="273"/>
        <v/>
      </c>
      <c r="CH313" s="37" t="str">
        <f t="shared" si="274"/>
        <v/>
      </c>
      <c r="CI313" s="37" t="str">
        <f t="shared" si="275"/>
        <v/>
      </c>
    </row>
    <row r="314" spans="1:87">
      <c r="A314" s="16"/>
      <c r="B314" s="14" t="str">
        <f>'Gene Table'!D313</f>
        <v>NM_002336</v>
      </c>
      <c r="C314" s="14" t="s">
        <v>97</v>
      </c>
      <c r="D314" s="15" t="str">
        <f>IF(SUM('Test Sample Data'!D$3:D$98)&gt;10,IF(AND(ISNUMBER('Test Sample Data'!D313),'Test Sample Data'!D313&lt;$B$1,'Test Sample Data'!D313&gt;0),'Test Sample Data'!D313,$B$1),"")</f>
        <v/>
      </c>
      <c r="E314" s="15" t="str">
        <f>IF(SUM('Test Sample Data'!E$3:E$98)&gt;10,IF(AND(ISNUMBER('Test Sample Data'!E313),'Test Sample Data'!E313&lt;$B$1,'Test Sample Data'!E313&gt;0),'Test Sample Data'!E313,$B$1),"")</f>
        <v/>
      </c>
      <c r="F314" s="15" t="str">
        <f>IF(SUM('Test Sample Data'!F$3:F$98)&gt;10,IF(AND(ISNUMBER('Test Sample Data'!F313),'Test Sample Data'!F313&lt;$B$1,'Test Sample Data'!F313&gt;0),'Test Sample Data'!F313,$B$1),"")</f>
        <v/>
      </c>
      <c r="G314" s="15" t="str">
        <f>IF(SUM('Test Sample Data'!G$3:G$98)&gt;10,IF(AND(ISNUMBER('Test Sample Data'!G313),'Test Sample Data'!G313&lt;$B$1,'Test Sample Data'!G313&gt;0),'Test Sample Data'!G313,$B$1),"")</f>
        <v/>
      </c>
      <c r="H314" s="15" t="str">
        <f>IF(SUM('Test Sample Data'!H$3:H$98)&gt;10,IF(AND(ISNUMBER('Test Sample Data'!H313),'Test Sample Data'!H313&lt;$B$1,'Test Sample Data'!H313&gt;0),'Test Sample Data'!H313,$B$1),"")</f>
        <v/>
      </c>
      <c r="I314" s="15" t="str">
        <f>IF(SUM('Test Sample Data'!I$3:I$98)&gt;10,IF(AND(ISNUMBER('Test Sample Data'!I313),'Test Sample Data'!I313&lt;$B$1,'Test Sample Data'!I313&gt;0),'Test Sample Data'!I313,$B$1),"")</f>
        <v/>
      </c>
      <c r="J314" s="15" t="str">
        <f>IF(SUM('Test Sample Data'!J$3:J$98)&gt;10,IF(AND(ISNUMBER('Test Sample Data'!J313),'Test Sample Data'!J313&lt;$B$1,'Test Sample Data'!J313&gt;0),'Test Sample Data'!J313,$B$1),"")</f>
        <v/>
      </c>
      <c r="K314" s="15" t="str">
        <f>IF(SUM('Test Sample Data'!K$3:K$98)&gt;10,IF(AND(ISNUMBER('Test Sample Data'!K313),'Test Sample Data'!K313&lt;$B$1,'Test Sample Data'!K313&gt;0),'Test Sample Data'!K313,$B$1),"")</f>
        <v/>
      </c>
      <c r="L314" s="15" t="str">
        <f>IF(SUM('Test Sample Data'!L$3:L$98)&gt;10,IF(AND(ISNUMBER('Test Sample Data'!L313),'Test Sample Data'!L313&lt;$B$1,'Test Sample Data'!L313&gt;0),'Test Sample Data'!L313,$B$1),"")</f>
        <v/>
      </c>
      <c r="M314" s="15" t="str">
        <f>IF(SUM('Test Sample Data'!M$3:M$98)&gt;10,IF(AND(ISNUMBER('Test Sample Data'!M313),'Test Sample Data'!M313&lt;$B$1,'Test Sample Data'!M313&gt;0),'Test Sample Data'!M313,$B$1),"")</f>
        <v/>
      </c>
      <c r="N314" s="15" t="str">
        <f>'Gene Table'!D313</f>
        <v>NM_002336</v>
      </c>
      <c r="O314" s="14" t="s">
        <v>97</v>
      </c>
      <c r="P314" s="15" t="str">
        <f>IF(SUM('Control Sample Data'!D$3:D$98)&gt;10,IF(AND(ISNUMBER('Control Sample Data'!D313),'Control Sample Data'!D313&lt;$B$1,'Control Sample Data'!D313&gt;0),'Control Sample Data'!D313,$B$1),"")</f>
        <v/>
      </c>
      <c r="Q314" s="15" t="str">
        <f>IF(SUM('Control Sample Data'!E$3:E$98)&gt;10,IF(AND(ISNUMBER('Control Sample Data'!E313),'Control Sample Data'!E313&lt;$B$1,'Control Sample Data'!E313&gt;0),'Control Sample Data'!E313,$B$1),"")</f>
        <v/>
      </c>
      <c r="R314" s="15" t="str">
        <f>IF(SUM('Control Sample Data'!F$3:F$98)&gt;10,IF(AND(ISNUMBER('Control Sample Data'!F313),'Control Sample Data'!F313&lt;$B$1,'Control Sample Data'!F313&gt;0),'Control Sample Data'!F313,$B$1),"")</f>
        <v/>
      </c>
      <c r="S314" s="15" t="str">
        <f>IF(SUM('Control Sample Data'!G$3:G$98)&gt;10,IF(AND(ISNUMBER('Control Sample Data'!G313),'Control Sample Data'!G313&lt;$B$1,'Control Sample Data'!G313&gt;0),'Control Sample Data'!G313,$B$1),"")</f>
        <v/>
      </c>
      <c r="T314" s="15" t="str">
        <f>IF(SUM('Control Sample Data'!H$3:H$98)&gt;10,IF(AND(ISNUMBER('Control Sample Data'!H313),'Control Sample Data'!H313&lt;$B$1,'Control Sample Data'!H313&gt;0),'Control Sample Data'!H313,$B$1),"")</f>
        <v/>
      </c>
      <c r="U314" s="15" t="str">
        <f>IF(SUM('Control Sample Data'!I$3:I$98)&gt;10,IF(AND(ISNUMBER('Control Sample Data'!I313),'Control Sample Data'!I313&lt;$B$1,'Control Sample Data'!I313&gt;0),'Control Sample Data'!I313,$B$1),"")</f>
        <v/>
      </c>
      <c r="V314" s="15" t="str">
        <f>IF(SUM('Control Sample Data'!J$3:J$98)&gt;10,IF(AND(ISNUMBER('Control Sample Data'!J313),'Control Sample Data'!J313&lt;$B$1,'Control Sample Data'!J313&gt;0),'Control Sample Data'!J313,$B$1),"")</f>
        <v/>
      </c>
      <c r="W314" s="15" t="str">
        <f>IF(SUM('Control Sample Data'!K$3:K$98)&gt;10,IF(AND(ISNUMBER('Control Sample Data'!K313),'Control Sample Data'!K313&lt;$B$1,'Control Sample Data'!K313&gt;0),'Control Sample Data'!K313,$B$1),"")</f>
        <v/>
      </c>
      <c r="X314" s="15" t="str">
        <f>IF(SUM('Control Sample Data'!L$3:L$98)&gt;10,IF(AND(ISNUMBER('Control Sample Data'!L313),'Control Sample Data'!L313&lt;$B$1,'Control Sample Data'!L313&gt;0),'Control Sample Data'!L313,$B$1),"")</f>
        <v/>
      </c>
      <c r="Y314" s="15" t="str">
        <f>IF(SUM('Control Sample Data'!M$3:M$98)&gt;10,IF(AND(ISNUMBER('Control Sample Data'!M313),'Control Sample Data'!M313&lt;$B$1,'Control Sample Data'!M313&gt;0),'Control Sample Data'!M313,$B$1),"")</f>
        <v/>
      </c>
      <c r="Z314" s="24">
        <f t="shared" ref="Z314:AS314" si="299">IF(ISERROR(AVERAGE(Z292:Z311)),0,AVERAGE(Z292:Z311))</f>
        <v>0</v>
      </c>
      <c r="AA314" s="24">
        <f t="shared" si="299"/>
        <v>0</v>
      </c>
      <c r="AB314" s="24">
        <f t="shared" si="299"/>
        <v>0</v>
      </c>
      <c r="AC314" s="24">
        <f t="shared" si="299"/>
        <v>0</v>
      </c>
      <c r="AD314" s="24">
        <f t="shared" si="299"/>
        <v>0</v>
      </c>
      <c r="AE314" s="24">
        <f t="shared" si="299"/>
        <v>0</v>
      </c>
      <c r="AF314" s="24">
        <f t="shared" si="299"/>
        <v>0</v>
      </c>
      <c r="AG314" s="24">
        <f t="shared" si="299"/>
        <v>0</v>
      </c>
      <c r="AH314" s="24">
        <f t="shared" si="299"/>
        <v>0</v>
      </c>
      <c r="AI314" s="24">
        <f t="shared" si="299"/>
        <v>0</v>
      </c>
      <c r="AJ314" s="24">
        <f t="shared" si="299"/>
        <v>0</v>
      </c>
      <c r="AK314" s="24">
        <f t="shared" si="299"/>
        <v>0</v>
      </c>
      <c r="AL314" s="24">
        <f t="shared" si="299"/>
        <v>0</v>
      </c>
      <c r="AM314" s="24">
        <f t="shared" si="299"/>
        <v>0</v>
      </c>
      <c r="AN314" s="24">
        <f t="shared" si="299"/>
        <v>0</v>
      </c>
      <c r="AO314" s="24">
        <f t="shared" si="299"/>
        <v>0</v>
      </c>
      <c r="AP314" s="24">
        <f t="shared" si="299"/>
        <v>0</v>
      </c>
      <c r="AQ314" s="24">
        <f t="shared" si="299"/>
        <v>0</v>
      </c>
      <c r="AR314" s="24">
        <f t="shared" si="299"/>
        <v>0</v>
      </c>
      <c r="AS314" s="24">
        <f t="shared" si="299"/>
        <v>0</v>
      </c>
      <c r="AT314" s="34" t="str">
        <f t="shared" si="276"/>
        <v/>
      </c>
      <c r="AU314" s="34" t="str">
        <f t="shared" si="277"/>
        <v/>
      </c>
      <c r="AV314" s="34" t="str">
        <f t="shared" si="278"/>
        <v/>
      </c>
      <c r="AW314" s="34" t="str">
        <f t="shared" si="279"/>
        <v/>
      </c>
      <c r="AX314" s="34" t="str">
        <f t="shared" si="280"/>
        <v/>
      </c>
      <c r="AY314" s="34" t="str">
        <f t="shared" si="281"/>
        <v/>
      </c>
      <c r="AZ314" s="34" t="str">
        <f t="shared" si="282"/>
        <v/>
      </c>
      <c r="BA314" s="34" t="str">
        <f t="shared" si="283"/>
        <v/>
      </c>
      <c r="BB314" s="34" t="str">
        <f t="shared" si="284"/>
        <v/>
      </c>
      <c r="BC314" s="34" t="str">
        <f t="shared" si="285"/>
        <v/>
      </c>
      <c r="BD314" s="34" t="str">
        <f t="shared" si="289"/>
        <v/>
      </c>
      <c r="BE314" s="34" t="str">
        <f t="shared" si="290"/>
        <v/>
      </c>
      <c r="BF314" s="34" t="str">
        <f t="shared" si="291"/>
        <v/>
      </c>
      <c r="BG314" s="34" t="str">
        <f t="shared" si="292"/>
        <v/>
      </c>
      <c r="BH314" s="34" t="str">
        <f t="shared" si="293"/>
        <v/>
      </c>
      <c r="BI314" s="34" t="str">
        <f t="shared" si="294"/>
        <v/>
      </c>
      <c r="BJ314" s="34" t="str">
        <f t="shared" si="295"/>
        <v/>
      </c>
      <c r="BK314" s="34" t="str">
        <f t="shared" si="296"/>
        <v/>
      </c>
      <c r="BL314" s="34" t="str">
        <f t="shared" si="297"/>
        <v/>
      </c>
      <c r="BM314" s="34" t="str">
        <f t="shared" si="298"/>
        <v/>
      </c>
      <c r="BN314" s="36" t="e">
        <f t="shared" si="287"/>
        <v>#DIV/0!</v>
      </c>
      <c r="BO314" s="36" t="e">
        <f t="shared" si="288"/>
        <v>#DIV/0!</v>
      </c>
      <c r="BP314" s="37" t="str">
        <f t="shared" si="256"/>
        <v/>
      </c>
      <c r="BQ314" s="37" t="str">
        <f t="shared" si="257"/>
        <v/>
      </c>
      <c r="BR314" s="37" t="str">
        <f t="shared" si="258"/>
        <v/>
      </c>
      <c r="BS314" s="37" t="str">
        <f t="shared" si="259"/>
        <v/>
      </c>
      <c r="BT314" s="37" t="str">
        <f t="shared" si="260"/>
        <v/>
      </c>
      <c r="BU314" s="37" t="str">
        <f t="shared" si="261"/>
        <v/>
      </c>
      <c r="BV314" s="37" t="str">
        <f t="shared" si="262"/>
        <v/>
      </c>
      <c r="BW314" s="37" t="str">
        <f t="shared" si="263"/>
        <v/>
      </c>
      <c r="BX314" s="37" t="str">
        <f t="shared" si="264"/>
        <v/>
      </c>
      <c r="BY314" s="37" t="str">
        <f t="shared" si="265"/>
        <v/>
      </c>
      <c r="BZ314" s="37" t="str">
        <f t="shared" si="266"/>
        <v/>
      </c>
      <c r="CA314" s="37" t="str">
        <f t="shared" si="267"/>
        <v/>
      </c>
      <c r="CB314" s="37" t="str">
        <f t="shared" si="268"/>
        <v/>
      </c>
      <c r="CC314" s="37" t="str">
        <f t="shared" si="269"/>
        <v/>
      </c>
      <c r="CD314" s="37" t="str">
        <f t="shared" si="270"/>
        <v/>
      </c>
      <c r="CE314" s="37" t="str">
        <f t="shared" si="271"/>
        <v/>
      </c>
      <c r="CF314" s="37" t="str">
        <f t="shared" si="272"/>
        <v/>
      </c>
      <c r="CG314" s="37" t="str">
        <f t="shared" si="273"/>
        <v/>
      </c>
      <c r="CH314" s="37" t="str">
        <f t="shared" si="274"/>
        <v/>
      </c>
      <c r="CI314" s="37" t="str">
        <f t="shared" si="275"/>
        <v/>
      </c>
    </row>
    <row r="315" spans="1:87">
      <c r="A315" s="16"/>
      <c r="B315" s="14" t="str">
        <f>'Gene Table'!D314</f>
        <v>NM_000237</v>
      </c>
      <c r="C315" s="14" t="s">
        <v>101</v>
      </c>
      <c r="D315" s="15" t="str">
        <f>IF(SUM('Test Sample Data'!D$3:D$98)&gt;10,IF(AND(ISNUMBER('Test Sample Data'!D314),'Test Sample Data'!D314&lt;$B$1,'Test Sample Data'!D314&gt;0),'Test Sample Data'!D314,$B$1),"")</f>
        <v/>
      </c>
      <c r="E315" s="15" t="str">
        <f>IF(SUM('Test Sample Data'!E$3:E$98)&gt;10,IF(AND(ISNUMBER('Test Sample Data'!E314),'Test Sample Data'!E314&lt;$B$1,'Test Sample Data'!E314&gt;0),'Test Sample Data'!E314,$B$1),"")</f>
        <v/>
      </c>
      <c r="F315" s="15" t="str">
        <f>IF(SUM('Test Sample Data'!F$3:F$98)&gt;10,IF(AND(ISNUMBER('Test Sample Data'!F314),'Test Sample Data'!F314&lt;$B$1,'Test Sample Data'!F314&gt;0),'Test Sample Data'!F314,$B$1),"")</f>
        <v/>
      </c>
      <c r="G315" s="15" t="str">
        <f>IF(SUM('Test Sample Data'!G$3:G$98)&gt;10,IF(AND(ISNUMBER('Test Sample Data'!G314),'Test Sample Data'!G314&lt;$B$1,'Test Sample Data'!G314&gt;0),'Test Sample Data'!G314,$B$1),"")</f>
        <v/>
      </c>
      <c r="H315" s="15" t="str">
        <f>IF(SUM('Test Sample Data'!H$3:H$98)&gt;10,IF(AND(ISNUMBER('Test Sample Data'!H314),'Test Sample Data'!H314&lt;$B$1,'Test Sample Data'!H314&gt;0),'Test Sample Data'!H314,$B$1),"")</f>
        <v/>
      </c>
      <c r="I315" s="15" t="str">
        <f>IF(SUM('Test Sample Data'!I$3:I$98)&gt;10,IF(AND(ISNUMBER('Test Sample Data'!I314),'Test Sample Data'!I314&lt;$B$1,'Test Sample Data'!I314&gt;0),'Test Sample Data'!I314,$B$1),"")</f>
        <v/>
      </c>
      <c r="J315" s="15" t="str">
        <f>IF(SUM('Test Sample Data'!J$3:J$98)&gt;10,IF(AND(ISNUMBER('Test Sample Data'!J314),'Test Sample Data'!J314&lt;$B$1,'Test Sample Data'!J314&gt;0),'Test Sample Data'!J314,$B$1),"")</f>
        <v/>
      </c>
      <c r="K315" s="15" t="str">
        <f>IF(SUM('Test Sample Data'!K$3:K$98)&gt;10,IF(AND(ISNUMBER('Test Sample Data'!K314),'Test Sample Data'!K314&lt;$B$1,'Test Sample Data'!K314&gt;0),'Test Sample Data'!K314,$B$1),"")</f>
        <v/>
      </c>
      <c r="L315" s="15" t="str">
        <f>IF(SUM('Test Sample Data'!L$3:L$98)&gt;10,IF(AND(ISNUMBER('Test Sample Data'!L314),'Test Sample Data'!L314&lt;$B$1,'Test Sample Data'!L314&gt;0),'Test Sample Data'!L314,$B$1),"")</f>
        <v/>
      </c>
      <c r="M315" s="15" t="str">
        <f>IF(SUM('Test Sample Data'!M$3:M$98)&gt;10,IF(AND(ISNUMBER('Test Sample Data'!M314),'Test Sample Data'!M314&lt;$B$1,'Test Sample Data'!M314&gt;0),'Test Sample Data'!M314,$B$1),"")</f>
        <v/>
      </c>
      <c r="N315" s="15" t="str">
        <f>'Gene Table'!D314</f>
        <v>NM_000237</v>
      </c>
      <c r="O315" s="14" t="s">
        <v>101</v>
      </c>
      <c r="P315" s="15" t="str">
        <f>IF(SUM('Control Sample Data'!D$3:D$98)&gt;10,IF(AND(ISNUMBER('Control Sample Data'!D314),'Control Sample Data'!D314&lt;$B$1,'Control Sample Data'!D314&gt;0),'Control Sample Data'!D314,$B$1),"")</f>
        <v/>
      </c>
      <c r="Q315" s="15" t="str">
        <f>IF(SUM('Control Sample Data'!E$3:E$98)&gt;10,IF(AND(ISNUMBER('Control Sample Data'!E314),'Control Sample Data'!E314&lt;$B$1,'Control Sample Data'!E314&gt;0),'Control Sample Data'!E314,$B$1),"")</f>
        <v/>
      </c>
      <c r="R315" s="15" t="str">
        <f>IF(SUM('Control Sample Data'!F$3:F$98)&gt;10,IF(AND(ISNUMBER('Control Sample Data'!F314),'Control Sample Data'!F314&lt;$B$1,'Control Sample Data'!F314&gt;0),'Control Sample Data'!F314,$B$1),"")</f>
        <v/>
      </c>
      <c r="S315" s="15" t="str">
        <f>IF(SUM('Control Sample Data'!G$3:G$98)&gt;10,IF(AND(ISNUMBER('Control Sample Data'!G314),'Control Sample Data'!G314&lt;$B$1,'Control Sample Data'!G314&gt;0),'Control Sample Data'!G314,$B$1),"")</f>
        <v/>
      </c>
      <c r="T315" s="15" t="str">
        <f>IF(SUM('Control Sample Data'!H$3:H$98)&gt;10,IF(AND(ISNUMBER('Control Sample Data'!H314),'Control Sample Data'!H314&lt;$B$1,'Control Sample Data'!H314&gt;0),'Control Sample Data'!H314,$B$1),"")</f>
        <v/>
      </c>
      <c r="U315" s="15" t="str">
        <f>IF(SUM('Control Sample Data'!I$3:I$98)&gt;10,IF(AND(ISNUMBER('Control Sample Data'!I314),'Control Sample Data'!I314&lt;$B$1,'Control Sample Data'!I314&gt;0),'Control Sample Data'!I314,$B$1),"")</f>
        <v/>
      </c>
      <c r="V315" s="15" t="str">
        <f>IF(SUM('Control Sample Data'!J$3:J$98)&gt;10,IF(AND(ISNUMBER('Control Sample Data'!J314),'Control Sample Data'!J314&lt;$B$1,'Control Sample Data'!J314&gt;0),'Control Sample Data'!J314,$B$1),"")</f>
        <v/>
      </c>
      <c r="W315" s="15" t="str">
        <f>IF(SUM('Control Sample Data'!K$3:K$98)&gt;10,IF(AND(ISNUMBER('Control Sample Data'!K314),'Control Sample Data'!K314&lt;$B$1,'Control Sample Data'!K314&gt;0),'Control Sample Data'!K314,$B$1),"")</f>
        <v/>
      </c>
      <c r="X315" s="15" t="str">
        <f>IF(SUM('Control Sample Data'!L$3:L$98)&gt;10,IF(AND(ISNUMBER('Control Sample Data'!L314),'Control Sample Data'!L314&lt;$B$1,'Control Sample Data'!L314&gt;0),'Control Sample Data'!L314,$B$1),"")</f>
        <v/>
      </c>
      <c r="Y315" s="15" t="str">
        <f>IF(SUM('Control Sample Data'!M$3:M$98)&gt;10,IF(AND(ISNUMBER('Control Sample Data'!M314),'Control Sample Data'!M314&lt;$B$1,'Control Sample Data'!M314&gt;0),'Control Sample Data'!M314,$B$1),"")</f>
        <v/>
      </c>
      <c r="AT315" s="34" t="str">
        <f t="shared" si="276"/>
        <v/>
      </c>
      <c r="AU315" s="34" t="str">
        <f t="shared" si="277"/>
        <v/>
      </c>
      <c r="AV315" s="34" t="str">
        <f t="shared" si="278"/>
        <v/>
      </c>
      <c r="AW315" s="34" t="str">
        <f t="shared" si="279"/>
        <v/>
      </c>
      <c r="AX315" s="34" t="str">
        <f t="shared" si="280"/>
        <v/>
      </c>
      <c r="AY315" s="34" t="str">
        <f t="shared" si="281"/>
        <v/>
      </c>
      <c r="AZ315" s="34" t="str">
        <f t="shared" si="282"/>
        <v/>
      </c>
      <c r="BA315" s="34" t="str">
        <f t="shared" si="283"/>
        <v/>
      </c>
      <c r="BB315" s="34" t="str">
        <f t="shared" si="284"/>
        <v/>
      </c>
      <c r="BC315" s="34" t="str">
        <f t="shared" si="285"/>
        <v/>
      </c>
      <c r="BD315" s="34" t="str">
        <f t="shared" si="289"/>
        <v/>
      </c>
      <c r="BE315" s="34" t="str">
        <f t="shared" si="290"/>
        <v/>
      </c>
      <c r="BF315" s="34" t="str">
        <f t="shared" si="291"/>
        <v/>
      </c>
      <c r="BG315" s="34" t="str">
        <f t="shared" si="292"/>
        <v/>
      </c>
      <c r="BH315" s="34" t="str">
        <f t="shared" si="293"/>
        <v/>
      </c>
      <c r="BI315" s="34" t="str">
        <f t="shared" si="294"/>
        <v/>
      </c>
      <c r="BJ315" s="34" t="str">
        <f t="shared" si="295"/>
        <v/>
      </c>
      <c r="BK315" s="34" t="str">
        <f t="shared" si="296"/>
        <v/>
      </c>
      <c r="BL315" s="34" t="str">
        <f t="shared" si="297"/>
        <v/>
      </c>
      <c r="BM315" s="34" t="str">
        <f t="shared" si="298"/>
        <v/>
      </c>
      <c r="BN315" s="36" t="e">
        <f t="shared" si="287"/>
        <v>#DIV/0!</v>
      </c>
      <c r="BO315" s="36" t="e">
        <f t="shared" si="288"/>
        <v>#DIV/0!</v>
      </c>
      <c r="BP315" s="37" t="str">
        <f t="shared" si="256"/>
        <v/>
      </c>
      <c r="BQ315" s="37" t="str">
        <f t="shared" si="257"/>
        <v/>
      </c>
      <c r="BR315" s="37" t="str">
        <f t="shared" si="258"/>
        <v/>
      </c>
      <c r="BS315" s="37" t="str">
        <f t="shared" si="259"/>
        <v/>
      </c>
      <c r="BT315" s="37" t="str">
        <f t="shared" si="260"/>
        <v/>
      </c>
      <c r="BU315" s="37" t="str">
        <f t="shared" si="261"/>
        <v/>
      </c>
      <c r="BV315" s="37" t="str">
        <f t="shared" si="262"/>
        <v/>
      </c>
      <c r="BW315" s="37" t="str">
        <f t="shared" si="263"/>
        <v/>
      </c>
      <c r="BX315" s="37" t="str">
        <f t="shared" si="264"/>
        <v/>
      </c>
      <c r="BY315" s="37" t="str">
        <f t="shared" si="265"/>
        <v/>
      </c>
      <c r="BZ315" s="37" t="str">
        <f t="shared" si="266"/>
        <v/>
      </c>
      <c r="CA315" s="37" t="str">
        <f t="shared" si="267"/>
        <v/>
      </c>
      <c r="CB315" s="37" t="str">
        <f t="shared" si="268"/>
        <v/>
      </c>
      <c r="CC315" s="37" t="str">
        <f t="shared" si="269"/>
        <v/>
      </c>
      <c r="CD315" s="37" t="str">
        <f t="shared" si="270"/>
        <v/>
      </c>
      <c r="CE315" s="37" t="str">
        <f t="shared" si="271"/>
        <v/>
      </c>
      <c r="CF315" s="37" t="str">
        <f t="shared" si="272"/>
        <v/>
      </c>
      <c r="CG315" s="37" t="str">
        <f t="shared" si="273"/>
        <v/>
      </c>
      <c r="CH315" s="37" t="str">
        <f t="shared" si="274"/>
        <v/>
      </c>
      <c r="CI315" s="37" t="str">
        <f t="shared" si="275"/>
        <v/>
      </c>
    </row>
    <row r="316" spans="1:87">
      <c r="A316" s="16"/>
      <c r="B316" s="14" t="str">
        <f>'Gene Table'!D315</f>
        <v>NM_000236</v>
      </c>
      <c r="C316" s="14" t="s">
        <v>105</v>
      </c>
      <c r="D316" s="15" t="str">
        <f>IF(SUM('Test Sample Data'!D$3:D$98)&gt;10,IF(AND(ISNUMBER('Test Sample Data'!D315),'Test Sample Data'!D315&lt;$B$1,'Test Sample Data'!D315&gt;0),'Test Sample Data'!D315,$B$1),"")</f>
        <v/>
      </c>
      <c r="E316" s="15" t="str">
        <f>IF(SUM('Test Sample Data'!E$3:E$98)&gt;10,IF(AND(ISNUMBER('Test Sample Data'!E315),'Test Sample Data'!E315&lt;$B$1,'Test Sample Data'!E315&gt;0),'Test Sample Data'!E315,$B$1),"")</f>
        <v/>
      </c>
      <c r="F316" s="15" t="str">
        <f>IF(SUM('Test Sample Data'!F$3:F$98)&gt;10,IF(AND(ISNUMBER('Test Sample Data'!F315),'Test Sample Data'!F315&lt;$B$1,'Test Sample Data'!F315&gt;0),'Test Sample Data'!F315,$B$1),"")</f>
        <v/>
      </c>
      <c r="G316" s="15" t="str">
        <f>IF(SUM('Test Sample Data'!G$3:G$98)&gt;10,IF(AND(ISNUMBER('Test Sample Data'!G315),'Test Sample Data'!G315&lt;$B$1,'Test Sample Data'!G315&gt;0),'Test Sample Data'!G315,$B$1),"")</f>
        <v/>
      </c>
      <c r="H316" s="15" t="str">
        <f>IF(SUM('Test Sample Data'!H$3:H$98)&gt;10,IF(AND(ISNUMBER('Test Sample Data'!H315),'Test Sample Data'!H315&lt;$B$1,'Test Sample Data'!H315&gt;0),'Test Sample Data'!H315,$B$1),"")</f>
        <v/>
      </c>
      <c r="I316" s="15" t="str">
        <f>IF(SUM('Test Sample Data'!I$3:I$98)&gt;10,IF(AND(ISNUMBER('Test Sample Data'!I315),'Test Sample Data'!I315&lt;$B$1,'Test Sample Data'!I315&gt;0),'Test Sample Data'!I315,$B$1),"")</f>
        <v/>
      </c>
      <c r="J316" s="15" t="str">
        <f>IF(SUM('Test Sample Data'!J$3:J$98)&gt;10,IF(AND(ISNUMBER('Test Sample Data'!J315),'Test Sample Data'!J315&lt;$B$1,'Test Sample Data'!J315&gt;0),'Test Sample Data'!J315,$B$1),"")</f>
        <v/>
      </c>
      <c r="K316" s="15" t="str">
        <f>IF(SUM('Test Sample Data'!K$3:K$98)&gt;10,IF(AND(ISNUMBER('Test Sample Data'!K315),'Test Sample Data'!K315&lt;$B$1,'Test Sample Data'!K315&gt;0),'Test Sample Data'!K315,$B$1),"")</f>
        <v/>
      </c>
      <c r="L316" s="15" t="str">
        <f>IF(SUM('Test Sample Data'!L$3:L$98)&gt;10,IF(AND(ISNUMBER('Test Sample Data'!L315),'Test Sample Data'!L315&lt;$B$1,'Test Sample Data'!L315&gt;0),'Test Sample Data'!L315,$B$1),"")</f>
        <v/>
      </c>
      <c r="M316" s="15" t="str">
        <f>IF(SUM('Test Sample Data'!M$3:M$98)&gt;10,IF(AND(ISNUMBER('Test Sample Data'!M315),'Test Sample Data'!M315&lt;$B$1,'Test Sample Data'!M315&gt;0),'Test Sample Data'!M315,$B$1),"")</f>
        <v/>
      </c>
      <c r="N316" s="15" t="str">
        <f>'Gene Table'!D315</f>
        <v>NM_000236</v>
      </c>
      <c r="O316" s="14" t="s">
        <v>105</v>
      </c>
      <c r="P316" s="15" t="str">
        <f>IF(SUM('Control Sample Data'!D$3:D$98)&gt;10,IF(AND(ISNUMBER('Control Sample Data'!D315),'Control Sample Data'!D315&lt;$B$1,'Control Sample Data'!D315&gt;0),'Control Sample Data'!D315,$B$1),"")</f>
        <v/>
      </c>
      <c r="Q316" s="15" t="str">
        <f>IF(SUM('Control Sample Data'!E$3:E$98)&gt;10,IF(AND(ISNUMBER('Control Sample Data'!E315),'Control Sample Data'!E315&lt;$B$1,'Control Sample Data'!E315&gt;0),'Control Sample Data'!E315,$B$1),"")</f>
        <v/>
      </c>
      <c r="R316" s="15" t="str">
        <f>IF(SUM('Control Sample Data'!F$3:F$98)&gt;10,IF(AND(ISNUMBER('Control Sample Data'!F315),'Control Sample Data'!F315&lt;$B$1,'Control Sample Data'!F315&gt;0),'Control Sample Data'!F315,$B$1),"")</f>
        <v/>
      </c>
      <c r="S316" s="15" t="str">
        <f>IF(SUM('Control Sample Data'!G$3:G$98)&gt;10,IF(AND(ISNUMBER('Control Sample Data'!G315),'Control Sample Data'!G315&lt;$B$1,'Control Sample Data'!G315&gt;0),'Control Sample Data'!G315,$B$1),"")</f>
        <v/>
      </c>
      <c r="T316" s="15" t="str">
        <f>IF(SUM('Control Sample Data'!H$3:H$98)&gt;10,IF(AND(ISNUMBER('Control Sample Data'!H315),'Control Sample Data'!H315&lt;$B$1,'Control Sample Data'!H315&gt;0),'Control Sample Data'!H315,$B$1),"")</f>
        <v/>
      </c>
      <c r="U316" s="15" t="str">
        <f>IF(SUM('Control Sample Data'!I$3:I$98)&gt;10,IF(AND(ISNUMBER('Control Sample Data'!I315),'Control Sample Data'!I315&lt;$B$1,'Control Sample Data'!I315&gt;0),'Control Sample Data'!I315,$B$1),"")</f>
        <v/>
      </c>
      <c r="V316" s="15" t="str">
        <f>IF(SUM('Control Sample Data'!J$3:J$98)&gt;10,IF(AND(ISNUMBER('Control Sample Data'!J315),'Control Sample Data'!J315&lt;$B$1,'Control Sample Data'!J315&gt;0),'Control Sample Data'!J315,$B$1),"")</f>
        <v/>
      </c>
      <c r="W316" s="15" t="str">
        <f>IF(SUM('Control Sample Data'!K$3:K$98)&gt;10,IF(AND(ISNUMBER('Control Sample Data'!K315),'Control Sample Data'!K315&lt;$B$1,'Control Sample Data'!K315&gt;0),'Control Sample Data'!K315,$B$1),"")</f>
        <v/>
      </c>
      <c r="X316" s="15" t="str">
        <f>IF(SUM('Control Sample Data'!L$3:L$98)&gt;10,IF(AND(ISNUMBER('Control Sample Data'!L315),'Control Sample Data'!L315&lt;$B$1,'Control Sample Data'!L315&gt;0),'Control Sample Data'!L315,$B$1),"")</f>
        <v/>
      </c>
      <c r="Y316" s="15" t="str">
        <f>IF(SUM('Control Sample Data'!M$3:M$98)&gt;10,IF(AND(ISNUMBER('Control Sample Data'!M315),'Control Sample Data'!M315&lt;$B$1,'Control Sample Data'!M315&gt;0),'Control Sample Data'!M315,$B$1),"")</f>
        <v/>
      </c>
      <c r="AT316" s="34" t="str">
        <f t="shared" si="276"/>
        <v/>
      </c>
      <c r="AU316" s="34" t="str">
        <f t="shared" si="277"/>
        <v/>
      </c>
      <c r="AV316" s="34" t="str">
        <f t="shared" si="278"/>
        <v/>
      </c>
      <c r="AW316" s="34" t="str">
        <f t="shared" si="279"/>
        <v/>
      </c>
      <c r="AX316" s="34" t="str">
        <f t="shared" si="280"/>
        <v/>
      </c>
      <c r="AY316" s="34" t="str">
        <f t="shared" si="281"/>
        <v/>
      </c>
      <c r="AZ316" s="34" t="str">
        <f t="shared" si="282"/>
        <v/>
      </c>
      <c r="BA316" s="34" t="str">
        <f t="shared" si="283"/>
        <v/>
      </c>
      <c r="BB316" s="34" t="str">
        <f t="shared" si="284"/>
        <v/>
      </c>
      <c r="BC316" s="34" t="str">
        <f t="shared" si="285"/>
        <v/>
      </c>
      <c r="BD316" s="34" t="str">
        <f t="shared" si="289"/>
        <v/>
      </c>
      <c r="BE316" s="34" t="str">
        <f t="shared" si="290"/>
        <v/>
      </c>
      <c r="BF316" s="34" t="str">
        <f t="shared" si="291"/>
        <v/>
      </c>
      <c r="BG316" s="34" t="str">
        <f t="shared" si="292"/>
        <v/>
      </c>
      <c r="BH316" s="34" t="str">
        <f t="shared" si="293"/>
        <v/>
      </c>
      <c r="BI316" s="34" t="str">
        <f t="shared" si="294"/>
        <v/>
      </c>
      <c r="BJ316" s="34" t="str">
        <f t="shared" si="295"/>
        <v/>
      </c>
      <c r="BK316" s="34" t="str">
        <f t="shared" si="296"/>
        <v/>
      </c>
      <c r="BL316" s="34" t="str">
        <f t="shared" si="297"/>
        <v/>
      </c>
      <c r="BM316" s="34" t="str">
        <f t="shared" si="298"/>
        <v/>
      </c>
      <c r="BN316" s="36" t="e">
        <f t="shared" si="287"/>
        <v>#DIV/0!</v>
      </c>
      <c r="BO316" s="36" t="e">
        <f t="shared" si="288"/>
        <v>#DIV/0!</v>
      </c>
      <c r="BP316" s="37" t="str">
        <f t="shared" si="256"/>
        <v/>
      </c>
      <c r="BQ316" s="37" t="str">
        <f t="shared" si="257"/>
        <v/>
      </c>
      <c r="BR316" s="37" t="str">
        <f t="shared" si="258"/>
        <v/>
      </c>
      <c r="BS316" s="37" t="str">
        <f t="shared" si="259"/>
        <v/>
      </c>
      <c r="BT316" s="37" t="str">
        <f t="shared" si="260"/>
        <v/>
      </c>
      <c r="BU316" s="37" t="str">
        <f t="shared" si="261"/>
        <v/>
      </c>
      <c r="BV316" s="37" t="str">
        <f t="shared" si="262"/>
        <v/>
      </c>
      <c r="BW316" s="37" t="str">
        <f t="shared" si="263"/>
        <v/>
      </c>
      <c r="BX316" s="37" t="str">
        <f t="shared" si="264"/>
        <v/>
      </c>
      <c r="BY316" s="37" t="str">
        <f t="shared" si="265"/>
        <v/>
      </c>
      <c r="BZ316" s="37" t="str">
        <f t="shared" si="266"/>
        <v/>
      </c>
      <c r="CA316" s="37" t="str">
        <f t="shared" si="267"/>
        <v/>
      </c>
      <c r="CB316" s="37" t="str">
        <f t="shared" si="268"/>
        <v/>
      </c>
      <c r="CC316" s="37" t="str">
        <f t="shared" si="269"/>
        <v/>
      </c>
      <c r="CD316" s="37" t="str">
        <f t="shared" si="270"/>
        <v/>
      </c>
      <c r="CE316" s="37" t="str">
        <f t="shared" si="271"/>
        <v/>
      </c>
      <c r="CF316" s="37" t="str">
        <f t="shared" si="272"/>
        <v/>
      </c>
      <c r="CG316" s="37" t="str">
        <f t="shared" si="273"/>
        <v/>
      </c>
      <c r="CH316" s="37" t="str">
        <f t="shared" si="274"/>
        <v/>
      </c>
      <c r="CI316" s="37" t="str">
        <f t="shared" si="275"/>
        <v/>
      </c>
    </row>
    <row r="317" spans="1:87">
      <c r="A317" s="16"/>
      <c r="B317" s="14" t="str">
        <f>'Gene Table'!D316</f>
        <v>NM_002312</v>
      </c>
      <c r="C317" s="14" t="s">
        <v>109</v>
      </c>
      <c r="D317" s="15" t="str">
        <f>IF(SUM('Test Sample Data'!D$3:D$98)&gt;10,IF(AND(ISNUMBER('Test Sample Data'!D316),'Test Sample Data'!D316&lt;$B$1,'Test Sample Data'!D316&gt;0),'Test Sample Data'!D316,$B$1),"")</f>
        <v/>
      </c>
      <c r="E317" s="15" t="str">
        <f>IF(SUM('Test Sample Data'!E$3:E$98)&gt;10,IF(AND(ISNUMBER('Test Sample Data'!E316),'Test Sample Data'!E316&lt;$B$1,'Test Sample Data'!E316&gt;0),'Test Sample Data'!E316,$B$1),"")</f>
        <v/>
      </c>
      <c r="F317" s="15" t="str">
        <f>IF(SUM('Test Sample Data'!F$3:F$98)&gt;10,IF(AND(ISNUMBER('Test Sample Data'!F316),'Test Sample Data'!F316&lt;$B$1,'Test Sample Data'!F316&gt;0),'Test Sample Data'!F316,$B$1),"")</f>
        <v/>
      </c>
      <c r="G317" s="15" t="str">
        <f>IF(SUM('Test Sample Data'!G$3:G$98)&gt;10,IF(AND(ISNUMBER('Test Sample Data'!G316),'Test Sample Data'!G316&lt;$B$1,'Test Sample Data'!G316&gt;0),'Test Sample Data'!G316,$B$1),"")</f>
        <v/>
      </c>
      <c r="H317" s="15" t="str">
        <f>IF(SUM('Test Sample Data'!H$3:H$98)&gt;10,IF(AND(ISNUMBER('Test Sample Data'!H316),'Test Sample Data'!H316&lt;$B$1,'Test Sample Data'!H316&gt;0),'Test Sample Data'!H316,$B$1),"")</f>
        <v/>
      </c>
      <c r="I317" s="15" t="str">
        <f>IF(SUM('Test Sample Data'!I$3:I$98)&gt;10,IF(AND(ISNUMBER('Test Sample Data'!I316),'Test Sample Data'!I316&lt;$B$1,'Test Sample Data'!I316&gt;0),'Test Sample Data'!I316,$B$1),"")</f>
        <v/>
      </c>
      <c r="J317" s="15" t="str">
        <f>IF(SUM('Test Sample Data'!J$3:J$98)&gt;10,IF(AND(ISNUMBER('Test Sample Data'!J316),'Test Sample Data'!J316&lt;$B$1,'Test Sample Data'!J316&gt;0),'Test Sample Data'!J316,$B$1),"")</f>
        <v/>
      </c>
      <c r="K317" s="15" t="str">
        <f>IF(SUM('Test Sample Data'!K$3:K$98)&gt;10,IF(AND(ISNUMBER('Test Sample Data'!K316),'Test Sample Data'!K316&lt;$B$1,'Test Sample Data'!K316&gt;0),'Test Sample Data'!K316,$B$1),"")</f>
        <v/>
      </c>
      <c r="L317" s="15" t="str">
        <f>IF(SUM('Test Sample Data'!L$3:L$98)&gt;10,IF(AND(ISNUMBER('Test Sample Data'!L316),'Test Sample Data'!L316&lt;$B$1,'Test Sample Data'!L316&gt;0),'Test Sample Data'!L316,$B$1),"")</f>
        <v/>
      </c>
      <c r="M317" s="15" t="str">
        <f>IF(SUM('Test Sample Data'!M$3:M$98)&gt;10,IF(AND(ISNUMBER('Test Sample Data'!M316),'Test Sample Data'!M316&lt;$B$1,'Test Sample Data'!M316&gt;0),'Test Sample Data'!M316,$B$1),"")</f>
        <v/>
      </c>
      <c r="N317" s="15" t="str">
        <f>'Gene Table'!D316</f>
        <v>NM_002312</v>
      </c>
      <c r="O317" s="14" t="s">
        <v>109</v>
      </c>
      <c r="P317" s="15" t="str">
        <f>IF(SUM('Control Sample Data'!D$3:D$98)&gt;10,IF(AND(ISNUMBER('Control Sample Data'!D316),'Control Sample Data'!D316&lt;$B$1,'Control Sample Data'!D316&gt;0),'Control Sample Data'!D316,$B$1),"")</f>
        <v/>
      </c>
      <c r="Q317" s="15" t="str">
        <f>IF(SUM('Control Sample Data'!E$3:E$98)&gt;10,IF(AND(ISNUMBER('Control Sample Data'!E316),'Control Sample Data'!E316&lt;$B$1,'Control Sample Data'!E316&gt;0),'Control Sample Data'!E316,$B$1),"")</f>
        <v/>
      </c>
      <c r="R317" s="15" t="str">
        <f>IF(SUM('Control Sample Data'!F$3:F$98)&gt;10,IF(AND(ISNUMBER('Control Sample Data'!F316),'Control Sample Data'!F316&lt;$B$1,'Control Sample Data'!F316&gt;0),'Control Sample Data'!F316,$B$1),"")</f>
        <v/>
      </c>
      <c r="S317" s="15" t="str">
        <f>IF(SUM('Control Sample Data'!G$3:G$98)&gt;10,IF(AND(ISNUMBER('Control Sample Data'!G316),'Control Sample Data'!G316&lt;$B$1,'Control Sample Data'!G316&gt;0),'Control Sample Data'!G316,$B$1),"")</f>
        <v/>
      </c>
      <c r="T317" s="15" t="str">
        <f>IF(SUM('Control Sample Data'!H$3:H$98)&gt;10,IF(AND(ISNUMBER('Control Sample Data'!H316),'Control Sample Data'!H316&lt;$B$1,'Control Sample Data'!H316&gt;0),'Control Sample Data'!H316,$B$1),"")</f>
        <v/>
      </c>
      <c r="U317" s="15" t="str">
        <f>IF(SUM('Control Sample Data'!I$3:I$98)&gt;10,IF(AND(ISNUMBER('Control Sample Data'!I316),'Control Sample Data'!I316&lt;$B$1,'Control Sample Data'!I316&gt;0),'Control Sample Data'!I316,$B$1),"")</f>
        <v/>
      </c>
      <c r="V317" s="15" t="str">
        <f>IF(SUM('Control Sample Data'!J$3:J$98)&gt;10,IF(AND(ISNUMBER('Control Sample Data'!J316),'Control Sample Data'!J316&lt;$B$1,'Control Sample Data'!J316&gt;0),'Control Sample Data'!J316,$B$1),"")</f>
        <v/>
      </c>
      <c r="W317" s="15" t="str">
        <f>IF(SUM('Control Sample Data'!K$3:K$98)&gt;10,IF(AND(ISNUMBER('Control Sample Data'!K316),'Control Sample Data'!K316&lt;$B$1,'Control Sample Data'!K316&gt;0),'Control Sample Data'!K316,$B$1),"")</f>
        <v/>
      </c>
      <c r="X317" s="15" t="str">
        <f>IF(SUM('Control Sample Data'!L$3:L$98)&gt;10,IF(AND(ISNUMBER('Control Sample Data'!L316),'Control Sample Data'!L316&lt;$B$1,'Control Sample Data'!L316&gt;0),'Control Sample Data'!L316,$B$1),"")</f>
        <v/>
      </c>
      <c r="Y317" s="15" t="str">
        <f>IF(SUM('Control Sample Data'!M$3:M$98)&gt;10,IF(AND(ISNUMBER('Control Sample Data'!M316),'Control Sample Data'!M316&lt;$B$1,'Control Sample Data'!M316&gt;0),'Control Sample Data'!M316,$B$1),"")</f>
        <v/>
      </c>
      <c r="AT317" s="34" t="str">
        <f t="shared" si="276"/>
        <v/>
      </c>
      <c r="AU317" s="34" t="str">
        <f t="shared" si="277"/>
        <v/>
      </c>
      <c r="AV317" s="34" t="str">
        <f t="shared" si="278"/>
        <v/>
      </c>
      <c r="AW317" s="34" t="str">
        <f t="shared" si="279"/>
        <v/>
      </c>
      <c r="AX317" s="34" t="str">
        <f t="shared" si="280"/>
        <v/>
      </c>
      <c r="AY317" s="34" t="str">
        <f t="shared" si="281"/>
        <v/>
      </c>
      <c r="AZ317" s="34" t="str">
        <f t="shared" si="282"/>
        <v/>
      </c>
      <c r="BA317" s="34" t="str">
        <f t="shared" si="283"/>
        <v/>
      </c>
      <c r="BB317" s="34" t="str">
        <f t="shared" si="284"/>
        <v/>
      </c>
      <c r="BC317" s="34" t="str">
        <f t="shared" si="285"/>
        <v/>
      </c>
      <c r="BD317" s="34" t="str">
        <f t="shared" si="289"/>
        <v/>
      </c>
      <c r="BE317" s="34" t="str">
        <f t="shared" si="290"/>
        <v/>
      </c>
      <c r="BF317" s="34" t="str">
        <f t="shared" si="291"/>
        <v/>
      </c>
      <c r="BG317" s="34" t="str">
        <f t="shared" si="292"/>
        <v/>
      </c>
      <c r="BH317" s="34" t="str">
        <f t="shared" si="293"/>
        <v/>
      </c>
      <c r="BI317" s="34" t="str">
        <f t="shared" si="294"/>
        <v/>
      </c>
      <c r="BJ317" s="34" t="str">
        <f t="shared" si="295"/>
        <v/>
      </c>
      <c r="BK317" s="34" t="str">
        <f t="shared" si="296"/>
        <v/>
      </c>
      <c r="BL317" s="34" t="str">
        <f t="shared" si="297"/>
        <v/>
      </c>
      <c r="BM317" s="34" t="str">
        <f t="shared" si="298"/>
        <v/>
      </c>
      <c r="BN317" s="36" t="e">
        <f t="shared" si="287"/>
        <v>#DIV/0!</v>
      </c>
      <c r="BO317" s="36" t="e">
        <f t="shared" si="288"/>
        <v>#DIV/0!</v>
      </c>
      <c r="BP317" s="37" t="str">
        <f t="shared" si="256"/>
        <v/>
      </c>
      <c r="BQ317" s="37" t="str">
        <f t="shared" si="257"/>
        <v/>
      </c>
      <c r="BR317" s="37" t="str">
        <f t="shared" si="258"/>
        <v/>
      </c>
      <c r="BS317" s="37" t="str">
        <f t="shared" si="259"/>
        <v/>
      </c>
      <c r="BT317" s="37" t="str">
        <f t="shared" si="260"/>
        <v/>
      </c>
      <c r="BU317" s="37" t="str">
        <f t="shared" si="261"/>
        <v/>
      </c>
      <c r="BV317" s="37" t="str">
        <f t="shared" si="262"/>
        <v/>
      </c>
      <c r="BW317" s="37" t="str">
        <f t="shared" si="263"/>
        <v/>
      </c>
      <c r="BX317" s="37" t="str">
        <f t="shared" si="264"/>
        <v/>
      </c>
      <c r="BY317" s="37" t="str">
        <f t="shared" si="265"/>
        <v/>
      </c>
      <c r="BZ317" s="37" t="str">
        <f t="shared" si="266"/>
        <v/>
      </c>
      <c r="CA317" s="37" t="str">
        <f t="shared" si="267"/>
        <v/>
      </c>
      <c r="CB317" s="37" t="str">
        <f t="shared" si="268"/>
        <v/>
      </c>
      <c r="CC317" s="37" t="str">
        <f t="shared" si="269"/>
        <v/>
      </c>
      <c r="CD317" s="37" t="str">
        <f t="shared" si="270"/>
        <v/>
      </c>
      <c r="CE317" s="37" t="str">
        <f t="shared" si="271"/>
        <v/>
      </c>
      <c r="CF317" s="37" t="str">
        <f t="shared" si="272"/>
        <v/>
      </c>
      <c r="CG317" s="37" t="str">
        <f t="shared" si="273"/>
        <v/>
      </c>
      <c r="CH317" s="37" t="str">
        <f t="shared" si="274"/>
        <v/>
      </c>
      <c r="CI317" s="37" t="str">
        <f t="shared" si="275"/>
        <v/>
      </c>
    </row>
    <row r="318" spans="1:87">
      <c r="A318" s="16"/>
      <c r="B318" s="14" t="str">
        <f>'Gene Table'!D317</f>
        <v>NM_001175</v>
      </c>
      <c r="C318" s="14" t="s">
        <v>113</v>
      </c>
      <c r="D318" s="15" t="str">
        <f>IF(SUM('Test Sample Data'!D$3:D$98)&gt;10,IF(AND(ISNUMBER('Test Sample Data'!D317),'Test Sample Data'!D317&lt;$B$1,'Test Sample Data'!D317&gt;0),'Test Sample Data'!D317,$B$1),"")</f>
        <v/>
      </c>
      <c r="E318" s="15" t="str">
        <f>IF(SUM('Test Sample Data'!E$3:E$98)&gt;10,IF(AND(ISNUMBER('Test Sample Data'!E317),'Test Sample Data'!E317&lt;$B$1,'Test Sample Data'!E317&gt;0),'Test Sample Data'!E317,$B$1),"")</f>
        <v/>
      </c>
      <c r="F318" s="15" t="str">
        <f>IF(SUM('Test Sample Data'!F$3:F$98)&gt;10,IF(AND(ISNUMBER('Test Sample Data'!F317),'Test Sample Data'!F317&lt;$B$1,'Test Sample Data'!F317&gt;0),'Test Sample Data'!F317,$B$1),"")</f>
        <v/>
      </c>
      <c r="G318" s="15" t="str">
        <f>IF(SUM('Test Sample Data'!G$3:G$98)&gt;10,IF(AND(ISNUMBER('Test Sample Data'!G317),'Test Sample Data'!G317&lt;$B$1,'Test Sample Data'!G317&gt;0),'Test Sample Data'!G317,$B$1),"")</f>
        <v/>
      </c>
      <c r="H318" s="15" t="str">
        <f>IF(SUM('Test Sample Data'!H$3:H$98)&gt;10,IF(AND(ISNUMBER('Test Sample Data'!H317),'Test Sample Data'!H317&lt;$B$1,'Test Sample Data'!H317&gt;0),'Test Sample Data'!H317,$B$1),"")</f>
        <v/>
      </c>
      <c r="I318" s="15" t="str">
        <f>IF(SUM('Test Sample Data'!I$3:I$98)&gt;10,IF(AND(ISNUMBER('Test Sample Data'!I317),'Test Sample Data'!I317&lt;$B$1,'Test Sample Data'!I317&gt;0),'Test Sample Data'!I317,$B$1),"")</f>
        <v/>
      </c>
      <c r="J318" s="15" t="str">
        <f>IF(SUM('Test Sample Data'!J$3:J$98)&gt;10,IF(AND(ISNUMBER('Test Sample Data'!J317),'Test Sample Data'!J317&lt;$B$1,'Test Sample Data'!J317&gt;0),'Test Sample Data'!J317,$B$1),"")</f>
        <v/>
      </c>
      <c r="K318" s="15" t="str">
        <f>IF(SUM('Test Sample Data'!K$3:K$98)&gt;10,IF(AND(ISNUMBER('Test Sample Data'!K317),'Test Sample Data'!K317&lt;$B$1,'Test Sample Data'!K317&gt;0),'Test Sample Data'!K317,$B$1),"")</f>
        <v/>
      </c>
      <c r="L318" s="15" t="str">
        <f>IF(SUM('Test Sample Data'!L$3:L$98)&gt;10,IF(AND(ISNUMBER('Test Sample Data'!L317),'Test Sample Data'!L317&lt;$B$1,'Test Sample Data'!L317&gt;0),'Test Sample Data'!L317,$B$1),"")</f>
        <v/>
      </c>
      <c r="M318" s="15" t="str">
        <f>IF(SUM('Test Sample Data'!M$3:M$98)&gt;10,IF(AND(ISNUMBER('Test Sample Data'!M317),'Test Sample Data'!M317&lt;$B$1,'Test Sample Data'!M317&gt;0),'Test Sample Data'!M317,$B$1),"")</f>
        <v/>
      </c>
      <c r="N318" s="15" t="str">
        <f>'Gene Table'!D317</f>
        <v>NM_001175</v>
      </c>
      <c r="O318" s="14" t="s">
        <v>113</v>
      </c>
      <c r="P318" s="15" t="str">
        <f>IF(SUM('Control Sample Data'!D$3:D$98)&gt;10,IF(AND(ISNUMBER('Control Sample Data'!D317),'Control Sample Data'!D317&lt;$B$1,'Control Sample Data'!D317&gt;0),'Control Sample Data'!D317,$B$1),"")</f>
        <v/>
      </c>
      <c r="Q318" s="15" t="str">
        <f>IF(SUM('Control Sample Data'!E$3:E$98)&gt;10,IF(AND(ISNUMBER('Control Sample Data'!E317),'Control Sample Data'!E317&lt;$B$1,'Control Sample Data'!E317&gt;0),'Control Sample Data'!E317,$B$1),"")</f>
        <v/>
      </c>
      <c r="R318" s="15" t="str">
        <f>IF(SUM('Control Sample Data'!F$3:F$98)&gt;10,IF(AND(ISNUMBER('Control Sample Data'!F317),'Control Sample Data'!F317&lt;$B$1,'Control Sample Data'!F317&gt;0),'Control Sample Data'!F317,$B$1),"")</f>
        <v/>
      </c>
      <c r="S318" s="15" t="str">
        <f>IF(SUM('Control Sample Data'!G$3:G$98)&gt;10,IF(AND(ISNUMBER('Control Sample Data'!G317),'Control Sample Data'!G317&lt;$B$1,'Control Sample Data'!G317&gt;0),'Control Sample Data'!G317,$B$1),"")</f>
        <v/>
      </c>
      <c r="T318" s="15" t="str">
        <f>IF(SUM('Control Sample Data'!H$3:H$98)&gt;10,IF(AND(ISNUMBER('Control Sample Data'!H317),'Control Sample Data'!H317&lt;$B$1,'Control Sample Data'!H317&gt;0),'Control Sample Data'!H317,$B$1),"")</f>
        <v/>
      </c>
      <c r="U318" s="15" t="str">
        <f>IF(SUM('Control Sample Data'!I$3:I$98)&gt;10,IF(AND(ISNUMBER('Control Sample Data'!I317),'Control Sample Data'!I317&lt;$B$1,'Control Sample Data'!I317&gt;0),'Control Sample Data'!I317,$B$1),"")</f>
        <v/>
      </c>
      <c r="V318" s="15" t="str">
        <f>IF(SUM('Control Sample Data'!J$3:J$98)&gt;10,IF(AND(ISNUMBER('Control Sample Data'!J317),'Control Sample Data'!J317&lt;$B$1,'Control Sample Data'!J317&gt;0),'Control Sample Data'!J317,$B$1),"")</f>
        <v/>
      </c>
      <c r="W318" s="15" t="str">
        <f>IF(SUM('Control Sample Data'!K$3:K$98)&gt;10,IF(AND(ISNUMBER('Control Sample Data'!K317),'Control Sample Data'!K317&lt;$B$1,'Control Sample Data'!K317&gt;0),'Control Sample Data'!K317,$B$1),"")</f>
        <v/>
      </c>
      <c r="X318" s="15" t="str">
        <f>IF(SUM('Control Sample Data'!L$3:L$98)&gt;10,IF(AND(ISNUMBER('Control Sample Data'!L317),'Control Sample Data'!L317&lt;$B$1,'Control Sample Data'!L317&gt;0),'Control Sample Data'!L317,$B$1),"")</f>
        <v/>
      </c>
      <c r="Y318" s="15" t="str">
        <f>IF(SUM('Control Sample Data'!M$3:M$98)&gt;10,IF(AND(ISNUMBER('Control Sample Data'!M317),'Control Sample Data'!M317&lt;$B$1,'Control Sample Data'!M317&gt;0),'Control Sample Data'!M317,$B$1),"")</f>
        <v/>
      </c>
      <c r="AT318" s="34" t="str">
        <f t="shared" si="276"/>
        <v/>
      </c>
      <c r="AU318" s="34" t="str">
        <f t="shared" si="277"/>
        <v/>
      </c>
      <c r="AV318" s="34" t="str">
        <f t="shared" si="278"/>
        <v/>
      </c>
      <c r="AW318" s="34" t="str">
        <f t="shared" si="279"/>
        <v/>
      </c>
      <c r="AX318" s="34" t="str">
        <f t="shared" si="280"/>
        <v/>
      </c>
      <c r="AY318" s="34" t="str">
        <f t="shared" si="281"/>
        <v/>
      </c>
      <c r="AZ318" s="34" t="str">
        <f t="shared" si="282"/>
        <v/>
      </c>
      <c r="BA318" s="34" t="str">
        <f t="shared" si="283"/>
        <v/>
      </c>
      <c r="BB318" s="34" t="str">
        <f t="shared" si="284"/>
        <v/>
      </c>
      <c r="BC318" s="34" t="str">
        <f t="shared" si="285"/>
        <v/>
      </c>
      <c r="BD318" s="34" t="str">
        <f t="shared" si="289"/>
        <v/>
      </c>
      <c r="BE318" s="34" t="str">
        <f t="shared" si="290"/>
        <v/>
      </c>
      <c r="BF318" s="34" t="str">
        <f t="shared" si="291"/>
        <v/>
      </c>
      <c r="BG318" s="34" t="str">
        <f t="shared" si="292"/>
        <v/>
      </c>
      <c r="BH318" s="34" t="str">
        <f t="shared" si="293"/>
        <v/>
      </c>
      <c r="BI318" s="34" t="str">
        <f t="shared" si="294"/>
        <v/>
      </c>
      <c r="BJ318" s="34" t="str">
        <f t="shared" si="295"/>
        <v/>
      </c>
      <c r="BK318" s="34" t="str">
        <f t="shared" si="296"/>
        <v/>
      </c>
      <c r="BL318" s="34" t="str">
        <f t="shared" si="297"/>
        <v/>
      </c>
      <c r="BM318" s="34" t="str">
        <f t="shared" si="298"/>
        <v/>
      </c>
      <c r="BN318" s="36" t="e">
        <f t="shared" si="287"/>
        <v>#DIV/0!</v>
      </c>
      <c r="BO318" s="36" t="e">
        <f t="shared" si="288"/>
        <v>#DIV/0!</v>
      </c>
      <c r="BP318" s="37" t="str">
        <f t="shared" si="256"/>
        <v/>
      </c>
      <c r="BQ318" s="37" t="str">
        <f t="shared" si="257"/>
        <v/>
      </c>
      <c r="BR318" s="37" t="str">
        <f t="shared" si="258"/>
        <v/>
      </c>
      <c r="BS318" s="37" t="str">
        <f t="shared" si="259"/>
        <v/>
      </c>
      <c r="BT318" s="37" t="str">
        <f t="shared" si="260"/>
        <v/>
      </c>
      <c r="BU318" s="37" t="str">
        <f t="shared" si="261"/>
        <v/>
      </c>
      <c r="BV318" s="37" t="str">
        <f t="shared" si="262"/>
        <v/>
      </c>
      <c r="BW318" s="37" t="str">
        <f t="shared" si="263"/>
        <v/>
      </c>
      <c r="BX318" s="37" t="str">
        <f t="shared" si="264"/>
        <v/>
      </c>
      <c r="BY318" s="37" t="str">
        <f t="shared" si="265"/>
        <v/>
      </c>
      <c r="BZ318" s="37" t="str">
        <f t="shared" si="266"/>
        <v/>
      </c>
      <c r="CA318" s="37" t="str">
        <f t="shared" si="267"/>
        <v/>
      </c>
      <c r="CB318" s="37" t="str">
        <f t="shared" si="268"/>
        <v/>
      </c>
      <c r="CC318" s="37" t="str">
        <f t="shared" si="269"/>
        <v/>
      </c>
      <c r="CD318" s="37" t="str">
        <f t="shared" si="270"/>
        <v/>
      </c>
      <c r="CE318" s="37" t="str">
        <f t="shared" si="271"/>
        <v/>
      </c>
      <c r="CF318" s="37" t="str">
        <f t="shared" si="272"/>
        <v/>
      </c>
      <c r="CG318" s="37" t="str">
        <f t="shared" si="273"/>
        <v/>
      </c>
      <c r="CH318" s="37" t="str">
        <f t="shared" si="274"/>
        <v/>
      </c>
      <c r="CI318" s="37" t="str">
        <f t="shared" si="275"/>
        <v/>
      </c>
    </row>
    <row r="319" spans="1:87">
      <c r="A319" s="16"/>
      <c r="B319" s="14" t="str">
        <f>'Gene Table'!D318</f>
        <v>NM_002303</v>
      </c>
      <c r="C319" s="14" t="s">
        <v>117</v>
      </c>
      <c r="D319" s="15" t="str">
        <f>IF(SUM('Test Sample Data'!D$3:D$98)&gt;10,IF(AND(ISNUMBER('Test Sample Data'!D318),'Test Sample Data'!D318&lt;$B$1,'Test Sample Data'!D318&gt;0),'Test Sample Data'!D318,$B$1),"")</f>
        <v/>
      </c>
      <c r="E319" s="15" t="str">
        <f>IF(SUM('Test Sample Data'!E$3:E$98)&gt;10,IF(AND(ISNUMBER('Test Sample Data'!E318),'Test Sample Data'!E318&lt;$B$1,'Test Sample Data'!E318&gt;0),'Test Sample Data'!E318,$B$1),"")</f>
        <v/>
      </c>
      <c r="F319" s="15" t="str">
        <f>IF(SUM('Test Sample Data'!F$3:F$98)&gt;10,IF(AND(ISNUMBER('Test Sample Data'!F318),'Test Sample Data'!F318&lt;$B$1,'Test Sample Data'!F318&gt;0),'Test Sample Data'!F318,$B$1),"")</f>
        <v/>
      </c>
      <c r="G319" s="15" t="str">
        <f>IF(SUM('Test Sample Data'!G$3:G$98)&gt;10,IF(AND(ISNUMBER('Test Sample Data'!G318),'Test Sample Data'!G318&lt;$B$1,'Test Sample Data'!G318&gt;0),'Test Sample Data'!G318,$B$1),"")</f>
        <v/>
      </c>
      <c r="H319" s="15" t="str">
        <f>IF(SUM('Test Sample Data'!H$3:H$98)&gt;10,IF(AND(ISNUMBER('Test Sample Data'!H318),'Test Sample Data'!H318&lt;$B$1,'Test Sample Data'!H318&gt;0),'Test Sample Data'!H318,$B$1),"")</f>
        <v/>
      </c>
      <c r="I319" s="15" t="str">
        <f>IF(SUM('Test Sample Data'!I$3:I$98)&gt;10,IF(AND(ISNUMBER('Test Sample Data'!I318),'Test Sample Data'!I318&lt;$B$1,'Test Sample Data'!I318&gt;0),'Test Sample Data'!I318,$B$1),"")</f>
        <v/>
      </c>
      <c r="J319" s="15" t="str">
        <f>IF(SUM('Test Sample Data'!J$3:J$98)&gt;10,IF(AND(ISNUMBER('Test Sample Data'!J318),'Test Sample Data'!J318&lt;$B$1,'Test Sample Data'!J318&gt;0),'Test Sample Data'!J318,$B$1),"")</f>
        <v/>
      </c>
      <c r="K319" s="15" t="str">
        <f>IF(SUM('Test Sample Data'!K$3:K$98)&gt;10,IF(AND(ISNUMBER('Test Sample Data'!K318),'Test Sample Data'!K318&lt;$B$1,'Test Sample Data'!K318&gt;0),'Test Sample Data'!K318,$B$1),"")</f>
        <v/>
      </c>
      <c r="L319" s="15" t="str">
        <f>IF(SUM('Test Sample Data'!L$3:L$98)&gt;10,IF(AND(ISNUMBER('Test Sample Data'!L318),'Test Sample Data'!L318&lt;$B$1,'Test Sample Data'!L318&gt;0),'Test Sample Data'!L318,$B$1),"")</f>
        <v/>
      </c>
      <c r="M319" s="15" t="str">
        <f>IF(SUM('Test Sample Data'!M$3:M$98)&gt;10,IF(AND(ISNUMBER('Test Sample Data'!M318),'Test Sample Data'!M318&lt;$B$1,'Test Sample Data'!M318&gt;0),'Test Sample Data'!M318,$B$1),"")</f>
        <v/>
      </c>
      <c r="N319" s="15" t="str">
        <f>'Gene Table'!D318</f>
        <v>NM_002303</v>
      </c>
      <c r="O319" s="14" t="s">
        <v>117</v>
      </c>
      <c r="P319" s="15" t="str">
        <f>IF(SUM('Control Sample Data'!D$3:D$98)&gt;10,IF(AND(ISNUMBER('Control Sample Data'!D318),'Control Sample Data'!D318&lt;$B$1,'Control Sample Data'!D318&gt;0),'Control Sample Data'!D318,$B$1),"")</f>
        <v/>
      </c>
      <c r="Q319" s="15" t="str">
        <f>IF(SUM('Control Sample Data'!E$3:E$98)&gt;10,IF(AND(ISNUMBER('Control Sample Data'!E318),'Control Sample Data'!E318&lt;$B$1,'Control Sample Data'!E318&gt;0),'Control Sample Data'!E318,$B$1),"")</f>
        <v/>
      </c>
      <c r="R319" s="15" t="str">
        <f>IF(SUM('Control Sample Data'!F$3:F$98)&gt;10,IF(AND(ISNUMBER('Control Sample Data'!F318),'Control Sample Data'!F318&lt;$B$1,'Control Sample Data'!F318&gt;0),'Control Sample Data'!F318,$B$1),"")</f>
        <v/>
      </c>
      <c r="S319" s="15" t="str">
        <f>IF(SUM('Control Sample Data'!G$3:G$98)&gt;10,IF(AND(ISNUMBER('Control Sample Data'!G318),'Control Sample Data'!G318&lt;$B$1,'Control Sample Data'!G318&gt;0),'Control Sample Data'!G318,$B$1),"")</f>
        <v/>
      </c>
      <c r="T319" s="15" t="str">
        <f>IF(SUM('Control Sample Data'!H$3:H$98)&gt;10,IF(AND(ISNUMBER('Control Sample Data'!H318),'Control Sample Data'!H318&lt;$B$1,'Control Sample Data'!H318&gt;0),'Control Sample Data'!H318,$B$1),"")</f>
        <v/>
      </c>
      <c r="U319" s="15" t="str">
        <f>IF(SUM('Control Sample Data'!I$3:I$98)&gt;10,IF(AND(ISNUMBER('Control Sample Data'!I318),'Control Sample Data'!I318&lt;$B$1,'Control Sample Data'!I318&gt;0),'Control Sample Data'!I318,$B$1),"")</f>
        <v/>
      </c>
      <c r="V319" s="15" t="str">
        <f>IF(SUM('Control Sample Data'!J$3:J$98)&gt;10,IF(AND(ISNUMBER('Control Sample Data'!J318),'Control Sample Data'!J318&lt;$B$1,'Control Sample Data'!J318&gt;0),'Control Sample Data'!J318,$B$1),"")</f>
        <v/>
      </c>
      <c r="W319" s="15" t="str">
        <f>IF(SUM('Control Sample Data'!K$3:K$98)&gt;10,IF(AND(ISNUMBER('Control Sample Data'!K318),'Control Sample Data'!K318&lt;$B$1,'Control Sample Data'!K318&gt;0),'Control Sample Data'!K318,$B$1),"")</f>
        <v/>
      </c>
      <c r="X319" s="15" t="str">
        <f>IF(SUM('Control Sample Data'!L$3:L$98)&gt;10,IF(AND(ISNUMBER('Control Sample Data'!L318),'Control Sample Data'!L318&lt;$B$1,'Control Sample Data'!L318&gt;0),'Control Sample Data'!L318,$B$1),"")</f>
        <v/>
      </c>
      <c r="Y319" s="15" t="str">
        <f>IF(SUM('Control Sample Data'!M$3:M$98)&gt;10,IF(AND(ISNUMBER('Control Sample Data'!M318),'Control Sample Data'!M318&lt;$B$1,'Control Sample Data'!M318&gt;0),'Control Sample Data'!M318,$B$1),"")</f>
        <v/>
      </c>
      <c r="AT319" s="34" t="str">
        <f t="shared" si="276"/>
        <v/>
      </c>
      <c r="AU319" s="34" t="str">
        <f t="shared" si="277"/>
        <v/>
      </c>
      <c r="AV319" s="34" t="str">
        <f t="shared" si="278"/>
        <v/>
      </c>
      <c r="AW319" s="34" t="str">
        <f t="shared" si="279"/>
        <v/>
      </c>
      <c r="AX319" s="34" t="str">
        <f t="shared" si="280"/>
        <v/>
      </c>
      <c r="AY319" s="34" t="str">
        <f t="shared" si="281"/>
        <v/>
      </c>
      <c r="AZ319" s="34" t="str">
        <f t="shared" si="282"/>
        <v/>
      </c>
      <c r="BA319" s="34" t="str">
        <f t="shared" si="283"/>
        <v/>
      </c>
      <c r="BB319" s="34" t="str">
        <f t="shared" si="284"/>
        <v/>
      </c>
      <c r="BC319" s="34" t="str">
        <f t="shared" si="285"/>
        <v/>
      </c>
      <c r="BD319" s="34" t="str">
        <f t="shared" si="289"/>
        <v/>
      </c>
      <c r="BE319" s="34" t="str">
        <f t="shared" si="290"/>
        <v/>
      </c>
      <c r="BF319" s="34" t="str">
        <f t="shared" si="291"/>
        <v/>
      </c>
      <c r="BG319" s="34" t="str">
        <f t="shared" si="292"/>
        <v/>
      </c>
      <c r="BH319" s="34" t="str">
        <f t="shared" si="293"/>
        <v/>
      </c>
      <c r="BI319" s="34" t="str">
        <f t="shared" si="294"/>
        <v/>
      </c>
      <c r="BJ319" s="34" t="str">
        <f t="shared" si="295"/>
        <v/>
      </c>
      <c r="BK319" s="34" t="str">
        <f t="shared" si="296"/>
        <v/>
      </c>
      <c r="BL319" s="34" t="str">
        <f t="shared" si="297"/>
        <v/>
      </c>
      <c r="BM319" s="34" t="str">
        <f t="shared" si="298"/>
        <v/>
      </c>
      <c r="BN319" s="36" t="e">
        <f t="shared" si="287"/>
        <v>#DIV/0!</v>
      </c>
      <c r="BO319" s="36" t="e">
        <f t="shared" si="288"/>
        <v>#DIV/0!</v>
      </c>
      <c r="BP319" s="37" t="str">
        <f t="shared" si="256"/>
        <v/>
      </c>
      <c r="BQ319" s="37" t="str">
        <f t="shared" si="257"/>
        <v/>
      </c>
      <c r="BR319" s="37" t="str">
        <f t="shared" si="258"/>
        <v/>
      </c>
      <c r="BS319" s="37" t="str">
        <f t="shared" si="259"/>
        <v/>
      </c>
      <c r="BT319" s="37" t="str">
        <f t="shared" si="260"/>
        <v/>
      </c>
      <c r="BU319" s="37" t="str">
        <f t="shared" si="261"/>
        <v/>
      </c>
      <c r="BV319" s="37" t="str">
        <f t="shared" si="262"/>
        <v/>
      </c>
      <c r="BW319" s="37" t="str">
        <f t="shared" si="263"/>
        <v/>
      </c>
      <c r="BX319" s="37" t="str">
        <f t="shared" si="264"/>
        <v/>
      </c>
      <c r="BY319" s="37" t="str">
        <f t="shared" si="265"/>
        <v/>
      </c>
      <c r="BZ319" s="37" t="str">
        <f t="shared" si="266"/>
        <v/>
      </c>
      <c r="CA319" s="37" t="str">
        <f t="shared" si="267"/>
        <v/>
      </c>
      <c r="CB319" s="37" t="str">
        <f t="shared" si="268"/>
        <v/>
      </c>
      <c r="CC319" s="37" t="str">
        <f t="shared" si="269"/>
        <v/>
      </c>
      <c r="CD319" s="37" t="str">
        <f t="shared" si="270"/>
        <v/>
      </c>
      <c r="CE319" s="37" t="str">
        <f t="shared" si="271"/>
        <v/>
      </c>
      <c r="CF319" s="37" t="str">
        <f t="shared" si="272"/>
        <v/>
      </c>
      <c r="CG319" s="37" t="str">
        <f t="shared" si="273"/>
        <v/>
      </c>
      <c r="CH319" s="37" t="str">
        <f t="shared" si="274"/>
        <v/>
      </c>
      <c r="CI319" s="37" t="str">
        <f t="shared" si="275"/>
        <v/>
      </c>
    </row>
    <row r="320" spans="1:87">
      <c r="A320" s="16"/>
      <c r="B320" s="14" t="str">
        <f>'Gene Table'!D319</f>
        <v>NM_000230</v>
      </c>
      <c r="C320" s="14" t="s">
        <v>121</v>
      </c>
      <c r="D320" s="15" t="str">
        <f>IF(SUM('Test Sample Data'!D$3:D$98)&gt;10,IF(AND(ISNUMBER('Test Sample Data'!D319),'Test Sample Data'!D319&lt;$B$1,'Test Sample Data'!D319&gt;0),'Test Sample Data'!D319,$B$1),"")</f>
        <v/>
      </c>
      <c r="E320" s="15" t="str">
        <f>IF(SUM('Test Sample Data'!E$3:E$98)&gt;10,IF(AND(ISNUMBER('Test Sample Data'!E319),'Test Sample Data'!E319&lt;$B$1,'Test Sample Data'!E319&gt;0),'Test Sample Data'!E319,$B$1),"")</f>
        <v/>
      </c>
      <c r="F320" s="15" t="str">
        <f>IF(SUM('Test Sample Data'!F$3:F$98)&gt;10,IF(AND(ISNUMBER('Test Sample Data'!F319),'Test Sample Data'!F319&lt;$B$1,'Test Sample Data'!F319&gt;0),'Test Sample Data'!F319,$B$1),"")</f>
        <v/>
      </c>
      <c r="G320" s="15" t="str">
        <f>IF(SUM('Test Sample Data'!G$3:G$98)&gt;10,IF(AND(ISNUMBER('Test Sample Data'!G319),'Test Sample Data'!G319&lt;$B$1,'Test Sample Data'!G319&gt;0),'Test Sample Data'!G319,$B$1),"")</f>
        <v/>
      </c>
      <c r="H320" s="15" t="str">
        <f>IF(SUM('Test Sample Data'!H$3:H$98)&gt;10,IF(AND(ISNUMBER('Test Sample Data'!H319),'Test Sample Data'!H319&lt;$B$1,'Test Sample Data'!H319&gt;0),'Test Sample Data'!H319,$B$1),"")</f>
        <v/>
      </c>
      <c r="I320" s="15" t="str">
        <f>IF(SUM('Test Sample Data'!I$3:I$98)&gt;10,IF(AND(ISNUMBER('Test Sample Data'!I319),'Test Sample Data'!I319&lt;$B$1,'Test Sample Data'!I319&gt;0),'Test Sample Data'!I319,$B$1),"")</f>
        <v/>
      </c>
      <c r="J320" s="15" t="str">
        <f>IF(SUM('Test Sample Data'!J$3:J$98)&gt;10,IF(AND(ISNUMBER('Test Sample Data'!J319),'Test Sample Data'!J319&lt;$B$1,'Test Sample Data'!J319&gt;0),'Test Sample Data'!J319,$B$1),"")</f>
        <v/>
      </c>
      <c r="K320" s="15" t="str">
        <f>IF(SUM('Test Sample Data'!K$3:K$98)&gt;10,IF(AND(ISNUMBER('Test Sample Data'!K319),'Test Sample Data'!K319&lt;$B$1,'Test Sample Data'!K319&gt;0),'Test Sample Data'!K319,$B$1),"")</f>
        <v/>
      </c>
      <c r="L320" s="15" t="str">
        <f>IF(SUM('Test Sample Data'!L$3:L$98)&gt;10,IF(AND(ISNUMBER('Test Sample Data'!L319),'Test Sample Data'!L319&lt;$B$1,'Test Sample Data'!L319&gt;0),'Test Sample Data'!L319,$B$1),"")</f>
        <v/>
      </c>
      <c r="M320" s="15" t="str">
        <f>IF(SUM('Test Sample Data'!M$3:M$98)&gt;10,IF(AND(ISNUMBER('Test Sample Data'!M319),'Test Sample Data'!M319&lt;$B$1,'Test Sample Data'!M319&gt;0),'Test Sample Data'!M319,$B$1),"")</f>
        <v/>
      </c>
      <c r="N320" s="15" t="str">
        <f>'Gene Table'!D319</f>
        <v>NM_000230</v>
      </c>
      <c r="O320" s="14" t="s">
        <v>121</v>
      </c>
      <c r="P320" s="15" t="str">
        <f>IF(SUM('Control Sample Data'!D$3:D$98)&gt;10,IF(AND(ISNUMBER('Control Sample Data'!D319),'Control Sample Data'!D319&lt;$B$1,'Control Sample Data'!D319&gt;0),'Control Sample Data'!D319,$B$1),"")</f>
        <v/>
      </c>
      <c r="Q320" s="15" t="str">
        <f>IF(SUM('Control Sample Data'!E$3:E$98)&gt;10,IF(AND(ISNUMBER('Control Sample Data'!E319),'Control Sample Data'!E319&lt;$B$1,'Control Sample Data'!E319&gt;0),'Control Sample Data'!E319,$B$1),"")</f>
        <v/>
      </c>
      <c r="R320" s="15" t="str">
        <f>IF(SUM('Control Sample Data'!F$3:F$98)&gt;10,IF(AND(ISNUMBER('Control Sample Data'!F319),'Control Sample Data'!F319&lt;$B$1,'Control Sample Data'!F319&gt;0),'Control Sample Data'!F319,$B$1),"")</f>
        <v/>
      </c>
      <c r="S320" s="15" t="str">
        <f>IF(SUM('Control Sample Data'!G$3:G$98)&gt;10,IF(AND(ISNUMBER('Control Sample Data'!G319),'Control Sample Data'!G319&lt;$B$1,'Control Sample Data'!G319&gt;0),'Control Sample Data'!G319,$B$1),"")</f>
        <v/>
      </c>
      <c r="T320" s="15" t="str">
        <f>IF(SUM('Control Sample Data'!H$3:H$98)&gt;10,IF(AND(ISNUMBER('Control Sample Data'!H319),'Control Sample Data'!H319&lt;$B$1,'Control Sample Data'!H319&gt;0),'Control Sample Data'!H319,$B$1),"")</f>
        <v/>
      </c>
      <c r="U320" s="15" t="str">
        <f>IF(SUM('Control Sample Data'!I$3:I$98)&gt;10,IF(AND(ISNUMBER('Control Sample Data'!I319),'Control Sample Data'!I319&lt;$B$1,'Control Sample Data'!I319&gt;0),'Control Sample Data'!I319,$B$1),"")</f>
        <v/>
      </c>
      <c r="V320" s="15" t="str">
        <f>IF(SUM('Control Sample Data'!J$3:J$98)&gt;10,IF(AND(ISNUMBER('Control Sample Data'!J319),'Control Sample Data'!J319&lt;$B$1,'Control Sample Data'!J319&gt;0),'Control Sample Data'!J319,$B$1),"")</f>
        <v/>
      </c>
      <c r="W320" s="15" t="str">
        <f>IF(SUM('Control Sample Data'!K$3:K$98)&gt;10,IF(AND(ISNUMBER('Control Sample Data'!K319),'Control Sample Data'!K319&lt;$B$1,'Control Sample Data'!K319&gt;0),'Control Sample Data'!K319,$B$1),"")</f>
        <v/>
      </c>
      <c r="X320" s="15" t="str">
        <f>IF(SUM('Control Sample Data'!L$3:L$98)&gt;10,IF(AND(ISNUMBER('Control Sample Data'!L319),'Control Sample Data'!L319&lt;$B$1,'Control Sample Data'!L319&gt;0),'Control Sample Data'!L319,$B$1),"")</f>
        <v/>
      </c>
      <c r="Y320" s="15" t="str">
        <f>IF(SUM('Control Sample Data'!M$3:M$98)&gt;10,IF(AND(ISNUMBER('Control Sample Data'!M319),'Control Sample Data'!M319&lt;$B$1,'Control Sample Data'!M319&gt;0),'Control Sample Data'!M319,$B$1),"")</f>
        <v/>
      </c>
      <c r="AT320" s="34" t="str">
        <f t="shared" si="276"/>
        <v/>
      </c>
      <c r="AU320" s="34" t="str">
        <f t="shared" si="277"/>
        <v/>
      </c>
      <c r="AV320" s="34" t="str">
        <f t="shared" si="278"/>
        <v/>
      </c>
      <c r="AW320" s="34" t="str">
        <f t="shared" si="279"/>
        <v/>
      </c>
      <c r="AX320" s="34" t="str">
        <f t="shared" si="280"/>
        <v/>
      </c>
      <c r="AY320" s="34" t="str">
        <f t="shared" si="281"/>
        <v/>
      </c>
      <c r="AZ320" s="34" t="str">
        <f t="shared" si="282"/>
        <v/>
      </c>
      <c r="BA320" s="34" t="str">
        <f t="shared" si="283"/>
        <v/>
      </c>
      <c r="BB320" s="34" t="str">
        <f t="shared" si="284"/>
        <v/>
      </c>
      <c r="BC320" s="34" t="str">
        <f t="shared" si="285"/>
        <v/>
      </c>
      <c r="BD320" s="34" t="str">
        <f t="shared" si="289"/>
        <v/>
      </c>
      <c r="BE320" s="34" t="str">
        <f t="shared" si="290"/>
        <v/>
      </c>
      <c r="BF320" s="34" t="str">
        <f t="shared" si="291"/>
        <v/>
      </c>
      <c r="BG320" s="34" t="str">
        <f t="shared" si="292"/>
        <v/>
      </c>
      <c r="BH320" s="34" t="str">
        <f t="shared" si="293"/>
        <v/>
      </c>
      <c r="BI320" s="34" t="str">
        <f t="shared" si="294"/>
        <v/>
      </c>
      <c r="BJ320" s="34" t="str">
        <f t="shared" si="295"/>
        <v/>
      </c>
      <c r="BK320" s="34" t="str">
        <f t="shared" si="296"/>
        <v/>
      </c>
      <c r="BL320" s="34" t="str">
        <f t="shared" si="297"/>
        <v/>
      </c>
      <c r="BM320" s="34" t="str">
        <f t="shared" si="298"/>
        <v/>
      </c>
      <c r="BN320" s="36" t="e">
        <f t="shared" si="287"/>
        <v>#DIV/0!</v>
      </c>
      <c r="BO320" s="36" t="e">
        <f t="shared" si="288"/>
        <v>#DIV/0!</v>
      </c>
      <c r="BP320" s="37" t="str">
        <f t="shared" si="256"/>
        <v/>
      </c>
      <c r="BQ320" s="37" t="str">
        <f t="shared" si="257"/>
        <v/>
      </c>
      <c r="BR320" s="37" t="str">
        <f t="shared" si="258"/>
        <v/>
      </c>
      <c r="BS320" s="37" t="str">
        <f t="shared" si="259"/>
        <v/>
      </c>
      <c r="BT320" s="37" t="str">
        <f t="shared" si="260"/>
        <v/>
      </c>
      <c r="BU320" s="37" t="str">
        <f t="shared" si="261"/>
        <v/>
      </c>
      <c r="BV320" s="37" t="str">
        <f t="shared" si="262"/>
        <v/>
      </c>
      <c r="BW320" s="37" t="str">
        <f t="shared" si="263"/>
        <v/>
      </c>
      <c r="BX320" s="37" t="str">
        <f t="shared" si="264"/>
        <v/>
      </c>
      <c r="BY320" s="37" t="str">
        <f t="shared" si="265"/>
        <v/>
      </c>
      <c r="BZ320" s="37" t="str">
        <f t="shared" si="266"/>
        <v/>
      </c>
      <c r="CA320" s="37" t="str">
        <f t="shared" si="267"/>
        <v/>
      </c>
      <c r="CB320" s="37" t="str">
        <f t="shared" si="268"/>
        <v/>
      </c>
      <c r="CC320" s="37" t="str">
        <f t="shared" si="269"/>
        <v/>
      </c>
      <c r="CD320" s="37" t="str">
        <f t="shared" si="270"/>
        <v/>
      </c>
      <c r="CE320" s="37" t="str">
        <f t="shared" si="271"/>
        <v/>
      </c>
      <c r="CF320" s="37" t="str">
        <f t="shared" si="272"/>
        <v/>
      </c>
      <c r="CG320" s="37" t="str">
        <f t="shared" si="273"/>
        <v/>
      </c>
      <c r="CH320" s="37" t="str">
        <f t="shared" si="274"/>
        <v/>
      </c>
      <c r="CI320" s="37" t="str">
        <f t="shared" si="275"/>
        <v/>
      </c>
    </row>
    <row r="321" spans="1:87">
      <c r="A321" s="16"/>
      <c r="B321" s="14" t="str">
        <f>'Gene Table'!D320</f>
        <v>NM_000527</v>
      </c>
      <c r="C321" s="14" t="s">
        <v>125</v>
      </c>
      <c r="D321" s="15" t="str">
        <f>IF(SUM('Test Sample Data'!D$3:D$98)&gt;10,IF(AND(ISNUMBER('Test Sample Data'!D320),'Test Sample Data'!D320&lt;$B$1,'Test Sample Data'!D320&gt;0),'Test Sample Data'!D320,$B$1),"")</f>
        <v/>
      </c>
      <c r="E321" s="15" t="str">
        <f>IF(SUM('Test Sample Data'!E$3:E$98)&gt;10,IF(AND(ISNUMBER('Test Sample Data'!E320),'Test Sample Data'!E320&lt;$B$1,'Test Sample Data'!E320&gt;0),'Test Sample Data'!E320,$B$1),"")</f>
        <v/>
      </c>
      <c r="F321" s="15" t="str">
        <f>IF(SUM('Test Sample Data'!F$3:F$98)&gt;10,IF(AND(ISNUMBER('Test Sample Data'!F320),'Test Sample Data'!F320&lt;$B$1,'Test Sample Data'!F320&gt;0),'Test Sample Data'!F320,$B$1),"")</f>
        <v/>
      </c>
      <c r="G321" s="15" t="str">
        <f>IF(SUM('Test Sample Data'!G$3:G$98)&gt;10,IF(AND(ISNUMBER('Test Sample Data'!G320),'Test Sample Data'!G320&lt;$B$1,'Test Sample Data'!G320&gt;0),'Test Sample Data'!G320,$B$1),"")</f>
        <v/>
      </c>
      <c r="H321" s="15" t="str">
        <f>IF(SUM('Test Sample Data'!H$3:H$98)&gt;10,IF(AND(ISNUMBER('Test Sample Data'!H320),'Test Sample Data'!H320&lt;$B$1,'Test Sample Data'!H320&gt;0),'Test Sample Data'!H320,$B$1),"")</f>
        <v/>
      </c>
      <c r="I321" s="15" t="str">
        <f>IF(SUM('Test Sample Data'!I$3:I$98)&gt;10,IF(AND(ISNUMBER('Test Sample Data'!I320),'Test Sample Data'!I320&lt;$B$1,'Test Sample Data'!I320&gt;0),'Test Sample Data'!I320,$B$1),"")</f>
        <v/>
      </c>
      <c r="J321" s="15" t="str">
        <f>IF(SUM('Test Sample Data'!J$3:J$98)&gt;10,IF(AND(ISNUMBER('Test Sample Data'!J320),'Test Sample Data'!J320&lt;$B$1,'Test Sample Data'!J320&gt;0),'Test Sample Data'!J320,$B$1),"")</f>
        <v/>
      </c>
      <c r="K321" s="15" t="str">
        <f>IF(SUM('Test Sample Data'!K$3:K$98)&gt;10,IF(AND(ISNUMBER('Test Sample Data'!K320),'Test Sample Data'!K320&lt;$B$1,'Test Sample Data'!K320&gt;0),'Test Sample Data'!K320,$B$1),"")</f>
        <v/>
      </c>
      <c r="L321" s="15" t="str">
        <f>IF(SUM('Test Sample Data'!L$3:L$98)&gt;10,IF(AND(ISNUMBER('Test Sample Data'!L320),'Test Sample Data'!L320&lt;$B$1,'Test Sample Data'!L320&gt;0),'Test Sample Data'!L320,$B$1),"")</f>
        <v/>
      </c>
      <c r="M321" s="15" t="str">
        <f>IF(SUM('Test Sample Data'!M$3:M$98)&gt;10,IF(AND(ISNUMBER('Test Sample Data'!M320),'Test Sample Data'!M320&lt;$B$1,'Test Sample Data'!M320&gt;0),'Test Sample Data'!M320,$B$1),"")</f>
        <v/>
      </c>
      <c r="N321" s="15" t="str">
        <f>'Gene Table'!D320</f>
        <v>NM_000527</v>
      </c>
      <c r="O321" s="14" t="s">
        <v>125</v>
      </c>
      <c r="P321" s="15" t="str">
        <f>IF(SUM('Control Sample Data'!D$3:D$98)&gt;10,IF(AND(ISNUMBER('Control Sample Data'!D320),'Control Sample Data'!D320&lt;$B$1,'Control Sample Data'!D320&gt;0),'Control Sample Data'!D320,$B$1),"")</f>
        <v/>
      </c>
      <c r="Q321" s="15" t="str">
        <f>IF(SUM('Control Sample Data'!E$3:E$98)&gt;10,IF(AND(ISNUMBER('Control Sample Data'!E320),'Control Sample Data'!E320&lt;$B$1,'Control Sample Data'!E320&gt;0),'Control Sample Data'!E320,$B$1),"")</f>
        <v/>
      </c>
      <c r="R321" s="15" t="str">
        <f>IF(SUM('Control Sample Data'!F$3:F$98)&gt;10,IF(AND(ISNUMBER('Control Sample Data'!F320),'Control Sample Data'!F320&lt;$B$1,'Control Sample Data'!F320&gt;0),'Control Sample Data'!F320,$B$1),"")</f>
        <v/>
      </c>
      <c r="S321" s="15" t="str">
        <f>IF(SUM('Control Sample Data'!G$3:G$98)&gt;10,IF(AND(ISNUMBER('Control Sample Data'!G320),'Control Sample Data'!G320&lt;$B$1,'Control Sample Data'!G320&gt;0),'Control Sample Data'!G320,$B$1),"")</f>
        <v/>
      </c>
      <c r="T321" s="15" t="str">
        <f>IF(SUM('Control Sample Data'!H$3:H$98)&gt;10,IF(AND(ISNUMBER('Control Sample Data'!H320),'Control Sample Data'!H320&lt;$B$1,'Control Sample Data'!H320&gt;0),'Control Sample Data'!H320,$B$1),"")</f>
        <v/>
      </c>
      <c r="U321" s="15" t="str">
        <f>IF(SUM('Control Sample Data'!I$3:I$98)&gt;10,IF(AND(ISNUMBER('Control Sample Data'!I320),'Control Sample Data'!I320&lt;$B$1,'Control Sample Data'!I320&gt;0),'Control Sample Data'!I320,$B$1),"")</f>
        <v/>
      </c>
      <c r="V321" s="15" t="str">
        <f>IF(SUM('Control Sample Data'!J$3:J$98)&gt;10,IF(AND(ISNUMBER('Control Sample Data'!J320),'Control Sample Data'!J320&lt;$B$1,'Control Sample Data'!J320&gt;0),'Control Sample Data'!J320,$B$1),"")</f>
        <v/>
      </c>
      <c r="W321" s="15" t="str">
        <f>IF(SUM('Control Sample Data'!K$3:K$98)&gt;10,IF(AND(ISNUMBER('Control Sample Data'!K320),'Control Sample Data'!K320&lt;$B$1,'Control Sample Data'!K320&gt;0),'Control Sample Data'!K320,$B$1),"")</f>
        <v/>
      </c>
      <c r="X321" s="15" t="str">
        <f>IF(SUM('Control Sample Data'!L$3:L$98)&gt;10,IF(AND(ISNUMBER('Control Sample Data'!L320),'Control Sample Data'!L320&lt;$B$1,'Control Sample Data'!L320&gt;0),'Control Sample Data'!L320,$B$1),"")</f>
        <v/>
      </c>
      <c r="Y321" s="15" t="str">
        <f>IF(SUM('Control Sample Data'!M$3:M$98)&gt;10,IF(AND(ISNUMBER('Control Sample Data'!M320),'Control Sample Data'!M320&lt;$B$1,'Control Sample Data'!M320&gt;0),'Control Sample Data'!M320,$B$1),"")</f>
        <v/>
      </c>
      <c r="AT321" s="34" t="str">
        <f t="shared" si="276"/>
        <v/>
      </c>
      <c r="AU321" s="34" t="str">
        <f t="shared" si="277"/>
        <v/>
      </c>
      <c r="AV321" s="34" t="str">
        <f t="shared" si="278"/>
        <v/>
      </c>
      <c r="AW321" s="34" t="str">
        <f t="shared" si="279"/>
        <v/>
      </c>
      <c r="AX321" s="34" t="str">
        <f t="shared" si="280"/>
        <v/>
      </c>
      <c r="AY321" s="34" t="str">
        <f t="shared" si="281"/>
        <v/>
      </c>
      <c r="AZ321" s="34" t="str">
        <f t="shared" si="282"/>
        <v/>
      </c>
      <c r="BA321" s="34" t="str">
        <f t="shared" si="283"/>
        <v/>
      </c>
      <c r="BB321" s="34" t="str">
        <f t="shared" si="284"/>
        <v/>
      </c>
      <c r="BC321" s="34" t="str">
        <f t="shared" si="285"/>
        <v/>
      </c>
      <c r="BD321" s="34" t="str">
        <f t="shared" si="289"/>
        <v/>
      </c>
      <c r="BE321" s="34" t="str">
        <f t="shared" si="290"/>
        <v/>
      </c>
      <c r="BF321" s="34" t="str">
        <f t="shared" si="291"/>
        <v/>
      </c>
      <c r="BG321" s="34" t="str">
        <f t="shared" si="292"/>
        <v/>
      </c>
      <c r="BH321" s="34" t="str">
        <f t="shared" si="293"/>
        <v/>
      </c>
      <c r="BI321" s="34" t="str">
        <f t="shared" si="294"/>
        <v/>
      </c>
      <c r="BJ321" s="34" t="str">
        <f t="shared" si="295"/>
        <v/>
      </c>
      <c r="BK321" s="34" t="str">
        <f t="shared" si="296"/>
        <v/>
      </c>
      <c r="BL321" s="34" t="str">
        <f t="shared" si="297"/>
        <v/>
      </c>
      <c r="BM321" s="34" t="str">
        <f t="shared" si="298"/>
        <v/>
      </c>
      <c r="BN321" s="36" t="e">
        <f t="shared" si="287"/>
        <v>#DIV/0!</v>
      </c>
      <c r="BO321" s="36" t="e">
        <f t="shared" si="288"/>
        <v>#DIV/0!</v>
      </c>
      <c r="BP321" s="37" t="str">
        <f t="shared" si="256"/>
        <v/>
      </c>
      <c r="BQ321" s="37" t="str">
        <f t="shared" si="257"/>
        <v/>
      </c>
      <c r="BR321" s="37" t="str">
        <f t="shared" si="258"/>
        <v/>
      </c>
      <c r="BS321" s="37" t="str">
        <f t="shared" si="259"/>
        <v/>
      </c>
      <c r="BT321" s="37" t="str">
        <f t="shared" si="260"/>
        <v/>
      </c>
      <c r="BU321" s="37" t="str">
        <f t="shared" si="261"/>
        <v/>
      </c>
      <c r="BV321" s="37" t="str">
        <f t="shared" si="262"/>
        <v/>
      </c>
      <c r="BW321" s="37" t="str">
        <f t="shared" si="263"/>
        <v/>
      </c>
      <c r="BX321" s="37" t="str">
        <f t="shared" si="264"/>
        <v/>
      </c>
      <c r="BY321" s="37" t="str">
        <f t="shared" si="265"/>
        <v/>
      </c>
      <c r="BZ321" s="37" t="str">
        <f t="shared" si="266"/>
        <v/>
      </c>
      <c r="CA321" s="37" t="str">
        <f t="shared" si="267"/>
        <v/>
      </c>
      <c r="CB321" s="37" t="str">
        <f t="shared" si="268"/>
        <v/>
      </c>
      <c r="CC321" s="37" t="str">
        <f t="shared" si="269"/>
        <v/>
      </c>
      <c r="CD321" s="37" t="str">
        <f t="shared" si="270"/>
        <v/>
      </c>
      <c r="CE321" s="37" t="str">
        <f t="shared" si="271"/>
        <v/>
      </c>
      <c r="CF321" s="37" t="str">
        <f t="shared" si="272"/>
        <v/>
      </c>
      <c r="CG321" s="37" t="str">
        <f t="shared" si="273"/>
        <v/>
      </c>
      <c r="CH321" s="37" t="str">
        <f t="shared" si="274"/>
        <v/>
      </c>
      <c r="CI321" s="37" t="str">
        <f t="shared" si="275"/>
        <v/>
      </c>
    </row>
    <row r="322" spans="1:87">
      <c r="A322" s="16"/>
      <c r="B322" s="14" t="str">
        <f>'Gene Table'!D321</f>
        <v>NM_000229</v>
      </c>
      <c r="C322" s="14" t="s">
        <v>129</v>
      </c>
      <c r="D322" s="15" t="str">
        <f>IF(SUM('Test Sample Data'!D$3:D$98)&gt;10,IF(AND(ISNUMBER('Test Sample Data'!D321),'Test Sample Data'!D321&lt;$B$1,'Test Sample Data'!D321&gt;0),'Test Sample Data'!D321,$B$1),"")</f>
        <v/>
      </c>
      <c r="E322" s="15" t="str">
        <f>IF(SUM('Test Sample Data'!E$3:E$98)&gt;10,IF(AND(ISNUMBER('Test Sample Data'!E321),'Test Sample Data'!E321&lt;$B$1,'Test Sample Data'!E321&gt;0),'Test Sample Data'!E321,$B$1),"")</f>
        <v/>
      </c>
      <c r="F322" s="15" t="str">
        <f>IF(SUM('Test Sample Data'!F$3:F$98)&gt;10,IF(AND(ISNUMBER('Test Sample Data'!F321),'Test Sample Data'!F321&lt;$B$1,'Test Sample Data'!F321&gt;0),'Test Sample Data'!F321,$B$1),"")</f>
        <v/>
      </c>
      <c r="G322" s="15" t="str">
        <f>IF(SUM('Test Sample Data'!G$3:G$98)&gt;10,IF(AND(ISNUMBER('Test Sample Data'!G321),'Test Sample Data'!G321&lt;$B$1,'Test Sample Data'!G321&gt;0),'Test Sample Data'!G321,$B$1),"")</f>
        <v/>
      </c>
      <c r="H322" s="15" t="str">
        <f>IF(SUM('Test Sample Data'!H$3:H$98)&gt;10,IF(AND(ISNUMBER('Test Sample Data'!H321),'Test Sample Data'!H321&lt;$B$1,'Test Sample Data'!H321&gt;0),'Test Sample Data'!H321,$B$1),"")</f>
        <v/>
      </c>
      <c r="I322" s="15" t="str">
        <f>IF(SUM('Test Sample Data'!I$3:I$98)&gt;10,IF(AND(ISNUMBER('Test Sample Data'!I321),'Test Sample Data'!I321&lt;$B$1,'Test Sample Data'!I321&gt;0),'Test Sample Data'!I321,$B$1),"")</f>
        <v/>
      </c>
      <c r="J322" s="15" t="str">
        <f>IF(SUM('Test Sample Data'!J$3:J$98)&gt;10,IF(AND(ISNUMBER('Test Sample Data'!J321),'Test Sample Data'!J321&lt;$B$1,'Test Sample Data'!J321&gt;0),'Test Sample Data'!J321,$B$1),"")</f>
        <v/>
      </c>
      <c r="K322" s="15" t="str">
        <f>IF(SUM('Test Sample Data'!K$3:K$98)&gt;10,IF(AND(ISNUMBER('Test Sample Data'!K321),'Test Sample Data'!K321&lt;$B$1,'Test Sample Data'!K321&gt;0),'Test Sample Data'!K321,$B$1),"")</f>
        <v/>
      </c>
      <c r="L322" s="15" t="str">
        <f>IF(SUM('Test Sample Data'!L$3:L$98)&gt;10,IF(AND(ISNUMBER('Test Sample Data'!L321),'Test Sample Data'!L321&lt;$B$1,'Test Sample Data'!L321&gt;0),'Test Sample Data'!L321,$B$1),"")</f>
        <v/>
      </c>
      <c r="M322" s="15" t="str">
        <f>IF(SUM('Test Sample Data'!M$3:M$98)&gt;10,IF(AND(ISNUMBER('Test Sample Data'!M321),'Test Sample Data'!M321&lt;$B$1,'Test Sample Data'!M321&gt;0),'Test Sample Data'!M321,$B$1),"")</f>
        <v/>
      </c>
      <c r="N322" s="15" t="str">
        <f>'Gene Table'!D321</f>
        <v>NM_000229</v>
      </c>
      <c r="O322" s="14" t="s">
        <v>129</v>
      </c>
      <c r="P322" s="15" t="str">
        <f>IF(SUM('Control Sample Data'!D$3:D$98)&gt;10,IF(AND(ISNUMBER('Control Sample Data'!D321),'Control Sample Data'!D321&lt;$B$1,'Control Sample Data'!D321&gt;0),'Control Sample Data'!D321,$B$1),"")</f>
        <v/>
      </c>
      <c r="Q322" s="15" t="str">
        <f>IF(SUM('Control Sample Data'!E$3:E$98)&gt;10,IF(AND(ISNUMBER('Control Sample Data'!E321),'Control Sample Data'!E321&lt;$B$1,'Control Sample Data'!E321&gt;0),'Control Sample Data'!E321,$B$1),"")</f>
        <v/>
      </c>
      <c r="R322" s="15" t="str">
        <f>IF(SUM('Control Sample Data'!F$3:F$98)&gt;10,IF(AND(ISNUMBER('Control Sample Data'!F321),'Control Sample Data'!F321&lt;$B$1,'Control Sample Data'!F321&gt;0),'Control Sample Data'!F321,$B$1),"")</f>
        <v/>
      </c>
      <c r="S322" s="15" t="str">
        <f>IF(SUM('Control Sample Data'!G$3:G$98)&gt;10,IF(AND(ISNUMBER('Control Sample Data'!G321),'Control Sample Data'!G321&lt;$B$1,'Control Sample Data'!G321&gt;0),'Control Sample Data'!G321,$B$1),"")</f>
        <v/>
      </c>
      <c r="T322" s="15" t="str">
        <f>IF(SUM('Control Sample Data'!H$3:H$98)&gt;10,IF(AND(ISNUMBER('Control Sample Data'!H321),'Control Sample Data'!H321&lt;$B$1,'Control Sample Data'!H321&gt;0),'Control Sample Data'!H321,$B$1),"")</f>
        <v/>
      </c>
      <c r="U322" s="15" t="str">
        <f>IF(SUM('Control Sample Data'!I$3:I$98)&gt;10,IF(AND(ISNUMBER('Control Sample Data'!I321),'Control Sample Data'!I321&lt;$B$1,'Control Sample Data'!I321&gt;0),'Control Sample Data'!I321,$B$1),"")</f>
        <v/>
      </c>
      <c r="V322" s="15" t="str">
        <f>IF(SUM('Control Sample Data'!J$3:J$98)&gt;10,IF(AND(ISNUMBER('Control Sample Data'!J321),'Control Sample Data'!J321&lt;$B$1,'Control Sample Data'!J321&gt;0),'Control Sample Data'!J321,$B$1),"")</f>
        <v/>
      </c>
      <c r="W322" s="15" t="str">
        <f>IF(SUM('Control Sample Data'!K$3:K$98)&gt;10,IF(AND(ISNUMBER('Control Sample Data'!K321),'Control Sample Data'!K321&lt;$B$1,'Control Sample Data'!K321&gt;0),'Control Sample Data'!K321,$B$1),"")</f>
        <v/>
      </c>
      <c r="X322" s="15" t="str">
        <f>IF(SUM('Control Sample Data'!L$3:L$98)&gt;10,IF(AND(ISNUMBER('Control Sample Data'!L321),'Control Sample Data'!L321&lt;$B$1,'Control Sample Data'!L321&gt;0),'Control Sample Data'!L321,$B$1),"")</f>
        <v/>
      </c>
      <c r="Y322" s="15" t="str">
        <f>IF(SUM('Control Sample Data'!M$3:M$98)&gt;10,IF(AND(ISNUMBER('Control Sample Data'!M321),'Control Sample Data'!M321&lt;$B$1,'Control Sample Data'!M321&gt;0),'Control Sample Data'!M321,$B$1),"")</f>
        <v/>
      </c>
      <c r="AT322" s="34" t="str">
        <f t="shared" si="276"/>
        <v/>
      </c>
      <c r="AU322" s="34" t="str">
        <f t="shared" si="277"/>
        <v/>
      </c>
      <c r="AV322" s="34" t="str">
        <f t="shared" si="278"/>
        <v/>
      </c>
      <c r="AW322" s="34" t="str">
        <f t="shared" si="279"/>
        <v/>
      </c>
      <c r="AX322" s="34" t="str">
        <f t="shared" si="280"/>
        <v/>
      </c>
      <c r="AY322" s="34" t="str">
        <f t="shared" si="281"/>
        <v/>
      </c>
      <c r="AZ322" s="34" t="str">
        <f t="shared" si="282"/>
        <v/>
      </c>
      <c r="BA322" s="34" t="str">
        <f t="shared" si="283"/>
        <v/>
      </c>
      <c r="BB322" s="34" t="str">
        <f t="shared" si="284"/>
        <v/>
      </c>
      <c r="BC322" s="34" t="str">
        <f t="shared" si="285"/>
        <v/>
      </c>
      <c r="BD322" s="34" t="str">
        <f t="shared" si="289"/>
        <v/>
      </c>
      <c r="BE322" s="34" t="str">
        <f t="shared" si="290"/>
        <v/>
      </c>
      <c r="BF322" s="34" t="str">
        <f t="shared" si="291"/>
        <v/>
      </c>
      <c r="BG322" s="34" t="str">
        <f t="shared" si="292"/>
        <v/>
      </c>
      <c r="BH322" s="34" t="str">
        <f t="shared" si="293"/>
        <v/>
      </c>
      <c r="BI322" s="34" t="str">
        <f t="shared" si="294"/>
        <v/>
      </c>
      <c r="BJ322" s="34" t="str">
        <f t="shared" si="295"/>
        <v/>
      </c>
      <c r="BK322" s="34" t="str">
        <f t="shared" si="296"/>
        <v/>
      </c>
      <c r="BL322" s="34" t="str">
        <f t="shared" si="297"/>
        <v/>
      </c>
      <c r="BM322" s="34" t="str">
        <f t="shared" si="298"/>
        <v/>
      </c>
      <c r="BN322" s="36" t="e">
        <f t="shared" si="287"/>
        <v>#DIV/0!</v>
      </c>
      <c r="BO322" s="36" t="e">
        <f t="shared" si="288"/>
        <v>#DIV/0!</v>
      </c>
      <c r="BP322" s="37" t="str">
        <f t="shared" si="256"/>
        <v/>
      </c>
      <c r="BQ322" s="37" t="str">
        <f t="shared" si="257"/>
        <v/>
      </c>
      <c r="BR322" s="37" t="str">
        <f t="shared" si="258"/>
        <v/>
      </c>
      <c r="BS322" s="37" t="str">
        <f t="shared" si="259"/>
        <v/>
      </c>
      <c r="BT322" s="37" t="str">
        <f t="shared" si="260"/>
        <v/>
      </c>
      <c r="BU322" s="37" t="str">
        <f t="shared" si="261"/>
        <v/>
      </c>
      <c r="BV322" s="37" t="str">
        <f t="shared" si="262"/>
        <v/>
      </c>
      <c r="BW322" s="37" t="str">
        <f t="shared" si="263"/>
        <v/>
      </c>
      <c r="BX322" s="37" t="str">
        <f t="shared" si="264"/>
        <v/>
      </c>
      <c r="BY322" s="37" t="str">
        <f t="shared" si="265"/>
        <v/>
      </c>
      <c r="BZ322" s="37" t="str">
        <f t="shared" si="266"/>
        <v/>
      </c>
      <c r="CA322" s="37" t="str">
        <f t="shared" si="267"/>
        <v/>
      </c>
      <c r="CB322" s="37" t="str">
        <f t="shared" si="268"/>
        <v/>
      </c>
      <c r="CC322" s="37" t="str">
        <f t="shared" si="269"/>
        <v/>
      </c>
      <c r="CD322" s="37" t="str">
        <f t="shared" si="270"/>
        <v/>
      </c>
      <c r="CE322" s="37" t="str">
        <f t="shared" si="271"/>
        <v/>
      </c>
      <c r="CF322" s="37" t="str">
        <f t="shared" si="272"/>
        <v/>
      </c>
      <c r="CG322" s="37" t="str">
        <f t="shared" si="273"/>
        <v/>
      </c>
      <c r="CH322" s="37" t="str">
        <f t="shared" si="274"/>
        <v/>
      </c>
      <c r="CI322" s="37" t="str">
        <f t="shared" si="275"/>
        <v/>
      </c>
    </row>
    <row r="323" spans="1:87">
      <c r="A323" s="16"/>
      <c r="B323" s="14" t="str">
        <f>'Gene Table'!D322</f>
        <v>NM_013289</v>
      </c>
      <c r="C323" s="14" t="s">
        <v>133</v>
      </c>
      <c r="D323" s="15" t="str">
        <f>IF(SUM('Test Sample Data'!D$3:D$98)&gt;10,IF(AND(ISNUMBER('Test Sample Data'!D322),'Test Sample Data'!D322&lt;$B$1,'Test Sample Data'!D322&gt;0),'Test Sample Data'!D322,$B$1),"")</f>
        <v/>
      </c>
      <c r="E323" s="15" t="str">
        <f>IF(SUM('Test Sample Data'!E$3:E$98)&gt;10,IF(AND(ISNUMBER('Test Sample Data'!E322),'Test Sample Data'!E322&lt;$B$1,'Test Sample Data'!E322&gt;0),'Test Sample Data'!E322,$B$1),"")</f>
        <v/>
      </c>
      <c r="F323" s="15" t="str">
        <f>IF(SUM('Test Sample Data'!F$3:F$98)&gt;10,IF(AND(ISNUMBER('Test Sample Data'!F322),'Test Sample Data'!F322&lt;$B$1,'Test Sample Data'!F322&gt;0),'Test Sample Data'!F322,$B$1),"")</f>
        <v/>
      </c>
      <c r="G323" s="15" t="str">
        <f>IF(SUM('Test Sample Data'!G$3:G$98)&gt;10,IF(AND(ISNUMBER('Test Sample Data'!G322),'Test Sample Data'!G322&lt;$B$1,'Test Sample Data'!G322&gt;0),'Test Sample Data'!G322,$B$1),"")</f>
        <v/>
      </c>
      <c r="H323" s="15" t="str">
        <f>IF(SUM('Test Sample Data'!H$3:H$98)&gt;10,IF(AND(ISNUMBER('Test Sample Data'!H322),'Test Sample Data'!H322&lt;$B$1,'Test Sample Data'!H322&gt;0),'Test Sample Data'!H322,$B$1),"")</f>
        <v/>
      </c>
      <c r="I323" s="15" t="str">
        <f>IF(SUM('Test Sample Data'!I$3:I$98)&gt;10,IF(AND(ISNUMBER('Test Sample Data'!I322),'Test Sample Data'!I322&lt;$B$1,'Test Sample Data'!I322&gt;0),'Test Sample Data'!I322,$B$1),"")</f>
        <v/>
      </c>
      <c r="J323" s="15" t="str">
        <f>IF(SUM('Test Sample Data'!J$3:J$98)&gt;10,IF(AND(ISNUMBER('Test Sample Data'!J322),'Test Sample Data'!J322&lt;$B$1,'Test Sample Data'!J322&gt;0),'Test Sample Data'!J322,$B$1),"")</f>
        <v/>
      </c>
      <c r="K323" s="15" t="str">
        <f>IF(SUM('Test Sample Data'!K$3:K$98)&gt;10,IF(AND(ISNUMBER('Test Sample Data'!K322),'Test Sample Data'!K322&lt;$B$1,'Test Sample Data'!K322&gt;0),'Test Sample Data'!K322,$B$1),"")</f>
        <v/>
      </c>
      <c r="L323" s="15" t="str">
        <f>IF(SUM('Test Sample Data'!L$3:L$98)&gt;10,IF(AND(ISNUMBER('Test Sample Data'!L322),'Test Sample Data'!L322&lt;$B$1,'Test Sample Data'!L322&gt;0),'Test Sample Data'!L322,$B$1),"")</f>
        <v/>
      </c>
      <c r="M323" s="15" t="str">
        <f>IF(SUM('Test Sample Data'!M$3:M$98)&gt;10,IF(AND(ISNUMBER('Test Sample Data'!M322),'Test Sample Data'!M322&lt;$B$1,'Test Sample Data'!M322&gt;0),'Test Sample Data'!M322,$B$1),"")</f>
        <v/>
      </c>
      <c r="N323" s="15" t="str">
        <f>'Gene Table'!D322</f>
        <v>NM_013289</v>
      </c>
      <c r="O323" s="14" t="s">
        <v>133</v>
      </c>
      <c r="P323" s="15" t="str">
        <f>IF(SUM('Control Sample Data'!D$3:D$98)&gt;10,IF(AND(ISNUMBER('Control Sample Data'!D322),'Control Sample Data'!D322&lt;$B$1,'Control Sample Data'!D322&gt;0),'Control Sample Data'!D322,$B$1),"")</f>
        <v/>
      </c>
      <c r="Q323" s="15" t="str">
        <f>IF(SUM('Control Sample Data'!E$3:E$98)&gt;10,IF(AND(ISNUMBER('Control Sample Data'!E322),'Control Sample Data'!E322&lt;$B$1,'Control Sample Data'!E322&gt;0),'Control Sample Data'!E322,$B$1),"")</f>
        <v/>
      </c>
      <c r="R323" s="15" t="str">
        <f>IF(SUM('Control Sample Data'!F$3:F$98)&gt;10,IF(AND(ISNUMBER('Control Sample Data'!F322),'Control Sample Data'!F322&lt;$B$1,'Control Sample Data'!F322&gt;0),'Control Sample Data'!F322,$B$1),"")</f>
        <v/>
      </c>
      <c r="S323" s="15" t="str">
        <f>IF(SUM('Control Sample Data'!G$3:G$98)&gt;10,IF(AND(ISNUMBER('Control Sample Data'!G322),'Control Sample Data'!G322&lt;$B$1,'Control Sample Data'!G322&gt;0),'Control Sample Data'!G322,$B$1),"")</f>
        <v/>
      </c>
      <c r="T323" s="15" t="str">
        <f>IF(SUM('Control Sample Data'!H$3:H$98)&gt;10,IF(AND(ISNUMBER('Control Sample Data'!H322),'Control Sample Data'!H322&lt;$B$1,'Control Sample Data'!H322&gt;0),'Control Sample Data'!H322,$B$1),"")</f>
        <v/>
      </c>
      <c r="U323" s="15" t="str">
        <f>IF(SUM('Control Sample Data'!I$3:I$98)&gt;10,IF(AND(ISNUMBER('Control Sample Data'!I322),'Control Sample Data'!I322&lt;$B$1,'Control Sample Data'!I322&gt;0),'Control Sample Data'!I322,$B$1),"")</f>
        <v/>
      </c>
      <c r="V323" s="15" t="str">
        <f>IF(SUM('Control Sample Data'!J$3:J$98)&gt;10,IF(AND(ISNUMBER('Control Sample Data'!J322),'Control Sample Data'!J322&lt;$B$1,'Control Sample Data'!J322&gt;0),'Control Sample Data'!J322,$B$1),"")</f>
        <v/>
      </c>
      <c r="W323" s="15" t="str">
        <f>IF(SUM('Control Sample Data'!K$3:K$98)&gt;10,IF(AND(ISNUMBER('Control Sample Data'!K322),'Control Sample Data'!K322&lt;$B$1,'Control Sample Data'!K322&gt;0),'Control Sample Data'!K322,$B$1),"")</f>
        <v/>
      </c>
      <c r="X323" s="15" t="str">
        <f>IF(SUM('Control Sample Data'!L$3:L$98)&gt;10,IF(AND(ISNUMBER('Control Sample Data'!L322),'Control Sample Data'!L322&lt;$B$1,'Control Sample Data'!L322&gt;0),'Control Sample Data'!L322,$B$1),"")</f>
        <v/>
      </c>
      <c r="Y323" s="15" t="str">
        <f>IF(SUM('Control Sample Data'!M$3:M$98)&gt;10,IF(AND(ISNUMBER('Control Sample Data'!M322),'Control Sample Data'!M322&lt;$B$1,'Control Sample Data'!M322&gt;0),'Control Sample Data'!M322,$B$1),"")</f>
        <v/>
      </c>
      <c r="AT323" s="34" t="str">
        <f t="shared" si="276"/>
        <v/>
      </c>
      <c r="AU323" s="34" t="str">
        <f t="shared" si="277"/>
        <v/>
      </c>
      <c r="AV323" s="34" t="str">
        <f t="shared" si="278"/>
        <v/>
      </c>
      <c r="AW323" s="34" t="str">
        <f t="shared" si="279"/>
        <v/>
      </c>
      <c r="AX323" s="34" t="str">
        <f t="shared" si="280"/>
        <v/>
      </c>
      <c r="AY323" s="34" t="str">
        <f t="shared" si="281"/>
        <v/>
      </c>
      <c r="AZ323" s="34" t="str">
        <f t="shared" si="282"/>
        <v/>
      </c>
      <c r="BA323" s="34" t="str">
        <f t="shared" si="283"/>
        <v/>
      </c>
      <c r="BB323" s="34" t="str">
        <f t="shared" si="284"/>
        <v/>
      </c>
      <c r="BC323" s="34" t="str">
        <f t="shared" si="285"/>
        <v/>
      </c>
      <c r="BD323" s="34" t="str">
        <f t="shared" si="289"/>
        <v/>
      </c>
      <c r="BE323" s="34" t="str">
        <f t="shared" si="290"/>
        <v/>
      </c>
      <c r="BF323" s="34" t="str">
        <f t="shared" si="291"/>
        <v/>
      </c>
      <c r="BG323" s="34" t="str">
        <f t="shared" si="292"/>
        <v/>
      </c>
      <c r="BH323" s="34" t="str">
        <f t="shared" si="293"/>
        <v/>
      </c>
      <c r="BI323" s="34" t="str">
        <f t="shared" si="294"/>
        <v/>
      </c>
      <c r="BJ323" s="34" t="str">
        <f t="shared" si="295"/>
        <v/>
      </c>
      <c r="BK323" s="34" t="str">
        <f t="shared" si="296"/>
        <v/>
      </c>
      <c r="BL323" s="34" t="str">
        <f t="shared" si="297"/>
        <v/>
      </c>
      <c r="BM323" s="34" t="str">
        <f t="shared" si="298"/>
        <v/>
      </c>
      <c r="BN323" s="36" t="e">
        <f t="shared" si="287"/>
        <v>#DIV/0!</v>
      </c>
      <c r="BO323" s="36" t="e">
        <f t="shared" si="288"/>
        <v>#DIV/0!</v>
      </c>
      <c r="BP323" s="37" t="str">
        <f t="shared" si="256"/>
        <v/>
      </c>
      <c r="BQ323" s="37" t="str">
        <f t="shared" si="257"/>
        <v/>
      </c>
      <c r="BR323" s="37" t="str">
        <f t="shared" si="258"/>
        <v/>
      </c>
      <c r="BS323" s="37" t="str">
        <f t="shared" si="259"/>
        <v/>
      </c>
      <c r="BT323" s="37" t="str">
        <f t="shared" si="260"/>
        <v/>
      </c>
      <c r="BU323" s="37" t="str">
        <f t="shared" si="261"/>
        <v/>
      </c>
      <c r="BV323" s="37" t="str">
        <f t="shared" si="262"/>
        <v/>
      </c>
      <c r="BW323" s="37" t="str">
        <f t="shared" si="263"/>
        <v/>
      </c>
      <c r="BX323" s="37" t="str">
        <f t="shared" si="264"/>
        <v/>
      </c>
      <c r="BY323" s="37" t="str">
        <f t="shared" si="265"/>
        <v/>
      </c>
      <c r="BZ323" s="37" t="str">
        <f t="shared" si="266"/>
        <v/>
      </c>
      <c r="CA323" s="37" t="str">
        <f t="shared" si="267"/>
        <v/>
      </c>
      <c r="CB323" s="37" t="str">
        <f t="shared" si="268"/>
        <v/>
      </c>
      <c r="CC323" s="37" t="str">
        <f t="shared" si="269"/>
        <v/>
      </c>
      <c r="CD323" s="37" t="str">
        <f t="shared" si="270"/>
        <v/>
      </c>
      <c r="CE323" s="37" t="str">
        <f t="shared" si="271"/>
        <v/>
      </c>
      <c r="CF323" s="37" t="str">
        <f t="shared" si="272"/>
        <v/>
      </c>
      <c r="CG323" s="37" t="str">
        <f t="shared" si="273"/>
        <v/>
      </c>
      <c r="CH323" s="37" t="str">
        <f t="shared" si="274"/>
        <v/>
      </c>
      <c r="CI323" s="37" t="str">
        <f t="shared" si="275"/>
        <v/>
      </c>
    </row>
    <row r="324" spans="1:87">
      <c r="A324" s="16"/>
      <c r="B324" s="14" t="str">
        <f>'Gene Table'!D323</f>
        <v>NM_198686</v>
      </c>
      <c r="C324" s="14" t="s">
        <v>137</v>
      </c>
      <c r="D324" s="15" t="str">
        <f>IF(SUM('Test Sample Data'!D$3:D$98)&gt;10,IF(AND(ISNUMBER('Test Sample Data'!D323),'Test Sample Data'!D323&lt;$B$1,'Test Sample Data'!D323&gt;0),'Test Sample Data'!D323,$B$1),"")</f>
        <v/>
      </c>
      <c r="E324" s="15" t="str">
        <f>IF(SUM('Test Sample Data'!E$3:E$98)&gt;10,IF(AND(ISNUMBER('Test Sample Data'!E323),'Test Sample Data'!E323&lt;$B$1,'Test Sample Data'!E323&gt;0),'Test Sample Data'!E323,$B$1),"")</f>
        <v/>
      </c>
      <c r="F324" s="15" t="str">
        <f>IF(SUM('Test Sample Data'!F$3:F$98)&gt;10,IF(AND(ISNUMBER('Test Sample Data'!F323),'Test Sample Data'!F323&lt;$B$1,'Test Sample Data'!F323&gt;0),'Test Sample Data'!F323,$B$1),"")</f>
        <v/>
      </c>
      <c r="G324" s="15" t="str">
        <f>IF(SUM('Test Sample Data'!G$3:G$98)&gt;10,IF(AND(ISNUMBER('Test Sample Data'!G323),'Test Sample Data'!G323&lt;$B$1,'Test Sample Data'!G323&gt;0),'Test Sample Data'!G323,$B$1),"")</f>
        <v/>
      </c>
      <c r="H324" s="15" t="str">
        <f>IF(SUM('Test Sample Data'!H$3:H$98)&gt;10,IF(AND(ISNUMBER('Test Sample Data'!H323),'Test Sample Data'!H323&lt;$B$1,'Test Sample Data'!H323&gt;0),'Test Sample Data'!H323,$B$1),"")</f>
        <v/>
      </c>
      <c r="I324" s="15" t="str">
        <f>IF(SUM('Test Sample Data'!I$3:I$98)&gt;10,IF(AND(ISNUMBER('Test Sample Data'!I323),'Test Sample Data'!I323&lt;$B$1,'Test Sample Data'!I323&gt;0),'Test Sample Data'!I323,$B$1),"")</f>
        <v/>
      </c>
      <c r="J324" s="15" t="str">
        <f>IF(SUM('Test Sample Data'!J$3:J$98)&gt;10,IF(AND(ISNUMBER('Test Sample Data'!J323),'Test Sample Data'!J323&lt;$B$1,'Test Sample Data'!J323&gt;0),'Test Sample Data'!J323,$B$1),"")</f>
        <v/>
      </c>
      <c r="K324" s="15" t="str">
        <f>IF(SUM('Test Sample Data'!K$3:K$98)&gt;10,IF(AND(ISNUMBER('Test Sample Data'!K323),'Test Sample Data'!K323&lt;$B$1,'Test Sample Data'!K323&gt;0),'Test Sample Data'!K323,$B$1),"")</f>
        <v/>
      </c>
      <c r="L324" s="15" t="str">
        <f>IF(SUM('Test Sample Data'!L$3:L$98)&gt;10,IF(AND(ISNUMBER('Test Sample Data'!L323),'Test Sample Data'!L323&lt;$B$1,'Test Sample Data'!L323&gt;0),'Test Sample Data'!L323,$B$1),"")</f>
        <v/>
      </c>
      <c r="M324" s="15" t="str">
        <f>IF(SUM('Test Sample Data'!M$3:M$98)&gt;10,IF(AND(ISNUMBER('Test Sample Data'!M323),'Test Sample Data'!M323&lt;$B$1,'Test Sample Data'!M323&gt;0),'Test Sample Data'!M323,$B$1),"")</f>
        <v/>
      </c>
      <c r="N324" s="15" t="str">
        <f>'Gene Table'!D323</f>
        <v>NM_198686</v>
      </c>
      <c r="O324" s="14" t="s">
        <v>137</v>
      </c>
      <c r="P324" s="15" t="str">
        <f>IF(SUM('Control Sample Data'!D$3:D$98)&gt;10,IF(AND(ISNUMBER('Control Sample Data'!D323),'Control Sample Data'!D323&lt;$B$1,'Control Sample Data'!D323&gt;0),'Control Sample Data'!D323,$B$1),"")</f>
        <v/>
      </c>
      <c r="Q324" s="15" t="str">
        <f>IF(SUM('Control Sample Data'!E$3:E$98)&gt;10,IF(AND(ISNUMBER('Control Sample Data'!E323),'Control Sample Data'!E323&lt;$B$1,'Control Sample Data'!E323&gt;0),'Control Sample Data'!E323,$B$1),"")</f>
        <v/>
      </c>
      <c r="R324" s="15" t="str">
        <f>IF(SUM('Control Sample Data'!F$3:F$98)&gt;10,IF(AND(ISNUMBER('Control Sample Data'!F323),'Control Sample Data'!F323&lt;$B$1,'Control Sample Data'!F323&gt;0),'Control Sample Data'!F323,$B$1),"")</f>
        <v/>
      </c>
      <c r="S324" s="15" t="str">
        <f>IF(SUM('Control Sample Data'!G$3:G$98)&gt;10,IF(AND(ISNUMBER('Control Sample Data'!G323),'Control Sample Data'!G323&lt;$B$1,'Control Sample Data'!G323&gt;0),'Control Sample Data'!G323,$B$1),"")</f>
        <v/>
      </c>
      <c r="T324" s="15" t="str">
        <f>IF(SUM('Control Sample Data'!H$3:H$98)&gt;10,IF(AND(ISNUMBER('Control Sample Data'!H323),'Control Sample Data'!H323&lt;$B$1,'Control Sample Data'!H323&gt;0),'Control Sample Data'!H323,$B$1),"")</f>
        <v/>
      </c>
      <c r="U324" s="15" t="str">
        <f>IF(SUM('Control Sample Data'!I$3:I$98)&gt;10,IF(AND(ISNUMBER('Control Sample Data'!I323),'Control Sample Data'!I323&lt;$B$1,'Control Sample Data'!I323&gt;0),'Control Sample Data'!I323,$B$1),"")</f>
        <v/>
      </c>
      <c r="V324" s="15" t="str">
        <f>IF(SUM('Control Sample Data'!J$3:J$98)&gt;10,IF(AND(ISNUMBER('Control Sample Data'!J323),'Control Sample Data'!J323&lt;$B$1,'Control Sample Data'!J323&gt;0),'Control Sample Data'!J323,$B$1),"")</f>
        <v/>
      </c>
      <c r="W324" s="15" t="str">
        <f>IF(SUM('Control Sample Data'!K$3:K$98)&gt;10,IF(AND(ISNUMBER('Control Sample Data'!K323),'Control Sample Data'!K323&lt;$B$1,'Control Sample Data'!K323&gt;0),'Control Sample Data'!K323,$B$1),"")</f>
        <v/>
      </c>
      <c r="X324" s="15" t="str">
        <f>IF(SUM('Control Sample Data'!L$3:L$98)&gt;10,IF(AND(ISNUMBER('Control Sample Data'!L323),'Control Sample Data'!L323&lt;$B$1,'Control Sample Data'!L323&gt;0),'Control Sample Data'!L323,$B$1),"")</f>
        <v/>
      </c>
      <c r="Y324" s="15" t="str">
        <f>IF(SUM('Control Sample Data'!M$3:M$98)&gt;10,IF(AND(ISNUMBER('Control Sample Data'!M323),'Control Sample Data'!M323&lt;$B$1,'Control Sample Data'!M323&gt;0),'Control Sample Data'!M323,$B$1),"")</f>
        <v/>
      </c>
      <c r="AT324" s="34" t="str">
        <f t="shared" ref="AT324:AT355" si="300">IF(ISERROR(D324-Z$314),"",D324-Z$314)</f>
        <v/>
      </c>
      <c r="AU324" s="34" t="str">
        <f t="shared" ref="AU324:AU355" si="301">IF(ISERROR(E324-AA$314),"",E324-AA$314)</f>
        <v/>
      </c>
      <c r="AV324" s="34" t="str">
        <f t="shared" ref="AV324:AV355" si="302">IF(ISERROR(F324-AB$314),"",F324-AB$314)</f>
        <v/>
      </c>
      <c r="AW324" s="34" t="str">
        <f t="shared" ref="AW324:AW355" si="303">IF(ISERROR(G324-AC$314),"",G324-AC$314)</f>
        <v/>
      </c>
      <c r="AX324" s="34" t="str">
        <f t="shared" ref="AX324:AX355" si="304">IF(ISERROR(H324-AD$314),"",H324-AD$314)</f>
        <v/>
      </c>
      <c r="AY324" s="34" t="str">
        <f t="shared" ref="AY324:AY355" si="305">IF(ISERROR(I324-AE$314),"",I324-AE$314)</f>
        <v/>
      </c>
      <c r="AZ324" s="34" t="str">
        <f t="shared" ref="AZ324:AZ355" si="306">IF(ISERROR(J324-AF$314),"",J324-AF$314)</f>
        <v/>
      </c>
      <c r="BA324" s="34" t="str">
        <f t="shared" ref="BA324:BA355" si="307">IF(ISERROR(K324-AG$314),"",K324-AG$314)</f>
        <v/>
      </c>
      <c r="BB324" s="34" t="str">
        <f t="shared" ref="BB324:BB355" si="308">IF(ISERROR(L324-AH$314),"",L324-AH$314)</f>
        <v/>
      </c>
      <c r="BC324" s="34" t="str">
        <f t="shared" ref="BC324:BC355" si="309">IF(ISERROR(M324-AI$314),"",M324-AI$314)</f>
        <v/>
      </c>
      <c r="BD324" s="34" t="str">
        <f t="shared" si="289"/>
        <v/>
      </c>
      <c r="BE324" s="34" t="str">
        <f t="shared" si="290"/>
        <v/>
      </c>
      <c r="BF324" s="34" t="str">
        <f t="shared" si="291"/>
        <v/>
      </c>
      <c r="BG324" s="34" t="str">
        <f t="shared" si="292"/>
        <v/>
      </c>
      <c r="BH324" s="34" t="str">
        <f t="shared" si="293"/>
        <v/>
      </c>
      <c r="BI324" s="34" t="str">
        <f t="shared" si="294"/>
        <v/>
      </c>
      <c r="BJ324" s="34" t="str">
        <f t="shared" si="295"/>
        <v/>
      </c>
      <c r="BK324" s="34" t="str">
        <f t="shared" si="296"/>
        <v/>
      </c>
      <c r="BL324" s="34" t="str">
        <f t="shared" si="297"/>
        <v/>
      </c>
      <c r="BM324" s="34" t="str">
        <f t="shared" si="298"/>
        <v/>
      </c>
      <c r="BN324" s="36" t="e">
        <f t="shared" si="287"/>
        <v>#DIV/0!</v>
      </c>
      <c r="BO324" s="36" t="e">
        <f t="shared" si="288"/>
        <v>#DIV/0!</v>
      </c>
      <c r="BP324" s="37" t="str">
        <f t="shared" si="256"/>
        <v/>
      </c>
      <c r="BQ324" s="37" t="str">
        <f t="shared" si="257"/>
        <v/>
      </c>
      <c r="BR324" s="37" t="str">
        <f t="shared" si="258"/>
        <v/>
      </c>
      <c r="BS324" s="37" t="str">
        <f t="shared" si="259"/>
        <v/>
      </c>
      <c r="BT324" s="37" t="str">
        <f t="shared" si="260"/>
        <v/>
      </c>
      <c r="BU324" s="37" t="str">
        <f t="shared" si="261"/>
        <v/>
      </c>
      <c r="BV324" s="37" t="str">
        <f t="shared" si="262"/>
        <v/>
      </c>
      <c r="BW324" s="37" t="str">
        <f t="shared" si="263"/>
        <v/>
      </c>
      <c r="BX324" s="37" t="str">
        <f t="shared" si="264"/>
        <v/>
      </c>
      <c r="BY324" s="37" t="str">
        <f t="shared" si="265"/>
        <v/>
      </c>
      <c r="BZ324" s="37" t="str">
        <f t="shared" si="266"/>
        <v/>
      </c>
      <c r="CA324" s="37" t="str">
        <f t="shared" si="267"/>
        <v/>
      </c>
      <c r="CB324" s="37" t="str">
        <f t="shared" si="268"/>
        <v/>
      </c>
      <c r="CC324" s="37" t="str">
        <f t="shared" si="269"/>
        <v/>
      </c>
      <c r="CD324" s="37" t="str">
        <f t="shared" si="270"/>
        <v/>
      </c>
      <c r="CE324" s="37" t="str">
        <f t="shared" si="271"/>
        <v/>
      </c>
      <c r="CF324" s="37" t="str">
        <f t="shared" si="272"/>
        <v/>
      </c>
      <c r="CG324" s="37" t="str">
        <f t="shared" si="273"/>
        <v/>
      </c>
      <c r="CH324" s="37" t="str">
        <f t="shared" si="274"/>
        <v/>
      </c>
      <c r="CI324" s="37" t="str">
        <f t="shared" si="275"/>
        <v/>
      </c>
    </row>
    <row r="325" spans="1:87">
      <c r="A325" s="16"/>
      <c r="B325" s="14" t="str">
        <f>'Gene Table'!D324</f>
        <v>NM_000215</v>
      </c>
      <c r="C325" s="14" t="s">
        <v>141</v>
      </c>
      <c r="D325" s="15" t="str">
        <f>IF(SUM('Test Sample Data'!D$3:D$98)&gt;10,IF(AND(ISNUMBER('Test Sample Data'!D324),'Test Sample Data'!D324&lt;$B$1,'Test Sample Data'!D324&gt;0),'Test Sample Data'!D324,$B$1),"")</f>
        <v/>
      </c>
      <c r="E325" s="15" t="str">
        <f>IF(SUM('Test Sample Data'!E$3:E$98)&gt;10,IF(AND(ISNUMBER('Test Sample Data'!E324),'Test Sample Data'!E324&lt;$B$1,'Test Sample Data'!E324&gt;0),'Test Sample Data'!E324,$B$1),"")</f>
        <v/>
      </c>
      <c r="F325" s="15" t="str">
        <f>IF(SUM('Test Sample Data'!F$3:F$98)&gt;10,IF(AND(ISNUMBER('Test Sample Data'!F324),'Test Sample Data'!F324&lt;$B$1,'Test Sample Data'!F324&gt;0),'Test Sample Data'!F324,$B$1),"")</f>
        <v/>
      </c>
      <c r="G325" s="15" t="str">
        <f>IF(SUM('Test Sample Data'!G$3:G$98)&gt;10,IF(AND(ISNUMBER('Test Sample Data'!G324),'Test Sample Data'!G324&lt;$B$1,'Test Sample Data'!G324&gt;0),'Test Sample Data'!G324,$B$1),"")</f>
        <v/>
      </c>
      <c r="H325" s="15" t="str">
        <f>IF(SUM('Test Sample Data'!H$3:H$98)&gt;10,IF(AND(ISNUMBER('Test Sample Data'!H324),'Test Sample Data'!H324&lt;$B$1,'Test Sample Data'!H324&gt;0),'Test Sample Data'!H324,$B$1),"")</f>
        <v/>
      </c>
      <c r="I325" s="15" t="str">
        <f>IF(SUM('Test Sample Data'!I$3:I$98)&gt;10,IF(AND(ISNUMBER('Test Sample Data'!I324),'Test Sample Data'!I324&lt;$B$1,'Test Sample Data'!I324&gt;0),'Test Sample Data'!I324,$B$1),"")</f>
        <v/>
      </c>
      <c r="J325" s="15" t="str">
        <f>IF(SUM('Test Sample Data'!J$3:J$98)&gt;10,IF(AND(ISNUMBER('Test Sample Data'!J324),'Test Sample Data'!J324&lt;$B$1,'Test Sample Data'!J324&gt;0),'Test Sample Data'!J324,$B$1),"")</f>
        <v/>
      </c>
      <c r="K325" s="15" t="str">
        <f>IF(SUM('Test Sample Data'!K$3:K$98)&gt;10,IF(AND(ISNUMBER('Test Sample Data'!K324),'Test Sample Data'!K324&lt;$B$1,'Test Sample Data'!K324&gt;0),'Test Sample Data'!K324,$B$1),"")</f>
        <v/>
      </c>
      <c r="L325" s="15" t="str">
        <f>IF(SUM('Test Sample Data'!L$3:L$98)&gt;10,IF(AND(ISNUMBER('Test Sample Data'!L324),'Test Sample Data'!L324&lt;$B$1,'Test Sample Data'!L324&gt;0),'Test Sample Data'!L324,$B$1),"")</f>
        <v/>
      </c>
      <c r="M325" s="15" t="str">
        <f>IF(SUM('Test Sample Data'!M$3:M$98)&gt;10,IF(AND(ISNUMBER('Test Sample Data'!M324),'Test Sample Data'!M324&lt;$B$1,'Test Sample Data'!M324&gt;0),'Test Sample Data'!M324,$B$1),"")</f>
        <v/>
      </c>
      <c r="N325" s="15" t="str">
        <f>'Gene Table'!D324</f>
        <v>NM_000215</v>
      </c>
      <c r="O325" s="14" t="s">
        <v>141</v>
      </c>
      <c r="P325" s="15" t="str">
        <f>IF(SUM('Control Sample Data'!D$3:D$98)&gt;10,IF(AND(ISNUMBER('Control Sample Data'!D324),'Control Sample Data'!D324&lt;$B$1,'Control Sample Data'!D324&gt;0),'Control Sample Data'!D324,$B$1),"")</f>
        <v/>
      </c>
      <c r="Q325" s="15" t="str">
        <f>IF(SUM('Control Sample Data'!E$3:E$98)&gt;10,IF(AND(ISNUMBER('Control Sample Data'!E324),'Control Sample Data'!E324&lt;$B$1,'Control Sample Data'!E324&gt;0),'Control Sample Data'!E324,$B$1),"")</f>
        <v/>
      </c>
      <c r="R325" s="15" t="str">
        <f>IF(SUM('Control Sample Data'!F$3:F$98)&gt;10,IF(AND(ISNUMBER('Control Sample Data'!F324),'Control Sample Data'!F324&lt;$B$1,'Control Sample Data'!F324&gt;0),'Control Sample Data'!F324,$B$1),"")</f>
        <v/>
      </c>
      <c r="S325" s="15" t="str">
        <f>IF(SUM('Control Sample Data'!G$3:G$98)&gt;10,IF(AND(ISNUMBER('Control Sample Data'!G324),'Control Sample Data'!G324&lt;$B$1,'Control Sample Data'!G324&gt;0),'Control Sample Data'!G324,$B$1),"")</f>
        <v/>
      </c>
      <c r="T325" s="15" t="str">
        <f>IF(SUM('Control Sample Data'!H$3:H$98)&gt;10,IF(AND(ISNUMBER('Control Sample Data'!H324),'Control Sample Data'!H324&lt;$B$1,'Control Sample Data'!H324&gt;0),'Control Sample Data'!H324,$B$1),"")</f>
        <v/>
      </c>
      <c r="U325" s="15" t="str">
        <f>IF(SUM('Control Sample Data'!I$3:I$98)&gt;10,IF(AND(ISNUMBER('Control Sample Data'!I324),'Control Sample Data'!I324&lt;$B$1,'Control Sample Data'!I324&gt;0),'Control Sample Data'!I324,$B$1),"")</f>
        <v/>
      </c>
      <c r="V325" s="15" t="str">
        <f>IF(SUM('Control Sample Data'!J$3:J$98)&gt;10,IF(AND(ISNUMBER('Control Sample Data'!J324),'Control Sample Data'!J324&lt;$B$1,'Control Sample Data'!J324&gt;0),'Control Sample Data'!J324,$B$1),"")</f>
        <v/>
      </c>
      <c r="W325" s="15" t="str">
        <f>IF(SUM('Control Sample Data'!K$3:K$98)&gt;10,IF(AND(ISNUMBER('Control Sample Data'!K324),'Control Sample Data'!K324&lt;$B$1,'Control Sample Data'!K324&gt;0),'Control Sample Data'!K324,$B$1),"")</f>
        <v/>
      </c>
      <c r="X325" s="15" t="str">
        <f>IF(SUM('Control Sample Data'!L$3:L$98)&gt;10,IF(AND(ISNUMBER('Control Sample Data'!L324),'Control Sample Data'!L324&lt;$B$1,'Control Sample Data'!L324&gt;0),'Control Sample Data'!L324,$B$1),"")</f>
        <v/>
      </c>
      <c r="Y325" s="15" t="str">
        <f>IF(SUM('Control Sample Data'!M$3:M$98)&gt;10,IF(AND(ISNUMBER('Control Sample Data'!M324),'Control Sample Data'!M324&lt;$B$1,'Control Sample Data'!M324&gt;0),'Control Sample Data'!M324,$B$1),"")</f>
        <v/>
      </c>
      <c r="AT325" s="34" t="str">
        <f t="shared" si="300"/>
        <v/>
      </c>
      <c r="AU325" s="34" t="str">
        <f t="shared" si="301"/>
        <v/>
      </c>
      <c r="AV325" s="34" t="str">
        <f t="shared" si="302"/>
        <v/>
      </c>
      <c r="AW325" s="34" t="str">
        <f t="shared" si="303"/>
        <v/>
      </c>
      <c r="AX325" s="34" t="str">
        <f t="shared" si="304"/>
        <v/>
      </c>
      <c r="AY325" s="34" t="str">
        <f t="shared" si="305"/>
        <v/>
      </c>
      <c r="AZ325" s="34" t="str">
        <f t="shared" si="306"/>
        <v/>
      </c>
      <c r="BA325" s="34" t="str">
        <f t="shared" si="307"/>
        <v/>
      </c>
      <c r="BB325" s="34" t="str">
        <f t="shared" si="308"/>
        <v/>
      </c>
      <c r="BC325" s="34" t="str">
        <f t="shared" si="309"/>
        <v/>
      </c>
      <c r="BD325" s="34" t="str">
        <f t="shared" si="289"/>
        <v/>
      </c>
      <c r="BE325" s="34" t="str">
        <f t="shared" si="290"/>
        <v/>
      </c>
      <c r="BF325" s="34" t="str">
        <f t="shared" si="291"/>
        <v/>
      </c>
      <c r="BG325" s="34" t="str">
        <f t="shared" si="292"/>
        <v/>
      </c>
      <c r="BH325" s="34" t="str">
        <f t="shared" si="293"/>
        <v/>
      </c>
      <c r="BI325" s="34" t="str">
        <f t="shared" si="294"/>
        <v/>
      </c>
      <c r="BJ325" s="34" t="str">
        <f t="shared" si="295"/>
        <v/>
      </c>
      <c r="BK325" s="34" t="str">
        <f t="shared" si="296"/>
        <v/>
      </c>
      <c r="BL325" s="34" t="str">
        <f t="shared" si="297"/>
        <v/>
      </c>
      <c r="BM325" s="34" t="str">
        <f t="shared" si="298"/>
        <v/>
      </c>
      <c r="BN325" s="36" t="e">
        <f t="shared" si="287"/>
        <v>#DIV/0!</v>
      </c>
      <c r="BO325" s="36" t="e">
        <f t="shared" si="288"/>
        <v>#DIV/0!</v>
      </c>
      <c r="BP325" s="37" t="str">
        <f t="shared" ref="BP325:BP388" si="310">IF(ISNUMBER(AT325),POWER(2,-AT325),"")</f>
        <v/>
      </c>
      <c r="BQ325" s="37" t="str">
        <f t="shared" ref="BQ325:BQ388" si="311">IF(ISNUMBER(AU325),POWER(2,-AU325),"")</f>
        <v/>
      </c>
      <c r="BR325" s="37" t="str">
        <f t="shared" ref="BR325:BR388" si="312">IF(ISNUMBER(AV325),POWER(2,-AV325),"")</f>
        <v/>
      </c>
      <c r="BS325" s="37" t="str">
        <f t="shared" ref="BS325:BS388" si="313">IF(ISNUMBER(AW325),POWER(2,-AW325),"")</f>
        <v/>
      </c>
      <c r="BT325" s="37" t="str">
        <f t="shared" ref="BT325:BT388" si="314">IF(ISNUMBER(AX325),POWER(2,-AX325),"")</f>
        <v/>
      </c>
      <c r="BU325" s="37" t="str">
        <f t="shared" ref="BU325:BU388" si="315">IF(ISNUMBER(AY325),POWER(2,-AY325),"")</f>
        <v/>
      </c>
      <c r="BV325" s="37" t="str">
        <f t="shared" ref="BV325:BV388" si="316">IF(ISNUMBER(AZ325),POWER(2,-AZ325),"")</f>
        <v/>
      </c>
      <c r="BW325" s="37" t="str">
        <f t="shared" ref="BW325:BW388" si="317">IF(ISNUMBER(BA325),POWER(2,-BA325),"")</f>
        <v/>
      </c>
      <c r="BX325" s="37" t="str">
        <f t="shared" ref="BX325:BX388" si="318">IF(ISNUMBER(BB325),POWER(2,-BB325),"")</f>
        <v/>
      </c>
      <c r="BY325" s="37" t="str">
        <f t="shared" ref="BY325:BY388" si="319">IF(ISNUMBER(BC325),POWER(2,-BC325),"")</f>
        <v/>
      </c>
      <c r="BZ325" s="37" t="str">
        <f t="shared" ref="BZ325:BZ388" si="320">IF(ISNUMBER(BD325),POWER(2,-BD325),"")</f>
        <v/>
      </c>
      <c r="CA325" s="37" t="str">
        <f t="shared" ref="CA325:CA388" si="321">IF(ISNUMBER(BE325),POWER(2,-BE325),"")</f>
        <v/>
      </c>
      <c r="CB325" s="37" t="str">
        <f t="shared" ref="CB325:CB388" si="322">IF(ISNUMBER(BF325),POWER(2,-BF325),"")</f>
        <v/>
      </c>
      <c r="CC325" s="37" t="str">
        <f t="shared" ref="CC325:CC388" si="323">IF(ISNUMBER(BG325),POWER(2,-BG325),"")</f>
        <v/>
      </c>
      <c r="CD325" s="37" t="str">
        <f t="shared" ref="CD325:CD388" si="324">IF(ISNUMBER(BH325),POWER(2,-BH325),"")</f>
        <v/>
      </c>
      <c r="CE325" s="37" t="str">
        <f t="shared" ref="CE325:CE388" si="325">IF(ISNUMBER(BI325),POWER(2,-BI325),"")</f>
        <v/>
      </c>
      <c r="CF325" s="37" t="str">
        <f t="shared" ref="CF325:CF388" si="326">IF(ISNUMBER(BJ325),POWER(2,-BJ325),"")</f>
        <v/>
      </c>
      <c r="CG325" s="37" t="str">
        <f t="shared" ref="CG325:CG388" si="327">IF(ISNUMBER(BK325),POWER(2,-BK325),"")</f>
        <v/>
      </c>
      <c r="CH325" s="37" t="str">
        <f t="shared" ref="CH325:CH388" si="328">IF(ISNUMBER(BL325),POWER(2,-BL325),"")</f>
        <v/>
      </c>
      <c r="CI325" s="37" t="str">
        <f t="shared" ref="CI325:CI388" si="329">IF(ISNUMBER(BM325),POWER(2,-BM325),"")</f>
        <v/>
      </c>
    </row>
    <row r="326" spans="1:87">
      <c r="A326" s="16"/>
      <c r="B326" s="14" t="str">
        <f>'Gene Table'!D325</f>
        <v>NM_005544</v>
      </c>
      <c r="C326" s="14" t="s">
        <v>145</v>
      </c>
      <c r="D326" s="15" t="str">
        <f>IF(SUM('Test Sample Data'!D$3:D$98)&gt;10,IF(AND(ISNUMBER('Test Sample Data'!D325),'Test Sample Data'!D325&lt;$B$1,'Test Sample Data'!D325&gt;0),'Test Sample Data'!D325,$B$1),"")</f>
        <v/>
      </c>
      <c r="E326" s="15" t="str">
        <f>IF(SUM('Test Sample Data'!E$3:E$98)&gt;10,IF(AND(ISNUMBER('Test Sample Data'!E325),'Test Sample Data'!E325&lt;$B$1,'Test Sample Data'!E325&gt;0),'Test Sample Data'!E325,$B$1),"")</f>
        <v/>
      </c>
      <c r="F326" s="15" t="str">
        <f>IF(SUM('Test Sample Data'!F$3:F$98)&gt;10,IF(AND(ISNUMBER('Test Sample Data'!F325),'Test Sample Data'!F325&lt;$B$1,'Test Sample Data'!F325&gt;0),'Test Sample Data'!F325,$B$1),"")</f>
        <v/>
      </c>
      <c r="G326" s="15" t="str">
        <f>IF(SUM('Test Sample Data'!G$3:G$98)&gt;10,IF(AND(ISNUMBER('Test Sample Data'!G325),'Test Sample Data'!G325&lt;$B$1,'Test Sample Data'!G325&gt;0),'Test Sample Data'!G325,$B$1),"")</f>
        <v/>
      </c>
      <c r="H326" s="15" t="str">
        <f>IF(SUM('Test Sample Data'!H$3:H$98)&gt;10,IF(AND(ISNUMBER('Test Sample Data'!H325),'Test Sample Data'!H325&lt;$B$1,'Test Sample Data'!H325&gt;0),'Test Sample Data'!H325,$B$1),"")</f>
        <v/>
      </c>
      <c r="I326" s="15" t="str">
        <f>IF(SUM('Test Sample Data'!I$3:I$98)&gt;10,IF(AND(ISNUMBER('Test Sample Data'!I325),'Test Sample Data'!I325&lt;$B$1,'Test Sample Data'!I325&gt;0),'Test Sample Data'!I325,$B$1),"")</f>
        <v/>
      </c>
      <c r="J326" s="15" t="str">
        <f>IF(SUM('Test Sample Data'!J$3:J$98)&gt;10,IF(AND(ISNUMBER('Test Sample Data'!J325),'Test Sample Data'!J325&lt;$B$1,'Test Sample Data'!J325&gt;0),'Test Sample Data'!J325,$B$1),"")</f>
        <v/>
      </c>
      <c r="K326" s="15" t="str">
        <f>IF(SUM('Test Sample Data'!K$3:K$98)&gt;10,IF(AND(ISNUMBER('Test Sample Data'!K325),'Test Sample Data'!K325&lt;$B$1,'Test Sample Data'!K325&gt;0),'Test Sample Data'!K325,$B$1),"")</f>
        <v/>
      </c>
      <c r="L326" s="15" t="str">
        <f>IF(SUM('Test Sample Data'!L$3:L$98)&gt;10,IF(AND(ISNUMBER('Test Sample Data'!L325),'Test Sample Data'!L325&lt;$B$1,'Test Sample Data'!L325&gt;0),'Test Sample Data'!L325,$B$1),"")</f>
        <v/>
      </c>
      <c r="M326" s="15" t="str">
        <f>IF(SUM('Test Sample Data'!M$3:M$98)&gt;10,IF(AND(ISNUMBER('Test Sample Data'!M325),'Test Sample Data'!M325&lt;$B$1,'Test Sample Data'!M325&gt;0),'Test Sample Data'!M325,$B$1),"")</f>
        <v/>
      </c>
      <c r="N326" s="15" t="str">
        <f>'Gene Table'!D325</f>
        <v>NM_005544</v>
      </c>
      <c r="O326" s="14" t="s">
        <v>145</v>
      </c>
      <c r="P326" s="15" t="str">
        <f>IF(SUM('Control Sample Data'!D$3:D$98)&gt;10,IF(AND(ISNUMBER('Control Sample Data'!D325),'Control Sample Data'!D325&lt;$B$1,'Control Sample Data'!D325&gt;0),'Control Sample Data'!D325,$B$1),"")</f>
        <v/>
      </c>
      <c r="Q326" s="15" t="str">
        <f>IF(SUM('Control Sample Data'!E$3:E$98)&gt;10,IF(AND(ISNUMBER('Control Sample Data'!E325),'Control Sample Data'!E325&lt;$B$1,'Control Sample Data'!E325&gt;0),'Control Sample Data'!E325,$B$1),"")</f>
        <v/>
      </c>
      <c r="R326" s="15" t="str">
        <f>IF(SUM('Control Sample Data'!F$3:F$98)&gt;10,IF(AND(ISNUMBER('Control Sample Data'!F325),'Control Sample Data'!F325&lt;$B$1,'Control Sample Data'!F325&gt;0),'Control Sample Data'!F325,$B$1),"")</f>
        <v/>
      </c>
      <c r="S326" s="15" t="str">
        <f>IF(SUM('Control Sample Data'!G$3:G$98)&gt;10,IF(AND(ISNUMBER('Control Sample Data'!G325),'Control Sample Data'!G325&lt;$B$1,'Control Sample Data'!G325&gt;0),'Control Sample Data'!G325,$B$1),"")</f>
        <v/>
      </c>
      <c r="T326" s="15" t="str">
        <f>IF(SUM('Control Sample Data'!H$3:H$98)&gt;10,IF(AND(ISNUMBER('Control Sample Data'!H325),'Control Sample Data'!H325&lt;$B$1,'Control Sample Data'!H325&gt;0),'Control Sample Data'!H325,$B$1),"")</f>
        <v/>
      </c>
      <c r="U326" s="15" t="str">
        <f>IF(SUM('Control Sample Data'!I$3:I$98)&gt;10,IF(AND(ISNUMBER('Control Sample Data'!I325),'Control Sample Data'!I325&lt;$B$1,'Control Sample Data'!I325&gt;0),'Control Sample Data'!I325,$B$1),"")</f>
        <v/>
      </c>
      <c r="V326" s="15" t="str">
        <f>IF(SUM('Control Sample Data'!J$3:J$98)&gt;10,IF(AND(ISNUMBER('Control Sample Data'!J325),'Control Sample Data'!J325&lt;$B$1,'Control Sample Data'!J325&gt;0),'Control Sample Data'!J325,$B$1),"")</f>
        <v/>
      </c>
      <c r="W326" s="15" t="str">
        <f>IF(SUM('Control Sample Data'!K$3:K$98)&gt;10,IF(AND(ISNUMBER('Control Sample Data'!K325),'Control Sample Data'!K325&lt;$B$1,'Control Sample Data'!K325&gt;0),'Control Sample Data'!K325,$B$1),"")</f>
        <v/>
      </c>
      <c r="X326" s="15" t="str">
        <f>IF(SUM('Control Sample Data'!L$3:L$98)&gt;10,IF(AND(ISNUMBER('Control Sample Data'!L325),'Control Sample Data'!L325&lt;$B$1,'Control Sample Data'!L325&gt;0),'Control Sample Data'!L325,$B$1),"")</f>
        <v/>
      </c>
      <c r="Y326" s="15" t="str">
        <f>IF(SUM('Control Sample Data'!M$3:M$98)&gt;10,IF(AND(ISNUMBER('Control Sample Data'!M325),'Control Sample Data'!M325&lt;$B$1,'Control Sample Data'!M325&gt;0),'Control Sample Data'!M325,$B$1),"")</f>
        <v/>
      </c>
      <c r="AT326" s="34" t="str">
        <f t="shared" si="300"/>
        <v/>
      </c>
      <c r="AU326" s="34" t="str">
        <f t="shared" si="301"/>
        <v/>
      </c>
      <c r="AV326" s="34" t="str">
        <f t="shared" si="302"/>
        <v/>
      </c>
      <c r="AW326" s="34" t="str">
        <f t="shared" si="303"/>
        <v/>
      </c>
      <c r="AX326" s="34" t="str">
        <f t="shared" si="304"/>
        <v/>
      </c>
      <c r="AY326" s="34" t="str">
        <f t="shared" si="305"/>
        <v/>
      </c>
      <c r="AZ326" s="34" t="str">
        <f t="shared" si="306"/>
        <v/>
      </c>
      <c r="BA326" s="34" t="str">
        <f t="shared" si="307"/>
        <v/>
      </c>
      <c r="BB326" s="34" t="str">
        <f t="shared" si="308"/>
        <v/>
      </c>
      <c r="BC326" s="34" t="str">
        <f t="shared" si="309"/>
        <v/>
      </c>
      <c r="BD326" s="34" t="str">
        <f t="shared" si="289"/>
        <v/>
      </c>
      <c r="BE326" s="34" t="str">
        <f t="shared" si="290"/>
        <v/>
      </c>
      <c r="BF326" s="34" t="str">
        <f t="shared" si="291"/>
        <v/>
      </c>
      <c r="BG326" s="34" t="str">
        <f t="shared" si="292"/>
        <v/>
      </c>
      <c r="BH326" s="34" t="str">
        <f t="shared" si="293"/>
        <v/>
      </c>
      <c r="BI326" s="34" t="str">
        <f t="shared" si="294"/>
        <v/>
      </c>
      <c r="BJ326" s="34" t="str">
        <f t="shared" si="295"/>
        <v/>
      </c>
      <c r="BK326" s="34" t="str">
        <f t="shared" si="296"/>
        <v/>
      </c>
      <c r="BL326" s="34" t="str">
        <f t="shared" si="297"/>
        <v/>
      </c>
      <c r="BM326" s="34" t="str">
        <f t="shared" si="298"/>
        <v/>
      </c>
      <c r="BN326" s="36" t="e">
        <f t="shared" si="287"/>
        <v>#DIV/0!</v>
      </c>
      <c r="BO326" s="36" t="e">
        <f t="shared" si="288"/>
        <v>#DIV/0!</v>
      </c>
      <c r="BP326" s="37" t="str">
        <f t="shared" si="310"/>
        <v/>
      </c>
      <c r="BQ326" s="37" t="str">
        <f t="shared" si="311"/>
        <v/>
      </c>
      <c r="BR326" s="37" t="str">
        <f t="shared" si="312"/>
        <v/>
      </c>
      <c r="BS326" s="37" t="str">
        <f t="shared" si="313"/>
        <v/>
      </c>
      <c r="BT326" s="37" t="str">
        <f t="shared" si="314"/>
        <v/>
      </c>
      <c r="BU326" s="37" t="str">
        <f t="shared" si="315"/>
        <v/>
      </c>
      <c r="BV326" s="37" t="str">
        <f t="shared" si="316"/>
        <v/>
      </c>
      <c r="BW326" s="37" t="str">
        <f t="shared" si="317"/>
        <v/>
      </c>
      <c r="BX326" s="37" t="str">
        <f t="shared" si="318"/>
        <v/>
      </c>
      <c r="BY326" s="37" t="str">
        <f t="shared" si="319"/>
        <v/>
      </c>
      <c r="BZ326" s="37" t="str">
        <f t="shared" si="320"/>
        <v/>
      </c>
      <c r="CA326" s="37" t="str">
        <f t="shared" si="321"/>
        <v/>
      </c>
      <c r="CB326" s="37" t="str">
        <f t="shared" si="322"/>
        <v/>
      </c>
      <c r="CC326" s="37" t="str">
        <f t="shared" si="323"/>
        <v/>
      </c>
      <c r="CD326" s="37" t="str">
        <f t="shared" si="324"/>
        <v/>
      </c>
      <c r="CE326" s="37" t="str">
        <f t="shared" si="325"/>
        <v/>
      </c>
      <c r="CF326" s="37" t="str">
        <f t="shared" si="326"/>
        <v/>
      </c>
      <c r="CG326" s="37" t="str">
        <f t="shared" si="327"/>
        <v/>
      </c>
      <c r="CH326" s="37" t="str">
        <f t="shared" si="328"/>
        <v/>
      </c>
      <c r="CI326" s="37" t="str">
        <f t="shared" si="329"/>
        <v/>
      </c>
    </row>
    <row r="327" spans="1:87">
      <c r="A327" s="16"/>
      <c r="B327" s="14" t="str">
        <f>'Gene Table'!D326</f>
        <v>NM_001571</v>
      </c>
      <c r="C327" s="14" t="s">
        <v>149</v>
      </c>
      <c r="D327" s="15" t="str">
        <f>IF(SUM('Test Sample Data'!D$3:D$98)&gt;10,IF(AND(ISNUMBER('Test Sample Data'!D326),'Test Sample Data'!D326&lt;$B$1,'Test Sample Data'!D326&gt;0),'Test Sample Data'!D326,$B$1),"")</f>
        <v/>
      </c>
      <c r="E327" s="15" t="str">
        <f>IF(SUM('Test Sample Data'!E$3:E$98)&gt;10,IF(AND(ISNUMBER('Test Sample Data'!E326),'Test Sample Data'!E326&lt;$B$1,'Test Sample Data'!E326&gt;0),'Test Sample Data'!E326,$B$1),"")</f>
        <v/>
      </c>
      <c r="F327" s="15" t="str">
        <f>IF(SUM('Test Sample Data'!F$3:F$98)&gt;10,IF(AND(ISNUMBER('Test Sample Data'!F326),'Test Sample Data'!F326&lt;$B$1,'Test Sample Data'!F326&gt;0),'Test Sample Data'!F326,$B$1),"")</f>
        <v/>
      </c>
      <c r="G327" s="15" t="str">
        <f>IF(SUM('Test Sample Data'!G$3:G$98)&gt;10,IF(AND(ISNUMBER('Test Sample Data'!G326),'Test Sample Data'!G326&lt;$B$1,'Test Sample Data'!G326&gt;0),'Test Sample Data'!G326,$B$1),"")</f>
        <v/>
      </c>
      <c r="H327" s="15" t="str">
        <f>IF(SUM('Test Sample Data'!H$3:H$98)&gt;10,IF(AND(ISNUMBER('Test Sample Data'!H326),'Test Sample Data'!H326&lt;$B$1,'Test Sample Data'!H326&gt;0),'Test Sample Data'!H326,$B$1),"")</f>
        <v/>
      </c>
      <c r="I327" s="15" t="str">
        <f>IF(SUM('Test Sample Data'!I$3:I$98)&gt;10,IF(AND(ISNUMBER('Test Sample Data'!I326),'Test Sample Data'!I326&lt;$B$1,'Test Sample Data'!I326&gt;0),'Test Sample Data'!I326,$B$1),"")</f>
        <v/>
      </c>
      <c r="J327" s="15" t="str">
        <f>IF(SUM('Test Sample Data'!J$3:J$98)&gt;10,IF(AND(ISNUMBER('Test Sample Data'!J326),'Test Sample Data'!J326&lt;$B$1,'Test Sample Data'!J326&gt;0),'Test Sample Data'!J326,$B$1),"")</f>
        <v/>
      </c>
      <c r="K327" s="15" t="str">
        <f>IF(SUM('Test Sample Data'!K$3:K$98)&gt;10,IF(AND(ISNUMBER('Test Sample Data'!K326),'Test Sample Data'!K326&lt;$B$1,'Test Sample Data'!K326&gt;0),'Test Sample Data'!K326,$B$1),"")</f>
        <v/>
      </c>
      <c r="L327" s="15" t="str">
        <f>IF(SUM('Test Sample Data'!L$3:L$98)&gt;10,IF(AND(ISNUMBER('Test Sample Data'!L326),'Test Sample Data'!L326&lt;$B$1,'Test Sample Data'!L326&gt;0),'Test Sample Data'!L326,$B$1),"")</f>
        <v/>
      </c>
      <c r="M327" s="15" t="str">
        <f>IF(SUM('Test Sample Data'!M$3:M$98)&gt;10,IF(AND(ISNUMBER('Test Sample Data'!M326),'Test Sample Data'!M326&lt;$B$1,'Test Sample Data'!M326&gt;0),'Test Sample Data'!M326,$B$1),"")</f>
        <v/>
      </c>
      <c r="N327" s="15" t="str">
        <f>'Gene Table'!D326</f>
        <v>NM_001571</v>
      </c>
      <c r="O327" s="14" t="s">
        <v>149</v>
      </c>
      <c r="P327" s="15" t="str">
        <f>IF(SUM('Control Sample Data'!D$3:D$98)&gt;10,IF(AND(ISNUMBER('Control Sample Data'!D326),'Control Sample Data'!D326&lt;$B$1,'Control Sample Data'!D326&gt;0),'Control Sample Data'!D326,$B$1),"")</f>
        <v/>
      </c>
      <c r="Q327" s="15" t="str">
        <f>IF(SUM('Control Sample Data'!E$3:E$98)&gt;10,IF(AND(ISNUMBER('Control Sample Data'!E326),'Control Sample Data'!E326&lt;$B$1,'Control Sample Data'!E326&gt;0),'Control Sample Data'!E326,$B$1),"")</f>
        <v/>
      </c>
      <c r="R327" s="15" t="str">
        <f>IF(SUM('Control Sample Data'!F$3:F$98)&gt;10,IF(AND(ISNUMBER('Control Sample Data'!F326),'Control Sample Data'!F326&lt;$B$1,'Control Sample Data'!F326&gt;0),'Control Sample Data'!F326,$B$1),"")</f>
        <v/>
      </c>
      <c r="S327" s="15" t="str">
        <f>IF(SUM('Control Sample Data'!G$3:G$98)&gt;10,IF(AND(ISNUMBER('Control Sample Data'!G326),'Control Sample Data'!G326&lt;$B$1,'Control Sample Data'!G326&gt;0),'Control Sample Data'!G326,$B$1),"")</f>
        <v/>
      </c>
      <c r="T327" s="15" t="str">
        <f>IF(SUM('Control Sample Data'!H$3:H$98)&gt;10,IF(AND(ISNUMBER('Control Sample Data'!H326),'Control Sample Data'!H326&lt;$B$1,'Control Sample Data'!H326&gt;0),'Control Sample Data'!H326,$B$1),"")</f>
        <v/>
      </c>
      <c r="U327" s="15" t="str">
        <f>IF(SUM('Control Sample Data'!I$3:I$98)&gt;10,IF(AND(ISNUMBER('Control Sample Data'!I326),'Control Sample Data'!I326&lt;$B$1,'Control Sample Data'!I326&gt;0),'Control Sample Data'!I326,$B$1),"")</f>
        <v/>
      </c>
      <c r="V327" s="15" t="str">
        <f>IF(SUM('Control Sample Data'!J$3:J$98)&gt;10,IF(AND(ISNUMBER('Control Sample Data'!J326),'Control Sample Data'!J326&lt;$B$1,'Control Sample Data'!J326&gt;0),'Control Sample Data'!J326,$B$1),"")</f>
        <v/>
      </c>
      <c r="W327" s="15" t="str">
        <f>IF(SUM('Control Sample Data'!K$3:K$98)&gt;10,IF(AND(ISNUMBER('Control Sample Data'!K326),'Control Sample Data'!K326&lt;$B$1,'Control Sample Data'!K326&gt;0),'Control Sample Data'!K326,$B$1),"")</f>
        <v/>
      </c>
      <c r="X327" s="15" t="str">
        <f>IF(SUM('Control Sample Data'!L$3:L$98)&gt;10,IF(AND(ISNUMBER('Control Sample Data'!L326),'Control Sample Data'!L326&lt;$B$1,'Control Sample Data'!L326&gt;0),'Control Sample Data'!L326,$B$1),"")</f>
        <v/>
      </c>
      <c r="Y327" s="15" t="str">
        <f>IF(SUM('Control Sample Data'!M$3:M$98)&gt;10,IF(AND(ISNUMBER('Control Sample Data'!M326),'Control Sample Data'!M326&lt;$B$1,'Control Sample Data'!M326&gt;0),'Control Sample Data'!M326,$B$1),"")</f>
        <v/>
      </c>
      <c r="AT327" s="34" t="str">
        <f t="shared" si="300"/>
        <v/>
      </c>
      <c r="AU327" s="34" t="str">
        <f t="shared" si="301"/>
        <v/>
      </c>
      <c r="AV327" s="34" t="str">
        <f t="shared" si="302"/>
        <v/>
      </c>
      <c r="AW327" s="34" t="str">
        <f t="shared" si="303"/>
        <v/>
      </c>
      <c r="AX327" s="34" t="str">
        <f t="shared" si="304"/>
        <v/>
      </c>
      <c r="AY327" s="34" t="str">
        <f t="shared" si="305"/>
        <v/>
      </c>
      <c r="AZ327" s="34" t="str">
        <f t="shared" si="306"/>
        <v/>
      </c>
      <c r="BA327" s="34" t="str">
        <f t="shared" si="307"/>
        <v/>
      </c>
      <c r="BB327" s="34" t="str">
        <f t="shared" si="308"/>
        <v/>
      </c>
      <c r="BC327" s="34" t="str">
        <f t="shared" si="309"/>
        <v/>
      </c>
      <c r="BD327" s="34" t="str">
        <f t="shared" si="289"/>
        <v/>
      </c>
      <c r="BE327" s="34" t="str">
        <f t="shared" si="290"/>
        <v/>
      </c>
      <c r="BF327" s="34" t="str">
        <f t="shared" si="291"/>
        <v/>
      </c>
      <c r="BG327" s="34" t="str">
        <f t="shared" si="292"/>
        <v/>
      </c>
      <c r="BH327" s="34" t="str">
        <f t="shared" si="293"/>
        <v/>
      </c>
      <c r="BI327" s="34" t="str">
        <f t="shared" si="294"/>
        <v/>
      </c>
      <c r="BJ327" s="34" t="str">
        <f t="shared" si="295"/>
        <v/>
      </c>
      <c r="BK327" s="34" t="str">
        <f t="shared" si="296"/>
        <v/>
      </c>
      <c r="BL327" s="34" t="str">
        <f t="shared" si="297"/>
        <v/>
      </c>
      <c r="BM327" s="34" t="str">
        <f t="shared" si="298"/>
        <v/>
      </c>
      <c r="BN327" s="36" t="e">
        <f t="shared" si="287"/>
        <v>#DIV/0!</v>
      </c>
      <c r="BO327" s="36" t="e">
        <f t="shared" si="288"/>
        <v>#DIV/0!</v>
      </c>
      <c r="BP327" s="37" t="str">
        <f t="shared" si="310"/>
        <v/>
      </c>
      <c r="BQ327" s="37" t="str">
        <f t="shared" si="311"/>
        <v/>
      </c>
      <c r="BR327" s="37" t="str">
        <f t="shared" si="312"/>
        <v/>
      </c>
      <c r="BS327" s="37" t="str">
        <f t="shared" si="313"/>
        <v/>
      </c>
      <c r="BT327" s="37" t="str">
        <f t="shared" si="314"/>
        <v/>
      </c>
      <c r="BU327" s="37" t="str">
        <f t="shared" si="315"/>
        <v/>
      </c>
      <c r="BV327" s="37" t="str">
        <f t="shared" si="316"/>
        <v/>
      </c>
      <c r="BW327" s="37" t="str">
        <f t="shared" si="317"/>
        <v/>
      </c>
      <c r="BX327" s="37" t="str">
        <f t="shared" si="318"/>
        <v/>
      </c>
      <c r="BY327" s="37" t="str">
        <f t="shared" si="319"/>
        <v/>
      </c>
      <c r="BZ327" s="37" t="str">
        <f t="shared" si="320"/>
        <v/>
      </c>
      <c r="CA327" s="37" t="str">
        <f t="shared" si="321"/>
        <v/>
      </c>
      <c r="CB327" s="37" t="str">
        <f t="shared" si="322"/>
        <v/>
      </c>
      <c r="CC327" s="37" t="str">
        <f t="shared" si="323"/>
        <v/>
      </c>
      <c r="CD327" s="37" t="str">
        <f t="shared" si="324"/>
        <v/>
      </c>
      <c r="CE327" s="37" t="str">
        <f t="shared" si="325"/>
        <v/>
      </c>
      <c r="CF327" s="37" t="str">
        <f t="shared" si="326"/>
        <v/>
      </c>
      <c r="CG327" s="37" t="str">
        <f t="shared" si="327"/>
        <v/>
      </c>
      <c r="CH327" s="37" t="str">
        <f t="shared" si="328"/>
        <v/>
      </c>
      <c r="CI327" s="37" t="str">
        <f t="shared" si="329"/>
        <v/>
      </c>
    </row>
    <row r="328" spans="1:87">
      <c r="A328" s="16"/>
      <c r="B328" s="14" t="str">
        <f>'Gene Table'!D327</f>
        <v>NM_002198</v>
      </c>
      <c r="C328" s="14" t="s">
        <v>153</v>
      </c>
      <c r="D328" s="15" t="str">
        <f>IF(SUM('Test Sample Data'!D$3:D$98)&gt;10,IF(AND(ISNUMBER('Test Sample Data'!D327),'Test Sample Data'!D327&lt;$B$1,'Test Sample Data'!D327&gt;0),'Test Sample Data'!D327,$B$1),"")</f>
        <v/>
      </c>
      <c r="E328" s="15" t="str">
        <f>IF(SUM('Test Sample Data'!E$3:E$98)&gt;10,IF(AND(ISNUMBER('Test Sample Data'!E327),'Test Sample Data'!E327&lt;$B$1,'Test Sample Data'!E327&gt;0),'Test Sample Data'!E327,$B$1),"")</f>
        <v/>
      </c>
      <c r="F328" s="15" t="str">
        <f>IF(SUM('Test Sample Data'!F$3:F$98)&gt;10,IF(AND(ISNUMBER('Test Sample Data'!F327),'Test Sample Data'!F327&lt;$B$1,'Test Sample Data'!F327&gt;0),'Test Sample Data'!F327,$B$1),"")</f>
        <v/>
      </c>
      <c r="G328" s="15" t="str">
        <f>IF(SUM('Test Sample Data'!G$3:G$98)&gt;10,IF(AND(ISNUMBER('Test Sample Data'!G327),'Test Sample Data'!G327&lt;$B$1,'Test Sample Data'!G327&gt;0),'Test Sample Data'!G327,$B$1),"")</f>
        <v/>
      </c>
      <c r="H328" s="15" t="str">
        <f>IF(SUM('Test Sample Data'!H$3:H$98)&gt;10,IF(AND(ISNUMBER('Test Sample Data'!H327),'Test Sample Data'!H327&lt;$B$1,'Test Sample Data'!H327&gt;0),'Test Sample Data'!H327,$B$1),"")</f>
        <v/>
      </c>
      <c r="I328" s="15" t="str">
        <f>IF(SUM('Test Sample Data'!I$3:I$98)&gt;10,IF(AND(ISNUMBER('Test Sample Data'!I327),'Test Sample Data'!I327&lt;$B$1,'Test Sample Data'!I327&gt;0),'Test Sample Data'!I327,$B$1),"")</f>
        <v/>
      </c>
      <c r="J328" s="15" t="str">
        <f>IF(SUM('Test Sample Data'!J$3:J$98)&gt;10,IF(AND(ISNUMBER('Test Sample Data'!J327),'Test Sample Data'!J327&lt;$B$1,'Test Sample Data'!J327&gt;0),'Test Sample Data'!J327,$B$1),"")</f>
        <v/>
      </c>
      <c r="K328" s="15" t="str">
        <f>IF(SUM('Test Sample Data'!K$3:K$98)&gt;10,IF(AND(ISNUMBER('Test Sample Data'!K327),'Test Sample Data'!K327&lt;$B$1,'Test Sample Data'!K327&gt;0),'Test Sample Data'!K327,$B$1),"")</f>
        <v/>
      </c>
      <c r="L328" s="15" t="str">
        <f>IF(SUM('Test Sample Data'!L$3:L$98)&gt;10,IF(AND(ISNUMBER('Test Sample Data'!L327),'Test Sample Data'!L327&lt;$B$1,'Test Sample Data'!L327&gt;0),'Test Sample Data'!L327,$B$1),"")</f>
        <v/>
      </c>
      <c r="M328" s="15" t="str">
        <f>IF(SUM('Test Sample Data'!M$3:M$98)&gt;10,IF(AND(ISNUMBER('Test Sample Data'!M327),'Test Sample Data'!M327&lt;$B$1,'Test Sample Data'!M327&gt;0),'Test Sample Data'!M327,$B$1),"")</f>
        <v/>
      </c>
      <c r="N328" s="15" t="str">
        <f>'Gene Table'!D327</f>
        <v>NM_002198</v>
      </c>
      <c r="O328" s="14" t="s">
        <v>153</v>
      </c>
      <c r="P328" s="15" t="str">
        <f>IF(SUM('Control Sample Data'!D$3:D$98)&gt;10,IF(AND(ISNUMBER('Control Sample Data'!D327),'Control Sample Data'!D327&lt;$B$1,'Control Sample Data'!D327&gt;0),'Control Sample Data'!D327,$B$1),"")</f>
        <v/>
      </c>
      <c r="Q328" s="15" t="str">
        <f>IF(SUM('Control Sample Data'!E$3:E$98)&gt;10,IF(AND(ISNUMBER('Control Sample Data'!E327),'Control Sample Data'!E327&lt;$B$1,'Control Sample Data'!E327&gt;0),'Control Sample Data'!E327,$B$1),"")</f>
        <v/>
      </c>
      <c r="R328" s="15" t="str">
        <f>IF(SUM('Control Sample Data'!F$3:F$98)&gt;10,IF(AND(ISNUMBER('Control Sample Data'!F327),'Control Sample Data'!F327&lt;$B$1,'Control Sample Data'!F327&gt;0),'Control Sample Data'!F327,$B$1),"")</f>
        <v/>
      </c>
      <c r="S328" s="15" t="str">
        <f>IF(SUM('Control Sample Data'!G$3:G$98)&gt;10,IF(AND(ISNUMBER('Control Sample Data'!G327),'Control Sample Data'!G327&lt;$B$1,'Control Sample Data'!G327&gt;0),'Control Sample Data'!G327,$B$1),"")</f>
        <v/>
      </c>
      <c r="T328" s="15" t="str">
        <f>IF(SUM('Control Sample Data'!H$3:H$98)&gt;10,IF(AND(ISNUMBER('Control Sample Data'!H327),'Control Sample Data'!H327&lt;$B$1,'Control Sample Data'!H327&gt;0),'Control Sample Data'!H327,$B$1),"")</f>
        <v/>
      </c>
      <c r="U328" s="15" t="str">
        <f>IF(SUM('Control Sample Data'!I$3:I$98)&gt;10,IF(AND(ISNUMBER('Control Sample Data'!I327),'Control Sample Data'!I327&lt;$B$1,'Control Sample Data'!I327&gt;0),'Control Sample Data'!I327,$B$1),"")</f>
        <v/>
      </c>
      <c r="V328" s="15" t="str">
        <f>IF(SUM('Control Sample Data'!J$3:J$98)&gt;10,IF(AND(ISNUMBER('Control Sample Data'!J327),'Control Sample Data'!J327&lt;$B$1,'Control Sample Data'!J327&gt;0),'Control Sample Data'!J327,$B$1),"")</f>
        <v/>
      </c>
      <c r="W328" s="15" t="str">
        <f>IF(SUM('Control Sample Data'!K$3:K$98)&gt;10,IF(AND(ISNUMBER('Control Sample Data'!K327),'Control Sample Data'!K327&lt;$B$1,'Control Sample Data'!K327&gt;0),'Control Sample Data'!K327,$B$1),"")</f>
        <v/>
      </c>
      <c r="X328" s="15" t="str">
        <f>IF(SUM('Control Sample Data'!L$3:L$98)&gt;10,IF(AND(ISNUMBER('Control Sample Data'!L327),'Control Sample Data'!L327&lt;$B$1,'Control Sample Data'!L327&gt;0),'Control Sample Data'!L327,$B$1),"")</f>
        <v/>
      </c>
      <c r="Y328" s="15" t="str">
        <f>IF(SUM('Control Sample Data'!M$3:M$98)&gt;10,IF(AND(ISNUMBER('Control Sample Data'!M327),'Control Sample Data'!M327&lt;$B$1,'Control Sample Data'!M327&gt;0),'Control Sample Data'!M327,$B$1),"")</f>
        <v/>
      </c>
      <c r="AT328" s="34" t="str">
        <f t="shared" si="300"/>
        <v/>
      </c>
      <c r="AU328" s="34" t="str">
        <f t="shared" si="301"/>
        <v/>
      </c>
      <c r="AV328" s="34" t="str">
        <f t="shared" si="302"/>
        <v/>
      </c>
      <c r="AW328" s="34" t="str">
        <f t="shared" si="303"/>
        <v/>
      </c>
      <c r="AX328" s="34" t="str">
        <f t="shared" si="304"/>
        <v/>
      </c>
      <c r="AY328" s="34" t="str">
        <f t="shared" si="305"/>
        <v/>
      </c>
      <c r="AZ328" s="34" t="str">
        <f t="shared" si="306"/>
        <v/>
      </c>
      <c r="BA328" s="34" t="str">
        <f t="shared" si="307"/>
        <v/>
      </c>
      <c r="BB328" s="34" t="str">
        <f t="shared" si="308"/>
        <v/>
      </c>
      <c r="BC328" s="34" t="str">
        <f t="shared" si="309"/>
        <v/>
      </c>
      <c r="BD328" s="34" t="str">
        <f t="shared" si="289"/>
        <v/>
      </c>
      <c r="BE328" s="34" t="str">
        <f t="shared" si="290"/>
        <v/>
      </c>
      <c r="BF328" s="34" t="str">
        <f t="shared" si="291"/>
        <v/>
      </c>
      <c r="BG328" s="34" t="str">
        <f t="shared" si="292"/>
        <v/>
      </c>
      <c r="BH328" s="34" t="str">
        <f t="shared" si="293"/>
        <v/>
      </c>
      <c r="BI328" s="34" t="str">
        <f t="shared" si="294"/>
        <v/>
      </c>
      <c r="BJ328" s="34" t="str">
        <f t="shared" si="295"/>
        <v/>
      </c>
      <c r="BK328" s="34" t="str">
        <f t="shared" si="296"/>
        <v/>
      </c>
      <c r="BL328" s="34" t="str">
        <f t="shared" si="297"/>
        <v/>
      </c>
      <c r="BM328" s="34" t="str">
        <f t="shared" si="298"/>
        <v/>
      </c>
      <c r="BN328" s="36" t="e">
        <f t="shared" si="287"/>
        <v>#DIV/0!</v>
      </c>
      <c r="BO328" s="36" t="e">
        <f t="shared" si="288"/>
        <v>#DIV/0!</v>
      </c>
      <c r="BP328" s="37" t="str">
        <f t="shared" si="310"/>
        <v/>
      </c>
      <c r="BQ328" s="37" t="str">
        <f t="shared" si="311"/>
        <v/>
      </c>
      <c r="BR328" s="37" t="str">
        <f t="shared" si="312"/>
        <v/>
      </c>
      <c r="BS328" s="37" t="str">
        <f t="shared" si="313"/>
        <v/>
      </c>
      <c r="BT328" s="37" t="str">
        <f t="shared" si="314"/>
        <v/>
      </c>
      <c r="BU328" s="37" t="str">
        <f t="shared" si="315"/>
        <v/>
      </c>
      <c r="BV328" s="37" t="str">
        <f t="shared" si="316"/>
        <v/>
      </c>
      <c r="BW328" s="37" t="str">
        <f t="shared" si="317"/>
        <v/>
      </c>
      <c r="BX328" s="37" t="str">
        <f t="shared" si="318"/>
        <v/>
      </c>
      <c r="BY328" s="37" t="str">
        <f t="shared" si="319"/>
        <v/>
      </c>
      <c r="BZ328" s="37" t="str">
        <f t="shared" si="320"/>
        <v/>
      </c>
      <c r="CA328" s="37" t="str">
        <f t="shared" si="321"/>
        <v/>
      </c>
      <c r="CB328" s="37" t="str">
        <f t="shared" si="322"/>
        <v/>
      </c>
      <c r="CC328" s="37" t="str">
        <f t="shared" si="323"/>
        <v/>
      </c>
      <c r="CD328" s="37" t="str">
        <f t="shared" si="324"/>
        <v/>
      </c>
      <c r="CE328" s="37" t="str">
        <f t="shared" si="325"/>
        <v/>
      </c>
      <c r="CF328" s="37" t="str">
        <f t="shared" si="326"/>
        <v/>
      </c>
      <c r="CG328" s="37" t="str">
        <f t="shared" si="327"/>
        <v/>
      </c>
      <c r="CH328" s="37" t="str">
        <f t="shared" si="328"/>
        <v/>
      </c>
      <c r="CI328" s="37" t="str">
        <f t="shared" si="329"/>
        <v/>
      </c>
    </row>
    <row r="329" spans="1:87">
      <c r="A329" s="16"/>
      <c r="B329" s="14" t="str">
        <f>'Gene Table'!D328</f>
        <v>NM_000208</v>
      </c>
      <c r="C329" s="14" t="s">
        <v>157</v>
      </c>
      <c r="D329" s="15" t="str">
        <f>IF(SUM('Test Sample Data'!D$3:D$98)&gt;10,IF(AND(ISNUMBER('Test Sample Data'!D328),'Test Sample Data'!D328&lt;$B$1,'Test Sample Data'!D328&gt;0),'Test Sample Data'!D328,$B$1),"")</f>
        <v/>
      </c>
      <c r="E329" s="15" t="str">
        <f>IF(SUM('Test Sample Data'!E$3:E$98)&gt;10,IF(AND(ISNUMBER('Test Sample Data'!E328),'Test Sample Data'!E328&lt;$B$1,'Test Sample Data'!E328&gt;0),'Test Sample Data'!E328,$B$1),"")</f>
        <v/>
      </c>
      <c r="F329" s="15" t="str">
        <f>IF(SUM('Test Sample Data'!F$3:F$98)&gt;10,IF(AND(ISNUMBER('Test Sample Data'!F328),'Test Sample Data'!F328&lt;$B$1,'Test Sample Data'!F328&gt;0),'Test Sample Data'!F328,$B$1),"")</f>
        <v/>
      </c>
      <c r="G329" s="15" t="str">
        <f>IF(SUM('Test Sample Data'!G$3:G$98)&gt;10,IF(AND(ISNUMBER('Test Sample Data'!G328),'Test Sample Data'!G328&lt;$B$1,'Test Sample Data'!G328&gt;0),'Test Sample Data'!G328,$B$1),"")</f>
        <v/>
      </c>
      <c r="H329" s="15" t="str">
        <f>IF(SUM('Test Sample Data'!H$3:H$98)&gt;10,IF(AND(ISNUMBER('Test Sample Data'!H328),'Test Sample Data'!H328&lt;$B$1,'Test Sample Data'!H328&gt;0),'Test Sample Data'!H328,$B$1),"")</f>
        <v/>
      </c>
      <c r="I329" s="15" t="str">
        <f>IF(SUM('Test Sample Data'!I$3:I$98)&gt;10,IF(AND(ISNUMBER('Test Sample Data'!I328),'Test Sample Data'!I328&lt;$B$1,'Test Sample Data'!I328&gt;0),'Test Sample Data'!I328,$B$1),"")</f>
        <v/>
      </c>
      <c r="J329" s="15" t="str">
        <f>IF(SUM('Test Sample Data'!J$3:J$98)&gt;10,IF(AND(ISNUMBER('Test Sample Data'!J328),'Test Sample Data'!J328&lt;$B$1,'Test Sample Data'!J328&gt;0),'Test Sample Data'!J328,$B$1),"")</f>
        <v/>
      </c>
      <c r="K329" s="15" t="str">
        <f>IF(SUM('Test Sample Data'!K$3:K$98)&gt;10,IF(AND(ISNUMBER('Test Sample Data'!K328),'Test Sample Data'!K328&lt;$B$1,'Test Sample Data'!K328&gt;0),'Test Sample Data'!K328,$B$1),"")</f>
        <v/>
      </c>
      <c r="L329" s="15" t="str">
        <f>IF(SUM('Test Sample Data'!L$3:L$98)&gt;10,IF(AND(ISNUMBER('Test Sample Data'!L328),'Test Sample Data'!L328&lt;$B$1,'Test Sample Data'!L328&gt;0),'Test Sample Data'!L328,$B$1),"")</f>
        <v/>
      </c>
      <c r="M329" s="15" t="str">
        <f>IF(SUM('Test Sample Data'!M$3:M$98)&gt;10,IF(AND(ISNUMBER('Test Sample Data'!M328),'Test Sample Data'!M328&lt;$B$1,'Test Sample Data'!M328&gt;0),'Test Sample Data'!M328,$B$1),"")</f>
        <v/>
      </c>
      <c r="N329" s="15" t="str">
        <f>'Gene Table'!D328</f>
        <v>NM_000208</v>
      </c>
      <c r="O329" s="14" t="s">
        <v>157</v>
      </c>
      <c r="P329" s="15" t="str">
        <f>IF(SUM('Control Sample Data'!D$3:D$98)&gt;10,IF(AND(ISNUMBER('Control Sample Data'!D328),'Control Sample Data'!D328&lt;$B$1,'Control Sample Data'!D328&gt;0),'Control Sample Data'!D328,$B$1),"")</f>
        <v/>
      </c>
      <c r="Q329" s="15" t="str">
        <f>IF(SUM('Control Sample Data'!E$3:E$98)&gt;10,IF(AND(ISNUMBER('Control Sample Data'!E328),'Control Sample Data'!E328&lt;$B$1,'Control Sample Data'!E328&gt;0),'Control Sample Data'!E328,$B$1),"")</f>
        <v/>
      </c>
      <c r="R329" s="15" t="str">
        <f>IF(SUM('Control Sample Data'!F$3:F$98)&gt;10,IF(AND(ISNUMBER('Control Sample Data'!F328),'Control Sample Data'!F328&lt;$B$1,'Control Sample Data'!F328&gt;0),'Control Sample Data'!F328,$B$1),"")</f>
        <v/>
      </c>
      <c r="S329" s="15" t="str">
        <f>IF(SUM('Control Sample Data'!G$3:G$98)&gt;10,IF(AND(ISNUMBER('Control Sample Data'!G328),'Control Sample Data'!G328&lt;$B$1,'Control Sample Data'!G328&gt;0),'Control Sample Data'!G328,$B$1),"")</f>
        <v/>
      </c>
      <c r="T329" s="15" t="str">
        <f>IF(SUM('Control Sample Data'!H$3:H$98)&gt;10,IF(AND(ISNUMBER('Control Sample Data'!H328),'Control Sample Data'!H328&lt;$B$1,'Control Sample Data'!H328&gt;0),'Control Sample Data'!H328,$B$1),"")</f>
        <v/>
      </c>
      <c r="U329" s="15" t="str">
        <f>IF(SUM('Control Sample Data'!I$3:I$98)&gt;10,IF(AND(ISNUMBER('Control Sample Data'!I328),'Control Sample Data'!I328&lt;$B$1,'Control Sample Data'!I328&gt;0),'Control Sample Data'!I328,$B$1),"")</f>
        <v/>
      </c>
      <c r="V329" s="15" t="str">
        <f>IF(SUM('Control Sample Data'!J$3:J$98)&gt;10,IF(AND(ISNUMBER('Control Sample Data'!J328),'Control Sample Data'!J328&lt;$B$1,'Control Sample Data'!J328&gt;0),'Control Sample Data'!J328,$B$1),"")</f>
        <v/>
      </c>
      <c r="W329" s="15" t="str">
        <f>IF(SUM('Control Sample Data'!K$3:K$98)&gt;10,IF(AND(ISNUMBER('Control Sample Data'!K328),'Control Sample Data'!K328&lt;$B$1,'Control Sample Data'!K328&gt;0),'Control Sample Data'!K328,$B$1),"")</f>
        <v/>
      </c>
      <c r="X329" s="15" t="str">
        <f>IF(SUM('Control Sample Data'!L$3:L$98)&gt;10,IF(AND(ISNUMBER('Control Sample Data'!L328),'Control Sample Data'!L328&lt;$B$1,'Control Sample Data'!L328&gt;0),'Control Sample Data'!L328,$B$1),"")</f>
        <v/>
      </c>
      <c r="Y329" s="15" t="str">
        <f>IF(SUM('Control Sample Data'!M$3:M$98)&gt;10,IF(AND(ISNUMBER('Control Sample Data'!M328),'Control Sample Data'!M328&lt;$B$1,'Control Sample Data'!M328&gt;0),'Control Sample Data'!M328,$B$1),"")</f>
        <v/>
      </c>
      <c r="AT329" s="34" t="str">
        <f t="shared" si="300"/>
        <v/>
      </c>
      <c r="AU329" s="34" t="str">
        <f t="shared" si="301"/>
        <v/>
      </c>
      <c r="AV329" s="34" t="str">
        <f t="shared" si="302"/>
        <v/>
      </c>
      <c r="AW329" s="34" t="str">
        <f t="shared" si="303"/>
        <v/>
      </c>
      <c r="AX329" s="34" t="str">
        <f t="shared" si="304"/>
        <v/>
      </c>
      <c r="AY329" s="34" t="str">
        <f t="shared" si="305"/>
        <v/>
      </c>
      <c r="AZ329" s="34" t="str">
        <f t="shared" si="306"/>
        <v/>
      </c>
      <c r="BA329" s="34" t="str">
        <f t="shared" si="307"/>
        <v/>
      </c>
      <c r="BB329" s="34" t="str">
        <f t="shared" si="308"/>
        <v/>
      </c>
      <c r="BC329" s="34" t="str">
        <f t="shared" si="309"/>
        <v/>
      </c>
      <c r="BD329" s="34" t="str">
        <f t="shared" si="289"/>
        <v/>
      </c>
      <c r="BE329" s="34" t="str">
        <f t="shared" si="290"/>
        <v/>
      </c>
      <c r="BF329" s="34" t="str">
        <f t="shared" si="291"/>
        <v/>
      </c>
      <c r="BG329" s="34" t="str">
        <f t="shared" si="292"/>
        <v/>
      </c>
      <c r="BH329" s="34" t="str">
        <f t="shared" si="293"/>
        <v/>
      </c>
      <c r="BI329" s="34" t="str">
        <f t="shared" si="294"/>
        <v/>
      </c>
      <c r="BJ329" s="34" t="str">
        <f t="shared" si="295"/>
        <v/>
      </c>
      <c r="BK329" s="34" t="str">
        <f t="shared" si="296"/>
        <v/>
      </c>
      <c r="BL329" s="34" t="str">
        <f t="shared" si="297"/>
        <v/>
      </c>
      <c r="BM329" s="34" t="str">
        <f t="shared" si="298"/>
        <v/>
      </c>
      <c r="BN329" s="36" t="e">
        <f t="shared" si="287"/>
        <v>#DIV/0!</v>
      </c>
      <c r="BO329" s="36" t="e">
        <f t="shared" si="288"/>
        <v>#DIV/0!</v>
      </c>
      <c r="BP329" s="37" t="str">
        <f t="shared" si="310"/>
        <v/>
      </c>
      <c r="BQ329" s="37" t="str">
        <f t="shared" si="311"/>
        <v/>
      </c>
      <c r="BR329" s="37" t="str">
        <f t="shared" si="312"/>
        <v/>
      </c>
      <c r="BS329" s="37" t="str">
        <f t="shared" si="313"/>
        <v/>
      </c>
      <c r="BT329" s="37" t="str">
        <f t="shared" si="314"/>
        <v/>
      </c>
      <c r="BU329" s="37" t="str">
        <f t="shared" si="315"/>
        <v/>
      </c>
      <c r="BV329" s="37" t="str">
        <f t="shared" si="316"/>
        <v/>
      </c>
      <c r="BW329" s="37" t="str">
        <f t="shared" si="317"/>
        <v/>
      </c>
      <c r="BX329" s="37" t="str">
        <f t="shared" si="318"/>
        <v/>
      </c>
      <c r="BY329" s="37" t="str">
        <f t="shared" si="319"/>
        <v/>
      </c>
      <c r="BZ329" s="37" t="str">
        <f t="shared" si="320"/>
        <v/>
      </c>
      <c r="CA329" s="37" t="str">
        <f t="shared" si="321"/>
        <v/>
      </c>
      <c r="CB329" s="37" t="str">
        <f t="shared" si="322"/>
        <v/>
      </c>
      <c r="CC329" s="37" t="str">
        <f t="shared" si="323"/>
        <v/>
      </c>
      <c r="CD329" s="37" t="str">
        <f t="shared" si="324"/>
        <v/>
      </c>
      <c r="CE329" s="37" t="str">
        <f t="shared" si="325"/>
        <v/>
      </c>
      <c r="CF329" s="37" t="str">
        <f t="shared" si="326"/>
        <v/>
      </c>
      <c r="CG329" s="37" t="str">
        <f t="shared" si="327"/>
        <v/>
      </c>
      <c r="CH329" s="37" t="str">
        <f t="shared" si="328"/>
        <v/>
      </c>
      <c r="CI329" s="37" t="str">
        <f t="shared" si="329"/>
        <v/>
      </c>
    </row>
    <row r="330" spans="1:87">
      <c r="A330" s="16"/>
      <c r="B330" s="14" t="str">
        <f>'Gene Table'!D329</f>
        <v>NM_002189</v>
      </c>
      <c r="C330" s="14" t="s">
        <v>161</v>
      </c>
      <c r="D330" s="15" t="str">
        <f>IF(SUM('Test Sample Data'!D$3:D$98)&gt;10,IF(AND(ISNUMBER('Test Sample Data'!D329),'Test Sample Data'!D329&lt;$B$1,'Test Sample Data'!D329&gt;0),'Test Sample Data'!D329,$B$1),"")</f>
        <v/>
      </c>
      <c r="E330" s="15" t="str">
        <f>IF(SUM('Test Sample Data'!E$3:E$98)&gt;10,IF(AND(ISNUMBER('Test Sample Data'!E329),'Test Sample Data'!E329&lt;$B$1,'Test Sample Data'!E329&gt;0),'Test Sample Data'!E329,$B$1),"")</f>
        <v/>
      </c>
      <c r="F330" s="15" t="str">
        <f>IF(SUM('Test Sample Data'!F$3:F$98)&gt;10,IF(AND(ISNUMBER('Test Sample Data'!F329),'Test Sample Data'!F329&lt;$B$1,'Test Sample Data'!F329&gt;0),'Test Sample Data'!F329,$B$1),"")</f>
        <v/>
      </c>
      <c r="G330" s="15" t="str">
        <f>IF(SUM('Test Sample Data'!G$3:G$98)&gt;10,IF(AND(ISNUMBER('Test Sample Data'!G329),'Test Sample Data'!G329&lt;$B$1,'Test Sample Data'!G329&gt;0),'Test Sample Data'!G329,$B$1),"")</f>
        <v/>
      </c>
      <c r="H330" s="15" t="str">
        <f>IF(SUM('Test Sample Data'!H$3:H$98)&gt;10,IF(AND(ISNUMBER('Test Sample Data'!H329),'Test Sample Data'!H329&lt;$B$1,'Test Sample Data'!H329&gt;0),'Test Sample Data'!H329,$B$1),"")</f>
        <v/>
      </c>
      <c r="I330" s="15" t="str">
        <f>IF(SUM('Test Sample Data'!I$3:I$98)&gt;10,IF(AND(ISNUMBER('Test Sample Data'!I329),'Test Sample Data'!I329&lt;$B$1,'Test Sample Data'!I329&gt;0),'Test Sample Data'!I329,$B$1),"")</f>
        <v/>
      </c>
      <c r="J330" s="15" t="str">
        <f>IF(SUM('Test Sample Data'!J$3:J$98)&gt;10,IF(AND(ISNUMBER('Test Sample Data'!J329),'Test Sample Data'!J329&lt;$B$1,'Test Sample Data'!J329&gt;0),'Test Sample Data'!J329,$B$1),"")</f>
        <v/>
      </c>
      <c r="K330" s="15" t="str">
        <f>IF(SUM('Test Sample Data'!K$3:K$98)&gt;10,IF(AND(ISNUMBER('Test Sample Data'!K329),'Test Sample Data'!K329&lt;$B$1,'Test Sample Data'!K329&gt;0),'Test Sample Data'!K329,$B$1),"")</f>
        <v/>
      </c>
      <c r="L330" s="15" t="str">
        <f>IF(SUM('Test Sample Data'!L$3:L$98)&gt;10,IF(AND(ISNUMBER('Test Sample Data'!L329),'Test Sample Data'!L329&lt;$B$1,'Test Sample Data'!L329&gt;0),'Test Sample Data'!L329,$B$1),"")</f>
        <v/>
      </c>
      <c r="M330" s="15" t="str">
        <f>IF(SUM('Test Sample Data'!M$3:M$98)&gt;10,IF(AND(ISNUMBER('Test Sample Data'!M329),'Test Sample Data'!M329&lt;$B$1,'Test Sample Data'!M329&gt;0),'Test Sample Data'!M329,$B$1),"")</f>
        <v/>
      </c>
      <c r="N330" s="15" t="str">
        <f>'Gene Table'!D329</f>
        <v>NM_002189</v>
      </c>
      <c r="O330" s="14" t="s">
        <v>161</v>
      </c>
      <c r="P330" s="15" t="str">
        <f>IF(SUM('Control Sample Data'!D$3:D$98)&gt;10,IF(AND(ISNUMBER('Control Sample Data'!D329),'Control Sample Data'!D329&lt;$B$1,'Control Sample Data'!D329&gt;0),'Control Sample Data'!D329,$B$1),"")</f>
        <v/>
      </c>
      <c r="Q330" s="15" t="str">
        <f>IF(SUM('Control Sample Data'!E$3:E$98)&gt;10,IF(AND(ISNUMBER('Control Sample Data'!E329),'Control Sample Data'!E329&lt;$B$1,'Control Sample Data'!E329&gt;0),'Control Sample Data'!E329,$B$1),"")</f>
        <v/>
      </c>
      <c r="R330" s="15" t="str">
        <f>IF(SUM('Control Sample Data'!F$3:F$98)&gt;10,IF(AND(ISNUMBER('Control Sample Data'!F329),'Control Sample Data'!F329&lt;$B$1,'Control Sample Data'!F329&gt;0),'Control Sample Data'!F329,$B$1),"")</f>
        <v/>
      </c>
      <c r="S330" s="15" t="str">
        <f>IF(SUM('Control Sample Data'!G$3:G$98)&gt;10,IF(AND(ISNUMBER('Control Sample Data'!G329),'Control Sample Data'!G329&lt;$B$1,'Control Sample Data'!G329&gt;0),'Control Sample Data'!G329,$B$1),"")</f>
        <v/>
      </c>
      <c r="T330" s="15" t="str">
        <f>IF(SUM('Control Sample Data'!H$3:H$98)&gt;10,IF(AND(ISNUMBER('Control Sample Data'!H329),'Control Sample Data'!H329&lt;$B$1,'Control Sample Data'!H329&gt;0),'Control Sample Data'!H329,$B$1),"")</f>
        <v/>
      </c>
      <c r="U330" s="15" t="str">
        <f>IF(SUM('Control Sample Data'!I$3:I$98)&gt;10,IF(AND(ISNUMBER('Control Sample Data'!I329),'Control Sample Data'!I329&lt;$B$1,'Control Sample Data'!I329&gt;0),'Control Sample Data'!I329,$B$1),"")</f>
        <v/>
      </c>
      <c r="V330" s="15" t="str">
        <f>IF(SUM('Control Sample Data'!J$3:J$98)&gt;10,IF(AND(ISNUMBER('Control Sample Data'!J329),'Control Sample Data'!J329&lt;$B$1,'Control Sample Data'!J329&gt;0),'Control Sample Data'!J329,$B$1),"")</f>
        <v/>
      </c>
      <c r="W330" s="15" t="str">
        <f>IF(SUM('Control Sample Data'!K$3:K$98)&gt;10,IF(AND(ISNUMBER('Control Sample Data'!K329),'Control Sample Data'!K329&lt;$B$1,'Control Sample Data'!K329&gt;0),'Control Sample Data'!K329,$B$1),"")</f>
        <v/>
      </c>
      <c r="X330" s="15" t="str">
        <f>IF(SUM('Control Sample Data'!L$3:L$98)&gt;10,IF(AND(ISNUMBER('Control Sample Data'!L329),'Control Sample Data'!L329&lt;$B$1,'Control Sample Data'!L329&gt;0),'Control Sample Data'!L329,$B$1),"")</f>
        <v/>
      </c>
      <c r="Y330" s="15" t="str">
        <f>IF(SUM('Control Sample Data'!M$3:M$98)&gt;10,IF(AND(ISNUMBER('Control Sample Data'!M329),'Control Sample Data'!M329&lt;$B$1,'Control Sample Data'!M329&gt;0),'Control Sample Data'!M329,$B$1),"")</f>
        <v/>
      </c>
      <c r="AT330" s="34" t="str">
        <f t="shared" si="300"/>
        <v/>
      </c>
      <c r="AU330" s="34" t="str">
        <f t="shared" si="301"/>
        <v/>
      </c>
      <c r="AV330" s="34" t="str">
        <f t="shared" si="302"/>
        <v/>
      </c>
      <c r="AW330" s="34" t="str">
        <f t="shared" si="303"/>
        <v/>
      </c>
      <c r="AX330" s="34" t="str">
        <f t="shared" si="304"/>
        <v/>
      </c>
      <c r="AY330" s="34" t="str">
        <f t="shared" si="305"/>
        <v/>
      </c>
      <c r="AZ330" s="34" t="str">
        <f t="shared" si="306"/>
        <v/>
      </c>
      <c r="BA330" s="34" t="str">
        <f t="shared" si="307"/>
        <v/>
      </c>
      <c r="BB330" s="34" t="str">
        <f t="shared" si="308"/>
        <v/>
      </c>
      <c r="BC330" s="34" t="str">
        <f t="shared" si="309"/>
        <v/>
      </c>
      <c r="BD330" s="34" t="str">
        <f t="shared" si="289"/>
        <v/>
      </c>
      <c r="BE330" s="34" t="str">
        <f t="shared" si="290"/>
        <v/>
      </c>
      <c r="BF330" s="34" t="str">
        <f t="shared" si="291"/>
        <v/>
      </c>
      <c r="BG330" s="34" t="str">
        <f t="shared" si="292"/>
        <v/>
      </c>
      <c r="BH330" s="34" t="str">
        <f t="shared" si="293"/>
        <v/>
      </c>
      <c r="BI330" s="34" t="str">
        <f t="shared" si="294"/>
        <v/>
      </c>
      <c r="BJ330" s="34" t="str">
        <f t="shared" si="295"/>
        <v/>
      </c>
      <c r="BK330" s="34" t="str">
        <f t="shared" si="296"/>
        <v/>
      </c>
      <c r="BL330" s="34" t="str">
        <f t="shared" si="297"/>
        <v/>
      </c>
      <c r="BM330" s="34" t="str">
        <f t="shared" si="298"/>
        <v/>
      </c>
      <c r="BN330" s="36" t="e">
        <f t="shared" si="287"/>
        <v>#DIV/0!</v>
      </c>
      <c r="BO330" s="36" t="e">
        <f t="shared" si="288"/>
        <v>#DIV/0!</v>
      </c>
      <c r="BP330" s="37" t="str">
        <f t="shared" si="310"/>
        <v/>
      </c>
      <c r="BQ330" s="37" t="str">
        <f t="shared" si="311"/>
        <v/>
      </c>
      <c r="BR330" s="37" t="str">
        <f t="shared" si="312"/>
        <v/>
      </c>
      <c r="BS330" s="37" t="str">
        <f t="shared" si="313"/>
        <v/>
      </c>
      <c r="BT330" s="37" t="str">
        <f t="shared" si="314"/>
        <v/>
      </c>
      <c r="BU330" s="37" t="str">
        <f t="shared" si="315"/>
        <v/>
      </c>
      <c r="BV330" s="37" t="str">
        <f t="shared" si="316"/>
        <v/>
      </c>
      <c r="BW330" s="37" t="str">
        <f t="shared" si="317"/>
        <v/>
      </c>
      <c r="BX330" s="37" t="str">
        <f t="shared" si="318"/>
        <v/>
      </c>
      <c r="BY330" s="37" t="str">
        <f t="shared" si="319"/>
        <v/>
      </c>
      <c r="BZ330" s="37" t="str">
        <f t="shared" si="320"/>
        <v/>
      </c>
      <c r="CA330" s="37" t="str">
        <f t="shared" si="321"/>
        <v/>
      </c>
      <c r="CB330" s="37" t="str">
        <f t="shared" si="322"/>
        <v/>
      </c>
      <c r="CC330" s="37" t="str">
        <f t="shared" si="323"/>
        <v/>
      </c>
      <c r="CD330" s="37" t="str">
        <f t="shared" si="324"/>
        <v/>
      </c>
      <c r="CE330" s="37" t="str">
        <f t="shared" si="325"/>
        <v/>
      </c>
      <c r="CF330" s="37" t="str">
        <f t="shared" si="326"/>
        <v/>
      </c>
      <c r="CG330" s="37" t="str">
        <f t="shared" si="327"/>
        <v/>
      </c>
      <c r="CH330" s="37" t="str">
        <f t="shared" si="328"/>
        <v/>
      </c>
      <c r="CI330" s="37" t="str">
        <f t="shared" si="329"/>
        <v/>
      </c>
    </row>
    <row r="331" spans="1:87">
      <c r="A331" s="16"/>
      <c r="B331" s="14" t="str">
        <f>'Gene Table'!D330</f>
        <v>NM_000585</v>
      </c>
      <c r="C331" s="14" t="s">
        <v>165</v>
      </c>
      <c r="D331" s="15" t="str">
        <f>IF(SUM('Test Sample Data'!D$3:D$98)&gt;10,IF(AND(ISNUMBER('Test Sample Data'!D330),'Test Sample Data'!D330&lt;$B$1,'Test Sample Data'!D330&gt;0),'Test Sample Data'!D330,$B$1),"")</f>
        <v/>
      </c>
      <c r="E331" s="15" t="str">
        <f>IF(SUM('Test Sample Data'!E$3:E$98)&gt;10,IF(AND(ISNUMBER('Test Sample Data'!E330),'Test Sample Data'!E330&lt;$B$1,'Test Sample Data'!E330&gt;0),'Test Sample Data'!E330,$B$1),"")</f>
        <v/>
      </c>
      <c r="F331" s="15" t="str">
        <f>IF(SUM('Test Sample Data'!F$3:F$98)&gt;10,IF(AND(ISNUMBER('Test Sample Data'!F330),'Test Sample Data'!F330&lt;$B$1,'Test Sample Data'!F330&gt;0),'Test Sample Data'!F330,$B$1),"")</f>
        <v/>
      </c>
      <c r="G331" s="15" t="str">
        <f>IF(SUM('Test Sample Data'!G$3:G$98)&gt;10,IF(AND(ISNUMBER('Test Sample Data'!G330),'Test Sample Data'!G330&lt;$B$1,'Test Sample Data'!G330&gt;0),'Test Sample Data'!G330,$B$1),"")</f>
        <v/>
      </c>
      <c r="H331" s="15" t="str">
        <f>IF(SUM('Test Sample Data'!H$3:H$98)&gt;10,IF(AND(ISNUMBER('Test Sample Data'!H330),'Test Sample Data'!H330&lt;$B$1,'Test Sample Data'!H330&gt;0),'Test Sample Data'!H330,$B$1),"")</f>
        <v/>
      </c>
      <c r="I331" s="15" t="str">
        <f>IF(SUM('Test Sample Data'!I$3:I$98)&gt;10,IF(AND(ISNUMBER('Test Sample Data'!I330),'Test Sample Data'!I330&lt;$B$1,'Test Sample Data'!I330&gt;0),'Test Sample Data'!I330,$B$1),"")</f>
        <v/>
      </c>
      <c r="J331" s="15" t="str">
        <f>IF(SUM('Test Sample Data'!J$3:J$98)&gt;10,IF(AND(ISNUMBER('Test Sample Data'!J330),'Test Sample Data'!J330&lt;$B$1,'Test Sample Data'!J330&gt;0),'Test Sample Data'!J330,$B$1),"")</f>
        <v/>
      </c>
      <c r="K331" s="15" t="str">
        <f>IF(SUM('Test Sample Data'!K$3:K$98)&gt;10,IF(AND(ISNUMBER('Test Sample Data'!K330),'Test Sample Data'!K330&lt;$B$1,'Test Sample Data'!K330&gt;0),'Test Sample Data'!K330,$B$1),"")</f>
        <v/>
      </c>
      <c r="L331" s="15" t="str">
        <f>IF(SUM('Test Sample Data'!L$3:L$98)&gt;10,IF(AND(ISNUMBER('Test Sample Data'!L330),'Test Sample Data'!L330&lt;$B$1,'Test Sample Data'!L330&gt;0),'Test Sample Data'!L330,$B$1),"")</f>
        <v/>
      </c>
      <c r="M331" s="15" t="str">
        <f>IF(SUM('Test Sample Data'!M$3:M$98)&gt;10,IF(AND(ISNUMBER('Test Sample Data'!M330),'Test Sample Data'!M330&lt;$B$1,'Test Sample Data'!M330&gt;0),'Test Sample Data'!M330,$B$1),"")</f>
        <v/>
      </c>
      <c r="N331" s="15" t="str">
        <f>'Gene Table'!D330</f>
        <v>NM_000585</v>
      </c>
      <c r="O331" s="14" t="s">
        <v>165</v>
      </c>
      <c r="P331" s="15" t="str">
        <f>IF(SUM('Control Sample Data'!D$3:D$98)&gt;10,IF(AND(ISNUMBER('Control Sample Data'!D330),'Control Sample Data'!D330&lt;$B$1,'Control Sample Data'!D330&gt;0),'Control Sample Data'!D330,$B$1),"")</f>
        <v/>
      </c>
      <c r="Q331" s="15" t="str">
        <f>IF(SUM('Control Sample Data'!E$3:E$98)&gt;10,IF(AND(ISNUMBER('Control Sample Data'!E330),'Control Sample Data'!E330&lt;$B$1,'Control Sample Data'!E330&gt;0),'Control Sample Data'!E330,$B$1),"")</f>
        <v/>
      </c>
      <c r="R331" s="15" t="str">
        <f>IF(SUM('Control Sample Data'!F$3:F$98)&gt;10,IF(AND(ISNUMBER('Control Sample Data'!F330),'Control Sample Data'!F330&lt;$B$1,'Control Sample Data'!F330&gt;0),'Control Sample Data'!F330,$B$1),"")</f>
        <v/>
      </c>
      <c r="S331" s="15" t="str">
        <f>IF(SUM('Control Sample Data'!G$3:G$98)&gt;10,IF(AND(ISNUMBER('Control Sample Data'!G330),'Control Sample Data'!G330&lt;$B$1,'Control Sample Data'!G330&gt;0),'Control Sample Data'!G330,$B$1),"")</f>
        <v/>
      </c>
      <c r="T331" s="15" t="str">
        <f>IF(SUM('Control Sample Data'!H$3:H$98)&gt;10,IF(AND(ISNUMBER('Control Sample Data'!H330),'Control Sample Data'!H330&lt;$B$1,'Control Sample Data'!H330&gt;0),'Control Sample Data'!H330,$B$1),"")</f>
        <v/>
      </c>
      <c r="U331" s="15" t="str">
        <f>IF(SUM('Control Sample Data'!I$3:I$98)&gt;10,IF(AND(ISNUMBER('Control Sample Data'!I330),'Control Sample Data'!I330&lt;$B$1,'Control Sample Data'!I330&gt;0),'Control Sample Data'!I330,$B$1),"")</f>
        <v/>
      </c>
      <c r="V331" s="15" t="str">
        <f>IF(SUM('Control Sample Data'!J$3:J$98)&gt;10,IF(AND(ISNUMBER('Control Sample Data'!J330),'Control Sample Data'!J330&lt;$B$1,'Control Sample Data'!J330&gt;0),'Control Sample Data'!J330,$B$1),"")</f>
        <v/>
      </c>
      <c r="W331" s="15" t="str">
        <f>IF(SUM('Control Sample Data'!K$3:K$98)&gt;10,IF(AND(ISNUMBER('Control Sample Data'!K330),'Control Sample Data'!K330&lt;$B$1,'Control Sample Data'!K330&gt;0),'Control Sample Data'!K330,$B$1),"")</f>
        <v/>
      </c>
      <c r="X331" s="15" t="str">
        <f>IF(SUM('Control Sample Data'!L$3:L$98)&gt;10,IF(AND(ISNUMBER('Control Sample Data'!L330),'Control Sample Data'!L330&lt;$B$1,'Control Sample Data'!L330&gt;0),'Control Sample Data'!L330,$B$1),"")</f>
        <v/>
      </c>
      <c r="Y331" s="15" t="str">
        <f>IF(SUM('Control Sample Data'!M$3:M$98)&gt;10,IF(AND(ISNUMBER('Control Sample Data'!M330),'Control Sample Data'!M330&lt;$B$1,'Control Sample Data'!M330&gt;0),'Control Sample Data'!M330,$B$1),"")</f>
        <v/>
      </c>
      <c r="AT331" s="34" t="str">
        <f t="shared" si="300"/>
        <v/>
      </c>
      <c r="AU331" s="34" t="str">
        <f t="shared" si="301"/>
        <v/>
      </c>
      <c r="AV331" s="34" t="str">
        <f t="shared" si="302"/>
        <v/>
      </c>
      <c r="AW331" s="34" t="str">
        <f t="shared" si="303"/>
        <v/>
      </c>
      <c r="AX331" s="34" t="str">
        <f t="shared" si="304"/>
        <v/>
      </c>
      <c r="AY331" s="34" t="str">
        <f t="shared" si="305"/>
        <v/>
      </c>
      <c r="AZ331" s="34" t="str">
        <f t="shared" si="306"/>
        <v/>
      </c>
      <c r="BA331" s="34" t="str">
        <f t="shared" si="307"/>
        <v/>
      </c>
      <c r="BB331" s="34" t="str">
        <f t="shared" si="308"/>
        <v/>
      </c>
      <c r="BC331" s="34" t="str">
        <f t="shared" si="309"/>
        <v/>
      </c>
      <c r="BD331" s="34" t="str">
        <f t="shared" si="289"/>
        <v/>
      </c>
      <c r="BE331" s="34" t="str">
        <f t="shared" si="290"/>
        <v/>
      </c>
      <c r="BF331" s="34" t="str">
        <f t="shared" si="291"/>
        <v/>
      </c>
      <c r="BG331" s="34" t="str">
        <f t="shared" si="292"/>
        <v/>
      </c>
      <c r="BH331" s="34" t="str">
        <f t="shared" si="293"/>
        <v/>
      </c>
      <c r="BI331" s="34" t="str">
        <f t="shared" si="294"/>
        <v/>
      </c>
      <c r="BJ331" s="34" t="str">
        <f t="shared" si="295"/>
        <v/>
      </c>
      <c r="BK331" s="34" t="str">
        <f t="shared" si="296"/>
        <v/>
      </c>
      <c r="BL331" s="34" t="str">
        <f t="shared" si="297"/>
        <v/>
      </c>
      <c r="BM331" s="34" t="str">
        <f t="shared" si="298"/>
        <v/>
      </c>
      <c r="BN331" s="36" t="e">
        <f t="shared" si="287"/>
        <v>#DIV/0!</v>
      </c>
      <c r="BO331" s="36" t="e">
        <f t="shared" si="288"/>
        <v>#DIV/0!</v>
      </c>
      <c r="BP331" s="37" t="str">
        <f t="shared" si="310"/>
        <v/>
      </c>
      <c r="BQ331" s="37" t="str">
        <f t="shared" si="311"/>
        <v/>
      </c>
      <c r="BR331" s="37" t="str">
        <f t="shared" si="312"/>
        <v/>
      </c>
      <c r="BS331" s="37" t="str">
        <f t="shared" si="313"/>
        <v/>
      </c>
      <c r="BT331" s="37" t="str">
        <f t="shared" si="314"/>
        <v/>
      </c>
      <c r="BU331" s="37" t="str">
        <f t="shared" si="315"/>
        <v/>
      </c>
      <c r="BV331" s="37" t="str">
        <f t="shared" si="316"/>
        <v/>
      </c>
      <c r="BW331" s="37" t="str">
        <f t="shared" si="317"/>
        <v/>
      </c>
      <c r="BX331" s="37" t="str">
        <f t="shared" si="318"/>
        <v/>
      </c>
      <c r="BY331" s="37" t="str">
        <f t="shared" si="319"/>
        <v/>
      </c>
      <c r="BZ331" s="37" t="str">
        <f t="shared" si="320"/>
        <v/>
      </c>
      <c r="CA331" s="37" t="str">
        <f t="shared" si="321"/>
        <v/>
      </c>
      <c r="CB331" s="37" t="str">
        <f t="shared" si="322"/>
        <v/>
      </c>
      <c r="CC331" s="37" t="str">
        <f t="shared" si="323"/>
        <v/>
      </c>
      <c r="CD331" s="37" t="str">
        <f t="shared" si="324"/>
        <v/>
      </c>
      <c r="CE331" s="37" t="str">
        <f t="shared" si="325"/>
        <v/>
      </c>
      <c r="CF331" s="37" t="str">
        <f t="shared" si="326"/>
        <v/>
      </c>
      <c r="CG331" s="37" t="str">
        <f t="shared" si="327"/>
        <v/>
      </c>
      <c r="CH331" s="37" t="str">
        <f t="shared" si="328"/>
        <v/>
      </c>
      <c r="CI331" s="37" t="str">
        <f t="shared" si="329"/>
        <v/>
      </c>
    </row>
    <row r="332" spans="1:87">
      <c r="A332" s="16"/>
      <c r="B332" s="14" t="str">
        <f>'Gene Table'!D331</f>
        <v>NM_002188</v>
      </c>
      <c r="C332" s="14" t="s">
        <v>169</v>
      </c>
      <c r="D332" s="15" t="str">
        <f>IF(SUM('Test Sample Data'!D$3:D$98)&gt;10,IF(AND(ISNUMBER('Test Sample Data'!D331),'Test Sample Data'!D331&lt;$B$1,'Test Sample Data'!D331&gt;0),'Test Sample Data'!D331,$B$1),"")</f>
        <v/>
      </c>
      <c r="E332" s="15" t="str">
        <f>IF(SUM('Test Sample Data'!E$3:E$98)&gt;10,IF(AND(ISNUMBER('Test Sample Data'!E331),'Test Sample Data'!E331&lt;$B$1,'Test Sample Data'!E331&gt;0),'Test Sample Data'!E331,$B$1),"")</f>
        <v/>
      </c>
      <c r="F332" s="15" t="str">
        <f>IF(SUM('Test Sample Data'!F$3:F$98)&gt;10,IF(AND(ISNUMBER('Test Sample Data'!F331),'Test Sample Data'!F331&lt;$B$1,'Test Sample Data'!F331&gt;0),'Test Sample Data'!F331,$B$1),"")</f>
        <v/>
      </c>
      <c r="G332" s="15" t="str">
        <f>IF(SUM('Test Sample Data'!G$3:G$98)&gt;10,IF(AND(ISNUMBER('Test Sample Data'!G331),'Test Sample Data'!G331&lt;$B$1,'Test Sample Data'!G331&gt;0),'Test Sample Data'!G331,$B$1),"")</f>
        <v/>
      </c>
      <c r="H332" s="15" t="str">
        <f>IF(SUM('Test Sample Data'!H$3:H$98)&gt;10,IF(AND(ISNUMBER('Test Sample Data'!H331),'Test Sample Data'!H331&lt;$B$1,'Test Sample Data'!H331&gt;0),'Test Sample Data'!H331,$B$1),"")</f>
        <v/>
      </c>
      <c r="I332" s="15" t="str">
        <f>IF(SUM('Test Sample Data'!I$3:I$98)&gt;10,IF(AND(ISNUMBER('Test Sample Data'!I331),'Test Sample Data'!I331&lt;$B$1,'Test Sample Data'!I331&gt;0),'Test Sample Data'!I331,$B$1),"")</f>
        <v/>
      </c>
      <c r="J332" s="15" t="str">
        <f>IF(SUM('Test Sample Data'!J$3:J$98)&gt;10,IF(AND(ISNUMBER('Test Sample Data'!J331),'Test Sample Data'!J331&lt;$B$1,'Test Sample Data'!J331&gt;0),'Test Sample Data'!J331,$B$1),"")</f>
        <v/>
      </c>
      <c r="K332" s="15" t="str">
        <f>IF(SUM('Test Sample Data'!K$3:K$98)&gt;10,IF(AND(ISNUMBER('Test Sample Data'!K331),'Test Sample Data'!K331&lt;$B$1,'Test Sample Data'!K331&gt;0),'Test Sample Data'!K331,$B$1),"")</f>
        <v/>
      </c>
      <c r="L332" s="15" t="str">
        <f>IF(SUM('Test Sample Data'!L$3:L$98)&gt;10,IF(AND(ISNUMBER('Test Sample Data'!L331),'Test Sample Data'!L331&lt;$B$1,'Test Sample Data'!L331&gt;0),'Test Sample Data'!L331,$B$1),"")</f>
        <v/>
      </c>
      <c r="M332" s="15" t="str">
        <f>IF(SUM('Test Sample Data'!M$3:M$98)&gt;10,IF(AND(ISNUMBER('Test Sample Data'!M331),'Test Sample Data'!M331&lt;$B$1,'Test Sample Data'!M331&gt;0),'Test Sample Data'!M331,$B$1),"")</f>
        <v/>
      </c>
      <c r="N332" s="15" t="str">
        <f>'Gene Table'!D331</f>
        <v>NM_002188</v>
      </c>
      <c r="O332" s="14" t="s">
        <v>169</v>
      </c>
      <c r="P332" s="15" t="str">
        <f>IF(SUM('Control Sample Data'!D$3:D$98)&gt;10,IF(AND(ISNUMBER('Control Sample Data'!D331),'Control Sample Data'!D331&lt;$B$1,'Control Sample Data'!D331&gt;0),'Control Sample Data'!D331,$B$1),"")</f>
        <v/>
      </c>
      <c r="Q332" s="15" t="str">
        <f>IF(SUM('Control Sample Data'!E$3:E$98)&gt;10,IF(AND(ISNUMBER('Control Sample Data'!E331),'Control Sample Data'!E331&lt;$B$1,'Control Sample Data'!E331&gt;0),'Control Sample Data'!E331,$B$1),"")</f>
        <v/>
      </c>
      <c r="R332" s="15" t="str">
        <f>IF(SUM('Control Sample Data'!F$3:F$98)&gt;10,IF(AND(ISNUMBER('Control Sample Data'!F331),'Control Sample Data'!F331&lt;$B$1,'Control Sample Data'!F331&gt;0),'Control Sample Data'!F331,$B$1),"")</f>
        <v/>
      </c>
      <c r="S332" s="15" t="str">
        <f>IF(SUM('Control Sample Data'!G$3:G$98)&gt;10,IF(AND(ISNUMBER('Control Sample Data'!G331),'Control Sample Data'!G331&lt;$B$1,'Control Sample Data'!G331&gt;0),'Control Sample Data'!G331,$B$1),"")</f>
        <v/>
      </c>
      <c r="T332" s="15" t="str">
        <f>IF(SUM('Control Sample Data'!H$3:H$98)&gt;10,IF(AND(ISNUMBER('Control Sample Data'!H331),'Control Sample Data'!H331&lt;$B$1,'Control Sample Data'!H331&gt;0),'Control Sample Data'!H331,$B$1),"")</f>
        <v/>
      </c>
      <c r="U332" s="15" t="str">
        <f>IF(SUM('Control Sample Data'!I$3:I$98)&gt;10,IF(AND(ISNUMBER('Control Sample Data'!I331),'Control Sample Data'!I331&lt;$B$1,'Control Sample Data'!I331&gt;0),'Control Sample Data'!I331,$B$1),"")</f>
        <v/>
      </c>
      <c r="V332" s="15" t="str">
        <f>IF(SUM('Control Sample Data'!J$3:J$98)&gt;10,IF(AND(ISNUMBER('Control Sample Data'!J331),'Control Sample Data'!J331&lt;$B$1,'Control Sample Data'!J331&gt;0),'Control Sample Data'!J331,$B$1),"")</f>
        <v/>
      </c>
      <c r="W332" s="15" t="str">
        <f>IF(SUM('Control Sample Data'!K$3:K$98)&gt;10,IF(AND(ISNUMBER('Control Sample Data'!K331),'Control Sample Data'!K331&lt;$B$1,'Control Sample Data'!K331&gt;0),'Control Sample Data'!K331,$B$1),"")</f>
        <v/>
      </c>
      <c r="X332" s="15" t="str">
        <f>IF(SUM('Control Sample Data'!L$3:L$98)&gt;10,IF(AND(ISNUMBER('Control Sample Data'!L331),'Control Sample Data'!L331&lt;$B$1,'Control Sample Data'!L331&gt;0),'Control Sample Data'!L331,$B$1),"")</f>
        <v/>
      </c>
      <c r="Y332" s="15" t="str">
        <f>IF(SUM('Control Sample Data'!M$3:M$98)&gt;10,IF(AND(ISNUMBER('Control Sample Data'!M331),'Control Sample Data'!M331&lt;$B$1,'Control Sample Data'!M331&gt;0),'Control Sample Data'!M331,$B$1),"")</f>
        <v/>
      </c>
      <c r="AT332" s="34" t="str">
        <f t="shared" si="300"/>
        <v/>
      </c>
      <c r="AU332" s="34" t="str">
        <f t="shared" si="301"/>
        <v/>
      </c>
      <c r="AV332" s="34" t="str">
        <f t="shared" si="302"/>
        <v/>
      </c>
      <c r="AW332" s="34" t="str">
        <f t="shared" si="303"/>
        <v/>
      </c>
      <c r="AX332" s="34" t="str">
        <f t="shared" si="304"/>
        <v/>
      </c>
      <c r="AY332" s="34" t="str">
        <f t="shared" si="305"/>
        <v/>
      </c>
      <c r="AZ332" s="34" t="str">
        <f t="shared" si="306"/>
        <v/>
      </c>
      <c r="BA332" s="34" t="str">
        <f t="shared" si="307"/>
        <v/>
      </c>
      <c r="BB332" s="34" t="str">
        <f t="shared" si="308"/>
        <v/>
      </c>
      <c r="BC332" s="34" t="str">
        <f t="shared" si="309"/>
        <v/>
      </c>
      <c r="BD332" s="34" t="str">
        <f t="shared" si="289"/>
        <v/>
      </c>
      <c r="BE332" s="34" t="str">
        <f t="shared" si="290"/>
        <v/>
      </c>
      <c r="BF332" s="34" t="str">
        <f t="shared" si="291"/>
        <v/>
      </c>
      <c r="BG332" s="34" t="str">
        <f t="shared" si="292"/>
        <v/>
      </c>
      <c r="BH332" s="34" t="str">
        <f t="shared" si="293"/>
        <v/>
      </c>
      <c r="BI332" s="34" t="str">
        <f t="shared" si="294"/>
        <v/>
      </c>
      <c r="BJ332" s="34" t="str">
        <f t="shared" si="295"/>
        <v/>
      </c>
      <c r="BK332" s="34" t="str">
        <f t="shared" si="296"/>
        <v/>
      </c>
      <c r="BL332" s="34" t="str">
        <f t="shared" si="297"/>
        <v/>
      </c>
      <c r="BM332" s="34" t="str">
        <f t="shared" si="298"/>
        <v/>
      </c>
      <c r="BN332" s="36" t="e">
        <f t="shared" si="287"/>
        <v>#DIV/0!</v>
      </c>
      <c r="BO332" s="36" t="e">
        <f t="shared" si="288"/>
        <v>#DIV/0!</v>
      </c>
      <c r="BP332" s="37" t="str">
        <f t="shared" si="310"/>
        <v/>
      </c>
      <c r="BQ332" s="37" t="str">
        <f t="shared" si="311"/>
        <v/>
      </c>
      <c r="BR332" s="37" t="str">
        <f t="shared" si="312"/>
        <v/>
      </c>
      <c r="BS332" s="37" t="str">
        <f t="shared" si="313"/>
        <v/>
      </c>
      <c r="BT332" s="37" t="str">
        <f t="shared" si="314"/>
        <v/>
      </c>
      <c r="BU332" s="37" t="str">
        <f t="shared" si="315"/>
        <v/>
      </c>
      <c r="BV332" s="37" t="str">
        <f t="shared" si="316"/>
        <v/>
      </c>
      <c r="BW332" s="37" t="str">
        <f t="shared" si="317"/>
        <v/>
      </c>
      <c r="BX332" s="37" t="str">
        <f t="shared" si="318"/>
        <v/>
      </c>
      <c r="BY332" s="37" t="str">
        <f t="shared" si="319"/>
        <v/>
      </c>
      <c r="BZ332" s="37" t="str">
        <f t="shared" si="320"/>
        <v/>
      </c>
      <c r="CA332" s="37" t="str">
        <f t="shared" si="321"/>
        <v/>
      </c>
      <c r="CB332" s="37" t="str">
        <f t="shared" si="322"/>
        <v/>
      </c>
      <c r="CC332" s="37" t="str">
        <f t="shared" si="323"/>
        <v/>
      </c>
      <c r="CD332" s="37" t="str">
        <f t="shared" si="324"/>
        <v/>
      </c>
      <c r="CE332" s="37" t="str">
        <f t="shared" si="325"/>
        <v/>
      </c>
      <c r="CF332" s="37" t="str">
        <f t="shared" si="326"/>
        <v/>
      </c>
      <c r="CG332" s="37" t="str">
        <f t="shared" si="327"/>
        <v/>
      </c>
      <c r="CH332" s="37" t="str">
        <f t="shared" si="328"/>
        <v/>
      </c>
      <c r="CI332" s="37" t="str">
        <f t="shared" si="329"/>
        <v/>
      </c>
    </row>
    <row r="333" spans="1:87">
      <c r="A333" s="16"/>
      <c r="B333" s="14" t="str">
        <f>'Gene Table'!D332</f>
        <v>NM_002187</v>
      </c>
      <c r="C333" s="14" t="s">
        <v>173</v>
      </c>
      <c r="D333" s="15" t="str">
        <f>IF(SUM('Test Sample Data'!D$3:D$98)&gt;10,IF(AND(ISNUMBER('Test Sample Data'!D332),'Test Sample Data'!D332&lt;$B$1,'Test Sample Data'!D332&gt;0),'Test Sample Data'!D332,$B$1),"")</f>
        <v/>
      </c>
      <c r="E333" s="15" t="str">
        <f>IF(SUM('Test Sample Data'!E$3:E$98)&gt;10,IF(AND(ISNUMBER('Test Sample Data'!E332),'Test Sample Data'!E332&lt;$B$1,'Test Sample Data'!E332&gt;0),'Test Sample Data'!E332,$B$1),"")</f>
        <v/>
      </c>
      <c r="F333" s="15" t="str">
        <f>IF(SUM('Test Sample Data'!F$3:F$98)&gt;10,IF(AND(ISNUMBER('Test Sample Data'!F332),'Test Sample Data'!F332&lt;$B$1,'Test Sample Data'!F332&gt;0),'Test Sample Data'!F332,$B$1),"")</f>
        <v/>
      </c>
      <c r="G333" s="15" t="str">
        <f>IF(SUM('Test Sample Data'!G$3:G$98)&gt;10,IF(AND(ISNUMBER('Test Sample Data'!G332),'Test Sample Data'!G332&lt;$B$1,'Test Sample Data'!G332&gt;0),'Test Sample Data'!G332,$B$1),"")</f>
        <v/>
      </c>
      <c r="H333" s="15" t="str">
        <f>IF(SUM('Test Sample Data'!H$3:H$98)&gt;10,IF(AND(ISNUMBER('Test Sample Data'!H332),'Test Sample Data'!H332&lt;$B$1,'Test Sample Data'!H332&gt;0),'Test Sample Data'!H332,$B$1),"")</f>
        <v/>
      </c>
      <c r="I333" s="15" t="str">
        <f>IF(SUM('Test Sample Data'!I$3:I$98)&gt;10,IF(AND(ISNUMBER('Test Sample Data'!I332),'Test Sample Data'!I332&lt;$B$1,'Test Sample Data'!I332&gt;0),'Test Sample Data'!I332,$B$1),"")</f>
        <v/>
      </c>
      <c r="J333" s="15" t="str">
        <f>IF(SUM('Test Sample Data'!J$3:J$98)&gt;10,IF(AND(ISNUMBER('Test Sample Data'!J332),'Test Sample Data'!J332&lt;$B$1,'Test Sample Data'!J332&gt;0),'Test Sample Data'!J332,$B$1),"")</f>
        <v/>
      </c>
      <c r="K333" s="15" t="str">
        <f>IF(SUM('Test Sample Data'!K$3:K$98)&gt;10,IF(AND(ISNUMBER('Test Sample Data'!K332),'Test Sample Data'!K332&lt;$B$1,'Test Sample Data'!K332&gt;0),'Test Sample Data'!K332,$B$1),"")</f>
        <v/>
      </c>
      <c r="L333" s="15" t="str">
        <f>IF(SUM('Test Sample Data'!L$3:L$98)&gt;10,IF(AND(ISNUMBER('Test Sample Data'!L332),'Test Sample Data'!L332&lt;$B$1,'Test Sample Data'!L332&gt;0),'Test Sample Data'!L332,$B$1),"")</f>
        <v/>
      </c>
      <c r="M333" s="15" t="str">
        <f>IF(SUM('Test Sample Data'!M$3:M$98)&gt;10,IF(AND(ISNUMBER('Test Sample Data'!M332),'Test Sample Data'!M332&lt;$B$1,'Test Sample Data'!M332&gt;0),'Test Sample Data'!M332,$B$1),"")</f>
        <v/>
      </c>
      <c r="N333" s="15" t="str">
        <f>'Gene Table'!D332</f>
        <v>NM_002187</v>
      </c>
      <c r="O333" s="14" t="s">
        <v>173</v>
      </c>
      <c r="P333" s="15" t="str">
        <f>IF(SUM('Control Sample Data'!D$3:D$98)&gt;10,IF(AND(ISNUMBER('Control Sample Data'!D332),'Control Sample Data'!D332&lt;$B$1,'Control Sample Data'!D332&gt;0),'Control Sample Data'!D332,$B$1),"")</f>
        <v/>
      </c>
      <c r="Q333" s="15" t="str">
        <f>IF(SUM('Control Sample Data'!E$3:E$98)&gt;10,IF(AND(ISNUMBER('Control Sample Data'!E332),'Control Sample Data'!E332&lt;$B$1,'Control Sample Data'!E332&gt;0),'Control Sample Data'!E332,$B$1),"")</f>
        <v/>
      </c>
      <c r="R333" s="15" t="str">
        <f>IF(SUM('Control Sample Data'!F$3:F$98)&gt;10,IF(AND(ISNUMBER('Control Sample Data'!F332),'Control Sample Data'!F332&lt;$B$1,'Control Sample Data'!F332&gt;0),'Control Sample Data'!F332,$B$1),"")</f>
        <v/>
      </c>
      <c r="S333" s="15" t="str">
        <f>IF(SUM('Control Sample Data'!G$3:G$98)&gt;10,IF(AND(ISNUMBER('Control Sample Data'!G332),'Control Sample Data'!G332&lt;$B$1,'Control Sample Data'!G332&gt;0),'Control Sample Data'!G332,$B$1),"")</f>
        <v/>
      </c>
      <c r="T333" s="15" t="str">
        <f>IF(SUM('Control Sample Data'!H$3:H$98)&gt;10,IF(AND(ISNUMBER('Control Sample Data'!H332),'Control Sample Data'!H332&lt;$B$1,'Control Sample Data'!H332&gt;0),'Control Sample Data'!H332,$B$1),"")</f>
        <v/>
      </c>
      <c r="U333" s="15" t="str">
        <f>IF(SUM('Control Sample Data'!I$3:I$98)&gt;10,IF(AND(ISNUMBER('Control Sample Data'!I332),'Control Sample Data'!I332&lt;$B$1,'Control Sample Data'!I332&gt;0),'Control Sample Data'!I332,$B$1),"")</f>
        <v/>
      </c>
      <c r="V333" s="15" t="str">
        <f>IF(SUM('Control Sample Data'!J$3:J$98)&gt;10,IF(AND(ISNUMBER('Control Sample Data'!J332),'Control Sample Data'!J332&lt;$B$1,'Control Sample Data'!J332&gt;0),'Control Sample Data'!J332,$B$1),"")</f>
        <v/>
      </c>
      <c r="W333" s="15" t="str">
        <f>IF(SUM('Control Sample Data'!K$3:K$98)&gt;10,IF(AND(ISNUMBER('Control Sample Data'!K332),'Control Sample Data'!K332&lt;$B$1,'Control Sample Data'!K332&gt;0),'Control Sample Data'!K332,$B$1),"")</f>
        <v/>
      </c>
      <c r="X333" s="15" t="str">
        <f>IF(SUM('Control Sample Data'!L$3:L$98)&gt;10,IF(AND(ISNUMBER('Control Sample Data'!L332),'Control Sample Data'!L332&lt;$B$1,'Control Sample Data'!L332&gt;0),'Control Sample Data'!L332,$B$1),"")</f>
        <v/>
      </c>
      <c r="Y333" s="15" t="str">
        <f>IF(SUM('Control Sample Data'!M$3:M$98)&gt;10,IF(AND(ISNUMBER('Control Sample Data'!M332),'Control Sample Data'!M332&lt;$B$1,'Control Sample Data'!M332&gt;0),'Control Sample Data'!M332,$B$1),"")</f>
        <v/>
      </c>
      <c r="AT333" s="34" t="str">
        <f t="shared" si="300"/>
        <v/>
      </c>
      <c r="AU333" s="34" t="str">
        <f t="shared" si="301"/>
        <v/>
      </c>
      <c r="AV333" s="34" t="str">
        <f t="shared" si="302"/>
        <v/>
      </c>
      <c r="AW333" s="34" t="str">
        <f t="shared" si="303"/>
        <v/>
      </c>
      <c r="AX333" s="34" t="str">
        <f t="shared" si="304"/>
        <v/>
      </c>
      <c r="AY333" s="34" t="str">
        <f t="shared" si="305"/>
        <v/>
      </c>
      <c r="AZ333" s="34" t="str">
        <f t="shared" si="306"/>
        <v/>
      </c>
      <c r="BA333" s="34" t="str">
        <f t="shared" si="307"/>
        <v/>
      </c>
      <c r="BB333" s="34" t="str">
        <f t="shared" si="308"/>
        <v/>
      </c>
      <c r="BC333" s="34" t="str">
        <f t="shared" si="309"/>
        <v/>
      </c>
      <c r="BD333" s="34" t="str">
        <f t="shared" si="289"/>
        <v/>
      </c>
      <c r="BE333" s="34" t="str">
        <f t="shared" si="290"/>
        <v/>
      </c>
      <c r="BF333" s="34" t="str">
        <f t="shared" si="291"/>
        <v/>
      </c>
      <c r="BG333" s="34" t="str">
        <f t="shared" si="292"/>
        <v/>
      </c>
      <c r="BH333" s="34" t="str">
        <f t="shared" si="293"/>
        <v/>
      </c>
      <c r="BI333" s="34" t="str">
        <f t="shared" si="294"/>
        <v/>
      </c>
      <c r="BJ333" s="34" t="str">
        <f t="shared" si="295"/>
        <v/>
      </c>
      <c r="BK333" s="34" t="str">
        <f t="shared" si="296"/>
        <v/>
      </c>
      <c r="BL333" s="34" t="str">
        <f t="shared" si="297"/>
        <v/>
      </c>
      <c r="BM333" s="34" t="str">
        <f t="shared" si="298"/>
        <v/>
      </c>
      <c r="BN333" s="36" t="e">
        <f t="shared" si="287"/>
        <v>#DIV/0!</v>
      </c>
      <c r="BO333" s="36" t="e">
        <f t="shared" si="288"/>
        <v>#DIV/0!</v>
      </c>
      <c r="BP333" s="37" t="str">
        <f t="shared" si="310"/>
        <v/>
      </c>
      <c r="BQ333" s="37" t="str">
        <f t="shared" si="311"/>
        <v/>
      </c>
      <c r="BR333" s="37" t="str">
        <f t="shared" si="312"/>
        <v/>
      </c>
      <c r="BS333" s="37" t="str">
        <f t="shared" si="313"/>
        <v/>
      </c>
      <c r="BT333" s="37" t="str">
        <f t="shared" si="314"/>
        <v/>
      </c>
      <c r="BU333" s="37" t="str">
        <f t="shared" si="315"/>
        <v/>
      </c>
      <c r="BV333" s="37" t="str">
        <f t="shared" si="316"/>
        <v/>
      </c>
      <c r="BW333" s="37" t="str">
        <f t="shared" si="317"/>
        <v/>
      </c>
      <c r="BX333" s="37" t="str">
        <f t="shared" si="318"/>
        <v/>
      </c>
      <c r="BY333" s="37" t="str">
        <f t="shared" si="319"/>
        <v/>
      </c>
      <c r="BZ333" s="37" t="str">
        <f t="shared" si="320"/>
        <v/>
      </c>
      <c r="CA333" s="37" t="str">
        <f t="shared" si="321"/>
        <v/>
      </c>
      <c r="CB333" s="37" t="str">
        <f t="shared" si="322"/>
        <v/>
      </c>
      <c r="CC333" s="37" t="str">
        <f t="shared" si="323"/>
        <v/>
      </c>
      <c r="CD333" s="37" t="str">
        <f t="shared" si="324"/>
        <v/>
      </c>
      <c r="CE333" s="37" t="str">
        <f t="shared" si="325"/>
        <v/>
      </c>
      <c r="CF333" s="37" t="str">
        <f t="shared" si="326"/>
        <v/>
      </c>
      <c r="CG333" s="37" t="str">
        <f t="shared" si="327"/>
        <v/>
      </c>
      <c r="CH333" s="37" t="str">
        <f t="shared" si="328"/>
        <v/>
      </c>
      <c r="CI333" s="37" t="str">
        <f t="shared" si="329"/>
        <v/>
      </c>
    </row>
    <row r="334" spans="1:87">
      <c r="A334" s="16"/>
      <c r="B334" s="14" t="str">
        <f>'Gene Table'!D333</f>
        <v>NM_000634</v>
      </c>
      <c r="C334" s="14" t="s">
        <v>177</v>
      </c>
      <c r="D334" s="15" t="str">
        <f>IF(SUM('Test Sample Data'!D$3:D$98)&gt;10,IF(AND(ISNUMBER('Test Sample Data'!D333),'Test Sample Data'!D333&lt;$B$1,'Test Sample Data'!D333&gt;0),'Test Sample Data'!D333,$B$1),"")</f>
        <v/>
      </c>
      <c r="E334" s="15" t="str">
        <f>IF(SUM('Test Sample Data'!E$3:E$98)&gt;10,IF(AND(ISNUMBER('Test Sample Data'!E333),'Test Sample Data'!E333&lt;$B$1,'Test Sample Data'!E333&gt;0),'Test Sample Data'!E333,$B$1),"")</f>
        <v/>
      </c>
      <c r="F334" s="15" t="str">
        <f>IF(SUM('Test Sample Data'!F$3:F$98)&gt;10,IF(AND(ISNUMBER('Test Sample Data'!F333),'Test Sample Data'!F333&lt;$B$1,'Test Sample Data'!F333&gt;0),'Test Sample Data'!F333,$B$1),"")</f>
        <v/>
      </c>
      <c r="G334" s="15" t="str">
        <f>IF(SUM('Test Sample Data'!G$3:G$98)&gt;10,IF(AND(ISNUMBER('Test Sample Data'!G333),'Test Sample Data'!G333&lt;$B$1,'Test Sample Data'!G333&gt;0),'Test Sample Data'!G333,$B$1),"")</f>
        <v/>
      </c>
      <c r="H334" s="15" t="str">
        <f>IF(SUM('Test Sample Data'!H$3:H$98)&gt;10,IF(AND(ISNUMBER('Test Sample Data'!H333),'Test Sample Data'!H333&lt;$B$1,'Test Sample Data'!H333&gt;0),'Test Sample Data'!H333,$B$1),"")</f>
        <v/>
      </c>
      <c r="I334" s="15" t="str">
        <f>IF(SUM('Test Sample Data'!I$3:I$98)&gt;10,IF(AND(ISNUMBER('Test Sample Data'!I333),'Test Sample Data'!I333&lt;$B$1,'Test Sample Data'!I333&gt;0),'Test Sample Data'!I333,$B$1),"")</f>
        <v/>
      </c>
      <c r="J334" s="15" t="str">
        <f>IF(SUM('Test Sample Data'!J$3:J$98)&gt;10,IF(AND(ISNUMBER('Test Sample Data'!J333),'Test Sample Data'!J333&lt;$B$1,'Test Sample Data'!J333&gt;0),'Test Sample Data'!J333,$B$1),"")</f>
        <v/>
      </c>
      <c r="K334" s="15" t="str">
        <f>IF(SUM('Test Sample Data'!K$3:K$98)&gt;10,IF(AND(ISNUMBER('Test Sample Data'!K333),'Test Sample Data'!K333&lt;$B$1,'Test Sample Data'!K333&gt;0),'Test Sample Data'!K333,$B$1),"")</f>
        <v/>
      </c>
      <c r="L334" s="15" t="str">
        <f>IF(SUM('Test Sample Data'!L$3:L$98)&gt;10,IF(AND(ISNUMBER('Test Sample Data'!L333),'Test Sample Data'!L333&lt;$B$1,'Test Sample Data'!L333&gt;0),'Test Sample Data'!L333,$B$1),"")</f>
        <v/>
      </c>
      <c r="M334" s="15" t="str">
        <f>IF(SUM('Test Sample Data'!M$3:M$98)&gt;10,IF(AND(ISNUMBER('Test Sample Data'!M333),'Test Sample Data'!M333&lt;$B$1,'Test Sample Data'!M333&gt;0),'Test Sample Data'!M333,$B$1),"")</f>
        <v/>
      </c>
      <c r="N334" s="15" t="str">
        <f>'Gene Table'!D333</f>
        <v>NM_000634</v>
      </c>
      <c r="O334" s="14" t="s">
        <v>177</v>
      </c>
      <c r="P334" s="15" t="str">
        <f>IF(SUM('Control Sample Data'!D$3:D$98)&gt;10,IF(AND(ISNUMBER('Control Sample Data'!D333),'Control Sample Data'!D333&lt;$B$1,'Control Sample Data'!D333&gt;0),'Control Sample Data'!D333,$B$1),"")</f>
        <v/>
      </c>
      <c r="Q334" s="15" t="str">
        <f>IF(SUM('Control Sample Data'!E$3:E$98)&gt;10,IF(AND(ISNUMBER('Control Sample Data'!E333),'Control Sample Data'!E333&lt;$B$1,'Control Sample Data'!E333&gt;0),'Control Sample Data'!E333,$B$1),"")</f>
        <v/>
      </c>
      <c r="R334" s="15" t="str">
        <f>IF(SUM('Control Sample Data'!F$3:F$98)&gt;10,IF(AND(ISNUMBER('Control Sample Data'!F333),'Control Sample Data'!F333&lt;$B$1,'Control Sample Data'!F333&gt;0),'Control Sample Data'!F333,$B$1),"")</f>
        <v/>
      </c>
      <c r="S334" s="15" t="str">
        <f>IF(SUM('Control Sample Data'!G$3:G$98)&gt;10,IF(AND(ISNUMBER('Control Sample Data'!G333),'Control Sample Data'!G333&lt;$B$1,'Control Sample Data'!G333&gt;0),'Control Sample Data'!G333,$B$1),"")</f>
        <v/>
      </c>
      <c r="T334" s="15" t="str">
        <f>IF(SUM('Control Sample Data'!H$3:H$98)&gt;10,IF(AND(ISNUMBER('Control Sample Data'!H333),'Control Sample Data'!H333&lt;$B$1,'Control Sample Data'!H333&gt;0),'Control Sample Data'!H333,$B$1),"")</f>
        <v/>
      </c>
      <c r="U334" s="15" t="str">
        <f>IF(SUM('Control Sample Data'!I$3:I$98)&gt;10,IF(AND(ISNUMBER('Control Sample Data'!I333),'Control Sample Data'!I333&lt;$B$1,'Control Sample Data'!I333&gt;0),'Control Sample Data'!I333,$B$1),"")</f>
        <v/>
      </c>
      <c r="V334" s="15" t="str">
        <f>IF(SUM('Control Sample Data'!J$3:J$98)&gt;10,IF(AND(ISNUMBER('Control Sample Data'!J333),'Control Sample Data'!J333&lt;$B$1,'Control Sample Data'!J333&gt;0),'Control Sample Data'!J333,$B$1),"")</f>
        <v/>
      </c>
      <c r="W334" s="15" t="str">
        <f>IF(SUM('Control Sample Data'!K$3:K$98)&gt;10,IF(AND(ISNUMBER('Control Sample Data'!K333),'Control Sample Data'!K333&lt;$B$1,'Control Sample Data'!K333&gt;0),'Control Sample Data'!K333,$B$1),"")</f>
        <v/>
      </c>
      <c r="X334" s="15" t="str">
        <f>IF(SUM('Control Sample Data'!L$3:L$98)&gt;10,IF(AND(ISNUMBER('Control Sample Data'!L333),'Control Sample Data'!L333&lt;$B$1,'Control Sample Data'!L333&gt;0),'Control Sample Data'!L333,$B$1),"")</f>
        <v/>
      </c>
      <c r="Y334" s="15" t="str">
        <f>IF(SUM('Control Sample Data'!M$3:M$98)&gt;10,IF(AND(ISNUMBER('Control Sample Data'!M333),'Control Sample Data'!M333&lt;$B$1,'Control Sample Data'!M333&gt;0),'Control Sample Data'!M333,$B$1),"")</f>
        <v/>
      </c>
      <c r="AT334" s="34" t="str">
        <f t="shared" si="300"/>
        <v/>
      </c>
      <c r="AU334" s="34" t="str">
        <f t="shared" si="301"/>
        <v/>
      </c>
      <c r="AV334" s="34" t="str">
        <f t="shared" si="302"/>
        <v/>
      </c>
      <c r="AW334" s="34" t="str">
        <f t="shared" si="303"/>
        <v/>
      </c>
      <c r="AX334" s="34" t="str">
        <f t="shared" si="304"/>
        <v/>
      </c>
      <c r="AY334" s="34" t="str">
        <f t="shared" si="305"/>
        <v/>
      </c>
      <c r="AZ334" s="34" t="str">
        <f t="shared" si="306"/>
        <v/>
      </c>
      <c r="BA334" s="34" t="str">
        <f t="shared" si="307"/>
        <v/>
      </c>
      <c r="BB334" s="34" t="str">
        <f t="shared" si="308"/>
        <v/>
      </c>
      <c r="BC334" s="34" t="str">
        <f t="shared" si="309"/>
        <v/>
      </c>
      <c r="BD334" s="34" t="str">
        <f t="shared" si="289"/>
        <v/>
      </c>
      <c r="BE334" s="34" t="str">
        <f t="shared" si="290"/>
        <v/>
      </c>
      <c r="BF334" s="34" t="str">
        <f t="shared" si="291"/>
        <v/>
      </c>
      <c r="BG334" s="34" t="str">
        <f t="shared" si="292"/>
        <v/>
      </c>
      <c r="BH334" s="34" t="str">
        <f t="shared" si="293"/>
        <v/>
      </c>
      <c r="BI334" s="34" t="str">
        <f t="shared" si="294"/>
        <v/>
      </c>
      <c r="BJ334" s="34" t="str">
        <f t="shared" si="295"/>
        <v/>
      </c>
      <c r="BK334" s="34" t="str">
        <f t="shared" si="296"/>
        <v/>
      </c>
      <c r="BL334" s="34" t="str">
        <f t="shared" si="297"/>
        <v/>
      </c>
      <c r="BM334" s="34" t="str">
        <f t="shared" si="298"/>
        <v/>
      </c>
      <c r="BN334" s="36" t="e">
        <f t="shared" si="287"/>
        <v>#DIV/0!</v>
      </c>
      <c r="BO334" s="36" t="e">
        <f t="shared" si="288"/>
        <v>#DIV/0!</v>
      </c>
      <c r="BP334" s="37" t="str">
        <f t="shared" si="310"/>
        <v/>
      </c>
      <c r="BQ334" s="37" t="str">
        <f t="shared" si="311"/>
        <v/>
      </c>
      <c r="BR334" s="37" t="str">
        <f t="shared" si="312"/>
        <v/>
      </c>
      <c r="BS334" s="37" t="str">
        <f t="shared" si="313"/>
        <v/>
      </c>
      <c r="BT334" s="37" t="str">
        <f t="shared" si="314"/>
        <v/>
      </c>
      <c r="BU334" s="37" t="str">
        <f t="shared" si="315"/>
        <v/>
      </c>
      <c r="BV334" s="37" t="str">
        <f t="shared" si="316"/>
        <v/>
      </c>
      <c r="BW334" s="37" t="str">
        <f t="shared" si="317"/>
        <v/>
      </c>
      <c r="BX334" s="37" t="str">
        <f t="shared" si="318"/>
        <v/>
      </c>
      <c r="BY334" s="37" t="str">
        <f t="shared" si="319"/>
        <v/>
      </c>
      <c r="BZ334" s="37" t="str">
        <f t="shared" si="320"/>
        <v/>
      </c>
      <c r="CA334" s="37" t="str">
        <f t="shared" si="321"/>
        <v/>
      </c>
      <c r="CB334" s="37" t="str">
        <f t="shared" si="322"/>
        <v/>
      </c>
      <c r="CC334" s="37" t="str">
        <f t="shared" si="323"/>
        <v/>
      </c>
      <c r="CD334" s="37" t="str">
        <f t="shared" si="324"/>
        <v/>
      </c>
      <c r="CE334" s="37" t="str">
        <f t="shared" si="325"/>
        <v/>
      </c>
      <c r="CF334" s="37" t="str">
        <f t="shared" si="326"/>
        <v/>
      </c>
      <c r="CG334" s="37" t="str">
        <f t="shared" si="327"/>
        <v/>
      </c>
      <c r="CH334" s="37" t="str">
        <f t="shared" si="328"/>
        <v/>
      </c>
      <c r="CI334" s="37" t="str">
        <f t="shared" si="329"/>
        <v/>
      </c>
    </row>
    <row r="335" spans="1:87">
      <c r="A335" s="16"/>
      <c r="B335" s="14" t="str">
        <f>'Gene Table'!D334</f>
        <v>NM_002185</v>
      </c>
      <c r="C335" s="14" t="s">
        <v>181</v>
      </c>
      <c r="D335" s="15" t="str">
        <f>IF(SUM('Test Sample Data'!D$3:D$98)&gt;10,IF(AND(ISNUMBER('Test Sample Data'!D334),'Test Sample Data'!D334&lt;$B$1,'Test Sample Data'!D334&gt;0),'Test Sample Data'!D334,$B$1),"")</f>
        <v/>
      </c>
      <c r="E335" s="15" t="str">
        <f>IF(SUM('Test Sample Data'!E$3:E$98)&gt;10,IF(AND(ISNUMBER('Test Sample Data'!E334),'Test Sample Data'!E334&lt;$B$1,'Test Sample Data'!E334&gt;0),'Test Sample Data'!E334,$B$1),"")</f>
        <v/>
      </c>
      <c r="F335" s="15" t="str">
        <f>IF(SUM('Test Sample Data'!F$3:F$98)&gt;10,IF(AND(ISNUMBER('Test Sample Data'!F334),'Test Sample Data'!F334&lt;$B$1,'Test Sample Data'!F334&gt;0),'Test Sample Data'!F334,$B$1),"")</f>
        <v/>
      </c>
      <c r="G335" s="15" t="str">
        <f>IF(SUM('Test Sample Data'!G$3:G$98)&gt;10,IF(AND(ISNUMBER('Test Sample Data'!G334),'Test Sample Data'!G334&lt;$B$1,'Test Sample Data'!G334&gt;0),'Test Sample Data'!G334,$B$1),"")</f>
        <v/>
      </c>
      <c r="H335" s="15" t="str">
        <f>IF(SUM('Test Sample Data'!H$3:H$98)&gt;10,IF(AND(ISNUMBER('Test Sample Data'!H334),'Test Sample Data'!H334&lt;$B$1,'Test Sample Data'!H334&gt;0),'Test Sample Data'!H334,$B$1),"")</f>
        <v/>
      </c>
      <c r="I335" s="15" t="str">
        <f>IF(SUM('Test Sample Data'!I$3:I$98)&gt;10,IF(AND(ISNUMBER('Test Sample Data'!I334),'Test Sample Data'!I334&lt;$B$1,'Test Sample Data'!I334&gt;0),'Test Sample Data'!I334,$B$1),"")</f>
        <v/>
      </c>
      <c r="J335" s="15" t="str">
        <f>IF(SUM('Test Sample Data'!J$3:J$98)&gt;10,IF(AND(ISNUMBER('Test Sample Data'!J334),'Test Sample Data'!J334&lt;$B$1,'Test Sample Data'!J334&gt;0),'Test Sample Data'!J334,$B$1),"")</f>
        <v/>
      </c>
      <c r="K335" s="15" t="str">
        <f>IF(SUM('Test Sample Data'!K$3:K$98)&gt;10,IF(AND(ISNUMBER('Test Sample Data'!K334),'Test Sample Data'!K334&lt;$B$1,'Test Sample Data'!K334&gt;0),'Test Sample Data'!K334,$B$1),"")</f>
        <v/>
      </c>
      <c r="L335" s="15" t="str">
        <f>IF(SUM('Test Sample Data'!L$3:L$98)&gt;10,IF(AND(ISNUMBER('Test Sample Data'!L334),'Test Sample Data'!L334&lt;$B$1,'Test Sample Data'!L334&gt;0),'Test Sample Data'!L334,$B$1),"")</f>
        <v/>
      </c>
      <c r="M335" s="15" t="str">
        <f>IF(SUM('Test Sample Data'!M$3:M$98)&gt;10,IF(AND(ISNUMBER('Test Sample Data'!M334),'Test Sample Data'!M334&lt;$B$1,'Test Sample Data'!M334&gt;0),'Test Sample Data'!M334,$B$1),"")</f>
        <v/>
      </c>
      <c r="N335" s="15" t="str">
        <f>'Gene Table'!D334</f>
        <v>NM_002185</v>
      </c>
      <c r="O335" s="14" t="s">
        <v>181</v>
      </c>
      <c r="P335" s="15" t="str">
        <f>IF(SUM('Control Sample Data'!D$3:D$98)&gt;10,IF(AND(ISNUMBER('Control Sample Data'!D334),'Control Sample Data'!D334&lt;$B$1,'Control Sample Data'!D334&gt;0),'Control Sample Data'!D334,$B$1),"")</f>
        <v/>
      </c>
      <c r="Q335" s="15" t="str">
        <f>IF(SUM('Control Sample Data'!E$3:E$98)&gt;10,IF(AND(ISNUMBER('Control Sample Data'!E334),'Control Sample Data'!E334&lt;$B$1,'Control Sample Data'!E334&gt;0),'Control Sample Data'!E334,$B$1),"")</f>
        <v/>
      </c>
      <c r="R335" s="15" t="str">
        <f>IF(SUM('Control Sample Data'!F$3:F$98)&gt;10,IF(AND(ISNUMBER('Control Sample Data'!F334),'Control Sample Data'!F334&lt;$B$1,'Control Sample Data'!F334&gt;0),'Control Sample Data'!F334,$B$1),"")</f>
        <v/>
      </c>
      <c r="S335" s="15" t="str">
        <f>IF(SUM('Control Sample Data'!G$3:G$98)&gt;10,IF(AND(ISNUMBER('Control Sample Data'!G334),'Control Sample Data'!G334&lt;$B$1,'Control Sample Data'!G334&gt;0),'Control Sample Data'!G334,$B$1),"")</f>
        <v/>
      </c>
      <c r="T335" s="15" t="str">
        <f>IF(SUM('Control Sample Data'!H$3:H$98)&gt;10,IF(AND(ISNUMBER('Control Sample Data'!H334),'Control Sample Data'!H334&lt;$B$1,'Control Sample Data'!H334&gt;0),'Control Sample Data'!H334,$B$1),"")</f>
        <v/>
      </c>
      <c r="U335" s="15" t="str">
        <f>IF(SUM('Control Sample Data'!I$3:I$98)&gt;10,IF(AND(ISNUMBER('Control Sample Data'!I334),'Control Sample Data'!I334&lt;$B$1,'Control Sample Data'!I334&gt;0),'Control Sample Data'!I334,$B$1),"")</f>
        <v/>
      </c>
      <c r="V335" s="15" t="str">
        <f>IF(SUM('Control Sample Data'!J$3:J$98)&gt;10,IF(AND(ISNUMBER('Control Sample Data'!J334),'Control Sample Data'!J334&lt;$B$1,'Control Sample Data'!J334&gt;0),'Control Sample Data'!J334,$B$1),"")</f>
        <v/>
      </c>
      <c r="W335" s="15" t="str">
        <f>IF(SUM('Control Sample Data'!K$3:K$98)&gt;10,IF(AND(ISNUMBER('Control Sample Data'!K334),'Control Sample Data'!K334&lt;$B$1,'Control Sample Data'!K334&gt;0),'Control Sample Data'!K334,$B$1),"")</f>
        <v/>
      </c>
      <c r="X335" s="15" t="str">
        <f>IF(SUM('Control Sample Data'!L$3:L$98)&gt;10,IF(AND(ISNUMBER('Control Sample Data'!L334),'Control Sample Data'!L334&lt;$B$1,'Control Sample Data'!L334&gt;0),'Control Sample Data'!L334,$B$1),"")</f>
        <v/>
      </c>
      <c r="Y335" s="15" t="str">
        <f>IF(SUM('Control Sample Data'!M$3:M$98)&gt;10,IF(AND(ISNUMBER('Control Sample Data'!M334),'Control Sample Data'!M334&lt;$B$1,'Control Sample Data'!M334&gt;0),'Control Sample Data'!M334,$B$1),"")</f>
        <v/>
      </c>
      <c r="AT335" s="34" t="str">
        <f t="shared" si="300"/>
        <v/>
      </c>
      <c r="AU335" s="34" t="str">
        <f t="shared" si="301"/>
        <v/>
      </c>
      <c r="AV335" s="34" t="str">
        <f t="shared" si="302"/>
        <v/>
      </c>
      <c r="AW335" s="34" t="str">
        <f t="shared" si="303"/>
        <v/>
      </c>
      <c r="AX335" s="34" t="str">
        <f t="shared" si="304"/>
        <v/>
      </c>
      <c r="AY335" s="34" t="str">
        <f t="shared" si="305"/>
        <v/>
      </c>
      <c r="AZ335" s="34" t="str">
        <f t="shared" si="306"/>
        <v/>
      </c>
      <c r="BA335" s="34" t="str">
        <f t="shared" si="307"/>
        <v/>
      </c>
      <c r="BB335" s="34" t="str">
        <f t="shared" si="308"/>
        <v/>
      </c>
      <c r="BC335" s="34" t="str">
        <f t="shared" si="309"/>
        <v/>
      </c>
      <c r="BD335" s="34" t="str">
        <f t="shared" si="289"/>
        <v/>
      </c>
      <c r="BE335" s="34" t="str">
        <f t="shared" si="290"/>
        <v/>
      </c>
      <c r="BF335" s="34" t="str">
        <f t="shared" si="291"/>
        <v/>
      </c>
      <c r="BG335" s="34" t="str">
        <f t="shared" si="292"/>
        <v/>
      </c>
      <c r="BH335" s="34" t="str">
        <f t="shared" si="293"/>
        <v/>
      </c>
      <c r="BI335" s="34" t="str">
        <f t="shared" si="294"/>
        <v/>
      </c>
      <c r="BJ335" s="34" t="str">
        <f t="shared" si="295"/>
        <v/>
      </c>
      <c r="BK335" s="34" t="str">
        <f t="shared" si="296"/>
        <v/>
      </c>
      <c r="BL335" s="34" t="str">
        <f t="shared" si="297"/>
        <v/>
      </c>
      <c r="BM335" s="34" t="str">
        <f t="shared" si="298"/>
        <v/>
      </c>
      <c r="BN335" s="36" t="e">
        <f t="shared" si="287"/>
        <v>#DIV/0!</v>
      </c>
      <c r="BO335" s="36" t="e">
        <f t="shared" si="288"/>
        <v>#DIV/0!</v>
      </c>
      <c r="BP335" s="37" t="str">
        <f t="shared" si="310"/>
        <v/>
      </c>
      <c r="BQ335" s="37" t="str">
        <f t="shared" si="311"/>
        <v/>
      </c>
      <c r="BR335" s="37" t="str">
        <f t="shared" si="312"/>
        <v/>
      </c>
      <c r="BS335" s="37" t="str">
        <f t="shared" si="313"/>
        <v/>
      </c>
      <c r="BT335" s="37" t="str">
        <f t="shared" si="314"/>
        <v/>
      </c>
      <c r="BU335" s="37" t="str">
        <f t="shared" si="315"/>
        <v/>
      </c>
      <c r="BV335" s="37" t="str">
        <f t="shared" si="316"/>
        <v/>
      </c>
      <c r="BW335" s="37" t="str">
        <f t="shared" si="317"/>
        <v/>
      </c>
      <c r="BX335" s="37" t="str">
        <f t="shared" si="318"/>
        <v/>
      </c>
      <c r="BY335" s="37" t="str">
        <f t="shared" si="319"/>
        <v/>
      </c>
      <c r="BZ335" s="37" t="str">
        <f t="shared" si="320"/>
        <v/>
      </c>
      <c r="CA335" s="37" t="str">
        <f t="shared" si="321"/>
        <v/>
      </c>
      <c r="CB335" s="37" t="str">
        <f t="shared" si="322"/>
        <v/>
      </c>
      <c r="CC335" s="37" t="str">
        <f t="shared" si="323"/>
        <v/>
      </c>
      <c r="CD335" s="37" t="str">
        <f t="shared" si="324"/>
        <v/>
      </c>
      <c r="CE335" s="37" t="str">
        <f t="shared" si="325"/>
        <v/>
      </c>
      <c r="CF335" s="37" t="str">
        <f t="shared" si="326"/>
        <v/>
      </c>
      <c r="CG335" s="37" t="str">
        <f t="shared" si="327"/>
        <v/>
      </c>
      <c r="CH335" s="37" t="str">
        <f t="shared" si="328"/>
        <v/>
      </c>
      <c r="CI335" s="37" t="str">
        <f t="shared" si="329"/>
        <v/>
      </c>
    </row>
    <row r="336" spans="1:87">
      <c r="A336" s="16"/>
      <c r="B336" s="14" t="str">
        <f>'Gene Table'!D335</f>
        <v>NM_000565</v>
      </c>
      <c r="C336" s="14" t="s">
        <v>185</v>
      </c>
      <c r="D336" s="15" t="str">
        <f>IF(SUM('Test Sample Data'!D$3:D$98)&gt;10,IF(AND(ISNUMBER('Test Sample Data'!D335),'Test Sample Data'!D335&lt;$B$1,'Test Sample Data'!D335&gt;0),'Test Sample Data'!D335,$B$1),"")</f>
        <v/>
      </c>
      <c r="E336" s="15" t="str">
        <f>IF(SUM('Test Sample Data'!E$3:E$98)&gt;10,IF(AND(ISNUMBER('Test Sample Data'!E335),'Test Sample Data'!E335&lt;$B$1,'Test Sample Data'!E335&gt;0),'Test Sample Data'!E335,$B$1),"")</f>
        <v/>
      </c>
      <c r="F336" s="15" t="str">
        <f>IF(SUM('Test Sample Data'!F$3:F$98)&gt;10,IF(AND(ISNUMBER('Test Sample Data'!F335),'Test Sample Data'!F335&lt;$B$1,'Test Sample Data'!F335&gt;0),'Test Sample Data'!F335,$B$1),"")</f>
        <v/>
      </c>
      <c r="G336" s="15" t="str">
        <f>IF(SUM('Test Sample Data'!G$3:G$98)&gt;10,IF(AND(ISNUMBER('Test Sample Data'!G335),'Test Sample Data'!G335&lt;$B$1,'Test Sample Data'!G335&gt;0),'Test Sample Data'!G335,$B$1),"")</f>
        <v/>
      </c>
      <c r="H336" s="15" t="str">
        <f>IF(SUM('Test Sample Data'!H$3:H$98)&gt;10,IF(AND(ISNUMBER('Test Sample Data'!H335),'Test Sample Data'!H335&lt;$B$1,'Test Sample Data'!H335&gt;0),'Test Sample Data'!H335,$B$1),"")</f>
        <v/>
      </c>
      <c r="I336" s="15" t="str">
        <f>IF(SUM('Test Sample Data'!I$3:I$98)&gt;10,IF(AND(ISNUMBER('Test Sample Data'!I335),'Test Sample Data'!I335&lt;$B$1,'Test Sample Data'!I335&gt;0),'Test Sample Data'!I335,$B$1),"")</f>
        <v/>
      </c>
      <c r="J336" s="15" t="str">
        <f>IF(SUM('Test Sample Data'!J$3:J$98)&gt;10,IF(AND(ISNUMBER('Test Sample Data'!J335),'Test Sample Data'!J335&lt;$B$1,'Test Sample Data'!J335&gt;0),'Test Sample Data'!J335,$B$1),"")</f>
        <v/>
      </c>
      <c r="K336" s="15" t="str">
        <f>IF(SUM('Test Sample Data'!K$3:K$98)&gt;10,IF(AND(ISNUMBER('Test Sample Data'!K335),'Test Sample Data'!K335&lt;$B$1,'Test Sample Data'!K335&gt;0),'Test Sample Data'!K335,$B$1),"")</f>
        <v/>
      </c>
      <c r="L336" s="15" t="str">
        <f>IF(SUM('Test Sample Data'!L$3:L$98)&gt;10,IF(AND(ISNUMBER('Test Sample Data'!L335),'Test Sample Data'!L335&lt;$B$1,'Test Sample Data'!L335&gt;0),'Test Sample Data'!L335,$B$1),"")</f>
        <v/>
      </c>
      <c r="M336" s="15" t="str">
        <f>IF(SUM('Test Sample Data'!M$3:M$98)&gt;10,IF(AND(ISNUMBER('Test Sample Data'!M335),'Test Sample Data'!M335&lt;$B$1,'Test Sample Data'!M335&gt;0),'Test Sample Data'!M335,$B$1),"")</f>
        <v/>
      </c>
      <c r="N336" s="15" t="str">
        <f>'Gene Table'!D335</f>
        <v>NM_000565</v>
      </c>
      <c r="O336" s="14" t="s">
        <v>185</v>
      </c>
      <c r="P336" s="15" t="str">
        <f>IF(SUM('Control Sample Data'!D$3:D$98)&gt;10,IF(AND(ISNUMBER('Control Sample Data'!D335),'Control Sample Data'!D335&lt;$B$1,'Control Sample Data'!D335&gt;0),'Control Sample Data'!D335,$B$1),"")</f>
        <v/>
      </c>
      <c r="Q336" s="15" t="str">
        <f>IF(SUM('Control Sample Data'!E$3:E$98)&gt;10,IF(AND(ISNUMBER('Control Sample Data'!E335),'Control Sample Data'!E335&lt;$B$1,'Control Sample Data'!E335&gt;0),'Control Sample Data'!E335,$B$1),"")</f>
        <v/>
      </c>
      <c r="R336" s="15" t="str">
        <f>IF(SUM('Control Sample Data'!F$3:F$98)&gt;10,IF(AND(ISNUMBER('Control Sample Data'!F335),'Control Sample Data'!F335&lt;$B$1,'Control Sample Data'!F335&gt;0),'Control Sample Data'!F335,$B$1),"")</f>
        <v/>
      </c>
      <c r="S336" s="15" t="str">
        <f>IF(SUM('Control Sample Data'!G$3:G$98)&gt;10,IF(AND(ISNUMBER('Control Sample Data'!G335),'Control Sample Data'!G335&lt;$B$1,'Control Sample Data'!G335&gt;0),'Control Sample Data'!G335,$B$1),"")</f>
        <v/>
      </c>
      <c r="T336" s="15" t="str">
        <f>IF(SUM('Control Sample Data'!H$3:H$98)&gt;10,IF(AND(ISNUMBER('Control Sample Data'!H335),'Control Sample Data'!H335&lt;$B$1,'Control Sample Data'!H335&gt;0),'Control Sample Data'!H335,$B$1),"")</f>
        <v/>
      </c>
      <c r="U336" s="15" t="str">
        <f>IF(SUM('Control Sample Data'!I$3:I$98)&gt;10,IF(AND(ISNUMBER('Control Sample Data'!I335),'Control Sample Data'!I335&lt;$B$1,'Control Sample Data'!I335&gt;0),'Control Sample Data'!I335,$B$1),"")</f>
        <v/>
      </c>
      <c r="V336" s="15" t="str">
        <f>IF(SUM('Control Sample Data'!J$3:J$98)&gt;10,IF(AND(ISNUMBER('Control Sample Data'!J335),'Control Sample Data'!J335&lt;$B$1,'Control Sample Data'!J335&gt;0),'Control Sample Data'!J335,$B$1),"")</f>
        <v/>
      </c>
      <c r="W336" s="15" t="str">
        <f>IF(SUM('Control Sample Data'!K$3:K$98)&gt;10,IF(AND(ISNUMBER('Control Sample Data'!K335),'Control Sample Data'!K335&lt;$B$1,'Control Sample Data'!K335&gt;0),'Control Sample Data'!K335,$B$1),"")</f>
        <v/>
      </c>
      <c r="X336" s="15" t="str">
        <f>IF(SUM('Control Sample Data'!L$3:L$98)&gt;10,IF(AND(ISNUMBER('Control Sample Data'!L335),'Control Sample Data'!L335&lt;$B$1,'Control Sample Data'!L335&gt;0),'Control Sample Data'!L335,$B$1),"")</f>
        <v/>
      </c>
      <c r="Y336" s="15" t="str">
        <f>IF(SUM('Control Sample Data'!M$3:M$98)&gt;10,IF(AND(ISNUMBER('Control Sample Data'!M335),'Control Sample Data'!M335&lt;$B$1,'Control Sample Data'!M335&gt;0),'Control Sample Data'!M335,$B$1),"")</f>
        <v/>
      </c>
      <c r="AT336" s="34" t="str">
        <f t="shared" si="300"/>
        <v/>
      </c>
      <c r="AU336" s="34" t="str">
        <f t="shared" si="301"/>
        <v/>
      </c>
      <c r="AV336" s="34" t="str">
        <f t="shared" si="302"/>
        <v/>
      </c>
      <c r="AW336" s="34" t="str">
        <f t="shared" si="303"/>
        <v/>
      </c>
      <c r="AX336" s="34" t="str">
        <f t="shared" si="304"/>
        <v/>
      </c>
      <c r="AY336" s="34" t="str">
        <f t="shared" si="305"/>
        <v/>
      </c>
      <c r="AZ336" s="34" t="str">
        <f t="shared" si="306"/>
        <v/>
      </c>
      <c r="BA336" s="34" t="str">
        <f t="shared" si="307"/>
        <v/>
      </c>
      <c r="BB336" s="34" t="str">
        <f t="shared" si="308"/>
        <v/>
      </c>
      <c r="BC336" s="34" t="str">
        <f t="shared" si="309"/>
        <v/>
      </c>
      <c r="BD336" s="34" t="str">
        <f t="shared" si="289"/>
        <v/>
      </c>
      <c r="BE336" s="34" t="str">
        <f t="shared" si="290"/>
        <v/>
      </c>
      <c r="BF336" s="34" t="str">
        <f t="shared" si="291"/>
        <v/>
      </c>
      <c r="BG336" s="34" t="str">
        <f t="shared" si="292"/>
        <v/>
      </c>
      <c r="BH336" s="34" t="str">
        <f t="shared" si="293"/>
        <v/>
      </c>
      <c r="BI336" s="34" t="str">
        <f t="shared" si="294"/>
        <v/>
      </c>
      <c r="BJ336" s="34" t="str">
        <f t="shared" si="295"/>
        <v/>
      </c>
      <c r="BK336" s="34" t="str">
        <f t="shared" si="296"/>
        <v/>
      </c>
      <c r="BL336" s="34" t="str">
        <f t="shared" si="297"/>
        <v/>
      </c>
      <c r="BM336" s="34" t="str">
        <f t="shared" si="298"/>
        <v/>
      </c>
      <c r="BN336" s="36" t="e">
        <f t="shared" si="287"/>
        <v>#DIV/0!</v>
      </c>
      <c r="BO336" s="36" t="e">
        <f t="shared" si="288"/>
        <v>#DIV/0!</v>
      </c>
      <c r="BP336" s="37" t="str">
        <f t="shared" si="310"/>
        <v/>
      </c>
      <c r="BQ336" s="37" t="str">
        <f t="shared" si="311"/>
        <v/>
      </c>
      <c r="BR336" s="37" t="str">
        <f t="shared" si="312"/>
        <v/>
      </c>
      <c r="BS336" s="37" t="str">
        <f t="shared" si="313"/>
        <v/>
      </c>
      <c r="BT336" s="37" t="str">
        <f t="shared" si="314"/>
        <v/>
      </c>
      <c r="BU336" s="37" t="str">
        <f t="shared" si="315"/>
        <v/>
      </c>
      <c r="BV336" s="37" t="str">
        <f t="shared" si="316"/>
        <v/>
      </c>
      <c r="BW336" s="37" t="str">
        <f t="shared" si="317"/>
        <v/>
      </c>
      <c r="BX336" s="37" t="str">
        <f t="shared" si="318"/>
        <v/>
      </c>
      <c r="BY336" s="37" t="str">
        <f t="shared" si="319"/>
        <v/>
      </c>
      <c r="BZ336" s="37" t="str">
        <f t="shared" si="320"/>
        <v/>
      </c>
      <c r="CA336" s="37" t="str">
        <f t="shared" si="321"/>
        <v/>
      </c>
      <c r="CB336" s="37" t="str">
        <f t="shared" si="322"/>
        <v/>
      </c>
      <c r="CC336" s="37" t="str">
        <f t="shared" si="323"/>
        <v/>
      </c>
      <c r="CD336" s="37" t="str">
        <f t="shared" si="324"/>
        <v/>
      </c>
      <c r="CE336" s="37" t="str">
        <f t="shared" si="325"/>
        <v/>
      </c>
      <c r="CF336" s="37" t="str">
        <f t="shared" si="326"/>
        <v/>
      </c>
      <c r="CG336" s="37" t="str">
        <f t="shared" si="327"/>
        <v/>
      </c>
      <c r="CH336" s="37" t="str">
        <f t="shared" si="328"/>
        <v/>
      </c>
      <c r="CI336" s="37" t="str">
        <f t="shared" si="329"/>
        <v/>
      </c>
    </row>
    <row r="337" spans="1:87">
      <c r="A337" s="16"/>
      <c r="B337" s="14" t="str">
        <f>'Gene Table'!D336</f>
        <v>NM_000877</v>
      </c>
      <c r="C337" s="14" t="s">
        <v>189</v>
      </c>
      <c r="D337" s="15" t="str">
        <f>IF(SUM('Test Sample Data'!D$3:D$98)&gt;10,IF(AND(ISNUMBER('Test Sample Data'!D336),'Test Sample Data'!D336&lt;$B$1,'Test Sample Data'!D336&gt;0),'Test Sample Data'!D336,$B$1),"")</f>
        <v/>
      </c>
      <c r="E337" s="15" t="str">
        <f>IF(SUM('Test Sample Data'!E$3:E$98)&gt;10,IF(AND(ISNUMBER('Test Sample Data'!E336),'Test Sample Data'!E336&lt;$B$1,'Test Sample Data'!E336&gt;0),'Test Sample Data'!E336,$B$1),"")</f>
        <v/>
      </c>
      <c r="F337" s="15" t="str">
        <f>IF(SUM('Test Sample Data'!F$3:F$98)&gt;10,IF(AND(ISNUMBER('Test Sample Data'!F336),'Test Sample Data'!F336&lt;$B$1,'Test Sample Data'!F336&gt;0),'Test Sample Data'!F336,$B$1),"")</f>
        <v/>
      </c>
      <c r="G337" s="15" t="str">
        <f>IF(SUM('Test Sample Data'!G$3:G$98)&gt;10,IF(AND(ISNUMBER('Test Sample Data'!G336),'Test Sample Data'!G336&lt;$B$1,'Test Sample Data'!G336&gt;0),'Test Sample Data'!G336,$B$1),"")</f>
        <v/>
      </c>
      <c r="H337" s="15" t="str">
        <f>IF(SUM('Test Sample Data'!H$3:H$98)&gt;10,IF(AND(ISNUMBER('Test Sample Data'!H336),'Test Sample Data'!H336&lt;$B$1,'Test Sample Data'!H336&gt;0),'Test Sample Data'!H336,$B$1),"")</f>
        <v/>
      </c>
      <c r="I337" s="15" t="str">
        <f>IF(SUM('Test Sample Data'!I$3:I$98)&gt;10,IF(AND(ISNUMBER('Test Sample Data'!I336),'Test Sample Data'!I336&lt;$B$1,'Test Sample Data'!I336&gt;0),'Test Sample Data'!I336,$B$1),"")</f>
        <v/>
      </c>
      <c r="J337" s="15" t="str">
        <f>IF(SUM('Test Sample Data'!J$3:J$98)&gt;10,IF(AND(ISNUMBER('Test Sample Data'!J336),'Test Sample Data'!J336&lt;$B$1,'Test Sample Data'!J336&gt;0),'Test Sample Data'!J336,$B$1),"")</f>
        <v/>
      </c>
      <c r="K337" s="15" t="str">
        <f>IF(SUM('Test Sample Data'!K$3:K$98)&gt;10,IF(AND(ISNUMBER('Test Sample Data'!K336),'Test Sample Data'!K336&lt;$B$1,'Test Sample Data'!K336&gt;0),'Test Sample Data'!K336,$B$1),"")</f>
        <v/>
      </c>
      <c r="L337" s="15" t="str">
        <f>IF(SUM('Test Sample Data'!L$3:L$98)&gt;10,IF(AND(ISNUMBER('Test Sample Data'!L336),'Test Sample Data'!L336&lt;$B$1,'Test Sample Data'!L336&gt;0),'Test Sample Data'!L336,$B$1),"")</f>
        <v/>
      </c>
      <c r="M337" s="15" t="str">
        <f>IF(SUM('Test Sample Data'!M$3:M$98)&gt;10,IF(AND(ISNUMBER('Test Sample Data'!M336),'Test Sample Data'!M336&lt;$B$1,'Test Sample Data'!M336&gt;0),'Test Sample Data'!M336,$B$1),"")</f>
        <v/>
      </c>
      <c r="N337" s="15" t="str">
        <f>'Gene Table'!D336</f>
        <v>NM_000877</v>
      </c>
      <c r="O337" s="14" t="s">
        <v>189</v>
      </c>
      <c r="P337" s="15" t="str">
        <f>IF(SUM('Control Sample Data'!D$3:D$98)&gt;10,IF(AND(ISNUMBER('Control Sample Data'!D336),'Control Sample Data'!D336&lt;$B$1,'Control Sample Data'!D336&gt;0),'Control Sample Data'!D336,$B$1),"")</f>
        <v/>
      </c>
      <c r="Q337" s="15" t="str">
        <f>IF(SUM('Control Sample Data'!E$3:E$98)&gt;10,IF(AND(ISNUMBER('Control Sample Data'!E336),'Control Sample Data'!E336&lt;$B$1,'Control Sample Data'!E336&gt;0),'Control Sample Data'!E336,$B$1),"")</f>
        <v/>
      </c>
      <c r="R337" s="15" t="str">
        <f>IF(SUM('Control Sample Data'!F$3:F$98)&gt;10,IF(AND(ISNUMBER('Control Sample Data'!F336),'Control Sample Data'!F336&lt;$B$1,'Control Sample Data'!F336&gt;0),'Control Sample Data'!F336,$B$1),"")</f>
        <v/>
      </c>
      <c r="S337" s="15" t="str">
        <f>IF(SUM('Control Sample Data'!G$3:G$98)&gt;10,IF(AND(ISNUMBER('Control Sample Data'!G336),'Control Sample Data'!G336&lt;$B$1,'Control Sample Data'!G336&gt;0),'Control Sample Data'!G336,$B$1),"")</f>
        <v/>
      </c>
      <c r="T337" s="15" t="str">
        <f>IF(SUM('Control Sample Data'!H$3:H$98)&gt;10,IF(AND(ISNUMBER('Control Sample Data'!H336),'Control Sample Data'!H336&lt;$B$1,'Control Sample Data'!H336&gt;0),'Control Sample Data'!H336,$B$1),"")</f>
        <v/>
      </c>
      <c r="U337" s="15" t="str">
        <f>IF(SUM('Control Sample Data'!I$3:I$98)&gt;10,IF(AND(ISNUMBER('Control Sample Data'!I336),'Control Sample Data'!I336&lt;$B$1,'Control Sample Data'!I336&gt;0),'Control Sample Data'!I336,$B$1),"")</f>
        <v/>
      </c>
      <c r="V337" s="15" t="str">
        <f>IF(SUM('Control Sample Data'!J$3:J$98)&gt;10,IF(AND(ISNUMBER('Control Sample Data'!J336),'Control Sample Data'!J336&lt;$B$1,'Control Sample Data'!J336&gt;0),'Control Sample Data'!J336,$B$1),"")</f>
        <v/>
      </c>
      <c r="W337" s="15" t="str">
        <f>IF(SUM('Control Sample Data'!K$3:K$98)&gt;10,IF(AND(ISNUMBER('Control Sample Data'!K336),'Control Sample Data'!K336&lt;$B$1,'Control Sample Data'!K336&gt;0),'Control Sample Data'!K336,$B$1),"")</f>
        <v/>
      </c>
      <c r="X337" s="15" t="str">
        <f>IF(SUM('Control Sample Data'!L$3:L$98)&gt;10,IF(AND(ISNUMBER('Control Sample Data'!L336),'Control Sample Data'!L336&lt;$B$1,'Control Sample Data'!L336&gt;0),'Control Sample Data'!L336,$B$1),"")</f>
        <v/>
      </c>
      <c r="Y337" s="15" t="str">
        <f>IF(SUM('Control Sample Data'!M$3:M$98)&gt;10,IF(AND(ISNUMBER('Control Sample Data'!M336),'Control Sample Data'!M336&lt;$B$1,'Control Sample Data'!M336&gt;0),'Control Sample Data'!M336,$B$1),"")</f>
        <v/>
      </c>
      <c r="AT337" s="34" t="str">
        <f t="shared" si="300"/>
        <v/>
      </c>
      <c r="AU337" s="34" t="str">
        <f t="shared" si="301"/>
        <v/>
      </c>
      <c r="AV337" s="34" t="str">
        <f t="shared" si="302"/>
        <v/>
      </c>
      <c r="AW337" s="34" t="str">
        <f t="shared" si="303"/>
        <v/>
      </c>
      <c r="AX337" s="34" t="str">
        <f t="shared" si="304"/>
        <v/>
      </c>
      <c r="AY337" s="34" t="str">
        <f t="shared" si="305"/>
        <v/>
      </c>
      <c r="AZ337" s="34" t="str">
        <f t="shared" si="306"/>
        <v/>
      </c>
      <c r="BA337" s="34" t="str">
        <f t="shared" si="307"/>
        <v/>
      </c>
      <c r="BB337" s="34" t="str">
        <f t="shared" si="308"/>
        <v/>
      </c>
      <c r="BC337" s="34" t="str">
        <f t="shared" si="309"/>
        <v/>
      </c>
      <c r="BD337" s="34" t="str">
        <f t="shared" si="289"/>
        <v/>
      </c>
      <c r="BE337" s="34" t="str">
        <f t="shared" si="290"/>
        <v/>
      </c>
      <c r="BF337" s="34" t="str">
        <f t="shared" si="291"/>
        <v/>
      </c>
      <c r="BG337" s="34" t="str">
        <f t="shared" si="292"/>
        <v/>
      </c>
      <c r="BH337" s="34" t="str">
        <f t="shared" si="293"/>
        <v/>
      </c>
      <c r="BI337" s="34" t="str">
        <f t="shared" si="294"/>
        <v/>
      </c>
      <c r="BJ337" s="34" t="str">
        <f t="shared" si="295"/>
        <v/>
      </c>
      <c r="BK337" s="34" t="str">
        <f t="shared" si="296"/>
        <v/>
      </c>
      <c r="BL337" s="34" t="str">
        <f t="shared" si="297"/>
        <v/>
      </c>
      <c r="BM337" s="34" t="str">
        <f t="shared" si="298"/>
        <v/>
      </c>
      <c r="BN337" s="36" t="e">
        <f t="shared" si="287"/>
        <v>#DIV/0!</v>
      </c>
      <c r="BO337" s="36" t="e">
        <f t="shared" si="288"/>
        <v>#DIV/0!</v>
      </c>
      <c r="BP337" s="37" t="str">
        <f t="shared" si="310"/>
        <v/>
      </c>
      <c r="BQ337" s="37" t="str">
        <f t="shared" si="311"/>
        <v/>
      </c>
      <c r="BR337" s="37" t="str">
        <f t="shared" si="312"/>
        <v/>
      </c>
      <c r="BS337" s="37" t="str">
        <f t="shared" si="313"/>
        <v/>
      </c>
      <c r="BT337" s="37" t="str">
        <f t="shared" si="314"/>
        <v/>
      </c>
      <c r="BU337" s="37" t="str">
        <f t="shared" si="315"/>
        <v/>
      </c>
      <c r="BV337" s="37" t="str">
        <f t="shared" si="316"/>
        <v/>
      </c>
      <c r="BW337" s="37" t="str">
        <f t="shared" si="317"/>
        <v/>
      </c>
      <c r="BX337" s="37" t="str">
        <f t="shared" si="318"/>
        <v/>
      </c>
      <c r="BY337" s="37" t="str">
        <f t="shared" si="319"/>
        <v/>
      </c>
      <c r="BZ337" s="37" t="str">
        <f t="shared" si="320"/>
        <v/>
      </c>
      <c r="CA337" s="37" t="str">
        <f t="shared" si="321"/>
        <v/>
      </c>
      <c r="CB337" s="37" t="str">
        <f t="shared" si="322"/>
        <v/>
      </c>
      <c r="CC337" s="37" t="str">
        <f t="shared" si="323"/>
        <v/>
      </c>
      <c r="CD337" s="37" t="str">
        <f t="shared" si="324"/>
        <v/>
      </c>
      <c r="CE337" s="37" t="str">
        <f t="shared" si="325"/>
        <v/>
      </c>
      <c r="CF337" s="37" t="str">
        <f t="shared" si="326"/>
        <v/>
      </c>
      <c r="CG337" s="37" t="str">
        <f t="shared" si="327"/>
        <v/>
      </c>
      <c r="CH337" s="37" t="str">
        <f t="shared" si="328"/>
        <v/>
      </c>
      <c r="CI337" s="37" t="str">
        <f t="shared" si="329"/>
        <v/>
      </c>
    </row>
    <row r="338" spans="1:87">
      <c r="A338" s="16"/>
      <c r="B338" s="14" t="str">
        <f>'Gene Table'!D337</f>
        <v>NM_000041</v>
      </c>
      <c r="C338" s="14" t="s">
        <v>193</v>
      </c>
      <c r="D338" s="15" t="str">
        <f>IF(SUM('Test Sample Data'!D$3:D$98)&gt;10,IF(AND(ISNUMBER('Test Sample Data'!D337),'Test Sample Data'!D337&lt;$B$1,'Test Sample Data'!D337&gt;0),'Test Sample Data'!D337,$B$1),"")</f>
        <v/>
      </c>
      <c r="E338" s="15" t="str">
        <f>IF(SUM('Test Sample Data'!E$3:E$98)&gt;10,IF(AND(ISNUMBER('Test Sample Data'!E337),'Test Sample Data'!E337&lt;$B$1,'Test Sample Data'!E337&gt;0),'Test Sample Data'!E337,$B$1),"")</f>
        <v/>
      </c>
      <c r="F338" s="15" t="str">
        <f>IF(SUM('Test Sample Data'!F$3:F$98)&gt;10,IF(AND(ISNUMBER('Test Sample Data'!F337),'Test Sample Data'!F337&lt;$B$1,'Test Sample Data'!F337&gt;0),'Test Sample Data'!F337,$B$1),"")</f>
        <v/>
      </c>
      <c r="G338" s="15" t="str">
        <f>IF(SUM('Test Sample Data'!G$3:G$98)&gt;10,IF(AND(ISNUMBER('Test Sample Data'!G337),'Test Sample Data'!G337&lt;$B$1,'Test Sample Data'!G337&gt;0),'Test Sample Data'!G337,$B$1),"")</f>
        <v/>
      </c>
      <c r="H338" s="15" t="str">
        <f>IF(SUM('Test Sample Data'!H$3:H$98)&gt;10,IF(AND(ISNUMBER('Test Sample Data'!H337),'Test Sample Data'!H337&lt;$B$1,'Test Sample Data'!H337&gt;0),'Test Sample Data'!H337,$B$1),"")</f>
        <v/>
      </c>
      <c r="I338" s="15" t="str">
        <f>IF(SUM('Test Sample Data'!I$3:I$98)&gt;10,IF(AND(ISNUMBER('Test Sample Data'!I337),'Test Sample Data'!I337&lt;$B$1,'Test Sample Data'!I337&gt;0),'Test Sample Data'!I337,$B$1),"")</f>
        <v/>
      </c>
      <c r="J338" s="15" t="str">
        <f>IF(SUM('Test Sample Data'!J$3:J$98)&gt;10,IF(AND(ISNUMBER('Test Sample Data'!J337),'Test Sample Data'!J337&lt;$B$1,'Test Sample Data'!J337&gt;0),'Test Sample Data'!J337,$B$1),"")</f>
        <v/>
      </c>
      <c r="K338" s="15" t="str">
        <f>IF(SUM('Test Sample Data'!K$3:K$98)&gt;10,IF(AND(ISNUMBER('Test Sample Data'!K337),'Test Sample Data'!K337&lt;$B$1,'Test Sample Data'!K337&gt;0),'Test Sample Data'!K337,$B$1),"")</f>
        <v/>
      </c>
      <c r="L338" s="15" t="str">
        <f>IF(SUM('Test Sample Data'!L$3:L$98)&gt;10,IF(AND(ISNUMBER('Test Sample Data'!L337),'Test Sample Data'!L337&lt;$B$1,'Test Sample Data'!L337&gt;0),'Test Sample Data'!L337,$B$1),"")</f>
        <v/>
      </c>
      <c r="M338" s="15" t="str">
        <f>IF(SUM('Test Sample Data'!M$3:M$98)&gt;10,IF(AND(ISNUMBER('Test Sample Data'!M337),'Test Sample Data'!M337&lt;$B$1,'Test Sample Data'!M337&gt;0),'Test Sample Data'!M337,$B$1),"")</f>
        <v/>
      </c>
      <c r="N338" s="15" t="str">
        <f>'Gene Table'!D337</f>
        <v>NM_000041</v>
      </c>
      <c r="O338" s="14" t="s">
        <v>193</v>
      </c>
      <c r="P338" s="15" t="str">
        <f>IF(SUM('Control Sample Data'!D$3:D$98)&gt;10,IF(AND(ISNUMBER('Control Sample Data'!D337),'Control Sample Data'!D337&lt;$B$1,'Control Sample Data'!D337&gt;0),'Control Sample Data'!D337,$B$1),"")</f>
        <v/>
      </c>
      <c r="Q338" s="15" t="str">
        <f>IF(SUM('Control Sample Data'!E$3:E$98)&gt;10,IF(AND(ISNUMBER('Control Sample Data'!E337),'Control Sample Data'!E337&lt;$B$1,'Control Sample Data'!E337&gt;0),'Control Sample Data'!E337,$B$1),"")</f>
        <v/>
      </c>
      <c r="R338" s="15" t="str">
        <f>IF(SUM('Control Sample Data'!F$3:F$98)&gt;10,IF(AND(ISNUMBER('Control Sample Data'!F337),'Control Sample Data'!F337&lt;$B$1,'Control Sample Data'!F337&gt;0),'Control Sample Data'!F337,$B$1),"")</f>
        <v/>
      </c>
      <c r="S338" s="15" t="str">
        <f>IF(SUM('Control Sample Data'!G$3:G$98)&gt;10,IF(AND(ISNUMBER('Control Sample Data'!G337),'Control Sample Data'!G337&lt;$B$1,'Control Sample Data'!G337&gt;0),'Control Sample Data'!G337,$B$1),"")</f>
        <v/>
      </c>
      <c r="T338" s="15" t="str">
        <f>IF(SUM('Control Sample Data'!H$3:H$98)&gt;10,IF(AND(ISNUMBER('Control Sample Data'!H337),'Control Sample Data'!H337&lt;$B$1,'Control Sample Data'!H337&gt;0),'Control Sample Data'!H337,$B$1),"")</f>
        <v/>
      </c>
      <c r="U338" s="15" t="str">
        <f>IF(SUM('Control Sample Data'!I$3:I$98)&gt;10,IF(AND(ISNUMBER('Control Sample Data'!I337),'Control Sample Data'!I337&lt;$B$1,'Control Sample Data'!I337&gt;0),'Control Sample Data'!I337,$B$1),"")</f>
        <v/>
      </c>
      <c r="V338" s="15" t="str">
        <f>IF(SUM('Control Sample Data'!J$3:J$98)&gt;10,IF(AND(ISNUMBER('Control Sample Data'!J337),'Control Sample Data'!J337&lt;$B$1,'Control Sample Data'!J337&gt;0),'Control Sample Data'!J337,$B$1),"")</f>
        <v/>
      </c>
      <c r="W338" s="15" t="str">
        <f>IF(SUM('Control Sample Data'!K$3:K$98)&gt;10,IF(AND(ISNUMBER('Control Sample Data'!K337),'Control Sample Data'!K337&lt;$B$1,'Control Sample Data'!K337&gt;0),'Control Sample Data'!K337,$B$1),"")</f>
        <v/>
      </c>
      <c r="X338" s="15" t="str">
        <f>IF(SUM('Control Sample Data'!L$3:L$98)&gt;10,IF(AND(ISNUMBER('Control Sample Data'!L337),'Control Sample Data'!L337&lt;$B$1,'Control Sample Data'!L337&gt;0),'Control Sample Data'!L337,$B$1),"")</f>
        <v/>
      </c>
      <c r="Y338" s="15" t="str">
        <f>IF(SUM('Control Sample Data'!M$3:M$98)&gt;10,IF(AND(ISNUMBER('Control Sample Data'!M337),'Control Sample Data'!M337&lt;$B$1,'Control Sample Data'!M337&gt;0),'Control Sample Data'!M337,$B$1),"")</f>
        <v/>
      </c>
      <c r="AT338" s="34" t="str">
        <f t="shared" si="300"/>
        <v/>
      </c>
      <c r="AU338" s="34" t="str">
        <f t="shared" si="301"/>
        <v/>
      </c>
      <c r="AV338" s="34" t="str">
        <f t="shared" si="302"/>
        <v/>
      </c>
      <c r="AW338" s="34" t="str">
        <f t="shared" si="303"/>
        <v/>
      </c>
      <c r="AX338" s="34" t="str">
        <f t="shared" si="304"/>
        <v/>
      </c>
      <c r="AY338" s="34" t="str">
        <f t="shared" si="305"/>
        <v/>
      </c>
      <c r="AZ338" s="34" t="str">
        <f t="shared" si="306"/>
        <v/>
      </c>
      <c r="BA338" s="34" t="str">
        <f t="shared" si="307"/>
        <v/>
      </c>
      <c r="BB338" s="34" t="str">
        <f t="shared" si="308"/>
        <v/>
      </c>
      <c r="BC338" s="34" t="str">
        <f t="shared" si="309"/>
        <v/>
      </c>
      <c r="BD338" s="34" t="str">
        <f t="shared" si="289"/>
        <v/>
      </c>
      <c r="BE338" s="34" t="str">
        <f t="shared" si="290"/>
        <v/>
      </c>
      <c r="BF338" s="34" t="str">
        <f t="shared" si="291"/>
        <v/>
      </c>
      <c r="BG338" s="34" t="str">
        <f t="shared" si="292"/>
        <v/>
      </c>
      <c r="BH338" s="34" t="str">
        <f t="shared" si="293"/>
        <v/>
      </c>
      <c r="BI338" s="34" t="str">
        <f t="shared" si="294"/>
        <v/>
      </c>
      <c r="BJ338" s="34" t="str">
        <f t="shared" si="295"/>
        <v/>
      </c>
      <c r="BK338" s="34" t="str">
        <f t="shared" si="296"/>
        <v/>
      </c>
      <c r="BL338" s="34" t="str">
        <f t="shared" si="297"/>
        <v/>
      </c>
      <c r="BM338" s="34" t="str">
        <f t="shared" si="298"/>
        <v/>
      </c>
      <c r="BN338" s="36" t="e">
        <f t="shared" si="287"/>
        <v>#DIV/0!</v>
      </c>
      <c r="BO338" s="36" t="e">
        <f t="shared" si="288"/>
        <v>#DIV/0!</v>
      </c>
      <c r="BP338" s="37" t="str">
        <f t="shared" si="310"/>
        <v/>
      </c>
      <c r="BQ338" s="37" t="str">
        <f t="shared" si="311"/>
        <v/>
      </c>
      <c r="BR338" s="37" t="str">
        <f t="shared" si="312"/>
        <v/>
      </c>
      <c r="BS338" s="37" t="str">
        <f t="shared" si="313"/>
        <v/>
      </c>
      <c r="BT338" s="37" t="str">
        <f t="shared" si="314"/>
        <v/>
      </c>
      <c r="BU338" s="37" t="str">
        <f t="shared" si="315"/>
        <v/>
      </c>
      <c r="BV338" s="37" t="str">
        <f t="shared" si="316"/>
        <v/>
      </c>
      <c r="BW338" s="37" t="str">
        <f t="shared" si="317"/>
        <v/>
      </c>
      <c r="BX338" s="37" t="str">
        <f t="shared" si="318"/>
        <v/>
      </c>
      <c r="BY338" s="37" t="str">
        <f t="shared" si="319"/>
        <v/>
      </c>
      <c r="BZ338" s="37" t="str">
        <f t="shared" si="320"/>
        <v/>
      </c>
      <c r="CA338" s="37" t="str">
        <f t="shared" si="321"/>
        <v/>
      </c>
      <c r="CB338" s="37" t="str">
        <f t="shared" si="322"/>
        <v/>
      </c>
      <c r="CC338" s="37" t="str">
        <f t="shared" si="323"/>
        <v/>
      </c>
      <c r="CD338" s="37" t="str">
        <f t="shared" si="324"/>
        <v/>
      </c>
      <c r="CE338" s="37" t="str">
        <f t="shared" si="325"/>
        <v/>
      </c>
      <c r="CF338" s="37" t="str">
        <f t="shared" si="326"/>
        <v/>
      </c>
      <c r="CG338" s="37" t="str">
        <f t="shared" si="327"/>
        <v/>
      </c>
      <c r="CH338" s="37" t="str">
        <f t="shared" si="328"/>
        <v/>
      </c>
      <c r="CI338" s="37" t="str">
        <f t="shared" si="329"/>
        <v/>
      </c>
    </row>
    <row r="339" spans="1:87">
      <c r="A339" s="16"/>
      <c r="B339" s="14" t="str">
        <f>'Gene Table'!D338</f>
        <v>NM_002178</v>
      </c>
      <c r="C339" s="14" t="s">
        <v>197</v>
      </c>
      <c r="D339" s="15" t="str">
        <f>IF(SUM('Test Sample Data'!D$3:D$98)&gt;10,IF(AND(ISNUMBER('Test Sample Data'!D338),'Test Sample Data'!D338&lt;$B$1,'Test Sample Data'!D338&gt;0),'Test Sample Data'!D338,$B$1),"")</f>
        <v/>
      </c>
      <c r="E339" s="15" t="str">
        <f>IF(SUM('Test Sample Data'!E$3:E$98)&gt;10,IF(AND(ISNUMBER('Test Sample Data'!E338),'Test Sample Data'!E338&lt;$B$1,'Test Sample Data'!E338&gt;0),'Test Sample Data'!E338,$B$1),"")</f>
        <v/>
      </c>
      <c r="F339" s="15" t="str">
        <f>IF(SUM('Test Sample Data'!F$3:F$98)&gt;10,IF(AND(ISNUMBER('Test Sample Data'!F338),'Test Sample Data'!F338&lt;$B$1,'Test Sample Data'!F338&gt;0),'Test Sample Data'!F338,$B$1),"")</f>
        <v/>
      </c>
      <c r="G339" s="15" t="str">
        <f>IF(SUM('Test Sample Data'!G$3:G$98)&gt;10,IF(AND(ISNUMBER('Test Sample Data'!G338),'Test Sample Data'!G338&lt;$B$1,'Test Sample Data'!G338&gt;0),'Test Sample Data'!G338,$B$1),"")</f>
        <v/>
      </c>
      <c r="H339" s="15" t="str">
        <f>IF(SUM('Test Sample Data'!H$3:H$98)&gt;10,IF(AND(ISNUMBER('Test Sample Data'!H338),'Test Sample Data'!H338&lt;$B$1,'Test Sample Data'!H338&gt;0),'Test Sample Data'!H338,$B$1),"")</f>
        <v/>
      </c>
      <c r="I339" s="15" t="str">
        <f>IF(SUM('Test Sample Data'!I$3:I$98)&gt;10,IF(AND(ISNUMBER('Test Sample Data'!I338),'Test Sample Data'!I338&lt;$B$1,'Test Sample Data'!I338&gt;0),'Test Sample Data'!I338,$B$1),"")</f>
        <v/>
      </c>
      <c r="J339" s="15" t="str">
        <f>IF(SUM('Test Sample Data'!J$3:J$98)&gt;10,IF(AND(ISNUMBER('Test Sample Data'!J338),'Test Sample Data'!J338&lt;$B$1,'Test Sample Data'!J338&gt;0),'Test Sample Data'!J338,$B$1),"")</f>
        <v/>
      </c>
      <c r="K339" s="15" t="str">
        <f>IF(SUM('Test Sample Data'!K$3:K$98)&gt;10,IF(AND(ISNUMBER('Test Sample Data'!K338),'Test Sample Data'!K338&lt;$B$1,'Test Sample Data'!K338&gt;0),'Test Sample Data'!K338,$B$1),"")</f>
        <v/>
      </c>
      <c r="L339" s="15" t="str">
        <f>IF(SUM('Test Sample Data'!L$3:L$98)&gt;10,IF(AND(ISNUMBER('Test Sample Data'!L338),'Test Sample Data'!L338&lt;$B$1,'Test Sample Data'!L338&gt;0),'Test Sample Data'!L338,$B$1),"")</f>
        <v/>
      </c>
      <c r="M339" s="15" t="str">
        <f>IF(SUM('Test Sample Data'!M$3:M$98)&gt;10,IF(AND(ISNUMBER('Test Sample Data'!M338),'Test Sample Data'!M338&lt;$B$1,'Test Sample Data'!M338&gt;0),'Test Sample Data'!M338,$B$1),"")</f>
        <v/>
      </c>
      <c r="N339" s="15" t="str">
        <f>'Gene Table'!D338</f>
        <v>NM_002178</v>
      </c>
      <c r="O339" s="14" t="s">
        <v>197</v>
      </c>
      <c r="P339" s="15" t="str">
        <f>IF(SUM('Control Sample Data'!D$3:D$98)&gt;10,IF(AND(ISNUMBER('Control Sample Data'!D338),'Control Sample Data'!D338&lt;$B$1,'Control Sample Data'!D338&gt;0),'Control Sample Data'!D338,$B$1),"")</f>
        <v/>
      </c>
      <c r="Q339" s="15" t="str">
        <f>IF(SUM('Control Sample Data'!E$3:E$98)&gt;10,IF(AND(ISNUMBER('Control Sample Data'!E338),'Control Sample Data'!E338&lt;$B$1,'Control Sample Data'!E338&gt;0),'Control Sample Data'!E338,$B$1),"")</f>
        <v/>
      </c>
      <c r="R339" s="15" t="str">
        <f>IF(SUM('Control Sample Data'!F$3:F$98)&gt;10,IF(AND(ISNUMBER('Control Sample Data'!F338),'Control Sample Data'!F338&lt;$B$1,'Control Sample Data'!F338&gt;0),'Control Sample Data'!F338,$B$1),"")</f>
        <v/>
      </c>
      <c r="S339" s="15" t="str">
        <f>IF(SUM('Control Sample Data'!G$3:G$98)&gt;10,IF(AND(ISNUMBER('Control Sample Data'!G338),'Control Sample Data'!G338&lt;$B$1,'Control Sample Data'!G338&gt;0),'Control Sample Data'!G338,$B$1),"")</f>
        <v/>
      </c>
      <c r="T339" s="15" t="str">
        <f>IF(SUM('Control Sample Data'!H$3:H$98)&gt;10,IF(AND(ISNUMBER('Control Sample Data'!H338),'Control Sample Data'!H338&lt;$B$1,'Control Sample Data'!H338&gt;0),'Control Sample Data'!H338,$B$1),"")</f>
        <v/>
      </c>
      <c r="U339" s="15" t="str">
        <f>IF(SUM('Control Sample Data'!I$3:I$98)&gt;10,IF(AND(ISNUMBER('Control Sample Data'!I338),'Control Sample Data'!I338&lt;$B$1,'Control Sample Data'!I338&gt;0),'Control Sample Data'!I338,$B$1),"")</f>
        <v/>
      </c>
      <c r="V339" s="15" t="str">
        <f>IF(SUM('Control Sample Data'!J$3:J$98)&gt;10,IF(AND(ISNUMBER('Control Sample Data'!J338),'Control Sample Data'!J338&lt;$B$1,'Control Sample Data'!J338&gt;0),'Control Sample Data'!J338,$B$1),"")</f>
        <v/>
      </c>
      <c r="W339" s="15" t="str">
        <f>IF(SUM('Control Sample Data'!K$3:K$98)&gt;10,IF(AND(ISNUMBER('Control Sample Data'!K338),'Control Sample Data'!K338&lt;$B$1,'Control Sample Data'!K338&gt;0),'Control Sample Data'!K338,$B$1),"")</f>
        <v/>
      </c>
      <c r="X339" s="15" t="str">
        <f>IF(SUM('Control Sample Data'!L$3:L$98)&gt;10,IF(AND(ISNUMBER('Control Sample Data'!L338),'Control Sample Data'!L338&lt;$B$1,'Control Sample Data'!L338&gt;0),'Control Sample Data'!L338,$B$1),"")</f>
        <v/>
      </c>
      <c r="Y339" s="15" t="str">
        <f>IF(SUM('Control Sample Data'!M$3:M$98)&gt;10,IF(AND(ISNUMBER('Control Sample Data'!M338),'Control Sample Data'!M338&lt;$B$1,'Control Sample Data'!M338&gt;0),'Control Sample Data'!M338,$B$1),"")</f>
        <v/>
      </c>
      <c r="AT339" s="34" t="str">
        <f t="shared" si="300"/>
        <v/>
      </c>
      <c r="AU339" s="34" t="str">
        <f t="shared" si="301"/>
        <v/>
      </c>
      <c r="AV339" s="34" t="str">
        <f t="shared" si="302"/>
        <v/>
      </c>
      <c r="AW339" s="34" t="str">
        <f t="shared" si="303"/>
        <v/>
      </c>
      <c r="AX339" s="34" t="str">
        <f t="shared" si="304"/>
        <v/>
      </c>
      <c r="AY339" s="34" t="str">
        <f t="shared" si="305"/>
        <v/>
      </c>
      <c r="AZ339" s="34" t="str">
        <f t="shared" si="306"/>
        <v/>
      </c>
      <c r="BA339" s="34" t="str">
        <f t="shared" si="307"/>
        <v/>
      </c>
      <c r="BB339" s="34" t="str">
        <f t="shared" si="308"/>
        <v/>
      </c>
      <c r="BC339" s="34" t="str">
        <f t="shared" si="309"/>
        <v/>
      </c>
      <c r="BD339" s="34" t="str">
        <f t="shared" si="289"/>
        <v/>
      </c>
      <c r="BE339" s="34" t="str">
        <f t="shared" si="290"/>
        <v/>
      </c>
      <c r="BF339" s="34" t="str">
        <f t="shared" si="291"/>
        <v/>
      </c>
      <c r="BG339" s="34" t="str">
        <f t="shared" si="292"/>
        <v/>
      </c>
      <c r="BH339" s="34" t="str">
        <f t="shared" si="293"/>
        <v/>
      </c>
      <c r="BI339" s="34" t="str">
        <f t="shared" si="294"/>
        <v/>
      </c>
      <c r="BJ339" s="34" t="str">
        <f t="shared" si="295"/>
        <v/>
      </c>
      <c r="BK339" s="34" t="str">
        <f t="shared" si="296"/>
        <v/>
      </c>
      <c r="BL339" s="34" t="str">
        <f t="shared" si="297"/>
        <v/>
      </c>
      <c r="BM339" s="34" t="str">
        <f t="shared" si="298"/>
        <v/>
      </c>
      <c r="BN339" s="36" t="e">
        <f t="shared" si="287"/>
        <v>#DIV/0!</v>
      </c>
      <c r="BO339" s="36" t="e">
        <f t="shared" si="288"/>
        <v>#DIV/0!</v>
      </c>
      <c r="BP339" s="37" t="str">
        <f t="shared" si="310"/>
        <v/>
      </c>
      <c r="BQ339" s="37" t="str">
        <f t="shared" si="311"/>
        <v/>
      </c>
      <c r="BR339" s="37" t="str">
        <f t="shared" si="312"/>
        <v/>
      </c>
      <c r="BS339" s="37" t="str">
        <f t="shared" si="313"/>
        <v/>
      </c>
      <c r="BT339" s="37" t="str">
        <f t="shared" si="314"/>
        <v/>
      </c>
      <c r="BU339" s="37" t="str">
        <f t="shared" si="315"/>
        <v/>
      </c>
      <c r="BV339" s="37" t="str">
        <f t="shared" si="316"/>
        <v/>
      </c>
      <c r="BW339" s="37" t="str">
        <f t="shared" si="317"/>
        <v/>
      </c>
      <c r="BX339" s="37" t="str">
        <f t="shared" si="318"/>
        <v/>
      </c>
      <c r="BY339" s="37" t="str">
        <f t="shared" si="319"/>
        <v/>
      </c>
      <c r="BZ339" s="37" t="str">
        <f t="shared" si="320"/>
        <v/>
      </c>
      <c r="CA339" s="37" t="str">
        <f t="shared" si="321"/>
        <v/>
      </c>
      <c r="CB339" s="37" t="str">
        <f t="shared" si="322"/>
        <v/>
      </c>
      <c r="CC339" s="37" t="str">
        <f t="shared" si="323"/>
        <v/>
      </c>
      <c r="CD339" s="37" t="str">
        <f t="shared" si="324"/>
        <v/>
      </c>
      <c r="CE339" s="37" t="str">
        <f t="shared" si="325"/>
        <v/>
      </c>
      <c r="CF339" s="37" t="str">
        <f t="shared" si="326"/>
        <v/>
      </c>
      <c r="CG339" s="37" t="str">
        <f t="shared" si="327"/>
        <v/>
      </c>
      <c r="CH339" s="37" t="str">
        <f t="shared" si="328"/>
        <v/>
      </c>
      <c r="CI339" s="37" t="str">
        <f t="shared" si="329"/>
        <v/>
      </c>
    </row>
    <row r="340" spans="1:87">
      <c r="A340" s="16"/>
      <c r="B340" s="14" t="str">
        <f>'Gene Table'!D339</f>
        <v>NM_182632</v>
      </c>
      <c r="C340" s="14" t="s">
        <v>201</v>
      </c>
      <c r="D340" s="15" t="str">
        <f>IF(SUM('Test Sample Data'!D$3:D$98)&gt;10,IF(AND(ISNUMBER('Test Sample Data'!D339),'Test Sample Data'!D339&lt;$B$1,'Test Sample Data'!D339&gt;0),'Test Sample Data'!D339,$B$1),"")</f>
        <v/>
      </c>
      <c r="E340" s="15" t="str">
        <f>IF(SUM('Test Sample Data'!E$3:E$98)&gt;10,IF(AND(ISNUMBER('Test Sample Data'!E339),'Test Sample Data'!E339&lt;$B$1,'Test Sample Data'!E339&gt;0),'Test Sample Data'!E339,$B$1),"")</f>
        <v/>
      </c>
      <c r="F340" s="15" t="str">
        <f>IF(SUM('Test Sample Data'!F$3:F$98)&gt;10,IF(AND(ISNUMBER('Test Sample Data'!F339),'Test Sample Data'!F339&lt;$B$1,'Test Sample Data'!F339&gt;0),'Test Sample Data'!F339,$B$1),"")</f>
        <v/>
      </c>
      <c r="G340" s="15" t="str">
        <f>IF(SUM('Test Sample Data'!G$3:G$98)&gt;10,IF(AND(ISNUMBER('Test Sample Data'!G339),'Test Sample Data'!G339&lt;$B$1,'Test Sample Data'!G339&gt;0),'Test Sample Data'!G339,$B$1),"")</f>
        <v/>
      </c>
      <c r="H340" s="15" t="str">
        <f>IF(SUM('Test Sample Data'!H$3:H$98)&gt;10,IF(AND(ISNUMBER('Test Sample Data'!H339),'Test Sample Data'!H339&lt;$B$1,'Test Sample Data'!H339&gt;0),'Test Sample Data'!H339,$B$1),"")</f>
        <v/>
      </c>
      <c r="I340" s="15" t="str">
        <f>IF(SUM('Test Sample Data'!I$3:I$98)&gt;10,IF(AND(ISNUMBER('Test Sample Data'!I339),'Test Sample Data'!I339&lt;$B$1,'Test Sample Data'!I339&gt;0),'Test Sample Data'!I339,$B$1),"")</f>
        <v/>
      </c>
      <c r="J340" s="15" t="str">
        <f>IF(SUM('Test Sample Data'!J$3:J$98)&gt;10,IF(AND(ISNUMBER('Test Sample Data'!J339),'Test Sample Data'!J339&lt;$B$1,'Test Sample Data'!J339&gt;0),'Test Sample Data'!J339,$B$1),"")</f>
        <v/>
      </c>
      <c r="K340" s="15" t="str">
        <f>IF(SUM('Test Sample Data'!K$3:K$98)&gt;10,IF(AND(ISNUMBER('Test Sample Data'!K339),'Test Sample Data'!K339&lt;$B$1,'Test Sample Data'!K339&gt;0),'Test Sample Data'!K339,$B$1),"")</f>
        <v/>
      </c>
      <c r="L340" s="15" t="str">
        <f>IF(SUM('Test Sample Data'!L$3:L$98)&gt;10,IF(AND(ISNUMBER('Test Sample Data'!L339),'Test Sample Data'!L339&lt;$B$1,'Test Sample Data'!L339&gt;0),'Test Sample Data'!L339,$B$1),"")</f>
        <v/>
      </c>
      <c r="M340" s="15" t="str">
        <f>IF(SUM('Test Sample Data'!M$3:M$98)&gt;10,IF(AND(ISNUMBER('Test Sample Data'!M339),'Test Sample Data'!M339&lt;$B$1,'Test Sample Data'!M339&gt;0),'Test Sample Data'!M339,$B$1),"")</f>
        <v/>
      </c>
      <c r="N340" s="15" t="str">
        <f>'Gene Table'!D339</f>
        <v>NM_182632</v>
      </c>
      <c r="O340" s="14" t="s">
        <v>201</v>
      </c>
      <c r="P340" s="15" t="str">
        <f>IF(SUM('Control Sample Data'!D$3:D$98)&gt;10,IF(AND(ISNUMBER('Control Sample Data'!D339),'Control Sample Data'!D339&lt;$B$1,'Control Sample Data'!D339&gt;0),'Control Sample Data'!D339,$B$1),"")</f>
        <v/>
      </c>
      <c r="Q340" s="15" t="str">
        <f>IF(SUM('Control Sample Data'!E$3:E$98)&gt;10,IF(AND(ISNUMBER('Control Sample Data'!E339),'Control Sample Data'!E339&lt;$B$1,'Control Sample Data'!E339&gt;0),'Control Sample Data'!E339,$B$1),"")</f>
        <v/>
      </c>
      <c r="R340" s="15" t="str">
        <f>IF(SUM('Control Sample Data'!F$3:F$98)&gt;10,IF(AND(ISNUMBER('Control Sample Data'!F339),'Control Sample Data'!F339&lt;$B$1,'Control Sample Data'!F339&gt;0),'Control Sample Data'!F339,$B$1),"")</f>
        <v/>
      </c>
      <c r="S340" s="15" t="str">
        <f>IF(SUM('Control Sample Data'!G$3:G$98)&gt;10,IF(AND(ISNUMBER('Control Sample Data'!G339),'Control Sample Data'!G339&lt;$B$1,'Control Sample Data'!G339&gt;0),'Control Sample Data'!G339,$B$1),"")</f>
        <v/>
      </c>
      <c r="T340" s="15" t="str">
        <f>IF(SUM('Control Sample Data'!H$3:H$98)&gt;10,IF(AND(ISNUMBER('Control Sample Data'!H339),'Control Sample Data'!H339&lt;$B$1,'Control Sample Data'!H339&gt;0),'Control Sample Data'!H339,$B$1),"")</f>
        <v/>
      </c>
      <c r="U340" s="15" t="str">
        <f>IF(SUM('Control Sample Data'!I$3:I$98)&gt;10,IF(AND(ISNUMBER('Control Sample Data'!I339),'Control Sample Data'!I339&lt;$B$1,'Control Sample Data'!I339&gt;0),'Control Sample Data'!I339,$B$1),"")</f>
        <v/>
      </c>
      <c r="V340" s="15" t="str">
        <f>IF(SUM('Control Sample Data'!J$3:J$98)&gt;10,IF(AND(ISNUMBER('Control Sample Data'!J339),'Control Sample Data'!J339&lt;$B$1,'Control Sample Data'!J339&gt;0),'Control Sample Data'!J339,$B$1),"")</f>
        <v/>
      </c>
      <c r="W340" s="15" t="str">
        <f>IF(SUM('Control Sample Data'!K$3:K$98)&gt;10,IF(AND(ISNUMBER('Control Sample Data'!K339),'Control Sample Data'!K339&lt;$B$1,'Control Sample Data'!K339&gt;0),'Control Sample Data'!K339,$B$1),"")</f>
        <v/>
      </c>
      <c r="X340" s="15" t="str">
        <f>IF(SUM('Control Sample Data'!L$3:L$98)&gt;10,IF(AND(ISNUMBER('Control Sample Data'!L339),'Control Sample Data'!L339&lt;$B$1,'Control Sample Data'!L339&gt;0),'Control Sample Data'!L339,$B$1),"")</f>
        <v/>
      </c>
      <c r="Y340" s="15" t="str">
        <f>IF(SUM('Control Sample Data'!M$3:M$98)&gt;10,IF(AND(ISNUMBER('Control Sample Data'!M339),'Control Sample Data'!M339&lt;$B$1,'Control Sample Data'!M339&gt;0),'Control Sample Data'!M339,$B$1),"")</f>
        <v/>
      </c>
      <c r="AT340" s="34" t="str">
        <f t="shared" si="300"/>
        <v/>
      </c>
      <c r="AU340" s="34" t="str">
        <f t="shared" si="301"/>
        <v/>
      </c>
      <c r="AV340" s="34" t="str">
        <f t="shared" si="302"/>
        <v/>
      </c>
      <c r="AW340" s="34" t="str">
        <f t="shared" si="303"/>
        <v/>
      </c>
      <c r="AX340" s="34" t="str">
        <f t="shared" si="304"/>
        <v/>
      </c>
      <c r="AY340" s="34" t="str">
        <f t="shared" si="305"/>
        <v/>
      </c>
      <c r="AZ340" s="34" t="str">
        <f t="shared" si="306"/>
        <v/>
      </c>
      <c r="BA340" s="34" t="str">
        <f t="shared" si="307"/>
        <v/>
      </c>
      <c r="BB340" s="34" t="str">
        <f t="shared" si="308"/>
        <v/>
      </c>
      <c r="BC340" s="34" t="str">
        <f t="shared" si="309"/>
        <v/>
      </c>
      <c r="BD340" s="34" t="str">
        <f t="shared" si="289"/>
        <v/>
      </c>
      <c r="BE340" s="34" t="str">
        <f t="shared" si="290"/>
        <v/>
      </c>
      <c r="BF340" s="34" t="str">
        <f t="shared" si="291"/>
        <v/>
      </c>
      <c r="BG340" s="34" t="str">
        <f t="shared" si="292"/>
        <v/>
      </c>
      <c r="BH340" s="34" t="str">
        <f t="shared" si="293"/>
        <v/>
      </c>
      <c r="BI340" s="34" t="str">
        <f t="shared" si="294"/>
        <v/>
      </c>
      <c r="BJ340" s="34" t="str">
        <f t="shared" si="295"/>
        <v/>
      </c>
      <c r="BK340" s="34" t="str">
        <f t="shared" si="296"/>
        <v/>
      </c>
      <c r="BL340" s="34" t="str">
        <f t="shared" si="297"/>
        <v/>
      </c>
      <c r="BM340" s="34" t="str">
        <f t="shared" si="298"/>
        <v/>
      </c>
      <c r="BN340" s="36" t="e">
        <f t="shared" si="287"/>
        <v>#DIV/0!</v>
      </c>
      <c r="BO340" s="36" t="e">
        <f t="shared" si="288"/>
        <v>#DIV/0!</v>
      </c>
      <c r="BP340" s="37" t="str">
        <f t="shared" si="310"/>
        <v/>
      </c>
      <c r="BQ340" s="37" t="str">
        <f t="shared" si="311"/>
        <v/>
      </c>
      <c r="BR340" s="37" t="str">
        <f t="shared" si="312"/>
        <v/>
      </c>
      <c r="BS340" s="37" t="str">
        <f t="shared" si="313"/>
        <v/>
      </c>
      <c r="BT340" s="37" t="str">
        <f t="shared" si="314"/>
        <v/>
      </c>
      <c r="BU340" s="37" t="str">
        <f t="shared" si="315"/>
        <v/>
      </c>
      <c r="BV340" s="37" t="str">
        <f t="shared" si="316"/>
        <v/>
      </c>
      <c r="BW340" s="37" t="str">
        <f t="shared" si="317"/>
        <v/>
      </c>
      <c r="BX340" s="37" t="str">
        <f t="shared" si="318"/>
        <v/>
      </c>
      <c r="BY340" s="37" t="str">
        <f t="shared" si="319"/>
        <v/>
      </c>
      <c r="BZ340" s="37" t="str">
        <f t="shared" si="320"/>
        <v/>
      </c>
      <c r="CA340" s="37" t="str">
        <f t="shared" si="321"/>
        <v/>
      </c>
      <c r="CB340" s="37" t="str">
        <f t="shared" si="322"/>
        <v/>
      </c>
      <c r="CC340" s="37" t="str">
        <f t="shared" si="323"/>
        <v/>
      </c>
      <c r="CD340" s="37" t="str">
        <f t="shared" si="324"/>
        <v/>
      </c>
      <c r="CE340" s="37" t="str">
        <f t="shared" si="325"/>
        <v/>
      </c>
      <c r="CF340" s="37" t="str">
        <f t="shared" si="326"/>
        <v/>
      </c>
      <c r="CG340" s="37" t="str">
        <f t="shared" si="327"/>
        <v/>
      </c>
      <c r="CH340" s="37" t="str">
        <f t="shared" si="328"/>
        <v/>
      </c>
      <c r="CI340" s="37" t="str">
        <f t="shared" si="329"/>
        <v/>
      </c>
    </row>
    <row r="341" spans="1:87">
      <c r="A341" s="16"/>
      <c r="B341" s="14" t="str">
        <f>'Gene Table'!D340</f>
        <v>NM_000599</v>
      </c>
      <c r="C341" s="14" t="s">
        <v>205</v>
      </c>
      <c r="D341" s="15" t="str">
        <f>IF(SUM('Test Sample Data'!D$3:D$98)&gt;10,IF(AND(ISNUMBER('Test Sample Data'!D340),'Test Sample Data'!D340&lt;$B$1,'Test Sample Data'!D340&gt;0),'Test Sample Data'!D340,$B$1),"")</f>
        <v/>
      </c>
      <c r="E341" s="15" t="str">
        <f>IF(SUM('Test Sample Data'!E$3:E$98)&gt;10,IF(AND(ISNUMBER('Test Sample Data'!E340),'Test Sample Data'!E340&lt;$B$1,'Test Sample Data'!E340&gt;0),'Test Sample Data'!E340,$B$1),"")</f>
        <v/>
      </c>
      <c r="F341" s="15" t="str">
        <f>IF(SUM('Test Sample Data'!F$3:F$98)&gt;10,IF(AND(ISNUMBER('Test Sample Data'!F340),'Test Sample Data'!F340&lt;$B$1,'Test Sample Data'!F340&gt;0),'Test Sample Data'!F340,$B$1),"")</f>
        <v/>
      </c>
      <c r="G341" s="15" t="str">
        <f>IF(SUM('Test Sample Data'!G$3:G$98)&gt;10,IF(AND(ISNUMBER('Test Sample Data'!G340),'Test Sample Data'!G340&lt;$B$1,'Test Sample Data'!G340&gt;0),'Test Sample Data'!G340,$B$1),"")</f>
        <v/>
      </c>
      <c r="H341" s="15" t="str">
        <f>IF(SUM('Test Sample Data'!H$3:H$98)&gt;10,IF(AND(ISNUMBER('Test Sample Data'!H340),'Test Sample Data'!H340&lt;$B$1,'Test Sample Data'!H340&gt;0),'Test Sample Data'!H340,$B$1),"")</f>
        <v/>
      </c>
      <c r="I341" s="15" t="str">
        <f>IF(SUM('Test Sample Data'!I$3:I$98)&gt;10,IF(AND(ISNUMBER('Test Sample Data'!I340),'Test Sample Data'!I340&lt;$B$1,'Test Sample Data'!I340&gt;0),'Test Sample Data'!I340,$B$1),"")</f>
        <v/>
      </c>
      <c r="J341" s="15" t="str">
        <f>IF(SUM('Test Sample Data'!J$3:J$98)&gt;10,IF(AND(ISNUMBER('Test Sample Data'!J340),'Test Sample Data'!J340&lt;$B$1,'Test Sample Data'!J340&gt;0),'Test Sample Data'!J340,$B$1),"")</f>
        <v/>
      </c>
      <c r="K341" s="15" t="str">
        <f>IF(SUM('Test Sample Data'!K$3:K$98)&gt;10,IF(AND(ISNUMBER('Test Sample Data'!K340),'Test Sample Data'!K340&lt;$B$1,'Test Sample Data'!K340&gt;0),'Test Sample Data'!K340,$B$1),"")</f>
        <v/>
      </c>
      <c r="L341" s="15" t="str">
        <f>IF(SUM('Test Sample Data'!L$3:L$98)&gt;10,IF(AND(ISNUMBER('Test Sample Data'!L340),'Test Sample Data'!L340&lt;$B$1,'Test Sample Data'!L340&gt;0),'Test Sample Data'!L340,$B$1),"")</f>
        <v/>
      </c>
      <c r="M341" s="15" t="str">
        <f>IF(SUM('Test Sample Data'!M$3:M$98)&gt;10,IF(AND(ISNUMBER('Test Sample Data'!M340),'Test Sample Data'!M340&lt;$B$1,'Test Sample Data'!M340&gt;0),'Test Sample Data'!M340,$B$1),"")</f>
        <v/>
      </c>
      <c r="N341" s="15" t="str">
        <f>'Gene Table'!D340</f>
        <v>NM_000599</v>
      </c>
      <c r="O341" s="14" t="s">
        <v>205</v>
      </c>
      <c r="P341" s="15" t="str">
        <f>IF(SUM('Control Sample Data'!D$3:D$98)&gt;10,IF(AND(ISNUMBER('Control Sample Data'!D340),'Control Sample Data'!D340&lt;$B$1,'Control Sample Data'!D340&gt;0),'Control Sample Data'!D340,$B$1),"")</f>
        <v/>
      </c>
      <c r="Q341" s="15" t="str">
        <f>IF(SUM('Control Sample Data'!E$3:E$98)&gt;10,IF(AND(ISNUMBER('Control Sample Data'!E340),'Control Sample Data'!E340&lt;$B$1,'Control Sample Data'!E340&gt;0),'Control Sample Data'!E340,$B$1),"")</f>
        <v/>
      </c>
      <c r="R341" s="15" t="str">
        <f>IF(SUM('Control Sample Data'!F$3:F$98)&gt;10,IF(AND(ISNUMBER('Control Sample Data'!F340),'Control Sample Data'!F340&lt;$B$1,'Control Sample Data'!F340&gt;0),'Control Sample Data'!F340,$B$1),"")</f>
        <v/>
      </c>
      <c r="S341" s="15" t="str">
        <f>IF(SUM('Control Sample Data'!G$3:G$98)&gt;10,IF(AND(ISNUMBER('Control Sample Data'!G340),'Control Sample Data'!G340&lt;$B$1,'Control Sample Data'!G340&gt;0),'Control Sample Data'!G340,$B$1),"")</f>
        <v/>
      </c>
      <c r="T341" s="15" t="str">
        <f>IF(SUM('Control Sample Data'!H$3:H$98)&gt;10,IF(AND(ISNUMBER('Control Sample Data'!H340),'Control Sample Data'!H340&lt;$B$1,'Control Sample Data'!H340&gt;0),'Control Sample Data'!H340,$B$1),"")</f>
        <v/>
      </c>
      <c r="U341" s="15" t="str">
        <f>IF(SUM('Control Sample Data'!I$3:I$98)&gt;10,IF(AND(ISNUMBER('Control Sample Data'!I340),'Control Sample Data'!I340&lt;$B$1,'Control Sample Data'!I340&gt;0),'Control Sample Data'!I340,$B$1),"")</f>
        <v/>
      </c>
      <c r="V341" s="15" t="str">
        <f>IF(SUM('Control Sample Data'!J$3:J$98)&gt;10,IF(AND(ISNUMBER('Control Sample Data'!J340),'Control Sample Data'!J340&lt;$B$1,'Control Sample Data'!J340&gt;0),'Control Sample Data'!J340,$B$1),"")</f>
        <v/>
      </c>
      <c r="W341" s="15" t="str">
        <f>IF(SUM('Control Sample Data'!K$3:K$98)&gt;10,IF(AND(ISNUMBER('Control Sample Data'!K340),'Control Sample Data'!K340&lt;$B$1,'Control Sample Data'!K340&gt;0),'Control Sample Data'!K340,$B$1),"")</f>
        <v/>
      </c>
      <c r="X341" s="15" t="str">
        <f>IF(SUM('Control Sample Data'!L$3:L$98)&gt;10,IF(AND(ISNUMBER('Control Sample Data'!L340),'Control Sample Data'!L340&lt;$B$1,'Control Sample Data'!L340&gt;0),'Control Sample Data'!L340,$B$1),"")</f>
        <v/>
      </c>
      <c r="Y341" s="15" t="str">
        <f>IF(SUM('Control Sample Data'!M$3:M$98)&gt;10,IF(AND(ISNUMBER('Control Sample Data'!M340),'Control Sample Data'!M340&lt;$B$1,'Control Sample Data'!M340&gt;0),'Control Sample Data'!M340,$B$1),"")</f>
        <v/>
      </c>
      <c r="AT341" s="34" t="str">
        <f t="shared" si="300"/>
        <v/>
      </c>
      <c r="AU341" s="34" t="str">
        <f t="shared" si="301"/>
        <v/>
      </c>
      <c r="AV341" s="34" t="str">
        <f t="shared" si="302"/>
        <v/>
      </c>
      <c r="AW341" s="34" t="str">
        <f t="shared" si="303"/>
        <v/>
      </c>
      <c r="AX341" s="34" t="str">
        <f t="shared" si="304"/>
        <v/>
      </c>
      <c r="AY341" s="34" t="str">
        <f t="shared" si="305"/>
        <v/>
      </c>
      <c r="AZ341" s="34" t="str">
        <f t="shared" si="306"/>
        <v/>
      </c>
      <c r="BA341" s="34" t="str">
        <f t="shared" si="307"/>
        <v/>
      </c>
      <c r="BB341" s="34" t="str">
        <f t="shared" si="308"/>
        <v/>
      </c>
      <c r="BC341" s="34" t="str">
        <f t="shared" si="309"/>
        <v/>
      </c>
      <c r="BD341" s="34" t="str">
        <f t="shared" si="289"/>
        <v/>
      </c>
      <c r="BE341" s="34" t="str">
        <f t="shared" si="290"/>
        <v/>
      </c>
      <c r="BF341" s="34" t="str">
        <f t="shared" si="291"/>
        <v/>
      </c>
      <c r="BG341" s="34" t="str">
        <f t="shared" si="292"/>
        <v/>
      </c>
      <c r="BH341" s="34" t="str">
        <f t="shared" si="293"/>
        <v/>
      </c>
      <c r="BI341" s="34" t="str">
        <f t="shared" si="294"/>
        <v/>
      </c>
      <c r="BJ341" s="34" t="str">
        <f t="shared" si="295"/>
        <v/>
      </c>
      <c r="BK341" s="34" t="str">
        <f t="shared" si="296"/>
        <v/>
      </c>
      <c r="BL341" s="34" t="str">
        <f t="shared" si="297"/>
        <v/>
      </c>
      <c r="BM341" s="34" t="str">
        <f t="shared" si="298"/>
        <v/>
      </c>
      <c r="BN341" s="36" t="e">
        <f t="shared" si="287"/>
        <v>#DIV/0!</v>
      </c>
      <c r="BO341" s="36" t="e">
        <f t="shared" si="288"/>
        <v>#DIV/0!</v>
      </c>
      <c r="BP341" s="37" t="str">
        <f t="shared" si="310"/>
        <v/>
      </c>
      <c r="BQ341" s="37" t="str">
        <f t="shared" si="311"/>
        <v/>
      </c>
      <c r="BR341" s="37" t="str">
        <f t="shared" si="312"/>
        <v/>
      </c>
      <c r="BS341" s="37" t="str">
        <f t="shared" si="313"/>
        <v/>
      </c>
      <c r="BT341" s="37" t="str">
        <f t="shared" si="314"/>
        <v/>
      </c>
      <c r="BU341" s="37" t="str">
        <f t="shared" si="315"/>
        <v/>
      </c>
      <c r="BV341" s="37" t="str">
        <f t="shared" si="316"/>
        <v/>
      </c>
      <c r="BW341" s="37" t="str">
        <f t="shared" si="317"/>
        <v/>
      </c>
      <c r="BX341" s="37" t="str">
        <f t="shared" si="318"/>
        <v/>
      </c>
      <c r="BY341" s="37" t="str">
        <f t="shared" si="319"/>
        <v/>
      </c>
      <c r="BZ341" s="37" t="str">
        <f t="shared" si="320"/>
        <v/>
      </c>
      <c r="CA341" s="37" t="str">
        <f t="shared" si="321"/>
        <v/>
      </c>
      <c r="CB341" s="37" t="str">
        <f t="shared" si="322"/>
        <v/>
      </c>
      <c r="CC341" s="37" t="str">
        <f t="shared" si="323"/>
        <v/>
      </c>
      <c r="CD341" s="37" t="str">
        <f t="shared" si="324"/>
        <v/>
      </c>
      <c r="CE341" s="37" t="str">
        <f t="shared" si="325"/>
        <v/>
      </c>
      <c r="CF341" s="37" t="str">
        <f t="shared" si="326"/>
        <v/>
      </c>
      <c r="CG341" s="37" t="str">
        <f t="shared" si="327"/>
        <v/>
      </c>
      <c r="CH341" s="37" t="str">
        <f t="shared" si="328"/>
        <v/>
      </c>
      <c r="CI341" s="37" t="str">
        <f t="shared" si="329"/>
        <v/>
      </c>
    </row>
    <row r="342" spans="1:87">
      <c r="A342" s="16"/>
      <c r="B342" s="14" t="str">
        <f>'Gene Table'!D341</f>
        <v>NM_000598</v>
      </c>
      <c r="C342" s="14" t="s">
        <v>209</v>
      </c>
      <c r="D342" s="15" t="str">
        <f>IF(SUM('Test Sample Data'!D$3:D$98)&gt;10,IF(AND(ISNUMBER('Test Sample Data'!D341),'Test Sample Data'!D341&lt;$B$1,'Test Sample Data'!D341&gt;0),'Test Sample Data'!D341,$B$1),"")</f>
        <v/>
      </c>
      <c r="E342" s="15" t="str">
        <f>IF(SUM('Test Sample Data'!E$3:E$98)&gt;10,IF(AND(ISNUMBER('Test Sample Data'!E341),'Test Sample Data'!E341&lt;$B$1,'Test Sample Data'!E341&gt;0),'Test Sample Data'!E341,$B$1),"")</f>
        <v/>
      </c>
      <c r="F342" s="15" t="str">
        <f>IF(SUM('Test Sample Data'!F$3:F$98)&gt;10,IF(AND(ISNUMBER('Test Sample Data'!F341),'Test Sample Data'!F341&lt;$B$1,'Test Sample Data'!F341&gt;0),'Test Sample Data'!F341,$B$1),"")</f>
        <v/>
      </c>
      <c r="G342" s="15" t="str">
        <f>IF(SUM('Test Sample Data'!G$3:G$98)&gt;10,IF(AND(ISNUMBER('Test Sample Data'!G341),'Test Sample Data'!G341&lt;$B$1,'Test Sample Data'!G341&gt;0),'Test Sample Data'!G341,$B$1),"")</f>
        <v/>
      </c>
      <c r="H342" s="15" t="str">
        <f>IF(SUM('Test Sample Data'!H$3:H$98)&gt;10,IF(AND(ISNUMBER('Test Sample Data'!H341),'Test Sample Data'!H341&lt;$B$1,'Test Sample Data'!H341&gt;0),'Test Sample Data'!H341,$B$1),"")</f>
        <v/>
      </c>
      <c r="I342" s="15" t="str">
        <f>IF(SUM('Test Sample Data'!I$3:I$98)&gt;10,IF(AND(ISNUMBER('Test Sample Data'!I341),'Test Sample Data'!I341&lt;$B$1,'Test Sample Data'!I341&gt;0),'Test Sample Data'!I341,$B$1),"")</f>
        <v/>
      </c>
      <c r="J342" s="15" t="str">
        <f>IF(SUM('Test Sample Data'!J$3:J$98)&gt;10,IF(AND(ISNUMBER('Test Sample Data'!J341),'Test Sample Data'!J341&lt;$B$1,'Test Sample Data'!J341&gt;0),'Test Sample Data'!J341,$B$1),"")</f>
        <v/>
      </c>
      <c r="K342" s="15" t="str">
        <f>IF(SUM('Test Sample Data'!K$3:K$98)&gt;10,IF(AND(ISNUMBER('Test Sample Data'!K341),'Test Sample Data'!K341&lt;$B$1,'Test Sample Data'!K341&gt;0),'Test Sample Data'!K341,$B$1),"")</f>
        <v/>
      </c>
      <c r="L342" s="15" t="str">
        <f>IF(SUM('Test Sample Data'!L$3:L$98)&gt;10,IF(AND(ISNUMBER('Test Sample Data'!L341),'Test Sample Data'!L341&lt;$B$1,'Test Sample Data'!L341&gt;0),'Test Sample Data'!L341,$B$1),"")</f>
        <v/>
      </c>
      <c r="M342" s="15" t="str">
        <f>IF(SUM('Test Sample Data'!M$3:M$98)&gt;10,IF(AND(ISNUMBER('Test Sample Data'!M341),'Test Sample Data'!M341&lt;$B$1,'Test Sample Data'!M341&gt;0),'Test Sample Data'!M341,$B$1),"")</f>
        <v/>
      </c>
      <c r="N342" s="15" t="str">
        <f>'Gene Table'!D341</f>
        <v>NM_000598</v>
      </c>
      <c r="O342" s="14" t="s">
        <v>209</v>
      </c>
      <c r="P342" s="15" t="str">
        <f>IF(SUM('Control Sample Data'!D$3:D$98)&gt;10,IF(AND(ISNUMBER('Control Sample Data'!D341),'Control Sample Data'!D341&lt;$B$1,'Control Sample Data'!D341&gt;0),'Control Sample Data'!D341,$B$1),"")</f>
        <v/>
      </c>
      <c r="Q342" s="15" t="str">
        <f>IF(SUM('Control Sample Data'!E$3:E$98)&gt;10,IF(AND(ISNUMBER('Control Sample Data'!E341),'Control Sample Data'!E341&lt;$B$1,'Control Sample Data'!E341&gt;0),'Control Sample Data'!E341,$B$1),"")</f>
        <v/>
      </c>
      <c r="R342" s="15" t="str">
        <f>IF(SUM('Control Sample Data'!F$3:F$98)&gt;10,IF(AND(ISNUMBER('Control Sample Data'!F341),'Control Sample Data'!F341&lt;$B$1,'Control Sample Data'!F341&gt;0),'Control Sample Data'!F341,$B$1),"")</f>
        <v/>
      </c>
      <c r="S342" s="15" t="str">
        <f>IF(SUM('Control Sample Data'!G$3:G$98)&gt;10,IF(AND(ISNUMBER('Control Sample Data'!G341),'Control Sample Data'!G341&lt;$B$1,'Control Sample Data'!G341&gt;0),'Control Sample Data'!G341,$B$1),"")</f>
        <v/>
      </c>
      <c r="T342" s="15" t="str">
        <f>IF(SUM('Control Sample Data'!H$3:H$98)&gt;10,IF(AND(ISNUMBER('Control Sample Data'!H341),'Control Sample Data'!H341&lt;$B$1,'Control Sample Data'!H341&gt;0),'Control Sample Data'!H341,$B$1),"")</f>
        <v/>
      </c>
      <c r="U342" s="15" t="str">
        <f>IF(SUM('Control Sample Data'!I$3:I$98)&gt;10,IF(AND(ISNUMBER('Control Sample Data'!I341),'Control Sample Data'!I341&lt;$B$1,'Control Sample Data'!I341&gt;0),'Control Sample Data'!I341,$B$1),"")</f>
        <v/>
      </c>
      <c r="V342" s="15" t="str">
        <f>IF(SUM('Control Sample Data'!J$3:J$98)&gt;10,IF(AND(ISNUMBER('Control Sample Data'!J341),'Control Sample Data'!J341&lt;$B$1,'Control Sample Data'!J341&gt;0),'Control Sample Data'!J341,$B$1),"")</f>
        <v/>
      </c>
      <c r="W342" s="15" t="str">
        <f>IF(SUM('Control Sample Data'!K$3:K$98)&gt;10,IF(AND(ISNUMBER('Control Sample Data'!K341),'Control Sample Data'!K341&lt;$B$1,'Control Sample Data'!K341&gt;0),'Control Sample Data'!K341,$B$1),"")</f>
        <v/>
      </c>
      <c r="X342" s="15" t="str">
        <f>IF(SUM('Control Sample Data'!L$3:L$98)&gt;10,IF(AND(ISNUMBER('Control Sample Data'!L341),'Control Sample Data'!L341&lt;$B$1,'Control Sample Data'!L341&gt;0),'Control Sample Data'!L341,$B$1),"")</f>
        <v/>
      </c>
      <c r="Y342" s="15" t="str">
        <f>IF(SUM('Control Sample Data'!M$3:M$98)&gt;10,IF(AND(ISNUMBER('Control Sample Data'!M341),'Control Sample Data'!M341&lt;$B$1,'Control Sample Data'!M341&gt;0),'Control Sample Data'!M341,$B$1),"")</f>
        <v/>
      </c>
      <c r="AT342" s="34" t="str">
        <f t="shared" si="300"/>
        <v/>
      </c>
      <c r="AU342" s="34" t="str">
        <f t="shared" si="301"/>
        <v/>
      </c>
      <c r="AV342" s="34" t="str">
        <f t="shared" si="302"/>
        <v/>
      </c>
      <c r="AW342" s="34" t="str">
        <f t="shared" si="303"/>
        <v/>
      </c>
      <c r="AX342" s="34" t="str">
        <f t="shared" si="304"/>
        <v/>
      </c>
      <c r="AY342" s="34" t="str">
        <f t="shared" si="305"/>
        <v/>
      </c>
      <c r="AZ342" s="34" t="str">
        <f t="shared" si="306"/>
        <v/>
      </c>
      <c r="BA342" s="34" t="str">
        <f t="shared" si="307"/>
        <v/>
      </c>
      <c r="BB342" s="34" t="str">
        <f t="shared" si="308"/>
        <v/>
      </c>
      <c r="BC342" s="34" t="str">
        <f t="shared" si="309"/>
        <v/>
      </c>
      <c r="BD342" s="34" t="str">
        <f t="shared" si="289"/>
        <v/>
      </c>
      <c r="BE342" s="34" t="str">
        <f t="shared" si="290"/>
        <v/>
      </c>
      <c r="BF342" s="34" t="str">
        <f t="shared" si="291"/>
        <v/>
      </c>
      <c r="BG342" s="34" t="str">
        <f t="shared" si="292"/>
        <v/>
      </c>
      <c r="BH342" s="34" t="str">
        <f t="shared" si="293"/>
        <v/>
      </c>
      <c r="BI342" s="34" t="str">
        <f t="shared" si="294"/>
        <v/>
      </c>
      <c r="BJ342" s="34" t="str">
        <f t="shared" si="295"/>
        <v/>
      </c>
      <c r="BK342" s="34" t="str">
        <f t="shared" si="296"/>
        <v/>
      </c>
      <c r="BL342" s="34" t="str">
        <f t="shared" si="297"/>
        <v/>
      </c>
      <c r="BM342" s="34" t="str">
        <f t="shared" si="298"/>
        <v/>
      </c>
      <c r="BN342" s="36" t="e">
        <f t="shared" si="287"/>
        <v>#DIV/0!</v>
      </c>
      <c r="BO342" s="36" t="e">
        <f t="shared" si="288"/>
        <v>#DIV/0!</v>
      </c>
      <c r="BP342" s="37" t="str">
        <f t="shared" si="310"/>
        <v/>
      </c>
      <c r="BQ342" s="37" t="str">
        <f t="shared" si="311"/>
        <v/>
      </c>
      <c r="BR342" s="37" t="str">
        <f t="shared" si="312"/>
        <v/>
      </c>
      <c r="BS342" s="37" t="str">
        <f t="shared" si="313"/>
        <v/>
      </c>
      <c r="BT342" s="37" t="str">
        <f t="shared" si="314"/>
        <v/>
      </c>
      <c r="BU342" s="37" t="str">
        <f t="shared" si="315"/>
        <v/>
      </c>
      <c r="BV342" s="37" t="str">
        <f t="shared" si="316"/>
        <v/>
      </c>
      <c r="BW342" s="37" t="str">
        <f t="shared" si="317"/>
        <v/>
      </c>
      <c r="BX342" s="37" t="str">
        <f t="shared" si="318"/>
        <v/>
      </c>
      <c r="BY342" s="37" t="str">
        <f t="shared" si="319"/>
        <v/>
      </c>
      <c r="BZ342" s="37" t="str">
        <f t="shared" si="320"/>
        <v/>
      </c>
      <c r="CA342" s="37" t="str">
        <f t="shared" si="321"/>
        <v/>
      </c>
      <c r="CB342" s="37" t="str">
        <f t="shared" si="322"/>
        <v/>
      </c>
      <c r="CC342" s="37" t="str">
        <f t="shared" si="323"/>
        <v/>
      </c>
      <c r="CD342" s="37" t="str">
        <f t="shared" si="324"/>
        <v/>
      </c>
      <c r="CE342" s="37" t="str">
        <f t="shared" si="325"/>
        <v/>
      </c>
      <c r="CF342" s="37" t="str">
        <f t="shared" si="326"/>
        <v/>
      </c>
      <c r="CG342" s="37" t="str">
        <f t="shared" si="327"/>
        <v/>
      </c>
      <c r="CH342" s="37" t="str">
        <f t="shared" si="328"/>
        <v/>
      </c>
      <c r="CI342" s="37" t="str">
        <f t="shared" si="329"/>
        <v/>
      </c>
    </row>
    <row r="343" spans="1:87">
      <c r="A343" s="16"/>
      <c r="B343" s="14" t="str">
        <f>'Gene Table'!D342</f>
        <v>NM_000597</v>
      </c>
      <c r="C343" s="14" t="s">
        <v>213</v>
      </c>
      <c r="D343" s="15" t="str">
        <f>IF(SUM('Test Sample Data'!D$3:D$98)&gt;10,IF(AND(ISNUMBER('Test Sample Data'!D342),'Test Sample Data'!D342&lt;$B$1,'Test Sample Data'!D342&gt;0),'Test Sample Data'!D342,$B$1),"")</f>
        <v/>
      </c>
      <c r="E343" s="15" t="str">
        <f>IF(SUM('Test Sample Data'!E$3:E$98)&gt;10,IF(AND(ISNUMBER('Test Sample Data'!E342),'Test Sample Data'!E342&lt;$B$1,'Test Sample Data'!E342&gt;0),'Test Sample Data'!E342,$B$1),"")</f>
        <v/>
      </c>
      <c r="F343" s="15" t="str">
        <f>IF(SUM('Test Sample Data'!F$3:F$98)&gt;10,IF(AND(ISNUMBER('Test Sample Data'!F342),'Test Sample Data'!F342&lt;$B$1,'Test Sample Data'!F342&gt;0),'Test Sample Data'!F342,$B$1),"")</f>
        <v/>
      </c>
      <c r="G343" s="15" t="str">
        <f>IF(SUM('Test Sample Data'!G$3:G$98)&gt;10,IF(AND(ISNUMBER('Test Sample Data'!G342),'Test Sample Data'!G342&lt;$B$1,'Test Sample Data'!G342&gt;0),'Test Sample Data'!G342,$B$1),"")</f>
        <v/>
      </c>
      <c r="H343" s="15" t="str">
        <f>IF(SUM('Test Sample Data'!H$3:H$98)&gt;10,IF(AND(ISNUMBER('Test Sample Data'!H342),'Test Sample Data'!H342&lt;$B$1,'Test Sample Data'!H342&gt;0),'Test Sample Data'!H342,$B$1),"")</f>
        <v/>
      </c>
      <c r="I343" s="15" t="str">
        <f>IF(SUM('Test Sample Data'!I$3:I$98)&gt;10,IF(AND(ISNUMBER('Test Sample Data'!I342),'Test Sample Data'!I342&lt;$B$1,'Test Sample Data'!I342&gt;0),'Test Sample Data'!I342,$B$1),"")</f>
        <v/>
      </c>
      <c r="J343" s="15" t="str">
        <f>IF(SUM('Test Sample Data'!J$3:J$98)&gt;10,IF(AND(ISNUMBER('Test Sample Data'!J342),'Test Sample Data'!J342&lt;$B$1,'Test Sample Data'!J342&gt;0),'Test Sample Data'!J342,$B$1),"")</f>
        <v/>
      </c>
      <c r="K343" s="15" t="str">
        <f>IF(SUM('Test Sample Data'!K$3:K$98)&gt;10,IF(AND(ISNUMBER('Test Sample Data'!K342),'Test Sample Data'!K342&lt;$B$1,'Test Sample Data'!K342&gt;0),'Test Sample Data'!K342,$B$1),"")</f>
        <v/>
      </c>
      <c r="L343" s="15" t="str">
        <f>IF(SUM('Test Sample Data'!L$3:L$98)&gt;10,IF(AND(ISNUMBER('Test Sample Data'!L342),'Test Sample Data'!L342&lt;$B$1,'Test Sample Data'!L342&gt;0),'Test Sample Data'!L342,$B$1),"")</f>
        <v/>
      </c>
      <c r="M343" s="15" t="str">
        <f>IF(SUM('Test Sample Data'!M$3:M$98)&gt;10,IF(AND(ISNUMBER('Test Sample Data'!M342),'Test Sample Data'!M342&lt;$B$1,'Test Sample Data'!M342&gt;0),'Test Sample Data'!M342,$B$1),"")</f>
        <v/>
      </c>
      <c r="N343" s="15" t="str">
        <f>'Gene Table'!D342</f>
        <v>NM_000597</v>
      </c>
      <c r="O343" s="14" t="s">
        <v>213</v>
      </c>
      <c r="P343" s="15" t="str">
        <f>IF(SUM('Control Sample Data'!D$3:D$98)&gt;10,IF(AND(ISNUMBER('Control Sample Data'!D342),'Control Sample Data'!D342&lt;$B$1,'Control Sample Data'!D342&gt;0),'Control Sample Data'!D342,$B$1),"")</f>
        <v/>
      </c>
      <c r="Q343" s="15" t="str">
        <f>IF(SUM('Control Sample Data'!E$3:E$98)&gt;10,IF(AND(ISNUMBER('Control Sample Data'!E342),'Control Sample Data'!E342&lt;$B$1,'Control Sample Data'!E342&gt;0),'Control Sample Data'!E342,$B$1),"")</f>
        <v/>
      </c>
      <c r="R343" s="15" t="str">
        <f>IF(SUM('Control Sample Data'!F$3:F$98)&gt;10,IF(AND(ISNUMBER('Control Sample Data'!F342),'Control Sample Data'!F342&lt;$B$1,'Control Sample Data'!F342&gt;0),'Control Sample Data'!F342,$B$1),"")</f>
        <v/>
      </c>
      <c r="S343" s="15" t="str">
        <f>IF(SUM('Control Sample Data'!G$3:G$98)&gt;10,IF(AND(ISNUMBER('Control Sample Data'!G342),'Control Sample Data'!G342&lt;$B$1,'Control Sample Data'!G342&gt;0),'Control Sample Data'!G342,$B$1),"")</f>
        <v/>
      </c>
      <c r="T343" s="15" t="str">
        <f>IF(SUM('Control Sample Data'!H$3:H$98)&gt;10,IF(AND(ISNUMBER('Control Sample Data'!H342),'Control Sample Data'!H342&lt;$B$1,'Control Sample Data'!H342&gt;0),'Control Sample Data'!H342,$B$1),"")</f>
        <v/>
      </c>
      <c r="U343" s="15" t="str">
        <f>IF(SUM('Control Sample Data'!I$3:I$98)&gt;10,IF(AND(ISNUMBER('Control Sample Data'!I342),'Control Sample Data'!I342&lt;$B$1,'Control Sample Data'!I342&gt;0),'Control Sample Data'!I342,$B$1),"")</f>
        <v/>
      </c>
      <c r="V343" s="15" t="str">
        <f>IF(SUM('Control Sample Data'!J$3:J$98)&gt;10,IF(AND(ISNUMBER('Control Sample Data'!J342),'Control Sample Data'!J342&lt;$B$1,'Control Sample Data'!J342&gt;0),'Control Sample Data'!J342,$B$1),"")</f>
        <v/>
      </c>
      <c r="W343" s="15" t="str">
        <f>IF(SUM('Control Sample Data'!K$3:K$98)&gt;10,IF(AND(ISNUMBER('Control Sample Data'!K342),'Control Sample Data'!K342&lt;$B$1,'Control Sample Data'!K342&gt;0),'Control Sample Data'!K342,$B$1),"")</f>
        <v/>
      </c>
      <c r="X343" s="15" t="str">
        <f>IF(SUM('Control Sample Data'!L$3:L$98)&gt;10,IF(AND(ISNUMBER('Control Sample Data'!L342),'Control Sample Data'!L342&lt;$B$1,'Control Sample Data'!L342&gt;0),'Control Sample Data'!L342,$B$1),"")</f>
        <v/>
      </c>
      <c r="Y343" s="15" t="str">
        <f>IF(SUM('Control Sample Data'!M$3:M$98)&gt;10,IF(AND(ISNUMBER('Control Sample Data'!M342),'Control Sample Data'!M342&lt;$B$1,'Control Sample Data'!M342&gt;0),'Control Sample Data'!M342,$B$1),"")</f>
        <v/>
      </c>
      <c r="AT343" s="34" t="str">
        <f t="shared" si="300"/>
        <v/>
      </c>
      <c r="AU343" s="34" t="str">
        <f t="shared" si="301"/>
        <v/>
      </c>
      <c r="AV343" s="34" t="str">
        <f t="shared" si="302"/>
        <v/>
      </c>
      <c r="AW343" s="34" t="str">
        <f t="shared" si="303"/>
        <v/>
      </c>
      <c r="AX343" s="34" t="str">
        <f t="shared" si="304"/>
        <v/>
      </c>
      <c r="AY343" s="34" t="str">
        <f t="shared" si="305"/>
        <v/>
      </c>
      <c r="AZ343" s="34" t="str">
        <f t="shared" si="306"/>
        <v/>
      </c>
      <c r="BA343" s="34" t="str">
        <f t="shared" si="307"/>
        <v/>
      </c>
      <c r="BB343" s="34" t="str">
        <f t="shared" si="308"/>
        <v/>
      </c>
      <c r="BC343" s="34" t="str">
        <f t="shared" si="309"/>
        <v/>
      </c>
      <c r="BD343" s="34" t="str">
        <f t="shared" si="289"/>
        <v/>
      </c>
      <c r="BE343" s="34" t="str">
        <f t="shared" si="290"/>
        <v/>
      </c>
      <c r="BF343" s="34" t="str">
        <f t="shared" si="291"/>
        <v/>
      </c>
      <c r="BG343" s="34" t="str">
        <f t="shared" si="292"/>
        <v/>
      </c>
      <c r="BH343" s="34" t="str">
        <f t="shared" si="293"/>
        <v/>
      </c>
      <c r="BI343" s="34" t="str">
        <f t="shared" si="294"/>
        <v/>
      </c>
      <c r="BJ343" s="34" t="str">
        <f t="shared" si="295"/>
        <v/>
      </c>
      <c r="BK343" s="34" t="str">
        <f t="shared" si="296"/>
        <v/>
      </c>
      <c r="BL343" s="34" t="str">
        <f t="shared" si="297"/>
        <v/>
      </c>
      <c r="BM343" s="34" t="str">
        <f t="shared" si="298"/>
        <v/>
      </c>
      <c r="BN343" s="36" t="e">
        <f t="shared" si="287"/>
        <v>#DIV/0!</v>
      </c>
      <c r="BO343" s="36" t="e">
        <f t="shared" si="288"/>
        <v>#DIV/0!</v>
      </c>
      <c r="BP343" s="37" t="str">
        <f t="shared" si="310"/>
        <v/>
      </c>
      <c r="BQ343" s="37" t="str">
        <f t="shared" si="311"/>
        <v/>
      </c>
      <c r="BR343" s="37" t="str">
        <f t="shared" si="312"/>
        <v/>
      </c>
      <c r="BS343" s="37" t="str">
        <f t="shared" si="313"/>
        <v/>
      </c>
      <c r="BT343" s="37" t="str">
        <f t="shared" si="314"/>
        <v/>
      </c>
      <c r="BU343" s="37" t="str">
        <f t="shared" si="315"/>
        <v/>
      </c>
      <c r="BV343" s="37" t="str">
        <f t="shared" si="316"/>
        <v/>
      </c>
      <c r="BW343" s="37" t="str">
        <f t="shared" si="317"/>
        <v/>
      </c>
      <c r="BX343" s="37" t="str">
        <f t="shared" si="318"/>
        <v/>
      </c>
      <c r="BY343" s="37" t="str">
        <f t="shared" si="319"/>
        <v/>
      </c>
      <c r="BZ343" s="37" t="str">
        <f t="shared" si="320"/>
        <v/>
      </c>
      <c r="CA343" s="37" t="str">
        <f t="shared" si="321"/>
        <v/>
      </c>
      <c r="CB343" s="37" t="str">
        <f t="shared" si="322"/>
        <v/>
      </c>
      <c r="CC343" s="37" t="str">
        <f t="shared" si="323"/>
        <v/>
      </c>
      <c r="CD343" s="37" t="str">
        <f t="shared" si="324"/>
        <v/>
      </c>
      <c r="CE343" s="37" t="str">
        <f t="shared" si="325"/>
        <v/>
      </c>
      <c r="CF343" s="37" t="str">
        <f t="shared" si="326"/>
        <v/>
      </c>
      <c r="CG343" s="37" t="str">
        <f t="shared" si="327"/>
        <v/>
      </c>
      <c r="CH343" s="37" t="str">
        <f t="shared" si="328"/>
        <v/>
      </c>
      <c r="CI343" s="37" t="str">
        <f t="shared" si="329"/>
        <v/>
      </c>
    </row>
    <row r="344" spans="1:87">
      <c r="A344" s="16"/>
      <c r="B344" s="14" t="str">
        <f>'Gene Table'!D343</f>
        <v>NM_000596</v>
      </c>
      <c r="C344" s="14" t="s">
        <v>217</v>
      </c>
      <c r="D344" s="15" t="str">
        <f>IF(SUM('Test Sample Data'!D$3:D$98)&gt;10,IF(AND(ISNUMBER('Test Sample Data'!D343),'Test Sample Data'!D343&lt;$B$1,'Test Sample Data'!D343&gt;0),'Test Sample Data'!D343,$B$1),"")</f>
        <v/>
      </c>
      <c r="E344" s="15" t="str">
        <f>IF(SUM('Test Sample Data'!E$3:E$98)&gt;10,IF(AND(ISNUMBER('Test Sample Data'!E343),'Test Sample Data'!E343&lt;$B$1,'Test Sample Data'!E343&gt;0),'Test Sample Data'!E343,$B$1),"")</f>
        <v/>
      </c>
      <c r="F344" s="15" t="str">
        <f>IF(SUM('Test Sample Data'!F$3:F$98)&gt;10,IF(AND(ISNUMBER('Test Sample Data'!F343),'Test Sample Data'!F343&lt;$B$1,'Test Sample Data'!F343&gt;0),'Test Sample Data'!F343,$B$1),"")</f>
        <v/>
      </c>
      <c r="G344" s="15" t="str">
        <f>IF(SUM('Test Sample Data'!G$3:G$98)&gt;10,IF(AND(ISNUMBER('Test Sample Data'!G343),'Test Sample Data'!G343&lt;$B$1,'Test Sample Data'!G343&gt;0),'Test Sample Data'!G343,$B$1),"")</f>
        <v/>
      </c>
      <c r="H344" s="15" t="str">
        <f>IF(SUM('Test Sample Data'!H$3:H$98)&gt;10,IF(AND(ISNUMBER('Test Sample Data'!H343),'Test Sample Data'!H343&lt;$B$1,'Test Sample Data'!H343&gt;0),'Test Sample Data'!H343,$B$1),"")</f>
        <v/>
      </c>
      <c r="I344" s="15" t="str">
        <f>IF(SUM('Test Sample Data'!I$3:I$98)&gt;10,IF(AND(ISNUMBER('Test Sample Data'!I343),'Test Sample Data'!I343&lt;$B$1,'Test Sample Data'!I343&gt;0),'Test Sample Data'!I343,$B$1),"")</f>
        <v/>
      </c>
      <c r="J344" s="15" t="str">
        <f>IF(SUM('Test Sample Data'!J$3:J$98)&gt;10,IF(AND(ISNUMBER('Test Sample Data'!J343),'Test Sample Data'!J343&lt;$B$1,'Test Sample Data'!J343&gt;0),'Test Sample Data'!J343,$B$1),"")</f>
        <v/>
      </c>
      <c r="K344" s="15" t="str">
        <f>IF(SUM('Test Sample Data'!K$3:K$98)&gt;10,IF(AND(ISNUMBER('Test Sample Data'!K343),'Test Sample Data'!K343&lt;$B$1,'Test Sample Data'!K343&gt;0),'Test Sample Data'!K343,$B$1),"")</f>
        <v/>
      </c>
      <c r="L344" s="15" t="str">
        <f>IF(SUM('Test Sample Data'!L$3:L$98)&gt;10,IF(AND(ISNUMBER('Test Sample Data'!L343),'Test Sample Data'!L343&lt;$B$1,'Test Sample Data'!L343&gt;0),'Test Sample Data'!L343,$B$1),"")</f>
        <v/>
      </c>
      <c r="M344" s="15" t="str">
        <f>IF(SUM('Test Sample Data'!M$3:M$98)&gt;10,IF(AND(ISNUMBER('Test Sample Data'!M343),'Test Sample Data'!M343&lt;$B$1,'Test Sample Data'!M343&gt;0),'Test Sample Data'!M343,$B$1),"")</f>
        <v/>
      </c>
      <c r="N344" s="15" t="str">
        <f>'Gene Table'!D343</f>
        <v>NM_000596</v>
      </c>
      <c r="O344" s="14" t="s">
        <v>217</v>
      </c>
      <c r="P344" s="15" t="str">
        <f>IF(SUM('Control Sample Data'!D$3:D$98)&gt;10,IF(AND(ISNUMBER('Control Sample Data'!D343),'Control Sample Data'!D343&lt;$B$1,'Control Sample Data'!D343&gt;0),'Control Sample Data'!D343,$B$1),"")</f>
        <v/>
      </c>
      <c r="Q344" s="15" t="str">
        <f>IF(SUM('Control Sample Data'!E$3:E$98)&gt;10,IF(AND(ISNUMBER('Control Sample Data'!E343),'Control Sample Data'!E343&lt;$B$1,'Control Sample Data'!E343&gt;0),'Control Sample Data'!E343,$B$1),"")</f>
        <v/>
      </c>
      <c r="R344" s="15" t="str">
        <f>IF(SUM('Control Sample Data'!F$3:F$98)&gt;10,IF(AND(ISNUMBER('Control Sample Data'!F343),'Control Sample Data'!F343&lt;$B$1,'Control Sample Data'!F343&gt;0),'Control Sample Data'!F343,$B$1),"")</f>
        <v/>
      </c>
      <c r="S344" s="15" t="str">
        <f>IF(SUM('Control Sample Data'!G$3:G$98)&gt;10,IF(AND(ISNUMBER('Control Sample Data'!G343),'Control Sample Data'!G343&lt;$B$1,'Control Sample Data'!G343&gt;0),'Control Sample Data'!G343,$B$1),"")</f>
        <v/>
      </c>
      <c r="T344" s="15" t="str">
        <f>IF(SUM('Control Sample Data'!H$3:H$98)&gt;10,IF(AND(ISNUMBER('Control Sample Data'!H343),'Control Sample Data'!H343&lt;$B$1,'Control Sample Data'!H343&gt;0),'Control Sample Data'!H343,$B$1),"")</f>
        <v/>
      </c>
      <c r="U344" s="15" t="str">
        <f>IF(SUM('Control Sample Data'!I$3:I$98)&gt;10,IF(AND(ISNUMBER('Control Sample Data'!I343),'Control Sample Data'!I343&lt;$B$1,'Control Sample Data'!I343&gt;0),'Control Sample Data'!I343,$B$1),"")</f>
        <v/>
      </c>
      <c r="V344" s="15" t="str">
        <f>IF(SUM('Control Sample Data'!J$3:J$98)&gt;10,IF(AND(ISNUMBER('Control Sample Data'!J343),'Control Sample Data'!J343&lt;$B$1,'Control Sample Data'!J343&gt;0),'Control Sample Data'!J343,$B$1),"")</f>
        <v/>
      </c>
      <c r="W344" s="15" t="str">
        <f>IF(SUM('Control Sample Data'!K$3:K$98)&gt;10,IF(AND(ISNUMBER('Control Sample Data'!K343),'Control Sample Data'!K343&lt;$B$1,'Control Sample Data'!K343&gt;0),'Control Sample Data'!K343,$B$1),"")</f>
        <v/>
      </c>
      <c r="X344" s="15" t="str">
        <f>IF(SUM('Control Sample Data'!L$3:L$98)&gt;10,IF(AND(ISNUMBER('Control Sample Data'!L343),'Control Sample Data'!L343&lt;$B$1,'Control Sample Data'!L343&gt;0),'Control Sample Data'!L343,$B$1),"")</f>
        <v/>
      </c>
      <c r="Y344" s="15" t="str">
        <f>IF(SUM('Control Sample Data'!M$3:M$98)&gt;10,IF(AND(ISNUMBER('Control Sample Data'!M343),'Control Sample Data'!M343&lt;$B$1,'Control Sample Data'!M343&gt;0),'Control Sample Data'!M343,$B$1),"")</f>
        <v/>
      </c>
      <c r="AT344" s="34" t="str">
        <f t="shared" si="300"/>
        <v/>
      </c>
      <c r="AU344" s="34" t="str">
        <f t="shared" si="301"/>
        <v/>
      </c>
      <c r="AV344" s="34" t="str">
        <f t="shared" si="302"/>
        <v/>
      </c>
      <c r="AW344" s="34" t="str">
        <f t="shared" si="303"/>
        <v/>
      </c>
      <c r="AX344" s="34" t="str">
        <f t="shared" si="304"/>
        <v/>
      </c>
      <c r="AY344" s="34" t="str">
        <f t="shared" si="305"/>
        <v/>
      </c>
      <c r="AZ344" s="34" t="str">
        <f t="shared" si="306"/>
        <v/>
      </c>
      <c r="BA344" s="34" t="str">
        <f t="shared" si="307"/>
        <v/>
      </c>
      <c r="BB344" s="34" t="str">
        <f t="shared" si="308"/>
        <v/>
      </c>
      <c r="BC344" s="34" t="str">
        <f t="shared" si="309"/>
        <v/>
      </c>
      <c r="BD344" s="34" t="str">
        <f t="shared" si="289"/>
        <v/>
      </c>
      <c r="BE344" s="34" t="str">
        <f t="shared" si="290"/>
        <v/>
      </c>
      <c r="BF344" s="34" t="str">
        <f t="shared" si="291"/>
        <v/>
      </c>
      <c r="BG344" s="34" t="str">
        <f t="shared" si="292"/>
        <v/>
      </c>
      <c r="BH344" s="34" t="str">
        <f t="shared" si="293"/>
        <v/>
      </c>
      <c r="BI344" s="34" t="str">
        <f t="shared" si="294"/>
        <v/>
      </c>
      <c r="BJ344" s="34" t="str">
        <f t="shared" si="295"/>
        <v/>
      </c>
      <c r="BK344" s="34" t="str">
        <f t="shared" si="296"/>
        <v/>
      </c>
      <c r="BL344" s="34" t="str">
        <f t="shared" si="297"/>
        <v/>
      </c>
      <c r="BM344" s="34" t="str">
        <f t="shared" si="298"/>
        <v/>
      </c>
      <c r="BN344" s="36" t="e">
        <f t="shared" si="287"/>
        <v>#DIV/0!</v>
      </c>
      <c r="BO344" s="36" t="e">
        <f t="shared" si="288"/>
        <v>#DIV/0!</v>
      </c>
      <c r="BP344" s="37" t="str">
        <f t="shared" si="310"/>
        <v/>
      </c>
      <c r="BQ344" s="37" t="str">
        <f t="shared" si="311"/>
        <v/>
      </c>
      <c r="BR344" s="37" t="str">
        <f t="shared" si="312"/>
        <v/>
      </c>
      <c r="BS344" s="37" t="str">
        <f t="shared" si="313"/>
        <v/>
      </c>
      <c r="BT344" s="37" t="str">
        <f t="shared" si="314"/>
        <v/>
      </c>
      <c r="BU344" s="37" t="str">
        <f t="shared" si="315"/>
        <v/>
      </c>
      <c r="BV344" s="37" t="str">
        <f t="shared" si="316"/>
        <v/>
      </c>
      <c r="BW344" s="37" t="str">
        <f t="shared" si="317"/>
        <v/>
      </c>
      <c r="BX344" s="37" t="str">
        <f t="shared" si="318"/>
        <v/>
      </c>
      <c r="BY344" s="37" t="str">
        <f t="shared" si="319"/>
        <v/>
      </c>
      <c r="BZ344" s="37" t="str">
        <f t="shared" si="320"/>
        <v/>
      </c>
      <c r="CA344" s="37" t="str">
        <f t="shared" si="321"/>
        <v/>
      </c>
      <c r="CB344" s="37" t="str">
        <f t="shared" si="322"/>
        <v/>
      </c>
      <c r="CC344" s="37" t="str">
        <f t="shared" si="323"/>
        <v/>
      </c>
      <c r="CD344" s="37" t="str">
        <f t="shared" si="324"/>
        <v/>
      </c>
      <c r="CE344" s="37" t="str">
        <f t="shared" si="325"/>
        <v/>
      </c>
      <c r="CF344" s="37" t="str">
        <f t="shared" si="326"/>
        <v/>
      </c>
      <c r="CG344" s="37" t="str">
        <f t="shared" si="327"/>
        <v/>
      </c>
      <c r="CH344" s="37" t="str">
        <f t="shared" si="328"/>
        <v/>
      </c>
      <c r="CI344" s="37" t="str">
        <f t="shared" si="329"/>
        <v/>
      </c>
    </row>
    <row r="345" spans="1:87">
      <c r="A345" s="16"/>
      <c r="B345" s="14" t="str">
        <f>'Gene Table'!D344</f>
        <v>NM_000612</v>
      </c>
      <c r="C345" s="14" t="s">
        <v>221</v>
      </c>
      <c r="D345" s="15" t="str">
        <f>IF(SUM('Test Sample Data'!D$3:D$98)&gt;10,IF(AND(ISNUMBER('Test Sample Data'!D344),'Test Sample Data'!D344&lt;$B$1,'Test Sample Data'!D344&gt;0),'Test Sample Data'!D344,$B$1),"")</f>
        <v/>
      </c>
      <c r="E345" s="15" t="str">
        <f>IF(SUM('Test Sample Data'!E$3:E$98)&gt;10,IF(AND(ISNUMBER('Test Sample Data'!E344),'Test Sample Data'!E344&lt;$B$1,'Test Sample Data'!E344&gt;0),'Test Sample Data'!E344,$B$1),"")</f>
        <v/>
      </c>
      <c r="F345" s="15" t="str">
        <f>IF(SUM('Test Sample Data'!F$3:F$98)&gt;10,IF(AND(ISNUMBER('Test Sample Data'!F344),'Test Sample Data'!F344&lt;$B$1,'Test Sample Data'!F344&gt;0),'Test Sample Data'!F344,$B$1),"")</f>
        <v/>
      </c>
      <c r="G345" s="15" t="str">
        <f>IF(SUM('Test Sample Data'!G$3:G$98)&gt;10,IF(AND(ISNUMBER('Test Sample Data'!G344),'Test Sample Data'!G344&lt;$B$1,'Test Sample Data'!G344&gt;0),'Test Sample Data'!G344,$B$1),"")</f>
        <v/>
      </c>
      <c r="H345" s="15" t="str">
        <f>IF(SUM('Test Sample Data'!H$3:H$98)&gt;10,IF(AND(ISNUMBER('Test Sample Data'!H344),'Test Sample Data'!H344&lt;$B$1,'Test Sample Data'!H344&gt;0),'Test Sample Data'!H344,$B$1),"")</f>
        <v/>
      </c>
      <c r="I345" s="15" t="str">
        <f>IF(SUM('Test Sample Data'!I$3:I$98)&gt;10,IF(AND(ISNUMBER('Test Sample Data'!I344),'Test Sample Data'!I344&lt;$B$1,'Test Sample Data'!I344&gt;0),'Test Sample Data'!I344,$B$1),"")</f>
        <v/>
      </c>
      <c r="J345" s="15" t="str">
        <f>IF(SUM('Test Sample Data'!J$3:J$98)&gt;10,IF(AND(ISNUMBER('Test Sample Data'!J344),'Test Sample Data'!J344&lt;$B$1,'Test Sample Data'!J344&gt;0),'Test Sample Data'!J344,$B$1),"")</f>
        <v/>
      </c>
      <c r="K345" s="15" t="str">
        <f>IF(SUM('Test Sample Data'!K$3:K$98)&gt;10,IF(AND(ISNUMBER('Test Sample Data'!K344),'Test Sample Data'!K344&lt;$B$1,'Test Sample Data'!K344&gt;0),'Test Sample Data'!K344,$B$1),"")</f>
        <v/>
      </c>
      <c r="L345" s="15" t="str">
        <f>IF(SUM('Test Sample Data'!L$3:L$98)&gt;10,IF(AND(ISNUMBER('Test Sample Data'!L344),'Test Sample Data'!L344&lt;$B$1,'Test Sample Data'!L344&gt;0),'Test Sample Data'!L344,$B$1),"")</f>
        <v/>
      </c>
      <c r="M345" s="15" t="str">
        <f>IF(SUM('Test Sample Data'!M$3:M$98)&gt;10,IF(AND(ISNUMBER('Test Sample Data'!M344),'Test Sample Data'!M344&lt;$B$1,'Test Sample Data'!M344&gt;0),'Test Sample Data'!M344,$B$1),"")</f>
        <v/>
      </c>
      <c r="N345" s="15" t="str">
        <f>'Gene Table'!D344</f>
        <v>NM_000612</v>
      </c>
      <c r="O345" s="14" t="s">
        <v>221</v>
      </c>
      <c r="P345" s="15" t="str">
        <f>IF(SUM('Control Sample Data'!D$3:D$98)&gt;10,IF(AND(ISNUMBER('Control Sample Data'!D344),'Control Sample Data'!D344&lt;$B$1,'Control Sample Data'!D344&gt;0),'Control Sample Data'!D344,$B$1),"")</f>
        <v/>
      </c>
      <c r="Q345" s="15" t="str">
        <f>IF(SUM('Control Sample Data'!E$3:E$98)&gt;10,IF(AND(ISNUMBER('Control Sample Data'!E344),'Control Sample Data'!E344&lt;$B$1,'Control Sample Data'!E344&gt;0),'Control Sample Data'!E344,$B$1),"")</f>
        <v/>
      </c>
      <c r="R345" s="15" t="str">
        <f>IF(SUM('Control Sample Data'!F$3:F$98)&gt;10,IF(AND(ISNUMBER('Control Sample Data'!F344),'Control Sample Data'!F344&lt;$B$1,'Control Sample Data'!F344&gt;0),'Control Sample Data'!F344,$B$1),"")</f>
        <v/>
      </c>
      <c r="S345" s="15" t="str">
        <f>IF(SUM('Control Sample Data'!G$3:G$98)&gt;10,IF(AND(ISNUMBER('Control Sample Data'!G344),'Control Sample Data'!G344&lt;$B$1,'Control Sample Data'!G344&gt;0),'Control Sample Data'!G344,$B$1),"")</f>
        <v/>
      </c>
      <c r="T345" s="15" t="str">
        <f>IF(SUM('Control Sample Data'!H$3:H$98)&gt;10,IF(AND(ISNUMBER('Control Sample Data'!H344),'Control Sample Data'!H344&lt;$B$1,'Control Sample Data'!H344&gt;0),'Control Sample Data'!H344,$B$1),"")</f>
        <v/>
      </c>
      <c r="U345" s="15" t="str">
        <f>IF(SUM('Control Sample Data'!I$3:I$98)&gt;10,IF(AND(ISNUMBER('Control Sample Data'!I344),'Control Sample Data'!I344&lt;$B$1,'Control Sample Data'!I344&gt;0),'Control Sample Data'!I344,$B$1),"")</f>
        <v/>
      </c>
      <c r="V345" s="15" t="str">
        <f>IF(SUM('Control Sample Data'!J$3:J$98)&gt;10,IF(AND(ISNUMBER('Control Sample Data'!J344),'Control Sample Data'!J344&lt;$B$1,'Control Sample Data'!J344&gt;0),'Control Sample Data'!J344,$B$1),"")</f>
        <v/>
      </c>
      <c r="W345" s="15" t="str">
        <f>IF(SUM('Control Sample Data'!K$3:K$98)&gt;10,IF(AND(ISNUMBER('Control Sample Data'!K344),'Control Sample Data'!K344&lt;$B$1,'Control Sample Data'!K344&gt;0),'Control Sample Data'!K344,$B$1),"")</f>
        <v/>
      </c>
      <c r="X345" s="15" t="str">
        <f>IF(SUM('Control Sample Data'!L$3:L$98)&gt;10,IF(AND(ISNUMBER('Control Sample Data'!L344),'Control Sample Data'!L344&lt;$B$1,'Control Sample Data'!L344&gt;0),'Control Sample Data'!L344,$B$1),"")</f>
        <v/>
      </c>
      <c r="Y345" s="15" t="str">
        <f>IF(SUM('Control Sample Data'!M$3:M$98)&gt;10,IF(AND(ISNUMBER('Control Sample Data'!M344),'Control Sample Data'!M344&lt;$B$1,'Control Sample Data'!M344&gt;0),'Control Sample Data'!M344,$B$1),"")</f>
        <v/>
      </c>
      <c r="AT345" s="34" t="str">
        <f t="shared" si="300"/>
        <v/>
      </c>
      <c r="AU345" s="34" t="str">
        <f t="shared" si="301"/>
        <v/>
      </c>
      <c r="AV345" s="34" t="str">
        <f t="shared" si="302"/>
        <v/>
      </c>
      <c r="AW345" s="34" t="str">
        <f t="shared" si="303"/>
        <v/>
      </c>
      <c r="AX345" s="34" t="str">
        <f t="shared" si="304"/>
        <v/>
      </c>
      <c r="AY345" s="34" t="str">
        <f t="shared" si="305"/>
        <v/>
      </c>
      <c r="AZ345" s="34" t="str">
        <f t="shared" si="306"/>
        <v/>
      </c>
      <c r="BA345" s="34" t="str">
        <f t="shared" si="307"/>
        <v/>
      </c>
      <c r="BB345" s="34" t="str">
        <f t="shared" si="308"/>
        <v/>
      </c>
      <c r="BC345" s="34" t="str">
        <f t="shared" si="309"/>
        <v/>
      </c>
      <c r="BD345" s="34" t="str">
        <f t="shared" si="289"/>
        <v/>
      </c>
      <c r="BE345" s="34" t="str">
        <f t="shared" si="290"/>
        <v/>
      </c>
      <c r="BF345" s="34" t="str">
        <f t="shared" si="291"/>
        <v/>
      </c>
      <c r="BG345" s="34" t="str">
        <f t="shared" si="292"/>
        <v/>
      </c>
      <c r="BH345" s="34" t="str">
        <f t="shared" si="293"/>
        <v/>
      </c>
      <c r="BI345" s="34" t="str">
        <f t="shared" si="294"/>
        <v/>
      </c>
      <c r="BJ345" s="34" t="str">
        <f t="shared" si="295"/>
        <v/>
      </c>
      <c r="BK345" s="34" t="str">
        <f t="shared" si="296"/>
        <v/>
      </c>
      <c r="BL345" s="34" t="str">
        <f t="shared" si="297"/>
        <v/>
      </c>
      <c r="BM345" s="34" t="str">
        <f t="shared" si="298"/>
        <v/>
      </c>
      <c r="BN345" s="36" t="e">
        <f t="shared" si="287"/>
        <v>#DIV/0!</v>
      </c>
      <c r="BO345" s="36" t="e">
        <f t="shared" si="288"/>
        <v>#DIV/0!</v>
      </c>
      <c r="BP345" s="37" t="str">
        <f t="shared" si="310"/>
        <v/>
      </c>
      <c r="BQ345" s="37" t="str">
        <f t="shared" si="311"/>
        <v/>
      </c>
      <c r="BR345" s="37" t="str">
        <f t="shared" si="312"/>
        <v/>
      </c>
      <c r="BS345" s="37" t="str">
        <f t="shared" si="313"/>
        <v/>
      </c>
      <c r="BT345" s="37" t="str">
        <f t="shared" si="314"/>
        <v/>
      </c>
      <c r="BU345" s="37" t="str">
        <f t="shared" si="315"/>
        <v/>
      </c>
      <c r="BV345" s="37" t="str">
        <f t="shared" si="316"/>
        <v/>
      </c>
      <c r="BW345" s="37" t="str">
        <f t="shared" si="317"/>
        <v/>
      </c>
      <c r="BX345" s="37" t="str">
        <f t="shared" si="318"/>
        <v/>
      </c>
      <c r="BY345" s="37" t="str">
        <f t="shared" si="319"/>
        <v/>
      </c>
      <c r="BZ345" s="37" t="str">
        <f t="shared" si="320"/>
        <v/>
      </c>
      <c r="CA345" s="37" t="str">
        <f t="shared" si="321"/>
        <v/>
      </c>
      <c r="CB345" s="37" t="str">
        <f t="shared" si="322"/>
        <v/>
      </c>
      <c r="CC345" s="37" t="str">
        <f t="shared" si="323"/>
        <v/>
      </c>
      <c r="CD345" s="37" t="str">
        <f t="shared" si="324"/>
        <v/>
      </c>
      <c r="CE345" s="37" t="str">
        <f t="shared" si="325"/>
        <v/>
      </c>
      <c r="CF345" s="37" t="str">
        <f t="shared" si="326"/>
        <v/>
      </c>
      <c r="CG345" s="37" t="str">
        <f t="shared" si="327"/>
        <v/>
      </c>
      <c r="CH345" s="37" t="str">
        <f t="shared" si="328"/>
        <v/>
      </c>
      <c r="CI345" s="37" t="str">
        <f t="shared" si="329"/>
        <v/>
      </c>
    </row>
    <row r="346" spans="1:87">
      <c r="A346" s="16"/>
      <c r="B346" s="14" t="str">
        <f>'Gene Table'!D345</f>
        <v>NM_000875</v>
      </c>
      <c r="C346" s="14" t="s">
        <v>225</v>
      </c>
      <c r="D346" s="15" t="str">
        <f>IF(SUM('Test Sample Data'!D$3:D$98)&gt;10,IF(AND(ISNUMBER('Test Sample Data'!D345),'Test Sample Data'!D345&lt;$B$1,'Test Sample Data'!D345&gt;0),'Test Sample Data'!D345,$B$1),"")</f>
        <v/>
      </c>
      <c r="E346" s="15" t="str">
        <f>IF(SUM('Test Sample Data'!E$3:E$98)&gt;10,IF(AND(ISNUMBER('Test Sample Data'!E345),'Test Sample Data'!E345&lt;$B$1,'Test Sample Data'!E345&gt;0),'Test Sample Data'!E345,$B$1),"")</f>
        <v/>
      </c>
      <c r="F346" s="15" t="str">
        <f>IF(SUM('Test Sample Data'!F$3:F$98)&gt;10,IF(AND(ISNUMBER('Test Sample Data'!F345),'Test Sample Data'!F345&lt;$B$1,'Test Sample Data'!F345&gt;0),'Test Sample Data'!F345,$B$1),"")</f>
        <v/>
      </c>
      <c r="G346" s="15" t="str">
        <f>IF(SUM('Test Sample Data'!G$3:G$98)&gt;10,IF(AND(ISNUMBER('Test Sample Data'!G345),'Test Sample Data'!G345&lt;$B$1,'Test Sample Data'!G345&gt;0),'Test Sample Data'!G345,$B$1),"")</f>
        <v/>
      </c>
      <c r="H346" s="15" t="str">
        <f>IF(SUM('Test Sample Data'!H$3:H$98)&gt;10,IF(AND(ISNUMBER('Test Sample Data'!H345),'Test Sample Data'!H345&lt;$B$1,'Test Sample Data'!H345&gt;0),'Test Sample Data'!H345,$B$1),"")</f>
        <v/>
      </c>
      <c r="I346" s="15" t="str">
        <f>IF(SUM('Test Sample Data'!I$3:I$98)&gt;10,IF(AND(ISNUMBER('Test Sample Data'!I345),'Test Sample Data'!I345&lt;$B$1,'Test Sample Data'!I345&gt;0),'Test Sample Data'!I345,$B$1),"")</f>
        <v/>
      </c>
      <c r="J346" s="15" t="str">
        <f>IF(SUM('Test Sample Data'!J$3:J$98)&gt;10,IF(AND(ISNUMBER('Test Sample Data'!J345),'Test Sample Data'!J345&lt;$B$1,'Test Sample Data'!J345&gt;0),'Test Sample Data'!J345,$B$1),"")</f>
        <v/>
      </c>
      <c r="K346" s="15" t="str">
        <f>IF(SUM('Test Sample Data'!K$3:K$98)&gt;10,IF(AND(ISNUMBER('Test Sample Data'!K345),'Test Sample Data'!K345&lt;$B$1,'Test Sample Data'!K345&gt;0),'Test Sample Data'!K345,$B$1),"")</f>
        <v/>
      </c>
      <c r="L346" s="15" t="str">
        <f>IF(SUM('Test Sample Data'!L$3:L$98)&gt;10,IF(AND(ISNUMBER('Test Sample Data'!L345),'Test Sample Data'!L345&lt;$B$1,'Test Sample Data'!L345&gt;0),'Test Sample Data'!L345,$B$1),"")</f>
        <v/>
      </c>
      <c r="M346" s="15" t="str">
        <f>IF(SUM('Test Sample Data'!M$3:M$98)&gt;10,IF(AND(ISNUMBER('Test Sample Data'!M345),'Test Sample Data'!M345&lt;$B$1,'Test Sample Data'!M345&gt;0),'Test Sample Data'!M345,$B$1),"")</f>
        <v/>
      </c>
      <c r="N346" s="15" t="str">
        <f>'Gene Table'!D345</f>
        <v>NM_000875</v>
      </c>
      <c r="O346" s="14" t="s">
        <v>225</v>
      </c>
      <c r="P346" s="15" t="str">
        <f>IF(SUM('Control Sample Data'!D$3:D$98)&gt;10,IF(AND(ISNUMBER('Control Sample Data'!D345),'Control Sample Data'!D345&lt;$B$1,'Control Sample Data'!D345&gt;0),'Control Sample Data'!D345,$B$1),"")</f>
        <v/>
      </c>
      <c r="Q346" s="15" t="str">
        <f>IF(SUM('Control Sample Data'!E$3:E$98)&gt;10,IF(AND(ISNUMBER('Control Sample Data'!E345),'Control Sample Data'!E345&lt;$B$1,'Control Sample Data'!E345&gt;0),'Control Sample Data'!E345,$B$1),"")</f>
        <v/>
      </c>
      <c r="R346" s="15" t="str">
        <f>IF(SUM('Control Sample Data'!F$3:F$98)&gt;10,IF(AND(ISNUMBER('Control Sample Data'!F345),'Control Sample Data'!F345&lt;$B$1,'Control Sample Data'!F345&gt;0),'Control Sample Data'!F345,$B$1),"")</f>
        <v/>
      </c>
      <c r="S346" s="15" t="str">
        <f>IF(SUM('Control Sample Data'!G$3:G$98)&gt;10,IF(AND(ISNUMBER('Control Sample Data'!G345),'Control Sample Data'!G345&lt;$B$1,'Control Sample Data'!G345&gt;0),'Control Sample Data'!G345,$B$1),"")</f>
        <v/>
      </c>
      <c r="T346" s="15" t="str">
        <f>IF(SUM('Control Sample Data'!H$3:H$98)&gt;10,IF(AND(ISNUMBER('Control Sample Data'!H345),'Control Sample Data'!H345&lt;$B$1,'Control Sample Data'!H345&gt;0),'Control Sample Data'!H345,$B$1),"")</f>
        <v/>
      </c>
      <c r="U346" s="15" t="str">
        <f>IF(SUM('Control Sample Data'!I$3:I$98)&gt;10,IF(AND(ISNUMBER('Control Sample Data'!I345),'Control Sample Data'!I345&lt;$B$1,'Control Sample Data'!I345&gt;0),'Control Sample Data'!I345,$B$1),"")</f>
        <v/>
      </c>
      <c r="V346" s="15" t="str">
        <f>IF(SUM('Control Sample Data'!J$3:J$98)&gt;10,IF(AND(ISNUMBER('Control Sample Data'!J345),'Control Sample Data'!J345&lt;$B$1,'Control Sample Data'!J345&gt;0),'Control Sample Data'!J345,$B$1),"")</f>
        <v/>
      </c>
      <c r="W346" s="15" t="str">
        <f>IF(SUM('Control Sample Data'!K$3:K$98)&gt;10,IF(AND(ISNUMBER('Control Sample Data'!K345),'Control Sample Data'!K345&lt;$B$1,'Control Sample Data'!K345&gt;0),'Control Sample Data'!K345,$B$1),"")</f>
        <v/>
      </c>
      <c r="X346" s="15" t="str">
        <f>IF(SUM('Control Sample Data'!L$3:L$98)&gt;10,IF(AND(ISNUMBER('Control Sample Data'!L345),'Control Sample Data'!L345&lt;$B$1,'Control Sample Data'!L345&gt;0),'Control Sample Data'!L345,$B$1),"")</f>
        <v/>
      </c>
      <c r="Y346" s="15" t="str">
        <f>IF(SUM('Control Sample Data'!M$3:M$98)&gt;10,IF(AND(ISNUMBER('Control Sample Data'!M345),'Control Sample Data'!M345&lt;$B$1,'Control Sample Data'!M345&gt;0),'Control Sample Data'!M345,$B$1),"")</f>
        <v/>
      </c>
      <c r="AT346" s="34" t="str">
        <f t="shared" si="300"/>
        <v/>
      </c>
      <c r="AU346" s="34" t="str">
        <f t="shared" si="301"/>
        <v/>
      </c>
      <c r="AV346" s="34" t="str">
        <f t="shared" si="302"/>
        <v/>
      </c>
      <c r="AW346" s="34" t="str">
        <f t="shared" si="303"/>
        <v/>
      </c>
      <c r="AX346" s="34" t="str">
        <f t="shared" si="304"/>
        <v/>
      </c>
      <c r="AY346" s="34" t="str">
        <f t="shared" si="305"/>
        <v/>
      </c>
      <c r="AZ346" s="34" t="str">
        <f t="shared" si="306"/>
        <v/>
      </c>
      <c r="BA346" s="34" t="str">
        <f t="shared" si="307"/>
        <v/>
      </c>
      <c r="BB346" s="34" t="str">
        <f t="shared" si="308"/>
        <v/>
      </c>
      <c r="BC346" s="34" t="str">
        <f t="shared" si="309"/>
        <v/>
      </c>
      <c r="BD346" s="34" t="str">
        <f t="shared" si="289"/>
        <v/>
      </c>
      <c r="BE346" s="34" t="str">
        <f t="shared" si="290"/>
        <v/>
      </c>
      <c r="BF346" s="34" t="str">
        <f t="shared" si="291"/>
        <v/>
      </c>
      <c r="BG346" s="34" t="str">
        <f t="shared" si="292"/>
        <v/>
      </c>
      <c r="BH346" s="34" t="str">
        <f t="shared" si="293"/>
        <v/>
      </c>
      <c r="BI346" s="34" t="str">
        <f t="shared" si="294"/>
        <v/>
      </c>
      <c r="BJ346" s="34" t="str">
        <f t="shared" si="295"/>
        <v/>
      </c>
      <c r="BK346" s="34" t="str">
        <f t="shared" si="296"/>
        <v/>
      </c>
      <c r="BL346" s="34" t="str">
        <f t="shared" si="297"/>
        <v/>
      </c>
      <c r="BM346" s="34" t="str">
        <f t="shared" si="298"/>
        <v/>
      </c>
      <c r="BN346" s="36" t="e">
        <f t="shared" si="287"/>
        <v>#DIV/0!</v>
      </c>
      <c r="BO346" s="36" t="e">
        <f t="shared" si="288"/>
        <v>#DIV/0!</v>
      </c>
      <c r="BP346" s="37" t="str">
        <f t="shared" si="310"/>
        <v/>
      </c>
      <c r="BQ346" s="37" t="str">
        <f t="shared" si="311"/>
        <v/>
      </c>
      <c r="BR346" s="37" t="str">
        <f t="shared" si="312"/>
        <v/>
      </c>
      <c r="BS346" s="37" t="str">
        <f t="shared" si="313"/>
        <v/>
      </c>
      <c r="BT346" s="37" t="str">
        <f t="shared" si="314"/>
        <v/>
      </c>
      <c r="BU346" s="37" t="str">
        <f t="shared" si="315"/>
        <v/>
      </c>
      <c r="BV346" s="37" t="str">
        <f t="shared" si="316"/>
        <v/>
      </c>
      <c r="BW346" s="37" t="str">
        <f t="shared" si="317"/>
        <v/>
      </c>
      <c r="BX346" s="37" t="str">
        <f t="shared" si="318"/>
        <v/>
      </c>
      <c r="BY346" s="37" t="str">
        <f t="shared" si="319"/>
        <v/>
      </c>
      <c r="BZ346" s="37" t="str">
        <f t="shared" si="320"/>
        <v/>
      </c>
      <c r="CA346" s="37" t="str">
        <f t="shared" si="321"/>
        <v/>
      </c>
      <c r="CB346" s="37" t="str">
        <f t="shared" si="322"/>
        <v/>
      </c>
      <c r="CC346" s="37" t="str">
        <f t="shared" si="323"/>
        <v/>
      </c>
      <c r="CD346" s="37" t="str">
        <f t="shared" si="324"/>
        <v/>
      </c>
      <c r="CE346" s="37" t="str">
        <f t="shared" si="325"/>
        <v/>
      </c>
      <c r="CF346" s="37" t="str">
        <f t="shared" si="326"/>
        <v/>
      </c>
      <c r="CG346" s="37" t="str">
        <f t="shared" si="327"/>
        <v/>
      </c>
      <c r="CH346" s="37" t="str">
        <f t="shared" si="328"/>
        <v/>
      </c>
      <c r="CI346" s="37" t="str">
        <f t="shared" si="329"/>
        <v/>
      </c>
    </row>
    <row r="347" spans="1:87">
      <c r="A347" s="16"/>
      <c r="B347" s="14" t="str">
        <f>'Gene Table'!D346</f>
        <v>NM_000618</v>
      </c>
      <c r="C347" s="14" t="s">
        <v>229</v>
      </c>
      <c r="D347" s="15" t="str">
        <f>IF(SUM('Test Sample Data'!D$3:D$98)&gt;10,IF(AND(ISNUMBER('Test Sample Data'!D346),'Test Sample Data'!D346&lt;$B$1,'Test Sample Data'!D346&gt;0),'Test Sample Data'!D346,$B$1),"")</f>
        <v/>
      </c>
      <c r="E347" s="15" t="str">
        <f>IF(SUM('Test Sample Data'!E$3:E$98)&gt;10,IF(AND(ISNUMBER('Test Sample Data'!E346),'Test Sample Data'!E346&lt;$B$1,'Test Sample Data'!E346&gt;0),'Test Sample Data'!E346,$B$1),"")</f>
        <v/>
      </c>
      <c r="F347" s="15" t="str">
        <f>IF(SUM('Test Sample Data'!F$3:F$98)&gt;10,IF(AND(ISNUMBER('Test Sample Data'!F346),'Test Sample Data'!F346&lt;$B$1,'Test Sample Data'!F346&gt;0),'Test Sample Data'!F346,$B$1),"")</f>
        <v/>
      </c>
      <c r="G347" s="15" t="str">
        <f>IF(SUM('Test Sample Data'!G$3:G$98)&gt;10,IF(AND(ISNUMBER('Test Sample Data'!G346),'Test Sample Data'!G346&lt;$B$1,'Test Sample Data'!G346&gt;0),'Test Sample Data'!G346,$B$1),"")</f>
        <v/>
      </c>
      <c r="H347" s="15" t="str">
        <f>IF(SUM('Test Sample Data'!H$3:H$98)&gt;10,IF(AND(ISNUMBER('Test Sample Data'!H346),'Test Sample Data'!H346&lt;$B$1,'Test Sample Data'!H346&gt;0),'Test Sample Data'!H346,$B$1),"")</f>
        <v/>
      </c>
      <c r="I347" s="15" t="str">
        <f>IF(SUM('Test Sample Data'!I$3:I$98)&gt;10,IF(AND(ISNUMBER('Test Sample Data'!I346),'Test Sample Data'!I346&lt;$B$1,'Test Sample Data'!I346&gt;0),'Test Sample Data'!I346,$B$1),"")</f>
        <v/>
      </c>
      <c r="J347" s="15" t="str">
        <f>IF(SUM('Test Sample Data'!J$3:J$98)&gt;10,IF(AND(ISNUMBER('Test Sample Data'!J346),'Test Sample Data'!J346&lt;$B$1,'Test Sample Data'!J346&gt;0),'Test Sample Data'!J346,$B$1),"")</f>
        <v/>
      </c>
      <c r="K347" s="15" t="str">
        <f>IF(SUM('Test Sample Data'!K$3:K$98)&gt;10,IF(AND(ISNUMBER('Test Sample Data'!K346),'Test Sample Data'!K346&lt;$B$1,'Test Sample Data'!K346&gt;0),'Test Sample Data'!K346,$B$1),"")</f>
        <v/>
      </c>
      <c r="L347" s="15" t="str">
        <f>IF(SUM('Test Sample Data'!L$3:L$98)&gt;10,IF(AND(ISNUMBER('Test Sample Data'!L346),'Test Sample Data'!L346&lt;$B$1,'Test Sample Data'!L346&gt;0),'Test Sample Data'!L346,$B$1),"")</f>
        <v/>
      </c>
      <c r="M347" s="15" t="str">
        <f>IF(SUM('Test Sample Data'!M$3:M$98)&gt;10,IF(AND(ISNUMBER('Test Sample Data'!M346),'Test Sample Data'!M346&lt;$B$1,'Test Sample Data'!M346&gt;0),'Test Sample Data'!M346,$B$1),"")</f>
        <v/>
      </c>
      <c r="N347" s="15" t="str">
        <f>'Gene Table'!D346</f>
        <v>NM_000618</v>
      </c>
      <c r="O347" s="14" t="s">
        <v>229</v>
      </c>
      <c r="P347" s="15" t="str">
        <f>IF(SUM('Control Sample Data'!D$3:D$98)&gt;10,IF(AND(ISNUMBER('Control Sample Data'!D346),'Control Sample Data'!D346&lt;$B$1,'Control Sample Data'!D346&gt;0),'Control Sample Data'!D346,$B$1),"")</f>
        <v/>
      </c>
      <c r="Q347" s="15" t="str">
        <f>IF(SUM('Control Sample Data'!E$3:E$98)&gt;10,IF(AND(ISNUMBER('Control Sample Data'!E346),'Control Sample Data'!E346&lt;$B$1,'Control Sample Data'!E346&gt;0),'Control Sample Data'!E346,$B$1),"")</f>
        <v/>
      </c>
      <c r="R347" s="15" t="str">
        <f>IF(SUM('Control Sample Data'!F$3:F$98)&gt;10,IF(AND(ISNUMBER('Control Sample Data'!F346),'Control Sample Data'!F346&lt;$B$1,'Control Sample Data'!F346&gt;0),'Control Sample Data'!F346,$B$1),"")</f>
        <v/>
      </c>
      <c r="S347" s="15" t="str">
        <f>IF(SUM('Control Sample Data'!G$3:G$98)&gt;10,IF(AND(ISNUMBER('Control Sample Data'!G346),'Control Sample Data'!G346&lt;$B$1,'Control Sample Data'!G346&gt;0),'Control Sample Data'!G346,$B$1),"")</f>
        <v/>
      </c>
      <c r="T347" s="15" t="str">
        <f>IF(SUM('Control Sample Data'!H$3:H$98)&gt;10,IF(AND(ISNUMBER('Control Sample Data'!H346),'Control Sample Data'!H346&lt;$B$1,'Control Sample Data'!H346&gt;0),'Control Sample Data'!H346,$B$1),"")</f>
        <v/>
      </c>
      <c r="U347" s="15" t="str">
        <f>IF(SUM('Control Sample Data'!I$3:I$98)&gt;10,IF(AND(ISNUMBER('Control Sample Data'!I346),'Control Sample Data'!I346&lt;$B$1,'Control Sample Data'!I346&gt;0),'Control Sample Data'!I346,$B$1),"")</f>
        <v/>
      </c>
      <c r="V347" s="15" t="str">
        <f>IF(SUM('Control Sample Data'!J$3:J$98)&gt;10,IF(AND(ISNUMBER('Control Sample Data'!J346),'Control Sample Data'!J346&lt;$B$1,'Control Sample Data'!J346&gt;0),'Control Sample Data'!J346,$B$1),"")</f>
        <v/>
      </c>
      <c r="W347" s="15" t="str">
        <f>IF(SUM('Control Sample Data'!K$3:K$98)&gt;10,IF(AND(ISNUMBER('Control Sample Data'!K346),'Control Sample Data'!K346&lt;$B$1,'Control Sample Data'!K346&gt;0),'Control Sample Data'!K346,$B$1),"")</f>
        <v/>
      </c>
      <c r="X347" s="15" t="str">
        <f>IF(SUM('Control Sample Data'!L$3:L$98)&gt;10,IF(AND(ISNUMBER('Control Sample Data'!L346),'Control Sample Data'!L346&lt;$B$1,'Control Sample Data'!L346&gt;0),'Control Sample Data'!L346,$B$1),"")</f>
        <v/>
      </c>
      <c r="Y347" s="15" t="str">
        <f>IF(SUM('Control Sample Data'!M$3:M$98)&gt;10,IF(AND(ISNUMBER('Control Sample Data'!M346),'Control Sample Data'!M346&lt;$B$1,'Control Sample Data'!M346&gt;0),'Control Sample Data'!M346,$B$1),"")</f>
        <v/>
      </c>
      <c r="AT347" s="34" t="str">
        <f t="shared" si="300"/>
        <v/>
      </c>
      <c r="AU347" s="34" t="str">
        <f t="shared" si="301"/>
        <v/>
      </c>
      <c r="AV347" s="34" t="str">
        <f t="shared" si="302"/>
        <v/>
      </c>
      <c r="AW347" s="34" t="str">
        <f t="shared" si="303"/>
        <v/>
      </c>
      <c r="AX347" s="34" t="str">
        <f t="shared" si="304"/>
        <v/>
      </c>
      <c r="AY347" s="34" t="str">
        <f t="shared" si="305"/>
        <v/>
      </c>
      <c r="AZ347" s="34" t="str">
        <f t="shared" si="306"/>
        <v/>
      </c>
      <c r="BA347" s="34" t="str">
        <f t="shared" si="307"/>
        <v/>
      </c>
      <c r="BB347" s="34" t="str">
        <f t="shared" si="308"/>
        <v/>
      </c>
      <c r="BC347" s="34" t="str">
        <f t="shared" si="309"/>
        <v/>
      </c>
      <c r="BD347" s="34" t="str">
        <f t="shared" si="289"/>
        <v/>
      </c>
      <c r="BE347" s="34" t="str">
        <f t="shared" si="290"/>
        <v/>
      </c>
      <c r="BF347" s="34" t="str">
        <f t="shared" si="291"/>
        <v/>
      </c>
      <c r="BG347" s="34" t="str">
        <f t="shared" si="292"/>
        <v/>
      </c>
      <c r="BH347" s="34" t="str">
        <f t="shared" si="293"/>
        <v/>
      </c>
      <c r="BI347" s="34" t="str">
        <f t="shared" si="294"/>
        <v/>
      </c>
      <c r="BJ347" s="34" t="str">
        <f t="shared" si="295"/>
        <v/>
      </c>
      <c r="BK347" s="34" t="str">
        <f t="shared" si="296"/>
        <v/>
      </c>
      <c r="BL347" s="34" t="str">
        <f t="shared" si="297"/>
        <v/>
      </c>
      <c r="BM347" s="34" t="str">
        <f t="shared" si="298"/>
        <v/>
      </c>
      <c r="BN347" s="36" t="e">
        <f t="shared" si="287"/>
        <v>#DIV/0!</v>
      </c>
      <c r="BO347" s="36" t="e">
        <f t="shared" si="288"/>
        <v>#DIV/0!</v>
      </c>
      <c r="BP347" s="37" t="str">
        <f t="shared" si="310"/>
        <v/>
      </c>
      <c r="BQ347" s="37" t="str">
        <f t="shared" si="311"/>
        <v/>
      </c>
      <c r="BR347" s="37" t="str">
        <f t="shared" si="312"/>
        <v/>
      </c>
      <c r="BS347" s="37" t="str">
        <f t="shared" si="313"/>
        <v/>
      </c>
      <c r="BT347" s="37" t="str">
        <f t="shared" si="314"/>
        <v/>
      </c>
      <c r="BU347" s="37" t="str">
        <f t="shared" si="315"/>
        <v/>
      </c>
      <c r="BV347" s="37" t="str">
        <f t="shared" si="316"/>
        <v/>
      </c>
      <c r="BW347" s="37" t="str">
        <f t="shared" si="317"/>
        <v/>
      </c>
      <c r="BX347" s="37" t="str">
        <f t="shared" si="318"/>
        <v/>
      </c>
      <c r="BY347" s="37" t="str">
        <f t="shared" si="319"/>
        <v/>
      </c>
      <c r="BZ347" s="37" t="str">
        <f t="shared" si="320"/>
        <v/>
      </c>
      <c r="CA347" s="37" t="str">
        <f t="shared" si="321"/>
        <v/>
      </c>
      <c r="CB347" s="37" t="str">
        <f t="shared" si="322"/>
        <v/>
      </c>
      <c r="CC347" s="37" t="str">
        <f t="shared" si="323"/>
        <v/>
      </c>
      <c r="CD347" s="37" t="str">
        <f t="shared" si="324"/>
        <v/>
      </c>
      <c r="CE347" s="37" t="str">
        <f t="shared" si="325"/>
        <v/>
      </c>
      <c r="CF347" s="37" t="str">
        <f t="shared" si="326"/>
        <v/>
      </c>
      <c r="CG347" s="37" t="str">
        <f t="shared" si="327"/>
        <v/>
      </c>
      <c r="CH347" s="37" t="str">
        <f t="shared" si="328"/>
        <v/>
      </c>
      <c r="CI347" s="37" t="str">
        <f t="shared" si="329"/>
        <v/>
      </c>
    </row>
    <row r="348" spans="1:87">
      <c r="A348" s="16"/>
      <c r="B348" s="14" t="str">
        <f>'Gene Table'!D347</f>
        <v>NM_005534</v>
      </c>
      <c r="C348" s="14" t="s">
        <v>233</v>
      </c>
      <c r="D348" s="15" t="str">
        <f>IF(SUM('Test Sample Data'!D$3:D$98)&gt;10,IF(AND(ISNUMBER('Test Sample Data'!D347),'Test Sample Data'!D347&lt;$B$1,'Test Sample Data'!D347&gt;0),'Test Sample Data'!D347,$B$1),"")</f>
        <v/>
      </c>
      <c r="E348" s="15" t="str">
        <f>IF(SUM('Test Sample Data'!E$3:E$98)&gt;10,IF(AND(ISNUMBER('Test Sample Data'!E347),'Test Sample Data'!E347&lt;$B$1,'Test Sample Data'!E347&gt;0),'Test Sample Data'!E347,$B$1),"")</f>
        <v/>
      </c>
      <c r="F348" s="15" t="str">
        <f>IF(SUM('Test Sample Data'!F$3:F$98)&gt;10,IF(AND(ISNUMBER('Test Sample Data'!F347),'Test Sample Data'!F347&lt;$B$1,'Test Sample Data'!F347&gt;0),'Test Sample Data'!F347,$B$1),"")</f>
        <v/>
      </c>
      <c r="G348" s="15" t="str">
        <f>IF(SUM('Test Sample Data'!G$3:G$98)&gt;10,IF(AND(ISNUMBER('Test Sample Data'!G347),'Test Sample Data'!G347&lt;$B$1,'Test Sample Data'!G347&gt;0),'Test Sample Data'!G347,$B$1),"")</f>
        <v/>
      </c>
      <c r="H348" s="15" t="str">
        <f>IF(SUM('Test Sample Data'!H$3:H$98)&gt;10,IF(AND(ISNUMBER('Test Sample Data'!H347),'Test Sample Data'!H347&lt;$B$1,'Test Sample Data'!H347&gt;0),'Test Sample Data'!H347,$B$1),"")</f>
        <v/>
      </c>
      <c r="I348" s="15" t="str">
        <f>IF(SUM('Test Sample Data'!I$3:I$98)&gt;10,IF(AND(ISNUMBER('Test Sample Data'!I347),'Test Sample Data'!I347&lt;$B$1,'Test Sample Data'!I347&gt;0),'Test Sample Data'!I347,$B$1),"")</f>
        <v/>
      </c>
      <c r="J348" s="15" t="str">
        <f>IF(SUM('Test Sample Data'!J$3:J$98)&gt;10,IF(AND(ISNUMBER('Test Sample Data'!J347),'Test Sample Data'!J347&lt;$B$1,'Test Sample Data'!J347&gt;0),'Test Sample Data'!J347,$B$1),"")</f>
        <v/>
      </c>
      <c r="K348" s="15" t="str">
        <f>IF(SUM('Test Sample Data'!K$3:K$98)&gt;10,IF(AND(ISNUMBER('Test Sample Data'!K347),'Test Sample Data'!K347&lt;$B$1,'Test Sample Data'!K347&gt;0),'Test Sample Data'!K347,$B$1),"")</f>
        <v/>
      </c>
      <c r="L348" s="15" t="str">
        <f>IF(SUM('Test Sample Data'!L$3:L$98)&gt;10,IF(AND(ISNUMBER('Test Sample Data'!L347),'Test Sample Data'!L347&lt;$B$1,'Test Sample Data'!L347&gt;0),'Test Sample Data'!L347,$B$1),"")</f>
        <v/>
      </c>
      <c r="M348" s="15" t="str">
        <f>IF(SUM('Test Sample Data'!M$3:M$98)&gt;10,IF(AND(ISNUMBER('Test Sample Data'!M347),'Test Sample Data'!M347&lt;$B$1,'Test Sample Data'!M347&gt;0),'Test Sample Data'!M347,$B$1),"")</f>
        <v/>
      </c>
      <c r="N348" s="15" t="str">
        <f>'Gene Table'!D347</f>
        <v>NM_005534</v>
      </c>
      <c r="O348" s="14" t="s">
        <v>233</v>
      </c>
      <c r="P348" s="15" t="str">
        <f>IF(SUM('Control Sample Data'!D$3:D$98)&gt;10,IF(AND(ISNUMBER('Control Sample Data'!D347),'Control Sample Data'!D347&lt;$B$1,'Control Sample Data'!D347&gt;0),'Control Sample Data'!D347,$B$1),"")</f>
        <v/>
      </c>
      <c r="Q348" s="15" t="str">
        <f>IF(SUM('Control Sample Data'!E$3:E$98)&gt;10,IF(AND(ISNUMBER('Control Sample Data'!E347),'Control Sample Data'!E347&lt;$B$1,'Control Sample Data'!E347&gt;0),'Control Sample Data'!E347,$B$1),"")</f>
        <v/>
      </c>
      <c r="R348" s="15" t="str">
        <f>IF(SUM('Control Sample Data'!F$3:F$98)&gt;10,IF(AND(ISNUMBER('Control Sample Data'!F347),'Control Sample Data'!F347&lt;$B$1,'Control Sample Data'!F347&gt;0),'Control Sample Data'!F347,$B$1),"")</f>
        <v/>
      </c>
      <c r="S348" s="15" t="str">
        <f>IF(SUM('Control Sample Data'!G$3:G$98)&gt;10,IF(AND(ISNUMBER('Control Sample Data'!G347),'Control Sample Data'!G347&lt;$B$1,'Control Sample Data'!G347&gt;0),'Control Sample Data'!G347,$B$1),"")</f>
        <v/>
      </c>
      <c r="T348" s="15" t="str">
        <f>IF(SUM('Control Sample Data'!H$3:H$98)&gt;10,IF(AND(ISNUMBER('Control Sample Data'!H347),'Control Sample Data'!H347&lt;$B$1,'Control Sample Data'!H347&gt;0),'Control Sample Data'!H347,$B$1),"")</f>
        <v/>
      </c>
      <c r="U348" s="15" t="str">
        <f>IF(SUM('Control Sample Data'!I$3:I$98)&gt;10,IF(AND(ISNUMBER('Control Sample Data'!I347),'Control Sample Data'!I347&lt;$B$1,'Control Sample Data'!I347&gt;0),'Control Sample Data'!I347,$B$1),"")</f>
        <v/>
      </c>
      <c r="V348" s="15" t="str">
        <f>IF(SUM('Control Sample Data'!J$3:J$98)&gt;10,IF(AND(ISNUMBER('Control Sample Data'!J347),'Control Sample Data'!J347&lt;$B$1,'Control Sample Data'!J347&gt;0),'Control Sample Data'!J347,$B$1),"")</f>
        <v/>
      </c>
      <c r="W348" s="15" t="str">
        <f>IF(SUM('Control Sample Data'!K$3:K$98)&gt;10,IF(AND(ISNUMBER('Control Sample Data'!K347),'Control Sample Data'!K347&lt;$B$1,'Control Sample Data'!K347&gt;0),'Control Sample Data'!K347,$B$1),"")</f>
        <v/>
      </c>
      <c r="X348" s="15" t="str">
        <f>IF(SUM('Control Sample Data'!L$3:L$98)&gt;10,IF(AND(ISNUMBER('Control Sample Data'!L347),'Control Sample Data'!L347&lt;$B$1,'Control Sample Data'!L347&gt;0),'Control Sample Data'!L347,$B$1),"")</f>
        <v/>
      </c>
      <c r="Y348" s="15" t="str">
        <f>IF(SUM('Control Sample Data'!M$3:M$98)&gt;10,IF(AND(ISNUMBER('Control Sample Data'!M347),'Control Sample Data'!M347&lt;$B$1,'Control Sample Data'!M347&gt;0),'Control Sample Data'!M347,$B$1),"")</f>
        <v/>
      </c>
      <c r="AT348" s="34" t="str">
        <f t="shared" si="300"/>
        <v/>
      </c>
      <c r="AU348" s="34" t="str">
        <f t="shared" si="301"/>
        <v/>
      </c>
      <c r="AV348" s="34" t="str">
        <f t="shared" si="302"/>
        <v/>
      </c>
      <c r="AW348" s="34" t="str">
        <f t="shared" si="303"/>
        <v/>
      </c>
      <c r="AX348" s="34" t="str">
        <f t="shared" si="304"/>
        <v/>
      </c>
      <c r="AY348" s="34" t="str">
        <f t="shared" si="305"/>
        <v/>
      </c>
      <c r="AZ348" s="34" t="str">
        <f t="shared" si="306"/>
        <v/>
      </c>
      <c r="BA348" s="34" t="str">
        <f t="shared" si="307"/>
        <v/>
      </c>
      <c r="BB348" s="34" t="str">
        <f t="shared" si="308"/>
        <v/>
      </c>
      <c r="BC348" s="34" t="str">
        <f t="shared" si="309"/>
        <v/>
      </c>
      <c r="BD348" s="34" t="str">
        <f t="shared" si="289"/>
        <v/>
      </c>
      <c r="BE348" s="34" t="str">
        <f t="shared" si="290"/>
        <v/>
      </c>
      <c r="BF348" s="34" t="str">
        <f t="shared" si="291"/>
        <v/>
      </c>
      <c r="BG348" s="34" t="str">
        <f t="shared" si="292"/>
        <v/>
      </c>
      <c r="BH348" s="34" t="str">
        <f t="shared" si="293"/>
        <v/>
      </c>
      <c r="BI348" s="34" t="str">
        <f t="shared" si="294"/>
        <v/>
      </c>
      <c r="BJ348" s="34" t="str">
        <f t="shared" si="295"/>
        <v/>
      </c>
      <c r="BK348" s="34" t="str">
        <f t="shared" si="296"/>
        <v/>
      </c>
      <c r="BL348" s="34" t="str">
        <f t="shared" si="297"/>
        <v/>
      </c>
      <c r="BM348" s="34" t="str">
        <f t="shared" si="298"/>
        <v/>
      </c>
      <c r="BN348" s="36" t="e">
        <f t="shared" si="287"/>
        <v>#DIV/0!</v>
      </c>
      <c r="BO348" s="36" t="e">
        <f t="shared" si="288"/>
        <v>#DIV/0!</v>
      </c>
      <c r="BP348" s="37" t="str">
        <f t="shared" si="310"/>
        <v/>
      </c>
      <c r="BQ348" s="37" t="str">
        <f t="shared" si="311"/>
        <v/>
      </c>
      <c r="BR348" s="37" t="str">
        <f t="shared" si="312"/>
        <v/>
      </c>
      <c r="BS348" s="37" t="str">
        <f t="shared" si="313"/>
        <v/>
      </c>
      <c r="BT348" s="37" t="str">
        <f t="shared" si="314"/>
        <v/>
      </c>
      <c r="BU348" s="37" t="str">
        <f t="shared" si="315"/>
        <v/>
      </c>
      <c r="BV348" s="37" t="str">
        <f t="shared" si="316"/>
        <v/>
      </c>
      <c r="BW348" s="37" t="str">
        <f t="shared" si="317"/>
        <v/>
      </c>
      <c r="BX348" s="37" t="str">
        <f t="shared" si="318"/>
        <v/>
      </c>
      <c r="BY348" s="37" t="str">
        <f t="shared" si="319"/>
        <v/>
      </c>
      <c r="BZ348" s="37" t="str">
        <f t="shared" si="320"/>
        <v/>
      </c>
      <c r="CA348" s="37" t="str">
        <f t="shared" si="321"/>
        <v/>
      </c>
      <c r="CB348" s="37" t="str">
        <f t="shared" si="322"/>
        <v/>
      </c>
      <c r="CC348" s="37" t="str">
        <f t="shared" si="323"/>
        <v/>
      </c>
      <c r="CD348" s="37" t="str">
        <f t="shared" si="324"/>
        <v/>
      </c>
      <c r="CE348" s="37" t="str">
        <f t="shared" si="325"/>
        <v/>
      </c>
      <c r="CF348" s="37" t="str">
        <f t="shared" si="326"/>
        <v/>
      </c>
      <c r="CG348" s="37" t="str">
        <f t="shared" si="327"/>
        <v/>
      </c>
      <c r="CH348" s="37" t="str">
        <f t="shared" si="328"/>
        <v/>
      </c>
      <c r="CI348" s="37" t="str">
        <f t="shared" si="329"/>
        <v/>
      </c>
    </row>
    <row r="349" spans="1:87">
      <c r="A349" s="16"/>
      <c r="B349" s="14" t="str">
        <f>'Gene Table'!D348</f>
        <v>NM_000416</v>
      </c>
      <c r="C349" s="14" t="s">
        <v>237</v>
      </c>
      <c r="D349" s="15" t="str">
        <f>IF(SUM('Test Sample Data'!D$3:D$98)&gt;10,IF(AND(ISNUMBER('Test Sample Data'!D348),'Test Sample Data'!D348&lt;$B$1,'Test Sample Data'!D348&gt;0),'Test Sample Data'!D348,$B$1),"")</f>
        <v/>
      </c>
      <c r="E349" s="15" t="str">
        <f>IF(SUM('Test Sample Data'!E$3:E$98)&gt;10,IF(AND(ISNUMBER('Test Sample Data'!E348),'Test Sample Data'!E348&lt;$B$1,'Test Sample Data'!E348&gt;0),'Test Sample Data'!E348,$B$1),"")</f>
        <v/>
      </c>
      <c r="F349" s="15" t="str">
        <f>IF(SUM('Test Sample Data'!F$3:F$98)&gt;10,IF(AND(ISNUMBER('Test Sample Data'!F348),'Test Sample Data'!F348&lt;$B$1,'Test Sample Data'!F348&gt;0),'Test Sample Data'!F348,$B$1),"")</f>
        <v/>
      </c>
      <c r="G349" s="15" t="str">
        <f>IF(SUM('Test Sample Data'!G$3:G$98)&gt;10,IF(AND(ISNUMBER('Test Sample Data'!G348),'Test Sample Data'!G348&lt;$B$1,'Test Sample Data'!G348&gt;0),'Test Sample Data'!G348,$B$1),"")</f>
        <v/>
      </c>
      <c r="H349" s="15" t="str">
        <f>IF(SUM('Test Sample Data'!H$3:H$98)&gt;10,IF(AND(ISNUMBER('Test Sample Data'!H348),'Test Sample Data'!H348&lt;$B$1,'Test Sample Data'!H348&gt;0),'Test Sample Data'!H348,$B$1),"")</f>
        <v/>
      </c>
      <c r="I349" s="15" t="str">
        <f>IF(SUM('Test Sample Data'!I$3:I$98)&gt;10,IF(AND(ISNUMBER('Test Sample Data'!I348),'Test Sample Data'!I348&lt;$B$1,'Test Sample Data'!I348&gt;0),'Test Sample Data'!I348,$B$1),"")</f>
        <v/>
      </c>
      <c r="J349" s="15" t="str">
        <f>IF(SUM('Test Sample Data'!J$3:J$98)&gt;10,IF(AND(ISNUMBER('Test Sample Data'!J348),'Test Sample Data'!J348&lt;$B$1,'Test Sample Data'!J348&gt;0),'Test Sample Data'!J348,$B$1),"")</f>
        <v/>
      </c>
      <c r="K349" s="15" t="str">
        <f>IF(SUM('Test Sample Data'!K$3:K$98)&gt;10,IF(AND(ISNUMBER('Test Sample Data'!K348),'Test Sample Data'!K348&lt;$B$1,'Test Sample Data'!K348&gt;0),'Test Sample Data'!K348,$B$1),"")</f>
        <v/>
      </c>
      <c r="L349" s="15" t="str">
        <f>IF(SUM('Test Sample Data'!L$3:L$98)&gt;10,IF(AND(ISNUMBER('Test Sample Data'!L348),'Test Sample Data'!L348&lt;$B$1,'Test Sample Data'!L348&gt;0),'Test Sample Data'!L348,$B$1),"")</f>
        <v/>
      </c>
      <c r="M349" s="15" t="str">
        <f>IF(SUM('Test Sample Data'!M$3:M$98)&gt;10,IF(AND(ISNUMBER('Test Sample Data'!M348),'Test Sample Data'!M348&lt;$B$1,'Test Sample Data'!M348&gt;0),'Test Sample Data'!M348,$B$1),"")</f>
        <v/>
      </c>
      <c r="N349" s="15" t="str">
        <f>'Gene Table'!D348</f>
        <v>NM_000416</v>
      </c>
      <c r="O349" s="14" t="s">
        <v>237</v>
      </c>
      <c r="P349" s="15" t="str">
        <f>IF(SUM('Control Sample Data'!D$3:D$98)&gt;10,IF(AND(ISNUMBER('Control Sample Data'!D348),'Control Sample Data'!D348&lt;$B$1,'Control Sample Data'!D348&gt;0),'Control Sample Data'!D348,$B$1),"")</f>
        <v/>
      </c>
      <c r="Q349" s="15" t="str">
        <f>IF(SUM('Control Sample Data'!E$3:E$98)&gt;10,IF(AND(ISNUMBER('Control Sample Data'!E348),'Control Sample Data'!E348&lt;$B$1,'Control Sample Data'!E348&gt;0),'Control Sample Data'!E348,$B$1),"")</f>
        <v/>
      </c>
      <c r="R349" s="15" t="str">
        <f>IF(SUM('Control Sample Data'!F$3:F$98)&gt;10,IF(AND(ISNUMBER('Control Sample Data'!F348),'Control Sample Data'!F348&lt;$B$1,'Control Sample Data'!F348&gt;0),'Control Sample Data'!F348,$B$1),"")</f>
        <v/>
      </c>
      <c r="S349" s="15" t="str">
        <f>IF(SUM('Control Sample Data'!G$3:G$98)&gt;10,IF(AND(ISNUMBER('Control Sample Data'!G348),'Control Sample Data'!G348&lt;$B$1,'Control Sample Data'!G348&gt;0),'Control Sample Data'!G348,$B$1),"")</f>
        <v/>
      </c>
      <c r="T349" s="15" t="str">
        <f>IF(SUM('Control Sample Data'!H$3:H$98)&gt;10,IF(AND(ISNUMBER('Control Sample Data'!H348),'Control Sample Data'!H348&lt;$B$1,'Control Sample Data'!H348&gt;0),'Control Sample Data'!H348,$B$1),"")</f>
        <v/>
      </c>
      <c r="U349" s="15" t="str">
        <f>IF(SUM('Control Sample Data'!I$3:I$98)&gt;10,IF(AND(ISNUMBER('Control Sample Data'!I348),'Control Sample Data'!I348&lt;$B$1,'Control Sample Data'!I348&gt;0),'Control Sample Data'!I348,$B$1),"")</f>
        <v/>
      </c>
      <c r="V349" s="15" t="str">
        <f>IF(SUM('Control Sample Data'!J$3:J$98)&gt;10,IF(AND(ISNUMBER('Control Sample Data'!J348),'Control Sample Data'!J348&lt;$B$1,'Control Sample Data'!J348&gt;0),'Control Sample Data'!J348,$B$1),"")</f>
        <v/>
      </c>
      <c r="W349" s="15" t="str">
        <f>IF(SUM('Control Sample Data'!K$3:K$98)&gt;10,IF(AND(ISNUMBER('Control Sample Data'!K348),'Control Sample Data'!K348&lt;$B$1,'Control Sample Data'!K348&gt;0),'Control Sample Data'!K348,$B$1),"")</f>
        <v/>
      </c>
      <c r="X349" s="15" t="str">
        <f>IF(SUM('Control Sample Data'!L$3:L$98)&gt;10,IF(AND(ISNUMBER('Control Sample Data'!L348),'Control Sample Data'!L348&lt;$B$1,'Control Sample Data'!L348&gt;0),'Control Sample Data'!L348,$B$1),"")</f>
        <v/>
      </c>
      <c r="Y349" s="15" t="str">
        <f>IF(SUM('Control Sample Data'!M$3:M$98)&gt;10,IF(AND(ISNUMBER('Control Sample Data'!M348),'Control Sample Data'!M348&lt;$B$1,'Control Sample Data'!M348&gt;0),'Control Sample Data'!M348,$B$1),"")</f>
        <v/>
      </c>
      <c r="AT349" s="34" t="str">
        <f t="shared" si="300"/>
        <v/>
      </c>
      <c r="AU349" s="34" t="str">
        <f t="shared" si="301"/>
        <v/>
      </c>
      <c r="AV349" s="34" t="str">
        <f t="shared" si="302"/>
        <v/>
      </c>
      <c r="AW349" s="34" t="str">
        <f t="shared" si="303"/>
        <v/>
      </c>
      <c r="AX349" s="34" t="str">
        <f t="shared" si="304"/>
        <v/>
      </c>
      <c r="AY349" s="34" t="str">
        <f t="shared" si="305"/>
        <v/>
      </c>
      <c r="AZ349" s="34" t="str">
        <f t="shared" si="306"/>
        <v/>
      </c>
      <c r="BA349" s="34" t="str">
        <f t="shared" si="307"/>
        <v/>
      </c>
      <c r="BB349" s="34" t="str">
        <f t="shared" si="308"/>
        <v/>
      </c>
      <c r="BC349" s="34" t="str">
        <f t="shared" si="309"/>
        <v/>
      </c>
      <c r="BD349" s="34" t="str">
        <f t="shared" si="289"/>
        <v/>
      </c>
      <c r="BE349" s="34" t="str">
        <f t="shared" si="290"/>
        <v/>
      </c>
      <c r="BF349" s="34" t="str">
        <f t="shared" si="291"/>
        <v/>
      </c>
      <c r="BG349" s="34" t="str">
        <f t="shared" si="292"/>
        <v/>
      </c>
      <c r="BH349" s="34" t="str">
        <f t="shared" si="293"/>
        <v/>
      </c>
      <c r="BI349" s="34" t="str">
        <f t="shared" si="294"/>
        <v/>
      </c>
      <c r="BJ349" s="34" t="str">
        <f t="shared" si="295"/>
        <v/>
      </c>
      <c r="BK349" s="34" t="str">
        <f t="shared" si="296"/>
        <v/>
      </c>
      <c r="BL349" s="34" t="str">
        <f t="shared" si="297"/>
        <v/>
      </c>
      <c r="BM349" s="34" t="str">
        <f t="shared" si="298"/>
        <v/>
      </c>
      <c r="BN349" s="36" t="e">
        <f t="shared" si="287"/>
        <v>#DIV/0!</v>
      </c>
      <c r="BO349" s="36" t="e">
        <f t="shared" si="288"/>
        <v>#DIV/0!</v>
      </c>
      <c r="BP349" s="37" t="str">
        <f t="shared" si="310"/>
        <v/>
      </c>
      <c r="BQ349" s="37" t="str">
        <f t="shared" si="311"/>
        <v/>
      </c>
      <c r="BR349" s="37" t="str">
        <f t="shared" si="312"/>
        <v/>
      </c>
      <c r="BS349" s="37" t="str">
        <f t="shared" si="313"/>
        <v/>
      </c>
      <c r="BT349" s="37" t="str">
        <f t="shared" si="314"/>
        <v/>
      </c>
      <c r="BU349" s="37" t="str">
        <f t="shared" si="315"/>
        <v/>
      </c>
      <c r="BV349" s="37" t="str">
        <f t="shared" si="316"/>
        <v/>
      </c>
      <c r="BW349" s="37" t="str">
        <f t="shared" si="317"/>
        <v/>
      </c>
      <c r="BX349" s="37" t="str">
        <f t="shared" si="318"/>
        <v/>
      </c>
      <c r="BY349" s="37" t="str">
        <f t="shared" si="319"/>
        <v/>
      </c>
      <c r="BZ349" s="37" t="str">
        <f t="shared" si="320"/>
        <v/>
      </c>
      <c r="CA349" s="37" t="str">
        <f t="shared" si="321"/>
        <v/>
      </c>
      <c r="CB349" s="37" t="str">
        <f t="shared" si="322"/>
        <v/>
      </c>
      <c r="CC349" s="37" t="str">
        <f t="shared" si="323"/>
        <v/>
      </c>
      <c r="CD349" s="37" t="str">
        <f t="shared" si="324"/>
        <v/>
      </c>
      <c r="CE349" s="37" t="str">
        <f t="shared" si="325"/>
        <v/>
      </c>
      <c r="CF349" s="37" t="str">
        <f t="shared" si="326"/>
        <v/>
      </c>
      <c r="CG349" s="37" t="str">
        <f t="shared" si="327"/>
        <v/>
      </c>
      <c r="CH349" s="37" t="str">
        <f t="shared" si="328"/>
        <v/>
      </c>
      <c r="CI349" s="37" t="str">
        <f t="shared" si="329"/>
        <v/>
      </c>
    </row>
    <row r="350" spans="1:87">
      <c r="A350" s="16"/>
      <c r="B350" s="14" t="str">
        <f>'Gene Table'!D349</f>
        <v>NM_000874</v>
      </c>
      <c r="C350" s="14" t="s">
        <v>241</v>
      </c>
      <c r="D350" s="15" t="str">
        <f>IF(SUM('Test Sample Data'!D$3:D$98)&gt;10,IF(AND(ISNUMBER('Test Sample Data'!D349),'Test Sample Data'!D349&lt;$B$1,'Test Sample Data'!D349&gt;0),'Test Sample Data'!D349,$B$1),"")</f>
        <v/>
      </c>
      <c r="E350" s="15" t="str">
        <f>IF(SUM('Test Sample Data'!E$3:E$98)&gt;10,IF(AND(ISNUMBER('Test Sample Data'!E349),'Test Sample Data'!E349&lt;$B$1,'Test Sample Data'!E349&gt;0),'Test Sample Data'!E349,$B$1),"")</f>
        <v/>
      </c>
      <c r="F350" s="15" t="str">
        <f>IF(SUM('Test Sample Data'!F$3:F$98)&gt;10,IF(AND(ISNUMBER('Test Sample Data'!F349),'Test Sample Data'!F349&lt;$B$1,'Test Sample Data'!F349&gt;0),'Test Sample Data'!F349,$B$1),"")</f>
        <v/>
      </c>
      <c r="G350" s="15" t="str">
        <f>IF(SUM('Test Sample Data'!G$3:G$98)&gt;10,IF(AND(ISNUMBER('Test Sample Data'!G349),'Test Sample Data'!G349&lt;$B$1,'Test Sample Data'!G349&gt;0),'Test Sample Data'!G349,$B$1),"")</f>
        <v/>
      </c>
      <c r="H350" s="15" t="str">
        <f>IF(SUM('Test Sample Data'!H$3:H$98)&gt;10,IF(AND(ISNUMBER('Test Sample Data'!H349),'Test Sample Data'!H349&lt;$B$1,'Test Sample Data'!H349&gt;0),'Test Sample Data'!H349,$B$1),"")</f>
        <v/>
      </c>
      <c r="I350" s="15" t="str">
        <f>IF(SUM('Test Sample Data'!I$3:I$98)&gt;10,IF(AND(ISNUMBER('Test Sample Data'!I349),'Test Sample Data'!I349&lt;$B$1,'Test Sample Data'!I349&gt;0),'Test Sample Data'!I349,$B$1),"")</f>
        <v/>
      </c>
      <c r="J350" s="15" t="str">
        <f>IF(SUM('Test Sample Data'!J$3:J$98)&gt;10,IF(AND(ISNUMBER('Test Sample Data'!J349),'Test Sample Data'!J349&lt;$B$1,'Test Sample Data'!J349&gt;0),'Test Sample Data'!J349,$B$1),"")</f>
        <v/>
      </c>
      <c r="K350" s="15" t="str">
        <f>IF(SUM('Test Sample Data'!K$3:K$98)&gt;10,IF(AND(ISNUMBER('Test Sample Data'!K349),'Test Sample Data'!K349&lt;$B$1,'Test Sample Data'!K349&gt;0),'Test Sample Data'!K349,$B$1),"")</f>
        <v/>
      </c>
      <c r="L350" s="15" t="str">
        <f>IF(SUM('Test Sample Data'!L$3:L$98)&gt;10,IF(AND(ISNUMBER('Test Sample Data'!L349),'Test Sample Data'!L349&lt;$B$1,'Test Sample Data'!L349&gt;0),'Test Sample Data'!L349,$B$1),"")</f>
        <v/>
      </c>
      <c r="M350" s="15" t="str">
        <f>IF(SUM('Test Sample Data'!M$3:M$98)&gt;10,IF(AND(ISNUMBER('Test Sample Data'!M349),'Test Sample Data'!M349&lt;$B$1,'Test Sample Data'!M349&gt;0),'Test Sample Data'!M349,$B$1),"")</f>
        <v/>
      </c>
      <c r="N350" s="15" t="str">
        <f>'Gene Table'!D349</f>
        <v>NM_000874</v>
      </c>
      <c r="O350" s="14" t="s">
        <v>241</v>
      </c>
      <c r="P350" s="15" t="str">
        <f>IF(SUM('Control Sample Data'!D$3:D$98)&gt;10,IF(AND(ISNUMBER('Control Sample Data'!D349),'Control Sample Data'!D349&lt;$B$1,'Control Sample Data'!D349&gt;0),'Control Sample Data'!D349,$B$1),"")</f>
        <v/>
      </c>
      <c r="Q350" s="15" t="str">
        <f>IF(SUM('Control Sample Data'!E$3:E$98)&gt;10,IF(AND(ISNUMBER('Control Sample Data'!E349),'Control Sample Data'!E349&lt;$B$1,'Control Sample Data'!E349&gt;0),'Control Sample Data'!E349,$B$1),"")</f>
        <v/>
      </c>
      <c r="R350" s="15" t="str">
        <f>IF(SUM('Control Sample Data'!F$3:F$98)&gt;10,IF(AND(ISNUMBER('Control Sample Data'!F349),'Control Sample Data'!F349&lt;$B$1,'Control Sample Data'!F349&gt;0),'Control Sample Data'!F349,$B$1),"")</f>
        <v/>
      </c>
      <c r="S350" s="15" t="str">
        <f>IF(SUM('Control Sample Data'!G$3:G$98)&gt;10,IF(AND(ISNUMBER('Control Sample Data'!G349),'Control Sample Data'!G349&lt;$B$1,'Control Sample Data'!G349&gt;0),'Control Sample Data'!G349,$B$1),"")</f>
        <v/>
      </c>
      <c r="T350" s="15" t="str">
        <f>IF(SUM('Control Sample Data'!H$3:H$98)&gt;10,IF(AND(ISNUMBER('Control Sample Data'!H349),'Control Sample Data'!H349&lt;$B$1,'Control Sample Data'!H349&gt;0),'Control Sample Data'!H349,$B$1),"")</f>
        <v/>
      </c>
      <c r="U350" s="15" t="str">
        <f>IF(SUM('Control Sample Data'!I$3:I$98)&gt;10,IF(AND(ISNUMBER('Control Sample Data'!I349),'Control Sample Data'!I349&lt;$B$1,'Control Sample Data'!I349&gt;0),'Control Sample Data'!I349,$B$1),"")</f>
        <v/>
      </c>
      <c r="V350" s="15" t="str">
        <f>IF(SUM('Control Sample Data'!J$3:J$98)&gt;10,IF(AND(ISNUMBER('Control Sample Data'!J349),'Control Sample Data'!J349&lt;$B$1,'Control Sample Data'!J349&gt;0),'Control Sample Data'!J349,$B$1),"")</f>
        <v/>
      </c>
      <c r="W350" s="15" t="str">
        <f>IF(SUM('Control Sample Data'!K$3:K$98)&gt;10,IF(AND(ISNUMBER('Control Sample Data'!K349),'Control Sample Data'!K349&lt;$B$1,'Control Sample Data'!K349&gt;0),'Control Sample Data'!K349,$B$1),"")</f>
        <v/>
      </c>
      <c r="X350" s="15" t="str">
        <f>IF(SUM('Control Sample Data'!L$3:L$98)&gt;10,IF(AND(ISNUMBER('Control Sample Data'!L349),'Control Sample Data'!L349&lt;$B$1,'Control Sample Data'!L349&gt;0),'Control Sample Data'!L349,$B$1),"")</f>
        <v/>
      </c>
      <c r="Y350" s="15" t="str">
        <f>IF(SUM('Control Sample Data'!M$3:M$98)&gt;10,IF(AND(ISNUMBER('Control Sample Data'!M349),'Control Sample Data'!M349&lt;$B$1,'Control Sample Data'!M349&gt;0),'Control Sample Data'!M349,$B$1),"")</f>
        <v/>
      </c>
      <c r="AT350" s="34" t="str">
        <f t="shared" si="300"/>
        <v/>
      </c>
      <c r="AU350" s="34" t="str">
        <f t="shared" si="301"/>
        <v/>
      </c>
      <c r="AV350" s="34" t="str">
        <f t="shared" si="302"/>
        <v/>
      </c>
      <c r="AW350" s="34" t="str">
        <f t="shared" si="303"/>
        <v/>
      </c>
      <c r="AX350" s="34" t="str">
        <f t="shared" si="304"/>
        <v/>
      </c>
      <c r="AY350" s="34" t="str">
        <f t="shared" si="305"/>
        <v/>
      </c>
      <c r="AZ350" s="34" t="str">
        <f t="shared" si="306"/>
        <v/>
      </c>
      <c r="BA350" s="34" t="str">
        <f t="shared" si="307"/>
        <v/>
      </c>
      <c r="BB350" s="34" t="str">
        <f t="shared" si="308"/>
        <v/>
      </c>
      <c r="BC350" s="34" t="str">
        <f t="shared" si="309"/>
        <v/>
      </c>
      <c r="BD350" s="34" t="str">
        <f t="shared" si="289"/>
        <v/>
      </c>
      <c r="BE350" s="34" t="str">
        <f t="shared" si="290"/>
        <v/>
      </c>
      <c r="BF350" s="34" t="str">
        <f t="shared" si="291"/>
        <v/>
      </c>
      <c r="BG350" s="34" t="str">
        <f t="shared" si="292"/>
        <v/>
      </c>
      <c r="BH350" s="34" t="str">
        <f t="shared" si="293"/>
        <v/>
      </c>
      <c r="BI350" s="34" t="str">
        <f t="shared" si="294"/>
        <v/>
      </c>
      <c r="BJ350" s="34" t="str">
        <f t="shared" si="295"/>
        <v/>
      </c>
      <c r="BK350" s="34" t="str">
        <f t="shared" si="296"/>
        <v/>
      </c>
      <c r="BL350" s="34" t="str">
        <f t="shared" si="297"/>
        <v/>
      </c>
      <c r="BM350" s="34" t="str">
        <f t="shared" si="298"/>
        <v/>
      </c>
      <c r="BN350" s="36" t="e">
        <f t="shared" si="287"/>
        <v>#DIV/0!</v>
      </c>
      <c r="BO350" s="36" t="e">
        <f t="shared" si="288"/>
        <v>#DIV/0!</v>
      </c>
      <c r="BP350" s="37" t="str">
        <f t="shared" si="310"/>
        <v/>
      </c>
      <c r="BQ350" s="37" t="str">
        <f t="shared" si="311"/>
        <v/>
      </c>
      <c r="BR350" s="37" t="str">
        <f t="shared" si="312"/>
        <v/>
      </c>
      <c r="BS350" s="37" t="str">
        <f t="shared" si="313"/>
        <v/>
      </c>
      <c r="BT350" s="37" t="str">
        <f t="shared" si="314"/>
        <v/>
      </c>
      <c r="BU350" s="37" t="str">
        <f t="shared" si="315"/>
        <v/>
      </c>
      <c r="BV350" s="37" t="str">
        <f t="shared" si="316"/>
        <v/>
      </c>
      <c r="BW350" s="37" t="str">
        <f t="shared" si="317"/>
        <v/>
      </c>
      <c r="BX350" s="37" t="str">
        <f t="shared" si="318"/>
        <v/>
      </c>
      <c r="BY350" s="37" t="str">
        <f t="shared" si="319"/>
        <v/>
      </c>
      <c r="BZ350" s="37" t="str">
        <f t="shared" si="320"/>
        <v/>
      </c>
      <c r="CA350" s="37" t="str">
        <f t="shared" si="321"/>
        <v/>
      </c>
      <c r="CB350" s="37" t="str">
        <f t="shared" si="322"/>
        <v/>
      </c>
      <c r="CC350" s="37" t="str">
        <f t="shared" si="323"/>
        <v/>
      </c>
      <c r="CD350" s="37" t="str">
        <f t="shared" si="324"/>
        <v/>
      </c>
      <c r="CE350" s="37" t="str">
        <f t="shared" si="325"/>
        <v/>
      </c>
      <c r="CF350" s="37" t="str">
        <f t="shared" si="326"/>
        <v/>
      </c>
      <c r="CG350" s="37" t="str">
        <f t="shared" si="327"/>
        <v/>
      </c>
      <c r="CH350" s="37" t="str">
        <f t="shared" si="328"/>
        <v/>
      </c>
      <c r="CI350" s="37" t="str">
        <f t="shared" si="329"/>
        <v/>
      </c>
    </row>
    <row r="351" spans="1:87">
      <c r="A351" s="16"/>
      <c r="B351" s="14" t="str">
        <f>'Gene Table'!D350</f>
        <v>NM_005532</v>
      </c>
      <c r="C351" s="14" t="s">
        <v>245</v>
      </c>
      <c r="D351" s="15" t="str">
        <f>IF(SUM('Test Sample Data'!D$3:D$98)&gt;10,IF(AND(ISNUMBER('Test Sample Data'!D350),'Test Sample Data'!D350&lt;$B$1,'Test Sample Data'!D350&gt;0),'Test Sample Data'!D350,$B$1),"")</f>
        <v/>
      </c>
      <c r="E351" s="15" t="str">
        <f>IF(SUM('Test Sample Data'!E$3:E$98)&gt;10,IF(AND(ISNUMBER('Test Sample Data'!E350),'Test Sample Data'!E350&lt;$B$1,'Test Sample Data'!E350&gt;0),'Test Sample Data'!E350,$B$1),"")</f>
        <v/>
      </c>
      <c r="F351" s="15" t="str">
        <f>IF(SUM('Test Sample Data'!F$3:F$98)&gt;10,IF(AND(ISNUMBER('Test Sample Data'!F350),'Test Sample Data'!F350&lt;$B$1,'Test Sample Data'!F350&gt;0),'Test Sample Data'!F350,$B$1),"")</f>
        <v/>
      </c>
      <c r="G351" s="15" t="str">
        <f>IF(SUM('Test Sample Data'!G$3:G$98)&gt;10,IF(AND(ISNUMBER('Test Sample Data'!G350),'Test Sample Data'!G350&lt;$B$1,'Test Sample Data'!G350&gt;0),'Test Sample Data'!G350,$B$1),"")</f>
        <v/>
      </c>
      <c r="H351" s="15" t="str">
        <f>IF(SUM('Test Sample Data'!H$3:H$98)&gt;10,IF(AND(ISNUMBER('Test Sample Data'!H350),'Test Sample Data'!H350&lt;$B$1,'Test Sample Data'!H350&gt;0),'Test Sample Data'!H350,$B$1),"")</f>
        <v/>
      </c>
      <c r="I351" s="15" t="str">
        <f>IF(SUM('Test Sample Data'!I$3:I$98)&gt;10,IF(AND(ISNUMBER('Test Sample Data'!I350),'Test Sample Data'!I350&lt;$B$1,'Test Sample Data'!I350&gt;0),'Test Sample Data'!I350,$B$1),"")</f>
        <v/>
      </c>
      <c r="J351" s="15" t="str">
        <f>IF(SUM('Test Sample Data'!J$3:J$98)&gt;10,IF(AND(ISNUMBER('Test Sample Data'!J350),'Test Sample Data'!J350&lt;$B$1,'Test Sample Data'!J350&gt;0),'Test Sample Data'!J350,$B$1),"")</f>
        <v/>
      </c>
      <c r="K351" s="15" t="str">
        <f>IF(SUM('Test Sample Data'!K$3:K$98)&gt;10,IF(AND(ISNUMBER('Test Sample Data'!K350),'Test Sample Data'!K350&lt;$B$1,'Test Sample Data'!K350&gt;0),'Test Sample Data'!K350,$B$1),"")</f>
        <v/>
      </c>
      <c r="L351" s="15" t="str">
        <f>IF(SUM('Test Sample Data'!L$3:L$98)&gt;10,IF(AND(ISNUMBER('Test Sample Data'!L350),'Test Sample Data'!L350&lt;$B$1,'Test Sample Data'!L350&gt;0),'Test Sample Data'!L350,$B$1),"")</f>
        <v/>
      </c>
      <c r="M351" s="15" t="str">
        <f>IF(SUM('Test Sample Data'!M$3:M$98)&gt;10,IF(AND(ISNUMBER('Test Sample Data'!M350),'Test Sample Data'!M350&lt;$B$1,'Test Sample Data'!M350&gt;0),'Test Sample Data'!M350,$B$1),"")</f>
        <v/>
      </c>
      <c r="N351" s="15" t="str">
        <f>'Gene Table'!D350</f>
        <v>NM_005532</v>
      </c>
      <c r="O351" s="14" t="s">
        <v>245</v>
      </c>
      <c r="P351" s="15" t="str">
        <f>IF(SUM('Control Sample Data'!D$3:D$98)&gt;10,IF(AND(ISNUMBER('Control Sample Data'!D350),'Control Sample Data'!D350&lt;$B$1,'Control Sample Data'!D350&gt;0),'Control Sample Data'!D350,$B$1),"")</f>
        <v/>
      </c>
      <c r="Q351" s="15" t="str">
        <f>IF(SUM('Control Sample Data'!E$3:E$98)&gt;10,IF(AND(ISNUMBER('Control Sample Data'!E350),'Control Sample Data'!E350&lt;$B$1,'Control Sample Data'!E350&gt;0),'Control Sample Data'!E350,$B$1),"")</f>
        <v/>
      </c>
      <c r="R351" s="15" t="str">
        <f>IF(SUM('Control Sample Data'!F$3:F$98)&gt;10,IF(AND(ISNUMBER('Control Sample Data'!F350),'Control Sample Data'!F350&lt;$B$1,'Control Sample Data'!F350&gt;0),'Control Sample Data'!F350,$B$1),"")</f>
        <v/>
      </c>
      <c r="S351" s="15" t="str">
        <f>IF(SUM('Control Sample Data'!G$3:G$98)&gt;10,IF(AND(ISNUMBER('Control Sample Data'!G350),'Control Sample Data'!G350&lt;$B$1,'Control Sample Data'!G350&gt;0),'Control Sample Data'!G350,$B$1),"")</f>
        <v/>
      </c>
      <c r="T351" s="15" t="str">
        <f>IF(SUM('Control Sample Data'!H$3:H$98)&gt;10,IF(AND(ISNUMBER('Control Sample Data'!H350),'Control Sample Data'!H350&lt;$B$1,'Control Sample Data'!H350&gt;0),'Control Sample Data'!H350,$B$1),"")</f>
        <v/>
      </c>
      <c r="U351" s="15" t="str">
        <f>IF(SUM('Control Sample Data'!I$3:I$98)&gt;10,IF(AND(ISNUMBER('Control Sample Data'!I350),'Control Sample Data'!I350&lt;$B$1,'Control Sample Data'!I350&gt;0),'Control Sample Data'!I350,$B$1),"")</f>
        <v/>
      </c>
      <c r="V351" s="15" t="str">
        <f>IF(SUM('Control Sample Data'!J$3:J$98)&gt;10,IF(AND(ISNUMBER('Control Sample Data'!J350),'Control Sample Data'!J350&lt;$B$1,'Control Sample Data'!J350&gt;0),'Control Sample Data'!J350,$B$1),"")</f>
        <v/>
      </c>
      <c r="W351" s="15" t="str">
        <f>IF(SUM('Control Sample Data'!K$3:K$98)&gt;10,IF(AND(ISNUMBER('Control Sample Data'!K350),'Control Sample Data'!K350&lt;$B$1,'Control Sample Data'!K350&gt;0),'Control Sample Data'!K350,$B$1),"")</f>
        <v/>
      </c>
      <c r="X351" s="15" t="str">
        <f>IF(SUM('Control Sample Data'!L$3:L$98)&gt;10,IF(AND(ISNUMBER('Control Sample Data'!L350),'Control Sample Data'!L350&lt;$B$1,'Control Sample Data'!L350&gt;0),'Control Sample Data'!L350,$B$1),"")</f>
        <v/>
      </c>
      <c r="Y351" s="15" t="str">
        <f>IF(SUM('Control Sample Data'!M$3:M$98)&gt;10,IF(AND(ISNUMBER('Control Sample Data'!M350),'Control Sample Data'!M350&lt;$B$1,'Control Sample Data'!M350&gt;0),'Control Sample Data'!M350,$B$1),"")</f>
        <v/>
      </c>
      <c r="AT351" s="34" t="str">
        <f t="shared" si="300"/>
        <v/>
      </c>
      <c r="AU351" s="34" t="str">
        <f t="shared" si="301"/>
        <v/>
      </c>
      <c r="AV351" s="34" t="str">
        <f t="shared" si="302"/>
        <v/>
      </c>
      <c r="AW351" s="34" t="str">
        <f t="shared" si="303"/>
        <v/>
      </c>
      <c r="AX351" s="34" t="str">
        <f t="shared" si="304"/>
        <v/>
      </c>
      <c r="AY351" s="34" t="str">
        <f t="shared" si="305"/>
        <v/>
      </c>
      <c r="AZ351" s="34" t="str">
        <f t="shared" si="306"/>
        <v/>
      </c>
      <c r="BA351" s="34" t="str">
        <f t="shared" si="307"/>
        <v/>
      </c>
      <c r="BB351" s="34" t="str">
        <f t="shared" si="308"/>
        <v/>
      </c>
      <c r="BC351" s="34" t="str">
        <f t="shared" si="309"/>
        <v/>
      </c>
      <c r="BD351" s="34" t="str">
        <f t="shared" si="289"/>
        <v/>
      </c>
      <c r="BE351" s="34" t="str">
        <f t="shared" si="290"/>
        <v/>
      </c>
      <c r="BF351" s="34" t="str">
        <f t="shared" si="291"/>
        <v/>
      </c>
      <c r="BG351" s="34" t="str">
        <f t="shared" si="292"/>
        <v/>
      </c>
      <c r="BH351" s="34" t="str">
        <f t="shared" si="293"/>
        <v/>
      </c>
      <c r="BI351" s="34" t="str">
        <f t="shared" si="294"/>
        <v/>
      </c>
      <c r="BJ351" s="34" t="str">
        <f t="shared" si="295"/>
        <v/>
      </c>
      <c r="BK351" s="34" t="str">
        <f t="shared" si="296"/>
        <v/>
      </c>
      <c r="BL351" s="34" t="str">
        <f t="shared" si="297"/>
        <v/>
      </c>
      <c r="BM351" s="34" t="str">
        <f t="shared" si="298"/>
        <v/>
      </c>
      <c r="BN351" s="36" t="e">
        <f t="shared" si="287"/>
        <v>#DIV/0!</v>
      </c>
      <c r="BO351" s="36" t="e">
        <f t="shared" si="288"/>
        <v>#DIV/0!</v>
      </c>
      <c r="BP351" s="37" t="str">
        <f t="shared" si="310"/>
        <v/>
      </c>
      <c r="BQ351" s="37" t="str">
        <f t="shared" si="311"/>
        <v/>
      </c>
      <c r="BR351" s="37" t="str">
        <f t="shared" si="312"/>
        <v/>
      </c>
      <c r="BS351" s="37" t="str">
        <f t="shared" si="313"/>
        <v/>
      </c>
      <c r="BT351" s="37" t="str">
        <f t="shared" si="314"/>
        <v/>
      </c>
      <c r="BU351" s="37" t="str">
        <f t="shared" si="315"/>
        <v/>
      </c>
      <c r="BV351" s="37" t="str">
        <f t="shared" si="316"/>
        <v/>
      </c>
      <c r="BW351" s="37" t="str">
        <f t="shared" si="317"/>
        <v/>
      </c>
      <c r="BX351" s="37" t="str">
        <f t="shared" si="318"/>
        <v/>
      </c>
      <c r="BY351" s="37" t="str">
        <f t="shared" si="319"/>
        <v/>
      </c>
      <c r="BZ351" s="37" t="str">
        <f t="shared" si="320"/>
        <v/>
      </c>
      <c r="CA351" s="37" t="str">
        <f t="shared" si="321"/>
        <v/>
      </c>
      <c r="CB351" s="37" t="str">
        <f t="shared" si="322"/>
        <v/>
      </c>
      <c r="CC351" s="37" t="str">
        <f t="shared" si="323"/>
        <v/>
      </c>
      <c r="CD351" s="37" t="str">
        <f t="shared" si="324"/>
        <v/>
      </c>
      <c r="CE351" s="37" t="str">
        <f t="shared" si="325"/>
        <v/>
      </c>
      <c r="CF351" s="37" t="str">
        <f t="shared" si="326"/>
        <v/>
      </c>
      <c r="CG351" s="37" t="str">
        <f t="shared" si="327"/>
        <v/>
      </c>
      <c r="CH351" s="37" t="str">
        <f t="shared" si="328"/>
        <v/>
      </c>
      <c r="CI351" s="37" t="str">
        <f t="shared" si="329"/>
        <v/>
      </c>
    </row>
    <row r="352" spans="1:87">
      <c r="A352" s="16"/>
      <c r="B352" s="14" t="str">
        <f>'Gene Table'!D351</f>
        <v>NM_000482</v>
      </c>
      <c r="C352" s="14" t="s">
        <v>249</v>
      </c>
      <c r="D352" s="15" t="str">
        <f>IF(SUM('Test Sample Data'!D$3:D$98)&gt;10,IF(AND(ISNUMBER('Test Sample Data'!D351),'Test Sample Data'!D351&lt;$B$1,'Test Sample Data'!D351&gt;0),'Test Sample Data'!D351,$B$1),"")</f>
        <v/>
      </c>
      <c r="E352" s="15" t="str">
        <f>IF(SUM('Test Sample Data'!E$3:E$98)&gt;10,IF(AND(ISNUMBER('Test Sample Data'!E351),'Test Sample Data'!E351&lt;$B$1,'Test Sample Data'!E351&gt;0),'Test Sample Data'!E351,$B$1),"")</f>
        <v/>
      </c>
      <c r="F352" s="15" t="str">
        <f>IF(SUM('Test Sample Data'!F$3:F$98)&gt;10,IF(AND(ISNUMBER('Test Sample Data'!F351),'Test Sample Data'!F351&lt;$B$1,'Test Sample Data'!F351&gt;0),'Test Sample Data'!F351,$B$1),"")</f>
        <v/>
      </c>
      <c r="G352" s="15" t="str">
        <f>IF(SUM('Test Sample Data'!G$3:G$98)&gt;10,IF(AND(ISNUMBER('Test Sample Data'!G351),'Test Sample Data'!G351&lt;$B$1,'Test Sample Data'!G351&gt;0),'Test Sample Data'!G351,$B$1),"")</f>
        <v/>
      </c>
      <c r="H352" s="15" t="str">
        <f>IF(SUM('Test Sample Data'!H$3:H$98)&gt;10,IF(AND(ISNUMBER('Test Sample Data'!H351),'Test Sample Data'!H351&lt;$B$1,'Test Sample Data'!H351&gt;0),'Test Sample Data'!H351,$B$1),"")</f>
        <v/>
      </c>
      <c r="I352" s="15" t="str">
        <f>IF(SUM('Test Sample Data'!I$3:I$98)&gt;10,IF(AND(ISNUMBER('Test Sample Data'!I351),'Test Sample Data'!I351&lt;$B$1,'Test Sample Data'!I351&gt;0),'Test Sample Data'!I351,$B$1),"")</f>
        <v/>
      </c>
      <c r="J352" s="15" t="str">
        <f>IF(SUM('Test Sample Data'!J$3:J$98)&gt;10,IF(AND(ISNUMBER('Test Sample Data'!J351),'Test Sample Data'!J351&lt;$B$1,'Test Sample Data'!J351&gt;0),'Test Sample Data'!J351,$B$1),"")</f>
        <v/>
      </c>
      <c r="K352" s="15" t="str">
        <f>IF(SUM('Test Sample Data'!K$3:K$98)&gt;10,IF(AND(ISNUMBER('Test Sample Data'!K351),'Test Sample Data'!K351&lt;$B$1,'Test Sample Data'!K351&gt;0),'Test Sample Data'!K351,$B$1),"")</f>
        <v/>
      </c>
      <c r="L352" s="15" t="str">
        <f>IF(SUM('Test Sample Data'!L$3:L$98)&gt;10,IF(AND(ISNUMBER('Test Sample Data'!L351),'Test Sample Data'!L351&lt;$B$1,'Test Sample Data'!L351&gt;0),'Test Sample Data'!L351,$B$1),"")</f>
        <v/>
      </c>
      <c r="M352" s="15" t="str">
        <f>IF(SUM('Test Sample Data'!M$3:M$98)&gt;10,IF(AND(ISNUMBER('Test Sample Data'!M351),'Test Sample Data'!M351&lt;$B$1,'Test Sample Data'!M351&gt;0),'Test Sample Data'!M351,$B$1),"")</f>
        <v/>
      </c>
      <c r="N352" s="15" t="str">
        <f>'Gene Table'!D351</f>
        <v>NM_000482</v>
      </c>
      <c r="O352" s="14" t="s">
        <v>249</v>
      </c>
      <c r="P352" s="15" t="str">
        <f>IF(SUM('Control Sample Data'!D$3:D$98)&gt;10,IF(AND(ISNUMBER('Control Sample Data'!D351),'Control Sample Data'!D351&lt;$B$1,'Control Sample Data'!D351&gt;0),'Control Sample Data'!D351,$B$1),"")</f>
        <v/>
      </c>
      <c r="Q352" s="15" t="str">
        <f>IF(SUM('Control Sample Data'!E$3:E$98)&gt;10,IF(AND(ISNUMBER('Control Sample Data'!E351),'Control Sample Data'!E351&lt;$B$1,'Control Sample Data'!E351&gt;0),'Control Sample Data'!E351,$B$1),"")</f>
        <v/>
      </c>
      <c r="R352" s="15" t="str">
        <f>IF(SUM('Control Sample Data'!F$3:F$98)&gt;10,IF(AND(ISNUMBER('Control Sample Data'!F351),'Control Sample Data'!F351&lt;$B$1,'Control Sample Data'!F351&gt;0),'Control Sample Data'!F351,$B$1),"")</f>
        <v/>
      </c>
      <c r="S352" s="15" t="str">
        <f>IF(SUM('Control Sample Data'!G$3:G$98)&gt;10,IF(AND(ISNUMBER('Control Sample Data'!G351),'Control Sample Data'!G351&lt;$B$1,'Control Sample Data'!G351&gt;0),'Control Sample Data'!G351,$B$1),"")</f>
        <v/>
      </c>
      <c r="T352" s="15" t="str">
        <f>IF(SUM('Control Sample Data'!H$3:H$98)&gt;10,IF(AND(ISNUMBER('Control Sample Data'!H351),'Control Sample Data'!H351&lt;$B$1,'Control Sample Data'!H351&gt;0),'Control Sample Data'!H351,$B$1),"")</f>
        <v/>
      </c>
      <c r="U352" s="15" t="str">
        <f>IF(SUM('Control Sample Data'!I$3:I$98)&gt;10,IF(AND(ISNUMBER('Control Sample Data'!I351),'Control Sample Data'!I351&lt;$B$1,'Control Sample Data'!I351&gt;0),'Control Sample Data'!I351,$B$1),"")</f>
        <v/>
      </c>
      <c r="V352" s="15" t="str">
        <f>IF(SUM('Control Sample Data'!J$3:J$98)&gt;10,IF(AND(ISNUMBER('Control Sample Data'!J351),'Control Sample Data'!J351&lt;$B$1,'Control Sample Data'!J351&gt;0),'Control Sample Data'!J351,$B$1),"")</f>
        <v/>
      </c>
      <c r="W352" s="15" t="str">
        <f>IF(SUM('Control Sample Data'!K$3:K$98)&gt;10,IF(AND(ISNUMBER('Control Sample Data'!K351),'Control Sample Data'!K351&lt;$B$1,'Control Sample Data'!K351&gt;0),'Control Sample Data'!K351,$B$1),"")</f>
        <v/>
      </c>
      <c r="X352" s="15" t="str">
        <f>IF(SUM('Control Sample Data'!L$3:L$98)&gt;10,IF(AND(ISNUMBER('Control Sample Data'!L351),'Control Sample Data'!L351&lt;$B$1,'Control Sample Data'!L351&gt;0),'Control Sample Data'!L351,$B$1),"")</f>
        <v/>
      </c>
      <c r="Y352" s="15" t="str">
        <f>IF(SUM('Control Sample Data'!M$3:M$98)&gt;10,IF(AND(ISNUMBER('Control Sample Data'!M351),'Control Sample Data'!M351&lt;$B$1,'Control Sample Data'!M351&gt;0),'Control Sample Data'!M351,$B$1),"")</f>
        <v/>
      </c>
      <c r="AT352" s="34" t="str">
        <f t="shared" si="300"/>
        <v/>
      </c>
      <c r="AU352" s="34" t="str">
        <f t="shared" si="301"/>
        <v/>
      </c>
      <c r="AV352" s="34" t="str">
        <f t="shared" si="302"/>
        <v/>
      </c>
      <c r="AW352" s="34" t="str">
        <f t="shared" si="303"/>
        <v/>
      </c>
      <c r="AX352" s="34" t="str">
        <f t="shared" si="304"/>
        <v/>
      </c>
      <c r="AY352" s="34" t="str">
        <f t="shared" si="305"/>
        <v/>
      </c>
      <c r="AZ352" s="34" t="str">
        <f t="shared" si="306"/>
        <v/>
      </c>
      <c r="BA352" s="34" t="str">
        <f t="shared" si="307"/>
        <v/>
      </c>
      <c r="BB352" s="34" t="str">
        <f t="shared" si="308"/>
        <v/>
      </c>
      <c r="BC352" s="34" t="str">
        <f t="shared" si="309"/>
        <v/>
      </c>
      <c r="BD352" s="34" t="str">
        <f t="shared" si="289"/>
        <v/>
      </c>
      <c r="BE352" s="34" t="str">
        <f t="shared" si="290"/>
        <v/>
      </c>
      <c r="BF352" s="34" t="str">
        <f t="shared" si="291"/>
        <v/>
      </c>
      <c r="BG352" s="34" t="str">
        <f t="shared" si="292"/>
        <v/>
      </c>
      <c r="BH352" s="34" t="str">
        <f t="shared" si="293"/>
        <v/>
      </c>
      <c r="BI352" s="34" t="str">
        <f t="shared" si="294"/>
        <v/>
      </c>
      <c r="BJ352" s="34" t="str">
        <f t="shared" si="295"/>
        <v/>
      </c>
      <c r="BK352" s="34" t="str">
        <f t="shared" si="296"/>
        <v/>
      </c>
      <c r="BL352" s="34" t="str">
        <f t="shared" si="297"/>
        <v/>
      </c>
      <c r="BM352" s="34" t="str">
        <f t="shared" si="298"/>
        <v/>
      </c>
      <c r="BN352" s="36" t="e">
        <f t="shared" si="287"/>
        <v>#DIV/0!</v>
      </c>
      <c r="BO352" s="36" t="e">
        <f t="shared" si="288"/>
        <v>#DIV/0!</v>
      </c>
      <c r="BP352" s="37" t="str">
        <f t="shared" si="310"/>
        <v/>
      </c>
      <c r="BQ352" s="37" t="str">
        <f t="shared" si="311"/>
        <v/>
      </c>
      <c r="BR352" s="37" t="str">
        <f t="shared" si="312"/>
        <v/>
      </c>
      <c r="BS352" s="37" t="str">
        <f t="shared" si="313"/>
        <v/>
      </c>
      <c r="BT352" s="37" t="str">
        <f t="shared" si="314"/>
        <v/>
      </c>
      <c r="BU352" s="37" t="str">
        <f t="shared" si="315"/>
        <v/>
      </c>
      <c r="BV352" s="37" t="str">
        <f t="shared" si="316"/>
        <v/>
      </c>
      <c r="BW352" s="37" t="str">
        <f t="shared" si="317"/>
        <v/>
      </c>
      <c r="BX352" s="37" t="str">
        <f t="shared" si="318"/>
        <v/>
      </c>
      <c r="BY352" s="37" t="str">
        <f t="shared" si="319"/>
        <v/>
      </c>
      <c r="BZ352" s="37" t="str">
        <f t="shared" si="320"/>
        <v/>
      </c>
      <c r="CA352" s="37" t="str">
        <f t="shared" si="321"/>
        <v/>
      </c>
      <c r="CB352" s="37" t="str">
        <f t="shared" si="322"/>
        <v/>
      </c>
      <c r="CC352" s="37" t="str">
        <f t="shared" si="323"/>
        <v/>
      </c>
      <c r="CD352" s="37" t="str">
        <f t="shared" si="324"/>
        <v/>
      </c>
      <c r="CE352" s="37" t="str">
        <f t="shared" si="325"/>
        <v/>
      </c>
      <c r="CF352" s="37" t="str">
        <f t="shared" si="326"/>
        <v/>
      </c>
      <c r="CG352" s="37" t="str">
        <f t="shared" si="327"/>
        <v/>
      </c>
      <c r="CH352" s="37" t="str">
        <f t="shared" si="328"/>
        <v/>
      </c>
      <c r="CI352" s="37" t="str">
        <f t="shared" si="329"/>
        <v/>
      </c>
    </row>
    <row r="353" spans="1:87">
      <c r="A353" s="16"/>
      <c r="B353" s="14" t="str">
        <f>'Gene Table'!D352</f>
        <v>NM_001643</v>
      </c>
      <c r="C353" s="14" t="s">
        <v>253</v>
      </c>
      <c r="D353" s="15" t="str">
        <f>IF(SUM('Test Sample Data'!D$3:D$98)&gt;10,IF(AND(ISNUMBER('Test Sample Data'!D352),'Test Sample Data'!D352&lt;$B$1,'Test Sample Data'!D352&gt;0),'Test Sample Data'!D352,$B$1),"")</f>
        <v/>
      </c>
      <c r="E353" s="15" t="str">
        <f>IF(SUM('Test Sample Data'!E$3:E$98)&gt;10,IF(AND(ISNUMBER('Test Sample Data'!E352),'Test Sample Data'!E352&lt;$B$1,'Test Sample Data'!E352&gt;0),'Test Sample Data'!E352,$B$1),"")</f>
        <v/>
      </c>
      <c r="F353" s="15" t="str">
        <f>IF(SUM('Test Sample Data'!F$3:F$98)&gt;10,IF(AND(ISNUMBER('Test Sample Data'!F352),'Test Sample Data'!F352&lt;$B$1,'Test Sample Data'!F352&gt;0),'Test Sample Data'!F352,$B$1),"")</f>
        <v/>
      </c>
      <c r="G353" s="15" t="str">
        <f>IF(SUM('Test Sample Data'!G$3:G$98)&gt;10,IF(AND(ISNUMBER('Test Sample Data'!G352),'Test Sample Data'!G352&lt;$B$1,'Test Sample Data'!G352&gt;0),'Test Sample Data'!G352,$B$1),"")</f>
        <v/>
      </c>
      <c r="H353" s="15" t="str">
        <f>IF(SUM('Test Sample Data'!H$3:H$98)&gt;10,IF(AND(ISNUMBER('Test Sample Data'!H352),'Test Sample Data'!H352&lt;$B$1,'Test Sample Data'!H352&gt;0),'Test Sample Data'!H352,$B$1),"")</f>
        <v/>
      </c>
      <c r="I353" s="15" t="str">
        <f>IF(SUM('Test Sample Data'!I$3:I$98)&gt;10,IF(AND(ISNUMBER('Test Sample Data'!I352),'Test Sample Data'!I352&lt;$B$1,'Test Sample Data'!I352&gt;0),'Test Sample Data'!I352,$B$1),"")</f>
        <v/>
      </c>
      <c r="J353" s="15" t="str">
        <f>IF(SUM('Test Sample Data'!J$3:J$98)&gt;10,IF(AND(ISNUMBER('Test Sample Data'!J352),'Test Sample Data'!J352&lt;$B$1,'Test Sample Data'!J352&gt;0),'Test Sample Data'!J352,$B$1),"")</f>
        <v/>
      </c>
      <c r="K353" s="15" t="str">
        <f>IF(SUM('Test Sample Data'!K$3:K$98)&gt;10,IF(AND(ISNUMBER('Test Sample Data'!K352),'Test Sample Data'!K352&lt;$B$1,'Test Sample Data'!K352&gt;0),'Test Sample Data'!K352,$B$1),"")</f>
        <v/>
      </c>
      <c r="L353" s="15" t="str">
        <f>IF(SUM('Test Sample Data'!L$3:L$98)&gt;10,IF(AND(ISNUMBER('Test Sample Data'!L352),'Test Sample Data'!L352&lt;$B$1,'Test Sample Data'!L352&gt;0),'Test Sample Data'!L352,$B$1),"")</f>
        <v/>
      </c>
      <c r="M353" s="15" t="str">
        <f>IF(SUM('Test Sample Data'!M$3:M$98)&gt;10,IF(AND(ISNUMBER('Test Sample Data'!M352),'Test Sample Data'!M352&lt;$B$1,'Test Sample Data'!M352&gt;0),'Test Sample Data'!M352,$B$1),"")</f>
        <v/>
      </c>
      <c r="N353" s="15" t="str">
        <f>'Gene Table'!D352</f>
        <v>NM_001643</v>
      </c>
      <c r="O353" s="14" t="s">
        <v>253</v>
      </c>
      <c r="P353" s="15" t="str">
        <f>IF(SUM('Control Sample Data'!D$3:D$98)&gt;10,IF(AND(ISNUMBER('Control Sample Data'!D352),'Control Sample Data'!D352&lt;$B$1,'Control Sample Data'!D352&gt;0),'Control Sample Data'!D352,$B$1),"")</f>
        <v/>
      </c>
      <c r="Q353" s="15" t="str">
        <f>IF(SUM('Control Sample Data'!E$3:E$98)&gt;10,IF(AND(ISNUMBER('Control Sample Data'!E352),'Control Sample Data'!E352&lt;$B$1,'Control Sample Data'!E352&gt;0),'Control Sample Data'!E352,$B$1),"")</f>
        <v/>
      </c>
      <c r="R353" s="15" t="str">
        <f>IF(SUM('Control Sample Data'!F$3:F$98)&gt;10,IF(AND(ISNUMBER('Control Sample Data'!F352),'Control Sample Data'!F352&lt;$B$1,'Control Sample Data'!F352&gt;0),'Control Sample Data'!F352,$B$1),"")</f>
        <v/>
      </c>
      <c r="S353" s="15" t="str">
        <f>IF(SUM('Control Sample Data'!G$3:G$98)&gt;10,IF(AND(ISNUMBER('Control Sample Data'!G352),'Control Sample Data'!G352&lt;$B$1,'Control Sample Data'!G352&gt;0),'Control Sample Data'!G352,$B$1),"")</f>
        <v/>
      </c>
      <c r="T353" s="15" t="str">
        <f>IF(SUM('Control Sample Data'!H$3:H$98)&gt;10,IF(AND(ISNUMBER('Control Sample Data'!H352),'Control Sample Data'!H352&lt;$B$1,'Control Sample Data'!H352&gt;0),'Control Sample Data'!H352,$B$1),"")</f>
        <v/>
      </c>
      <c r="U353" s="15" t="str">
        <f>IF(SUM('Control Sample Data'!I$3:I$98)&gt;10,IF(AND(ISNUMBER('Control Sample Data'!I352),'Control Sample Data'!I352&lt;$B$1,'Control Sample Data'!I352&gt;0),'Control Sample Data'!I352,$B$1),"")</f>
        <v/>
      </c>
      <c r="V353" s="15" t="str">
        <f>IF(SUM('Control Sample Data'!J$3:J$98)&gt;10,IF(AND(ISNUMBER('Control Sample Data'!J352),'Control Sample Data'!J352&lt;$B$1,'Control Sample Data'!J352&gt;0),'Control Sample Data'!J352,$B$1),"")</f>
        <v/>
      </c>
      <c r="W353" s="15" t="str">
        <f>IF(SUM('Control Sample Data'!K$3:K$98)&gt;10,IF(AND(ISNUMBER('Control Sample Data'!K352),'Control Sample Data'!K352&lt;$B$1,'Control Sample Data'!K352&gt;0),'Control Sample Data'!K352,$B$1),"")</f>
        <v/>
      </c>
      <c r="X353" s="15" t="str">
        <f>IF(SUM('Control Sample Data'!L$3:L$98)&gt;10,IF(AND(ISNUMBER('Control Sample Data'!L352),'Control Sample Data'!L352&lt;$B$1,'Control Sample Data'!L352&gt;0),'Control Sample Data'!L352,$B$1),"")</f>
        <v/>
      </c>
      <c r="Y353" s="15" t="str">
        <f>IF(SUM('Control Sample Data'!M$3:M$98)&gt;10,IF(AND(ISNUMBER('Control Sample Data'!M352),'Control Sample Data'!M352&lt;$B$1,'Control Sample Data'!M352&gt;0),'Control Sample Data'!M352,$B$1),"")</f>
        <v/>
      </c>
      <c r="AT353" s="34" t="str">
        <f t="shared" si="300"/>
        <v/>
      </c>
      <c r="AU353" s="34" t="str">
        <f t="shared" si="301"/>
        <v/>
      </c>
      <c r="AV353" s="34" t="str">
        <f t="shared" si="302"/>
        <v/>
      </c>
      <c r="AW353" s="34" t="str">
        <f t="shared" si="303"/>
        <v/>
      </c>
      <c r="AX353" s="34" t="str">
        <f t="shared" si="304"/>
        <v/>
      </c>
      <c r="AY353" s="34" t="str">
        <f t="shared" si="305"/>
        <v/>
      </c>
      <c r="AZ353" s="34" t="str">
        <f t="shared" si="306"/>
        <v/>
      </c>
      <c r="BA353" s="34" t="str">
        <f t="shared" si="307"/>
        <v/>
      </c>
      <c r="BB353" s="34" t="str">
        <f t="shared" si="308"/>
        <v/>
      </c>
      <c r="BC353" s="34" t="str">
        <f t="shared" si="309"/>
        <v/>
      </c>
      <c r="BD353" s="34" t="str">
        <f t="shared" si="289"/>
        <v/>
      </c>
      <c r="BE353" s="34" t="str">
        <f t="shared" si="290"/>
        <v/>
      </c>
      <c r="BF353" s="34" t="str">
        <f t="shared" si="291"/>
        <v/>
      </c>
      <c r="BG353" s="34" t="str">
        <f t="shared" si="292"/>
        <v/>
      </c>
      <c r="BH353" s="34" t="str">
        <f t="shared" si="293"/>
        <v/>
      </c>
      <c r="BI353" s="34" t="str">
        <f t="shared" si="294"/>
        <v/>
      </c>
      <c r="BJ353" s="34" t="str">
        <f t="shared" si="295"/>
        <v/>
      </c>
      <c r="BK353" s="34" t="str">
        <f t="shared" si="296"/>
        <v/>
      </c>
      <c r="BL353" s="34" t="str">
        <f t="shared" si="297"/>
        <v/>
      </c>
      <c r="BM353" s="34" t="str">
        <f t="shared" si="298"/>
        <v/>
      </c>
      <c r="BN353" s="36" t="e">
        <f t="shared" si="287"/>
        <v>#DIV/0!</v>
      </c>
      <c r="BO353" s="36" t="e">
        <f t="shared" si="288"/>
        <v>#DIV/0!</v>
      </c>
      <c r="BP353" s="37" t="str">
        <f t="shared" si="310"/>
        <v/>
      </c>
      <c r="BQ353" s="37" t="str">
        <f t="shared" si="311"/>
        <v/>
      </c>
      <c r="BR353" s="37" t="str">
        <f t="shared" si="312"/>
        <v/>
      </c>
      <c r="BS353" s="37" t="str">
        <f t="shared" si="313"/>
        <v/>
      </c>
      <c r="BT353" s="37" t="str">
        <f t="shared" si="314"/>
        <v/>
      </c>
      <c r="BU353" s="37" t="str">
        <f t="shared" si="315"/>
        <v/>
      </c>
      <c r="BV353" s="37" t="str">
        <f t="shared" si="316"/>
        <v/>
      </c>
      <c r="BW353" s="37" t="str">
        <f t="shared" si="317"/>
        <v/>
      </c>
      <c r="BX353" s="37" t="str">
        <f t="shared" si="318"/>
        <v/>
      </c>
      <c r="BY353" s="37" t="str">
        <f t="shared" si="319"/>
        <v/>
      </c>
      <c r="BZ353" s="37" t="str">
        <f t="shared" si="320"/>
        <v/>
      </c>
      <c r="CA353" s="37" t="str">
        <f t="shared" si="321"/>
        <v/>
      </c>
      <c r="CB353" s="37" t="str">
        <f t="shared" si="322"/>
        <v/>
      </c>
      <c r="CC353" s="37" t="str">
        <f t="shared" si="323"/>
        <v/>
      </c>
      <c r="CD353" s="37" t="str">
        <f t="shared" si="324"/>
        <v/>
      </c>
      <c r="CE353" s="37" t="str">
        <f t="shared" si="325"/>
        <v/>
      </c>
      <c r="CF353" s="37" t="str">
        <f t="shared" si="326"/>
        <v/>
      </c>
      <c r="CG353" s="37" t="str">
        <f t="shared" si="327"/>
        <v/>
      </c>
      <c r="CH353" s="37" t="str">
        <f t="shared" si="328"/>
        <v/>
      </c>
      <c r="CI353" s="37" t="str">
        <f t="shared" si="329"/>
        <v/>
      </c>
    </row>
    <row r="354" spans="1:87">
      <c r="A354" s="16"/>
      <c r="B354" s="14" t="str">
        <f>'Gene Table'!D353</f>
        <v>NM_004507</v>
      </c>
      <c r="C354" s="14" t="s">
        <v>257</v>
      </c>
      <c r="D354" s="15" t="str">
        <f>IF(SUM('Test Sample Data'!D$3:D$98)&gt;10,IF(AND(ISNUMBER('Test Sample Data'!D353),'Test Sample Data'!D353&lt;$B$1,'Test Sample Data'!D353&gt;0),'Test Sample Data'!D353,$B$1),"")</f>
        <v/>
      </c>
      <c r="E354" s="15" t="str">
        <f>IF(SUM('Test Sample Data'!E$3:E$98)&gt;10,IF(AND(ISNUMBER('Test Sample Data'!E353),'Test Sample Data'!E353&lt;$B$1,'Test Sample Data'!E353&gt;0),'Test Sample Data'!E353,$B$1),"")</f>
        <v/>
      </c>
      <c r="F354" s="15" t="str">
        <f>IF(SUM('Test Sample Data'!F$3:F$98)&gt;10,IF(AND(ISNUMBER('Test Sample Data'!F353),'Test Sample Data'!F353&lt;$B$1,'Test Sample Data'!F353&gt;0),'Test Sample Data'!F353,$B$1),"")</f>
        <v/>
      </c>
      <c r="G354" s="15" t="str">
        <f>IF(SUM('Test Sample Data'!G$3:G$98)&gt;10,IF(AND(ISNUMBER('Test Sample Data'!G353),'Test Sample Data'!G353&lt;$B$1,'Test Sample Data'!G353&gt;0),'Test Sample Data'!G353,$B$1),"")</f>
        <v/>
      </c>
      <c r="H354" s="15" t="str">
        <f>IF(SUM('Test Sample Data'!H$3:H$98)&gt;10,IF(AND(ISNUMBER('Test Sample Data'!H353),'Test Sample Data'!H353&lt;$B$1,'Test Sample Data'!H353&gt;0),'Test Sample Data'!H353,$B$1),"")</f>
        <v/>
      </c>
      <c r="I354" s="15" t="str">
        <f>IF(SUM('Test Sample Data'!I$3:I$98)&gt;10,IF(AND(ISNUMBER('Test Sample Data'!I353),'Test Sample Data'!I353&lt;$B$1,'Test Sample Data'!I353&gt;0),'Test Sample Data'!I353,$B$1),"")</f>
        <v/>
      </c>
      <c r="J354" s="15" t="str">
        <f>IF(SUM('Test Sample Data'!J$3:J$98)&gt;10,IF(AND(ISNUMBER('Test Sample Data'!J353),'Test Sample Data'!J353&lt;$B$1,'Test Sample Data'!J353&gt;0),'Test Sample Data'!J353,$B$1),"")</f>
        <v/>
      </c>
      <c r="K354" s="15" t="str">
        <f>IF(SUM('Test Sample Data'!K$3:K$98)&gt;10,IF(AND(ISNUMBER('Test Sample Data'!K353),'Test Sample Data'!K353&lt;$B$1,'Test Sample Data'!K353&gt;0),'Test Sample Data'!K353,$B$1),"")</f>
        <v/>
      </c>
      <c r="L354" s="15" t="str">
        <f>IF(SUM('Test Sample Data'!L$3:L$98)&gt;10,IF(AND(ISNUMBER('Test Sample Data'!L353),'Test Sample Data'!L353&lt;$B$1,'Test Sample Data'!L353&gt;0),'Test Sample Data'!L353,$B$1),"")</f>
        <v/>
      </c>
      <c r="M354" s="15" t="str">
        <f>IF(SUM('Test Sample Data'!M$3:M$98)&gt;10,IF(AND(ISNUMBER('Test Sample Data'!M353),'Test Sample Data'!M353&lt;$B$1,'Test Sample Data'!M353&gt;0),'Test Sample Data'!M353,$B$1),"")</f>
        <v/>
      </c>
      <c r="N354" s="15" t="str">
        <f>'Gene Table'!D353</f>
        <v>NM_004507</v>
      </c>
      <c r="O354" s="14" t="s">
        <v>257</v>
      </c>
      <c r="P354" s="15" t="str">
        <f>IF(SUM('Control Sample Data'!D$3:D$98)&gt;10,IF(AND(ISNUMBER('Control Sample Data'!D353),'Control Sample Data'!D353&lt;$B$1,'Control Sample Data'!D353&gt;0),'Control Sample Data'!D353,$B$1),"")</f>
        <v/>
      </c>
      <c r="Q354" s="15" t="str">
        <f>IF(SUM('Control Sample Data'!E$3:E$98)&gt;10,IF(AND(ISNUMBER('Control Sample Data'!E353),'Control Sample Data'!E353&lt;$B$1,'Control Sample Data'!E353&gt;0),'Control Sample Data'!E353,$B$1),"")</f>
        <v/>
      </c>
      <c r="R354" s="15" t="str">
        <f>IF(SUM('Control Sample Data'!F$3:F$98)&gt;10,IF(AND(ISNUMBER('Control Sample Data'!F353),'Control Sample Data'!F353&lt;$B$1,'Control Sample Data'!F353&gt;0),'Control Sample Data'!F353,$B$1),"")</f>
        <v/>
      </c>
      <c r="S354" s="15" t="str">
        <f>IF(SUM('Control Sample Data'!G$3:G$98)&gt;10,IF(AND(ISNUMBER('Control Sample Data'!G353),'Control Sample Data'!G353&lt;$B$1,'Control Sample Data'!G353&gt;0),'Control Sample Data'!G353,$B$1),"")</f>
        <v/>
      </c>
      <c r="T354" s="15" t="str">
        <f>IF(SUM('Control Sample Data'!H$3:H$98)&gt;10,IF(AND(ISNUMBER('Control Sample Data'!H353),'Control Sample Data'!H353&lt;$B$1,'Control Sample Data'!H353&gt;0),'Control Sample Data'!H353,$B$1),"")</f>
        <v/>
      </c>
      <c r="U354" s="15" t="str">
        <f>IF(SUM('Control Sample Data'!I$3:I$98)&gt;10,IF(AND(ISNUMBER('Control Sample Data'!I353),'Control Sample Data'!I353&lt;$B$1,'Control Sample Data'!I353&gt;0),'Control Sample Data'!I353,$B$1),"")</f>
        <v/>
      </c>
      <c r="V354" s="15" t="str">
        <f>IF(SUM('Control Sample Data'!J$3:J$98)&gt;10,IF(AND(ISNUMBER('Control Sample Data'!J353),'Control Sample Data'!J353&lt;$B$1,'Control Sample Data'!J353&gt;0),'Control Sample Data'!J353,$B$1),"")</f>
        <v/>
      </c>
      <c r="W354" s="15" t="str">
        <f>IF(SUM('Control Sample Data'!K$3:K$98)&gt;10,IF(AND(ISNUMBER('Control Sample Data'!K353),'Control Sample Data'!K353&lt;$B$1,'Control Sample Data'!K353&gt;0),'Control Sample Data'!K353,$B$1),"")</f>
        <v/>
      </c>
      <c r="X354" s="15" t="str">
        <f>IF(SUM('Control Sample Data'!L$3:L$98)&gt;10,IF(AND(ISNUMBER('Control Sample Data'!L353),'Control Sample Data'!L353&lt;$B$1,'Control Sample Data'!L353&gt;0),'Control Sample Data'!L353,$B$1),"")</f>
        <v/>
      </c>
      <c r="Y354" s="15" t="str">
        <f>IF(SUM('Control Sample Data'!M$3:M$98)&gt;10,IF(AND(ISNUMBER('Control Sample Data'!M353),'Control Sample Data'!M353&lt;$B$1,'Control Sample Data'!M353&gt;0),'Control Sample Data'!M353,$B$1),"")</f>
        <v/>
      </c>
      <c r="AT354" s="34" t="str">
        <f t="shared" si="300"/>
        <v/>
      </c>
      <c r="AU354" s="34" t="str">
        <f t="shared" si="301"/>
        <v/>
      </c>
      <c r="AV354" s="34" t="str">
        <f t="shared" si="302"/>
        <v/>
      </c>
      <c r="AW354" s="34" t="str">
        <f t="shared" si="303"/>
        <v/>
      </c>
      <c r="AX354" s="34" t="str">
        <f t="shared" si="304"/>
        <v/>
      </c>
      <c r="AY354" s="34" t="str">
        <f t="shared" si="305"/>
        <v/>
      </c>
      <c r="AZ354" s="34" t="str">
        <f t="shared" si="306"/>
        <v/>
      </c>
      <c r="BA354" s="34" t="str">
        <f t="shared" si="307"/>
        <v/>
      </c>
      <c r="BB354" s="34" t="str">
        <f t="shared" si="308"/>
        <v/>
      </c>
      <c r="BC354" s="34" t="str">
        <f t="shared" si="309"/>
        <v/>
      </c>
      <c r="BD354" s="34" t="str">
        <f t="shared" si="289"/>
        <v/>
      </c>
      <c r="BE354" s="34" t="str">
        <f t="shared" si="290"/>
        <v/>
      </c>
      <c r="BF354" s="34" t="str">
        <f t="shared" si="291"/>
        <v/>
      </c>
      <c r="BG354" s="34" t="str">
        <f t="shared" si="292"/>
        <v/>
      </c>
      <c r="BH354" s="34" t="str">
        <f t="shared" si="293"/>
        <v/>
      </c>
      <c r="BI354" s="34" t="str">
        <f t="shared" si="294"/>
        <v/>
      </c>
      <c r="BJ354" s="34" t="str">
        <f t="shared" si="295"/>
        <v/>
      </c>
      <c r="BK354" s="34" t="str">
        <f t="shared" si="296"/>
        <v/>
      </c>
      <c r="BL354" s="34" t="str">
        <f t="shared" si="297"/>
        <v/>
      </c>
      <c r="BM354" s="34" t="str">
        <f t="shared" si="298"/>
        <v/>
      </c>
      <c r="BN354" s="36" t="e">
        <f t="shared" si="287"/>
        <v>#DIV/0!</v>
      </c>
      <c r="BO354" s="36" t="e">
        <f t="shared" si="288"/>
        <v>#DIV/0!</v>
      </c>
      <c r="BP354" s="37" t="str">
        <f t="shared" si="310"/>
        <v/>
      </c>
      <c r="BQ354" s="37" t="str">
        <f t="shared" si="311"/>
        <v/>
      </c>
      <c r="BR354" s="37" t="str">
        <f t="shared" si="312"/>
        <v/>
      </c>
      <c r="BS354" s="37" t="str">
        <f t="shared" si="313"/>
        <v/>
      </c>
      <c r="BT354" s="37" t="str">
        <f t="shared" si="314"/>
        <v/>
      </c>
      <c r="BU354" s="37" t="str">
        <f t="shared" si="315"/>
        <v/>
      </c>
      <c r="BV354" s="37" t="str">
        <f t="shared" si="316"/>
        <v/>
      </c>
      <c r="BW354" s="37" t="str">
        <f t="shared" si="317"/>
        <v/>
      </c>
      <c r="BX354" s="37" t="str">
        <f t="shared" si="318"/>
        <v/>
      </c>
      <c r="BY354" s="37" t="str">
        <f t="shared" si="319"/>
        <v/>
      </c>
      <c r="BZ354" s="37" t="str">
        <f t="shared" si="320"/>
        <v/>
      </c>
      <c r="CA354" s="37" t="str">
        <f t="shared" si="321"/>
        <v/>
      </c>
      <c r="CB354" s="37" t="str">
        <f t="shared" si="322"/>
        <v/>
      </c>
      <c r="CC354" s="37" t="str">
        <f t="shared" si="323"/>
        <v/>
      </c>
      <c r="CD354" s="37" t="str">
        <f t="shared" si="324"/>
        <v/>
      </c>
      <c r="CE354" s="37" t="str">
        <f t="shared" si="325"/>
        <v/>
      </c>
      <c r="CF354" s="37" t="str">
        <f t="shared" si="326"/>
        <v/>
      </c>
      <c r="CG354" s="37" t="str">
        <f t="shared" si="327"/>
        <v/>
      </c>
      <c r="CH354" s="37" t="str">
        <f t="shared" si="328"/>
        <v/>
      </c>
      <c r="CI354" s="37" t="str">
        <f t="shared" si="329"/>
        <v/>
      </c>
    </row>
    <row r="355" spans="1:87">
      <c r="A355" s="16"/>
      <c r="B355" s="14" t="str">
        <f>'Gene Table'!D354</f>
        <v>NM_000864</v>
      </c>
      <c r="C355" s="14" t="s">
        <v>261</v>
      </c>
      <c r="D355" s="15" t="str">
        <f>IF(SUM('Test Sample Data'!D$3:D$98)&gt;10,IF(AND(ISNUMBER('Test Sample Data'!D354),'Test Sample Data'!D354&lt;$B$1,'Test Sample Data'!D354&gt;0),'Test Sample Data'!D354,$B$1),"")</f>
        <v/>
      </c>
      <c r="E355" s="15" t="str">
        <f>IF(SUM('Test Sample Data'!E$3:E$98)&gt;10,IF(AND(ISNUMBER('Test Sample Data'!E354),'Test Sample Data'!E354&lt;$B$1,'Test Sample Data'!E354&gt;0),'Test Sample Data'!E354,$B$1),"")</f>
        <v/>
      </c>
      <c r="F355" s="15" t="str">
        <f>IF(SUM('Test Sample Data'!F$3:F$98)&gt;10,IF(AND(ISNUMBER('Test Sample Data'!F354),'Test Sample Data'!F354&lt;$B$1,'Test Sample Data'!F354&gt;0),'Test Sample Data'!F354,$B$1),"")</f>
        <v/>
      </c>
      <c r="G355" s="15" t="str">
        <f>IF(SUM('Test Sample Data'!G$3:G$98)&gt;10,IF(AND(ISNUMBER('Test Sample Data'!G354),'Test Sample Data'!G354&lt;$B$1,'Test Sample Data'!G354&gt;0),'Test Sample Data'!G354,$B$1),"")</f>
        <v/>
      </c>
      <c r="H355" s="15" t="str">
        <f>IF(SUM('Test Sample Data'!H$3:H$98)&gt;10,IF(AND(ISNUMBER('Test Sample Data'!H354),'Test Sample Data'!H354&lt;$B$1,'Test Sample Data'!H354&gt;0),'Test Sample Data'!H354,$B$1),"")</f>
        <v/>
      </c>
      <c r="I355" s="15" t="str">
        <f>IF(SUM('Test Sample Data'!I$3:I$98)&gt;10,IF(AND(ISNUMBER('Test Sample Data'!I354),'Test Sample Data'!I354&lt;$B$1,'Test Sample Data'!I354&gt;0),'Test Sample Data'!I354,$B$1),"")</f>
        <v/>
      </c>
      <c r="J355" s="15" t="str">
        <f>IF(SUM('Test Sample Data'!J$3:J$98)&gt;10,IF(AND(ISNUMBER('Test Sample Data'!J354),'Test Sample Data'!J354&lt;$B$1,'Test Sample Data'!J354&gt;0),'Test Sample Data'!J354,$B$1),"")</f>
        <v/>
      </c>
      <c r="K355" s="15" t="str">
        <f>IF(SUM('Test Sample Data'!K$3:K$98)&gt;10,IF(AND(ISNUMBER('Test Sample Data'!K354),'Test Sample Data'!K354&lt;$B$1,'Test Sample Data'!K354&gt;0),'Test Sample Data'!K354,$B$1),"")</f>
        <v/>
      </c>
      <c r="L355" s="15" t="str">
        <f>IF(SUM('Test Sample Data'!L$3:L$98)&gt;10,IF(AND(ISNUMBER('Test Sample Data'!L354),'Test Sample Data'!L354&lt;$B$1,'Test Sample Data'!L354&gt;0),'Test Sample Data'!L354,$B$1),"")</f>
        <v/>
      </c>
      <c r="M355" s="15" t="str">
        <f>IF(SUM('Test Sample Data'!M$3:M$98)&gt;10,IF(AND(ISNUMBER('Test Sample Data'!M354),'Test Sample Data'!M354&lt;$B$1,'Test Sample Data'!M354&gt;0),'Test Sample Data'!M354,$B$1),"")</f>
        <v/>
      </c>
      <c r="N355" s="15" t="str">
        <f>'Gene Table'!D354</f>
        <v>NM_000864</v>
      </c>
      <c r="O355" s="14" t="s">
        <v>261</v>
      </c>
      <c r="P355" s="15" t="str">
        <f>IF(SUM('Control Sample Data'!D$3:D$98)&gt;10,IF(AND(ISNUMBER('Control Sample Data'!D354),'Control Sample Data'!D354&lt;$B$1,'Control Sample Data'!D354&gt;0),'Control Sample Data'!D354,$B$1),"")</f>
        <v/>
      </c>
      <c r="Q355" s="15" t="str">
        <f>IF(SUM('Control Sample Data'!E$3:E$98)&gt;10,IF(AND(ISNUMBER('Control Sample Data'!E354),'Control Sample Data'!E354&lt;$B$1,'Control Sample Data'!E354&gt;0),'Control Sample Data'!E354,$B$1),"")</f>
        <v/>
      </c>
      <c r="R355" s="15" t="str">
        <f>IF(SUM('Control Sample Data'!F$3:F$98)&gt;10,IF(AND(ISNUMBER('Control Sample Data'!F354),'Control Sample Data'!F354&lt;$B$1,'Control Sample Data'!F354&gt;0),'Control Sample Data'!F354,$B$1),"")</f>
        <v/>
      </c>
      <c r="S355" s="15" t="str">
        <f>IF(SUM('Control Sample Data'!G$3:G$98)&gt;10,IF(AND(ISNUMBER('Control Sample Data'!G354),'Control Sample Data'!G354&lt;$B$1,'Control Sample Data'!G354&gt;0),'Control Sample Data'!G354,$B$1),"")</f>
        <v/>
      </c>
      <c r="T355" s="15" t="str">
        <f>IF(SUM('Control Sample Data'!H$3:H$98)&gt;10,IF(AND(ISNUMBER('Control Sample Data'!H354),'Control Sample Data'!H354&lt;$B$1,'Control Sample Data'!H354&gt;0),'Control Sample Data'!H354,$B$1),"")</f>
        <v/>
      </c>
      <c r="U355" s="15" t="str">
        <f>IF(SUM('Control Sample Data'!I$3:I$98)&gt;10,IF(AND(ISNUMBER('Control Sample Data'!I354),'Control Sample Data'!I354&lt;$B$1,'Control Sample Data'!I354&gt;0),'Control Sample Data'!I354,$B$1),"")</f>
        <v/>
      </c>
      <c r="V355" s="15" t="str">
        <f>IF(SUM('Control Sample Data'!J$3:J$98)&gt;10,IF(AND(ISNUMBER('Control Sample Data'!J354),'Control Sample Data'!J354&lt;$B$1,'Control Sample Data'!J354&gt;0),'Control Sample Data'!J354,$B$1),"")</f>
        <v/>
      </c>
      <c r="W355" s="15" t="str">
        <f>IF(SUM('Control Sample Data'!K$3:K$98)&gt;10,IF(AND(ISNUMBER('Control Sample Data'!K354),'Control Sample Data'!K354&lt;$B$1,'Control Sample Data'!K354&gt;0),'Control Sample Data'!K354,$B$1),"")</f>
        <v/>
      </c>
      <c r="X355" s="15" t="str">
        <f>IF(SUM('Control Sample Data'!L$3:L$98)&gt;10,IF(AND(ISNUMBER('Control Sample Data'!L354),'Control Sample Data'!L354&lt;$B$1,'Control Sample Data'!L354&gt;0),'Control Sample Data'!L354,$B$1),"")</f>
        <v/>
      </c>
      <c r="Y355" s="15" t="str">
        <f>IF(SUM('Control Sample Data'!M$3:M$98)&gt;10,IF(AND(ISNUMBER('Control Sample Data'!M354),'Control Sample Data'!M354&lt;$B$1,'Control Sample Data'!M354&gt;0),'Control Sample Data'!M354,$B$1),"")</f>
        <v/>
      </c>
      <c r="AT355" s="34" t="str">
        <f t="shared" si="300"/>
        <v/>
      </c>
      <c r="AU355" s="34" t="str">
        <f t="shared" si="301"/>
        <v/>
      </c>
      <c r="AV355" s="34" t="str">
        <f t="shared" si="302"/>
        <v/>
      </c>
      <c r="AW355" s="34" t="str">
        <f t="shared" si="303"/>
        <v/>
      </c>
      <c r="AX355" s="34" t="str">
        <f t="shared" si="304"/>
        <v/>
      </c>
      <c r="AY355" s="34" t="str">
        <f t="shared" si="305"/>
        <v/>
      </c>
      <c r="AZ355" s="34" t="str">
        <f t="shared" si="306"/>
        <v/>
      </c>
      <c r="BA355" s="34" t="str">
        <f t="shared" si="307"/>
        <v/>
      </c>
      <c r="BB355" s="34" t="str">
        <f t="shared" si="308"/>
        <v/>
      </c>
      <c r="BC355" s="34" t="str">
        <f t="shared" si="309"/>
        <v/>
      </c>
      <c r="BD355" s="34" t="str">
        <f t="shared" si="289"/>
        <v/>
      </c>
      <c r="BE355" s="34" t="str">
        <f t="shared" si="290"/>
        <v/>
      </c>
      <c r="BF355" s="34" t="str">
        <f t="shared" si="291"/>
        <v/>
      </c>
      <c r="BG355" s="34" t="str">
        <f t="shared" si="292"/>
        <v/>
      </c>
      <c r="BH355" s="34" t="str">
        <f t="shared" si="293"/>
        <v/>
      </c>
      <c r="BI355" s="34" t="str">
        <f t="shared" si="294"/>
        <v/>
      </c>
      <c r="BJ355" s="34" t="str">
        <f t="shared" si="295"/>
        <v/>
      </c>
      <c r="BK355" s="34" t="str">
        <f t="shared" si="296"/>
        <v/>
      </c>
      <c r="BL355" s="34" t="str">
        <f t="shared" si="297"/>
        <v/>
      </c>
      <c r="BM355" s="34" t="str">
        <f t="shared" si="298"/>
        <v/>
      </c>
      <c r="BN355" s="36" t="e">
        <f t="shared" si="287"/>
        <v>#DIV/0!</v>
      </c>
      <c r="BO355" s="36" t="e">
        <f t="shared" si="288"/>
        <v>#DIV/0!</v>
      </c>
      <c r="BP355" s="37" t="str">
        <f t="shared" si="310"/>
        <v/>
      </c>
      <c r="BQ355" s="37" t="str">
        <f t="shared" si="311"/>
        <v/>
      </c>
      <c r="BR355" s="37" t="str">
        <f t="shared" si="312"/>
        <v/>
      </c>
      <c r="BS355" s="37" t="str">
        <f t="shared" si="313"/>
        <v/>
      </c>
      <c r="BT355" s="37" t="str">
        <f t="shared" si="314"/>
        <v/>
      </c>
      <c r="BU355" s="37" t="str">
        <f t="shared" si="315"/>
        <v/>
      </c>
      <c r="BV355" s="37" t="str">
        <f t="shared" si="316"/>
        <v/>
      </c>
      <c r="BW355" s="37" t="str">
        <f t="shared" si="317"/>
        <v/>
      </c>
      <c r="BX355" s="37" t="str">
        <f t="shared" si="318"/>
        <v/>
      </c>
      <c r="BY355" s="37" t="str">
        <f t="shared" si="319"/>
        <v/>
      </c>
      <c r="BZ355" s="37" t="str">
        <f t="shared" si="320"/>
        <v/>
      </c>
      <c r="CA355" s="37" t="str">
        <f t="shared" si="321"/>
        <v/>
      </c>
      <c r="CB355" s="37" t="str">
        <f t="shared" si="322"/>
        <v/>
      </c>
      <c r="CC355" s="37" t="str">
        <f t="shared" si="323"/>
        <v/>
      </c>
      <c r="CD355" s="37" t="str">
        <f t="shared" si="324"/>
        <v/>
      </c>
      <c r="CE355" s="37" t="str">
        <f t="shared" si="325"/>
        <v/>
      </c>
      <c r="CF355" s="37" t="str">
        <f t="shared" si="326"/>
        <v/>
      </c>
      <c r="CG355" s="37" t="str">
        <f t="shared" si="327"/>
        <v/>
      </c>
      <c r="CH355" s="37" t="str">
        <f t="shared" si="328"/>
        <v/>
      </c>
      <c r="CI355" s="37" t="str">
        <f t="shared" si="329"/>
        <v/>
      </c>
    </row>
    <row r="356" spans="1:87">
      <c r="A356" s="16"/>
      <c r="B356" s="14" t="str">
        <f>'Gene Table'!D355</f>
        <v>NM_000863</v>
      </c>
      <c r="C356" s="14" t="s">
        <v>265</v>
      </c>
      <c r="D356" s="15" t="str">
        <f>IF(SUM('Test Sample Data'!D$3:D$98)&gt;10,IF(AND(ISNUMBER('Test Sample Data'!D355),'Test Sample Data'!D355&lt;$B$1,'Test Sample Data'!D355&gt;0),'Test Sample Data'!D355,$B$1),"")</f>
        <v/>
      </c>
      <c r="E356" s="15" t="str">
        <f>IF(SUM('Test Sample Data'!E$3:E$98)&gt;10,IF(AND(ISNUMBER('Test Sample Data'!E355),'Test Sample Data'!E355&lt;$B$1,'Test Sample Data'!E355&gt;0),'Test Sample Data'!E355,$B$1),"")</f>
        <v/>
      </c>
      <c r="F356" s="15" t="str">
        <f>IF(SUM('Test Sample Data'!F$3:F$98)&gt;10,IF(AND(ISNUMBER('Test Sample Data'!F355),'Test Sample Data'!F355&lt;$B$1,'Test Sample Data'!F355&gt;0),'Test Sample Data'!F355,$B$1),"")</f>
        <v/>
      </c>
      <c r="G356" s="15" t="str">
        <f>IF(SUM('Test Sample Data'!G$3:G$98)&gt;10,IF(AND(ISNUMBER('Test Sample Data'!G355),'Test Sample Data'!G355&lt;$B$1,'Test Sample Data'!G355&gt;0),'Test Sample Data'!G355,$B$1),"")</f>
        <v/>
      </c>
      <c r="H356" s="15" t="str">
        <f>IF(SUM('Test Sample Data'!H$3:H$98)&gt;10,IF(AND(ISNUMBER('Test Sample Data'!H355),'Test Sample Data'!H355&lt;$B$1,'Test Sample Data'!H355&gt;0),'Test Sample Data'!H355,$B$1),"")</f>
        <v/>
      </c>
      <c r="I356" s="15" t="str">
        <f>IF(SUM('Test Sample Data'!I$3:I$98)&gt;10,IF(AND(ISNUMBER('Test Sample Data'!I355),'Test Sample Data'!I355&lt;$B$1,'Test Sample Data'!I355&gt;0),'Test Sample Data'!I355,$B$1),"")</f>
        <v/>
      </c>
      <c r="J356" s="15" t="str">
        <f>IF(SUM('Test Sample Data'!J$3:J$98)&gt;10,IF(AND(ISNUMBER('Test Sample Data'!J355),'Test Sample Data'!J355&lt;$B$1,'Test Sample Data'!J355&gt;0),'Test Sample Data'!J355,$B$1),"")</f>
        <v/>
      </c>
      <c r="K356" s="15" t="str">
        <f>IF(SUM('Test Sample Data'!K$3:K$98)&gt;10,IF(AND(ISNUMBER('Test Sample Data'!K355),'Test Sample Data'!K355&lt;$B$1,'Test Sample Data'!K355&gt;0),'Test Sample Data'!K355,$B$1),"")</f>
        <v/>
      </c>
      <c r="L356" s="15" t="str">
        <f>IF(SUM('Test Sample Data'!L$3:L$98)&gt;10,IF(AND(ISNUMBER('Test Sample Data'!L355),'Test Sample Data'!L355&lt;$B$1,'Test Sample Data'!L355&gt;0),'Test Sample Data'!L355,$B$1),"")</f>
        <v/>
      </c>
      <c r="M356" s="15" t="str">
        <f>IF(SUM('Test Sample Data'!M$3:M$98)&gt;10,IF(AND(ISNUMBER('Test Sample Data'!M355),'Test Sample Data'!M355&lt;$B$1,'Test Sample Data'!M355&gt;0),'Test Sample Data'!M355,$B$1),"")</f>
        <v/>
      </c>
      <c r="N356" s="15" t="str">
        <f>'Gene Table'!D355</f>
        <v>NM_000863</v>
      </c>
      <c r="O356" s="14" t="s">
        <v>265</v>
      </c>
      <c r="P356" s="15" t="str">
        <f>IF(SUM('Control Sample Data'!D$3:D$98)&gt;10,IF(AND(ISNUMBER('Control Sample Data'!D355),'Control Sample Data'!D355&lt;$B$1,'Control Sample Data'!D355&gt;0),'Control Sample Data'!D355,$B$1),"")</f>
        <v/>
      </c>
      <c r="Q356" s="15" t="str">
        <f>IF(SUM('Control Sample Data'!E$3:E$98)&gt;10,IF(AND(ISNUMBER('Control Sample Data'!E355),'Control Sample Data'!E355&lt;$B$1,'Control Sample Data'!E355&gt;0),'Control Sample Data'!E355,$B$1),"")</f>
        <v/>
      </c>
      <c r="R356" s="15" t="str">
        <f>IF(SUM('Control Sample Data'!F$3:F$98)&gt;10,IF(AND(ISNUMBER('Control Sample Data'!F355),'Control Sample Data'!F355&lt;$B$1,'Control Sample Data'!F355&gt;0),'Control Sample Data'!F355,$B$1),"")</f>
        <v/>
      </c>
      <c r="S356" s="15" t="str">
        <f>IF(SUM('Control Sample Data'!G$3:G$98)&gt;10,IF(AND(ISNUMBER('Control Sample Data'!G355),'Control Sample Data'!G355&lt;$B$1,'Control Sample Data'!G355&gt;0),'Control Sample Data'!G355,$B$1),"")</f>
        <v/>
      </c>
      <c r="T356" s="15" t="str">
        <f>IF(SUM('Control Sample Data'!H$3:H$98)&gt;10,IF(AND(ISNUMBER('Control Sample Data'!H355),'Control Sample Data'!H355&lt;$B$1,'Control Sample Data'!H355&gt;0),'Control Sample Data'!H355,$B$1),"")</f>
        <v/>
      </c>
      <c r="U356" s="15" t="str">
        <f>IF(SUM('Control Sample Data'!I$3:I$98)&gt;10,IF(AND(ISNUMBER('Control Sample Data'!I355),'Control Sample Data'!I355&lt;$B$1,'Control Sample Data'!I355&gt;0),'Control Sample Data'!I355,$B$1),"")</f>
        <v/>
      </c>
      <c r="V356" s="15" t="str">
        <f>IF(SUM('Control Sample Data'!J$3:J$98)&gt;10,IF(AND(ISNUMBER('Control Sample Data'!J355),'Control Sample Data'!J355&lt;$B$1,'Control Sample Data'!J355&gt;0),'Control Sample Data'!J355,$B$1),"")</f>
        <v/>
      </c>
      <c r="W356" s="15" t="str">
        <f>IF(SUM('Control Sample Data'!K$3:K$98)&gt;10,IF(AND(ISNUMBER('Control Sample Data'!K355),'Control Sample Data'!K355&lt;$B$1,'Control Sample Data'!K355&gt;0),'Control Sample Data'!K355,$B$1),"")</f>
        <v/>
      </c>
      <c r="X356" s="15" t="str">
        <f>IF(SUM('Control Sample Data'!L$3:L$98)&gt;10,IF(AND(ISNUMBER('Control Sample Data'!L355),'Control Sample Data'!L355&lt;$B$1,'Control Sample Data'!L355&gt;0),'Control Sample Data'!L355,$B$1),"")</f>
        <v/>
      </c>
      <c r="Y356" s="15" t="str">
        <f>IF(SUM('Control Sample Data'!M$3:M$98)&gt;10,IF(AND(ISNUMBER('Control Sample Data'!M355),'Control Sample Data'!M355&lt;$B$1,'Control Sample Data'!M355&gt;0),'Control Sample Data'!M355,$B$1),"")</f>
        <v/>
      </c>
      <c r="AT356" s="34" t="str">
        <f t="shared" ref="AT356:AT387" si="330">IF(ISERROR(D356-Z$314),"",D356-Z$314)</f>
        <v/>
      </c>
      <c r="AU356" s="34" t="str">
        <f t="shared" ref="AU356:AU387" si="331">IF(ISERROR(E356-AA$314),"",E356-AA$314)</f>
        <v/>
      </c>
      <c r="AV356" s="34" t="str">
        <f t="shared" ref="AV356:AV387" si="332">IF(ISERROR(F356-AB$314),"",F356-AB$314)</f>
        <v/>
      </c>
      <c r="AW356" s="34" t="str">
        <f t="shared" ref="AW356:AW387" si="333">IF(ISERROR(G356-AC$314),"",G356-AC$314)</f>
        <v/>
      </c>
      <c r="AX356" s="34" t="str">
        <f t="shared" ref="AX356:AX387" si="334">IF(ISERROR(H356-AD$314),"",H356-AD$314)</f>
        <v/>
      </c>
      <c r="AY356" s="34" t="str">
        <f t="shared" ref="AY356:AY387" si="335">IF(ISERROR(I356-AE$314),"",I356-AE$314)</f>
        <v/>
      </c>
      <c r="AZ356" s="34" t="str">
        <f t="shared" ref="AZ356:AZ387" si="336">IF(ISERROR(J356-AF$314),"",J356-AF$314)</f>
        <v/>
      </c>
      <c r="BA356" s="34" t="str">
        <f t="shared" ref="BA356:BA387" si="337">IF(ISERROR(K356-AG$314),"",K356-AG$314)</f>
        <v/>
      </c>
      <c r="BB356" s="34" t="str">
        <f t="shared" ref="BB356:BB387" si="338">IF(ISERROR(L356-AH$314),"",L356-AH$314)</f>
        <v/>
      </c>
      <c r="BC356" s="34" t="str">
        <f t="shared" ref="BC356:BC387" si="339">IF(ISERROR(M356-AI$314),"",M356-AI$314)</f>
        <v/>
      </c>
      <c r="BD356" s="34" t="str">
        <f t="shared" si="289"/>
        <v/>
      </c>
      <c r="BE356" s="34" t="str">
        <f t="shared" si="290"/>
        <v/>
      </c>
      <c r="BF356" s="34" t="str">
        <f t="shared" si="291"/>
        <v/>
      </c>
      <c r="BG356" s="34" t="str">
        <f t="shared" si="292"/>
        <v/>
      </c>
      <c r="BH356" s="34" t="str">
        <f t="shared" si="293"/>
        <v/>
      </c>
      <c r="BI356" s="34" t="str">
        <f t="shared" si="294"/>
        <v/>
      </c>
      <c r="BJ356" s="34" t="str">
        <f t="shared" si="295"/>
        <v/>
      </c>
      <c r="BK356" s="34" t="str">
        <f t="shared" si="296"/>
        <v/>
      </c>
      <c r="BL356" s="34" t="str">
        <f t="shared" si="297"/>
        <v/>
      </c>
      <c r="BM356" s="34" t="str">
        <f t="shared" si="298"/>
        <v/>
      </c>
      <c r="BN356" s="36" t="e">
        <f t="shared" ref="BN356:BN387" si="340">AVERAGE(AT356:BC356)</f>
        <v>#DIV/0!</v>
      </c>
      <c r="BO356" s="36" t="e">
        <f t="shared" ref="BO356:BO387" si="341">AVERAGE(BD356:BM356)</f>
        <v>#DIV/0!</v>
      </c>
      <c r="BP356" s="37" t="str">
        <f t="shared" si="310"/>
        <v/>
      </c>
      <c r="BQ356" s="37" t="str">
        <f t="shared" si="311"/>
        <v/>
      </c>
      <c r="BR356" s="37" t="str">
        <f t="shared" si="312"/>
        <v/>
      </c>
      <c r="BS356" s="37" t="str">
        <f t="shared" si="313"/>
        <v/>
      </c>
      <c r="BT356" s="37" t="str">
        <f t="shared" si="314"/>
        <v/>
      </c>
      <c r="BU356" s="37" t="str">
        <f t="shared" si="315"/>
        <v/>
      </c>
      <c r="BV356" s="37" t="str">
        <f t="shared" si="316"/>
        <v/>
      </c>
      <c r="BW356" s="37" t="str">
        <f t="shared" si="317"/>
        <v/>
      </c>
      <c r="BX356" s="37" t="str">
        <f t="shared" si="318"/>
        <v/>
      </c>
      <c r="BY356" s="37" t="str">
        <f t="shared" si="319"/>
        <v/>
      </c>
      <c r="BZ356" s="37" t="str">
        <f t="shared" si="320"/>
        <v/>
      </c>
      <c r="CA356" s="37" t="str">
        <f t="shared" si="321"/>
        <v/>
      </c>
      <c r="CB356" s="37" t="str">
        <f t="shared" si="322"/>
        <v/>
      </c>
      <c r="CC356" s="37" t="str">
        <f t="shared" si="323"/>
        <v/>
      </c>
      <c r="CD356" s="37" t="str">
        <f t="shared" si="324"/>
        <v/>
      </c>
      <c r="CE356" s="37" t="str">
        <f t="shared" si="325"/>
        <v/>
      </c>
      <c r="CF356" s="37" t="str">
        <f t="shared" si="326"/>
        <v/>
      </c>
      <c r="CG356" s="37" t="str">
        <f t="shared" si="327"/>
        <v/>
      </c>
      <c r="CH356" s="37" t="str">
        <f t="shared" si="328"/>
        <v/>
      </c>
      <c r="CI356" s="37" t="str">
        <f t="shared" si="329"/>
        <v/>
      </c>
    </row>
    <row r="357" spans="1:87">
      <c r="A357" s="16"/>
      <c r="B357" s="14" t="str">
        <f>'Gene Table'!D356</f>
        <v>NM_001166</v>
      </c>
      <c r="C357" s="14" t="s">
        <v>269</v>
      </c>
      <c r="D357" s="15" t="str">
        <f>IF(SUM('Test Sample Data'!D$3:D$98)&gt;10,IF(AND(ISNUMBER('Test Sample Data'!D356),'Test Sample Data'!D356&lt;$B$1,'Test Sample Data'!D356&gt;0),'Test Sample Data'!D356,$B$1),"")</f>
        <v/>
      </c>
      <c r="E357" s="15" t="str">
        <f>IF(SUM('Test Sample Data'!E$3:E$98)&gt;10,IF(AND(ISNUMBER('Test Sample Data'!E356),'Test Sample Data'!E356&lt;$B$1,'Test Sample Data'!E356&gt;0),'Test Sample Data'!E356,$B$1),"")</f>
        <v/>
      </c>
      <c r="F357" s="15" t="str">
        <f>IF(SUM('Test Sample Data'!F$3:F$98)&gt;10,IF(AND(ISNUMBER('Test Sample Data'!F356),'Test Sample Data'!F356&lt;$B$1,'Test Sample Data'!F356&gt;0),'Test Sample Data'!F356,$B$1),"")</f>
        <v/>
      </c>
      <c r="G357" s="15" t="str">
        <f>IF(SUM('Test Sample Data'!G$3:G$98)&gt;10,IF(AND(ISNUMBER('Test Sample Data'!G356),'Test Sample Data'!G356&lt;$B$1,'Test Sample Data'!G356&gt;0),'Test Sample Data'!G356,$B$1),"")</f>
        <v/>
      </c>
      <c r="H357" s="15" t="str">
        <f>IF(SUM('Test Sample Data'!H$3:H$98)&gt;10,IF(AND(ISNUMBER('Test Sample Data'!H356),'Test Sample Data'!H356&lt;$B$1,'Test Sample Data'!H356&gt;0),'Test Sample Data'!H356,$B$1),"")</f>
        <v/>
      </c>
      <c r="I357" s="15" t="str">
        <f>IF(SUM('Test Sample Data'!I$3:I$98)&gt;10,IF(AND(ISNUMBER('Test Sample Data'!I356),'Test Sample Data'!I356&lt;$B$1,'Test Sample Data'!I356&gt;0),'Test Sample Data'!I356,$B$1),"")</f>
        <v/>
      </c>
      <c r="J357" s="15" t="str">
        <f>IF(SUM('Test Sample Data'!J$3:J$98)&gt;10,IF(AND(ISNUMBER('Test Sample Data'!J356),'Test Sample Data'!J356&lt;$B$1,'Test Sample Data'!J356&gt;0),'Test Sample Data'!J356,$B$1),"")</f>
        <v/>
      </c>
      <c r="K357" s="15" t="str">
        <f>IF(SUM('Test Sample Data'!K$3:K$98)&gt;10,IF(AND(ISNUMBER('Test Sample Data'!K356),'Test Sample Data'!K356&lt;$B$1,'Test Sample Data'!K356&gt;0),'Test Sample Data'!K356,$B$1),"")</f>
        <v/>
      </c>
      <c r="L357" s="15" t="str">
        <f>IF(SUM('Test Sample Data'!L$3:L$98)&gt;10,IF(AND(ISNUMBER('Test Sample Data'!L356),'Test Sample Data'!L356&lt;$B$1,'Test Sample Data'!L356&gt;0),'Test Sample Data'!L356,$B$1),"")</f>
        <v/>
      </c>
      <c r="M357" s="15" t="str">
        <f>IF(SUM('Test Sample Data'!M$3:M$98)&gt;10,IF(AND(ISNUMBER('Test Sample Data'!M356),'Test Sample Data'!M356&lt;$B$1,'Test Sample Data'!M356&gt;0),'Test Sample Data'!M356,$B$1),"")</f>
        <v/>
      </c>
      <c r="N357" s="15" t="str">
        <f>'Gene Table'!D356</f>
        <v>NM_001166</v>
      </c>
      <c r="O357" s="14" t="s">
        <v>269</v>
      </c>
      <c r="P357" s="15" t="str">
        <f>IF(SUM('Control Sample Data'!D$3:D$98)&gt;10,IF(AND(ISNUMBER('Control Sample Data'!D356),'Control Sample Data'!D356&lt;$B$1,'Control Sample Data'!D356&gt;0),'Control Sample Data'!D356,$B$1),"")</f>
        <v/>
      </c>
      <c r="Q357" s="15" t="str">
        <f>IF(SUM('Control Sample Data'!E$3:E$98)&gt;10,IF(AND(ISNUMBER('Control Sample Data'!E356),'Control Sample Data'!E356&lt;$B$1,'Control Sample Data'!E356&gt;0),'Control Sample Data'!E356,$B$1),"")</f>
        <v/>
      </c>
      <c r="R357" s="15" t="str">
        <f>IF(SUM('Control Sample Data'!F$3:F$98)&gt;10,IF(AND(ISNUMBER('Control Sample Data'!F356),'Control Sample Data'!F356&lt;$B$1,'Control Sample Data'!F356&gt;0),'Control Sample Data'!F356,$B$1),"")</f>
        <v/>
      </c>
      <c r="S357" s="15" t="str">
        <f>IF(SUM('Control Sample Data'!G$3:G$98)&gt;10,IF(AND(ISNUMBER('Control Sample Data'!G356),'Control Sample Data'!G356&lt;$B$1,'Control Sample Data'!G356&gt;0),'Control Sample Data'!G356,$B$1),"")</f>
        <v/>
      </c>
      <c r="T357" s="15" t="str">
        <f>IF(SUM('Control Sample Data'!H$3:H$98)&gt;10,IF(AND(ISNUMBER('Control Sample Data'!H356),'Control Sample Data'!H356&lt;$B$1,'Control Sample Data'!H356&gt;0),'Control Sample Data'!H356,$B$1),"")</f>
        <v/>
      </c>
      <c r="U357" s="15" t="str">
        <f>IF(SUM('Control Sample Data'!I$3:I$98)&gt;10,IF(AND(ISNUMBER('Control Sample Data'!I356),'Control Sample Data'!I356&lt;$B$1,'Control Sample Data'!I356&gt;0),'Control Sample Data'!I356,$B$1),"")</f>
        <v/>
      </c>
      <c r="V357" s="15" t="str">
        <f>IF(SUM('Control Sample Data'!J$3:J$98)&gt;10,IF(AND(ISNUMBER('Control Sample Data'!J356),'Control Sample Data'!J356&lt;$B$1,'Control Sample Data'!J356&gt;0),'Control Sample Data'!J356,$B$1),"")</f>
        <v/>
      </c>
      <c r="W357" s="15" t="str">
        <f>IF(SUM('Control Sample Data'!K$3:K$98)&gt;10,IF(AND(ISNUMBER('Control Sample Data'!K356),'Control Sample Data'!K356&lt;$B$1,'Control Sample Data'!K356&gt;0),'Control Sample Data'!K356,$B$1),"")</f>
        <v/>
      </c>
      <c r="X357" s="15" t="str">
        <f>IF(SUM('Control Sample Data'!L$3:L$98)&gt;10,IF(AND(ISNUMBER('Control Sample Data'!L356),'Control Sample Data'!L356&lt;$B$1,'Control Sample Data'!L356&gt;0),'Control Sample Data'!L356,$B$1),"")</f>
        <v/>
      </c>
      <c r="Y357" s="15" t="str">
        <f>IF(SUM('Control Sample Data'!M$3:M$98)&gt;10,IF(AND(ISNUMBER('Control Sample Data'!M356),'Control Sample Data'!M356&lt;$B$1,'Control Sample Data'!M356&gt;0),'Control Sample Data'!M356,$B$1),"")</f>
        <v/>
      </c>
      <c r="AT357" s="34" t="str">
        <f t="shared" si="330"/>
        <v/>
      </c>
      <c r="AU357" s="34" t="str">
        <f t="shared" si="331"/>
        <v/>
      </c>
      <c r="AV357" s="34" t="str">
        <f t="shared" si="332"/>
        <v/>
      </c>
      <c r="AW357" s="34" t="str">
        <f t="shared" si="333"/>
        <v/>
      </c>
      <c r="AX357" s="34" t="str">
        <f t="shared" si="334"/>
        <v/>
      </c>
      <c r="AY357" s="34" t="str">
        <f t="shared" si="335"/>
        <v/>
      </c>
      <c r="AZ357" s="34" t="str">
        <f t="shared" si="336"/>
        <v/>
      </c>
      <c r="BA357" s="34" t="str">
        <f t="shared" si="337"/>
        <v/>
      </c>
      <c r="BB357" s="34" t="str">
        <f t="shared" si="338"/>
        <v/>
      </c>
      <c r="BC357" s="34" t="str">
        <f t="shared" si="339"/>
        <v/>
      </c>
      <c r="BD357" s="34" t="str">
        <f t="shared" ref="BD357:BD387" si="342">IF(ISERROR(P357-AJ$314),"",P357-AJ$314)</f>
        <v/>
      </c>
      <c r="BE357" s="34" t="str">
        <f t="shared" ref="BE357:BE387" si="343">IF(ISERROR(Q357-AK$314),"",Q357-AK$314)</f>
        <v/>
      </c>
      <c r="BF357" s="34" t="str">
        <f t="shared" ref="BF357:BF387" si="344">IF(ISERROR(R357-AL$314),"",R357-AL$314)</f>
        <v/>
      </c>
      <c r="BG357" s="34" t="str">
        <f t="shared" ref="BG357:BG387" si="345">IF(ISERROR(S357-AM$314),"",S357-AM$314)</f>
        <v/>
      </c>
      <c r="BH357" s="34" t="str">
        <f t="shared" ref="BH357:BH387" si="346">IF(ISERROR(T357-AN$314),"",T357-AN$314)</f>
        <v/>
      </c>
      <c r="BI357" s="34" t="str">
        <f t="shared" ref="BI357:BI387" si="347">IF(ISERROR(U357-AO$314),"",U357-AO$314)</f>
        <v/>
      </c>
      <c r="BJ357" s="34" t="str">
        <f t="shared" ref="BJ357:BJ387" si="348">IF(ISERROR(V357-AP$314),"",V357-AP$314)</f>
        <v/>
      </c>
      <c r="BK357" s="34" t="str">
        <f t="shared" ref="BK357:BK387" si="349">IF(ISERROR(W357-AQ$314),"",W357-AQ$314)</f>
        <v/>
      </c>
      <c r="BL357" s="34" t="str">
        <f t="shared" ref="BL357:BL387" si="350">IF(ISERROR(X357-AR$314),"",X357-AR$314)</f>
        <v/>
      </c>
      <c r="BM357" s="34" t="str">
        <f t="shared" ref="BM357:BM387" si="351">IF(ISERROR(Y357-AS$314),"",Y357-AS$314)</f>
        <v/>
      </c>
      <c r="BN357" s="36" t="e">
        <f t="shared" si="340"/>
        <v>#DIV/0!</v>
      </c>
      <c r="BO357" s="36" t="e">
        <f t="shared" si="341"/>
        <v>#DIV/0!</v>
      </c>
      <c r="BP357" s="37" t="str">
        <f t="shared" si="310"/>
        <v/>
      </c>
      <c r="BQ357" s="37" t="str">
        <f t="shared" si="311"/>
        <v/>
      </c>
      <c r="BR357" s="37" t="str">
        <f t="shared" si="312"/>
        <v/>
      </c>
      <c r="BS357" s="37" t="str">
        <f t="shared" si="313"/>
        <v/>
      </c>
      <c r="BT357" s="37" t="str">
        <f t="shared" si="314"/>
        <v/>
      </c>
      <c r="BU357" s="37" t="str">
        <f t="shared" si="315"/>
        <v/>
      </c>
      <c r="BV357" s="37" t="str">
        <f t="shared" si="316"/>
        <v/>
      </c>
      <c r="BW357" s="37" t="str">
        <f t="shared" si="317"/>
        <v/>
      </c>
      <c r="BX357" s="37" t="str">
        <f t="shared" si="318"/>
        <v/>
      </c>
      <c r="BY357" s="37" t="str">
        <f t="shared" si="319"/>
        <v/>
      </c>
      <c r="BZ357" s="37" t="str">
        <f t="shared" si="320"/>
        <v/>
      </c>
      <c r="CA357" s="37" t="str">
        <f t="shared" si="321"/>
        <v/>
      </c>
      <c r="CB357" s="37" t="str">
        <f t="shared" si="322"/>
        <v/>
      </c>
      <c r="CC357" s="37" t="str">
        <f t="shared" si="323"/>
        <v/>
      </c>
      <c r="CD357" s="37" t="str">
        <f t="shared" si="324"/>
        <v/>
      </c>
      <c r="CE357" s="37" t="str">
        <f t="shared" si="325"/>
        <v/>
      </c>
      <c r="CF357" s="37" t="str">
        <f t="shared" si="326"/>
        <v/>
      </c>
      <c r="CG357" s="37" t="str">
        <f t="shared" si="327"/>
        <v/>
      </c>
      <c r="CH357" s="37" t="str">
        <f t="shared" si="328"/>
        <v/>
      </c>
      <c r="CI357" s="37" t="str">
        <f t="shared" si="329"/>
        <v/>
      </c>
    </row>
    <row r="358" spans="1:87">
      <c r="A358" s="16"/>
      <c r="B358" s="14" t="str">
        <f>'Gene Table'!D357</f>
        <v>NM_000414</v>
      </c>
      <c r="C358" s="14" t="s">
        <v>273</v>
      </c>
      <c r="D358" s="15" t="str">
        <f>IF(SUM('Test Sample Data'!D$3:D$98)&gt;10,IF(AND(ISNUMBER('Test Sample Data'!D357),'Test Sample Data'!D357&lt;$B$1,'Test Sample Data'!D357&gt;0),'Test Sample Data'!D357,$B$1),"")</f>
        <v/>
      </c>
      <c r="E358" s="15" t="str">
        <f>IF(SUM('Test Sample Data'!E$3:E$98)&gt;10,IF(AND(ISNUMBER('Test Sample Data'!E357),'Test Sample Data'!E357&lt;$B$1,'Test Sample Data'!E357&gt;0),'Test Sample Data'!E357,$B$1),"")</f>
        <v/>
      </c>
      <c r="F358" s="15" t="str">
        <f>IF(SUM('Test Sample Data'!F$3:F$98)&gt;10,IF(AND(ISNUMBER('Test Sample Data'!F357),'Test Sample Data'!F357&lt;$B$1,'Test Sample Data'!F357&gt;0),'Test Sample Data'!F357,$B$1),"")</f>
        <v/>
      </c>
      <c r="G358" s="15" t="str">
        <f>IF(SUM('Test Sample Data'!G$3:G$98)&gt;10,IF(AND(ISNUMBER('Test Sample Data'!G357),'Test Sample Data'!G357&lt;$B$1,'Test Sample Data'!G357&gt;0),'Test Sample Data'!G357,$B$1),"")</f>
        <v/>
      </c>
      <c r="H358" s="15" t="str">
        <f>IF(SUM('Test Sample Data'!H$3:H$98)&gt;10,IF(AND(ISNUMBER('Test Sample Data'!H357),'Test Sample Data'!H357&lt;$B$1,'Test Sample Data'!H357&gt;0),'Test Sample Data'!H357,$B$1),"")</f>
        <v/>
      </c>
      <c r="I358" s="15" t="str">
        <f>IF(SUM('Test Sample Data'!I$3:I$98)&gt;10,IF(AND(ISNUMBER('Test Sample Data'!I357),'Test Sample Data'!I357&lt;$B$1,'Test Sample Data'!I357&gt;0),'Test Sample Data'!I357,$B$1),"")</f>
        <v/>
      </c>
      <c r="J358" s="15" t="str">
        <f>IF(SUM('Test Sample Data'!J$3:J$98)&gt;10,IF(AND(ISNUMBER('Test Sample Data'!J357),'Test Sample Data'!J357&lt;$B$1,'Test Sample Data'!J357&gt;0),'Test Sample Data'!J357,$B$1),"")</f>
        <v/>
      </c>
      <c r="K358" s="15" t="str">
        <f>IF(SUM('Test Sample Data'!K$3:K$98)&gt;10,IF(AND(ISNUMBER('Test Sample Data'!K357),'Test Sample Data'!K357&lt;$B$1,'Test Sample Data'!K357&gt;0),'Test Sample Data'!K357,$B$1),"")</f>
        <v/>
      </c>
      <c r="L358" s="15" t="str">
        <f>IF(SUM('Test Sample Data'!L$3:L$98)&gt;10,IF(AND(ISNUMBER('Test Sample Data'!L357),'Test Sample Data'!L357&lt;$B$1,'Test Sample Data'!L357&gt;0),'Test Sample Data'!L357,$B$1),"")</f>
        <v/>
      </c>
      <c r="M358" s="15" t="str">
        <f>IF(SUM('Test Sample Data'!M$3:M$98)&gt;10,IF(AND(ISNUMBER('Test Sample Data'!M357),'Test Sample Data'!M357&lt;$B$1,'Test Sample Data'!M357&gt;0),'Test Sample Data'!M357,$B$1),"")</f>
        <v/>
      </c>
      <c r="N358" s="15" t="str">
        <f>'Gene Table'!D357</f>
        <v>NM_000414</v>
      </c>
      <c r="O358" s="14" t="s">
        <v>273</v>
      </c>
      <c r="P358" s="15" t="str">
        <f>IF(SUM('Control Sample Data'!D$3:D$98)&gt;10,IF(AND(ISNUMBER('Control Sample Data'!D357),'Control Sample Data'!D357&lt;$B$1,'Control Sample Data'!D357&gt;0),'Control Sample Data'!D357,$B$1),"")</f>
        <v/>
      </c>
      <c r="Q358" s="15" t="str">
        <f>IF(SUM('Control Sample Data'!E$3:E$98)&gt;10,IF(AND(ISNUMBER('Control Sample Data'!E357),'Control Sample Data'!E357&lt;$B$1,'Control Sample Data'!E357&gt;0),'Control Sample Data'!E357,$B$1),"")</f>
        <v/>
      </c>
      <c r="R358" s="15" t="str">
        <f>IF(SUM('Control Sample Data'!F$3:F$98)&gt;10,IF(AND(ISNUMBER('Control Sample Data'!F357),'Control Sample Data'!F357&lt;$B$1,'Control Sample Data'!F357&gt;0),'Control Sample Data'!F357,$B$1),"")</f>
        <v/>
      </c>
      <c r="S358" s="15" t="str">
        <f>IF(SUM('Control Sample Data'!G$3:G$98)&gt;10,IF(AND(ISNUMBER('Control Sample Data'!G357),'Control Sample Data'!G357&lt;$B$1,'Control Sample Data'!G357&gt;0),'Control Sample Data'!G357,$B$1),"")</f>
        <v/>
      </c>
      <c r="T358" s="15" t="str">
        <f>IF(SUM('Control Sample Data'!H$3:H$98)&gt;10,IF(AND(ISNUMBER('Control Sample Data'!H357),'Control Sample Data'!H357&lt;$B$1,'Control Sample Data'!H357&gt;0),'Control Sample Data'!H357,$B$1),"")</f>
        <v/>
      </c>
      <c r="U358" s="15" t="str">
        <f>IF(SUM('Control Sample Data'!I$3:I$98)&gt;10,IF(AND(ISNUMBER('Control Sample Data'!I357),'Control Sample Data'!I357&lt;$B$1,'Control Sample Data'!I357&gt;0),'Control Sample Data'!I357,$B$1),"")</f>
        <v/>
      </c>
      <c r="V358" s="15" t="str">
        <f>IF(SUM('Control Sample Data'!J$3:J$98)&gt;10,IF(AND(ISNUMBER('Control Sample Data'!J357),'Control Sample Data'!J357&lt;$B$1,'Control Sample Data'!J357&gt;0),'Control Sample Data'!J357,$B$1),"")</f>
        <v/>
      </c>
      <c r="W358" s="15" t="str">
        <f>IF(SUM('Control Sample Data'!K$3:K$98)&gt;10,IF(AND(ISNUMBER('Control Sample Data'!K357),'Control Sample Data'!K357&lt;$B$1,'Control Sample Data'!K357&gt;0),'Control Sample Data'!K357,$B$1),"")</f>
        <v/>
      </c>
      <c r="X358" s="15" t="str">
        <f>IF(SUM('Control Sample Data'!L$3:L$98)&gt;10,IF(AND(ISNUMBER('Control Sample Data'!L357),'Control Sample Data'!L357&lt;$B$1,'Control Sample Data'!L357&gt;0),'Control Sample Data'!L357,$B$1),"")</f>
        <v/>
      </c>
      <c r="Y358" s="15" t="str">
        <f>IF(SUM('Control Sample Data'!M$3:M$98)&gt;10,IF(AND(ISNUMBER('Control Sample Data'!M357),'Control Sample Data'!M357&lt;$B$1,'Control Sample Data'!M357&gt;0),'Control Sample Data'!M357,$B$1),"")</f>
        <v/>
      </c>
      <c r="AT358" s="34" t="str">
        <f t="shared" si="330"/>
        <v/>
      </c>
      <c r="AU358" s="34" t="str">
        <f t="shared" si="331"/>
        <v/>
      </c>
      <c r="AV358" s="34" t="str">
        <f t="shared" si="332"/>
        <v/>
      </c>
      <c r="AW358" s="34" t="str">
        <f t="shared" si="333"/>
        <v/>
      </c>
      <c r="AX358" s="34" t="str">
        <f t="shared" si="334"/>
        <v/>
      </c>
      <c r="AY358" s="34" t="str">
        <f t="shared" si="335"/>
        <v/>
      </c>
      <c r="AZ358" s="34" t="str">
        <f t="shared" si="336"/>
        <v/>
      </c>
      <c r="BA358" s="34" t="str">
        <f t="shared" si="337"/>
        <v/>
      </c>
      <c r="BB358" s="34" t="str">
        <f t="shared" si="338"/>
        <v/>
      </c>
      <c r="BC358" s="34" t="str">
        <f t="shared" si="339"/>
        <v/>
      </c>
      <c r="BD358" s="34" t="str">
        <f t="shared" si="342"/>
        <v/>
      </c>
      <c r="BE358" s="34" t="str">
        <f t="shared" si="343"/>
        <v/>
      </c>
      <c r="BF358" s="34" t="str">
        <f t="shared" si="344"/>
        <v/>
      </c>
      <c r="BG358" s="34" t="str">
        <f t="shared" si="345"/>
        <v/>
      </c>
      <c r="BH358" s="34" t="str">
        <f t="shared" si="346"/>
        <v/>
      </c>
      <c r="BI358" s="34" t="str">
        <f t="shared" si="347"/>
        <v/>
      </c>
      <c r="BJ358" s="34" t="str">
        <f t="shared" si="348"/>
        <v/>
      </c>
      <c r="BK358" s="34" t="str">
        <f t="shared" si="349"/>
        <v/>
      </c>
      <c r="BL358" s="34" t="str">
        <f t="shared" si="350"/>
        <v/>
      </c>
      <c r="BM358" s="34" t="str">
        <f t="shared" si="351"/>
        <v/>
      </c>
      <c r="BN358" s="36" t="e">
        <f t="shared" si="340"/>
        <v>#DIV/0!</v>
      </c>
      <c r="BO358" s="36" t="e">
        <f t="shared" si="341"/>
        <v>#DIV/0!</v>
      </c>
      <c r="BP358" s="37" t="str">
        <f t="shared" si="310"/>
        <v/>
      </c>
      <c r="BQ358" s="37" t="str">
        <f t="shared" si="311"/>
        <v/>
      </c>
      <c r="BR358" s="37" t="str">
        <f t="shared" si="312"/>
        <v/>
      </c>
      <c r="BS358" s="37" t="str">
        <f t="shared" si="313"/>
        <v/>
      </c>
      <c r="BT358" s="37" t="str">
        <f t="shared" si="314"/>
        <v/>
      </c>
      <c r="BU358" s="37" t="str">
        <f t="shared" si="315"/>
        <v/>
      </c>
      <c r="BV358" s="37" t="str">
        <f t="shared" si="316"/>
        <v/>
      </c>
      <c r="BW358" s="37" t="str">
        <f t="shared" si="317"/>
        <v/>
      </c>
      <c r="BX358" s="37" t="str">
        <f t="shared" si="318"/>
        <v/>
      </c>
      <c r="BY358" s="37" t="str">
        <f t="shared" si="319"/>
        <v/>
      </c>
      <c r="BZ358" s="37" t="str">
        <f t="shared" si="320"/>
        <v/>
      </c>
      <c r="CA358" s="37" t="str">
        <f t="shared" si="321"/>
        <v/>
      </c>
      <c r="CB358" s="37" t="str">
        <f t="shared" si="322"/>
        <v/>
      </c>
      <c r="CC358" s="37" t="str">
        <f t="shared" si="323"/>
        <v/>
      </c>
      <c r="CD358" s="37" t="str">
        <f t="shared" si="324"/>
        <v/>
      </c>
      <c r="CE358" s="37" t="str">
        <f t="shared" si="325"/>
        <v/>
      </c>
      <c r="CF358" s="37" t="str">
        <f t="shared" si="326"/>
        <v/>
      </c>
      <c r="CG358" s="37" t="str">
        <f t="shared" si="327"/>
        <v/>
      </c>
      <c r="CH358" s="37" t="str">
        <f t="shared" si="328"/>
        <v/>
      </c>
      <c r="CI358" s="37" t="str">
        <f t="shared" si="329"/>
        <v/>
      </c>
    </row>
    <row r="359" spans="1:87">
      <c r="A359" s="16"/>
      <c r="B359" s="14" t="str">
        <f>'Gene Table'!D358</f>
        <v>NM_002153</v>
      </c>
      <c r="C359" s="14" t="s">
        <v>277</v>
      </c>
      <c r="D359" s="15" t="str">
        <f>IF(SUM('Test Sample Data'!D$3:D$98)&gt;10,IF(AND(ISNUMBER('Test Sample Data'!D358),'Test Sample Data'!D358&lt;$B$1,'Test Sample Data'!D358&gt;0),'Test Sample Data'!D358,$B$1),"")</f>
        <v/>
      </c>
      <c r="E359" s="15" t="str">
        <f>IF(SUM('Test Sample Data'!E$3:E$98)&gt;10,IF(AND(ISNUMBER('Test Sample Data'!E358),'Test Sample Data'!E358&lt;$B$1,'Test Sample Data'!E358&gt;0),'Test Sample Data'!E358,$B$1),"")</f>
        <v/>
      </c>
      <c r="F359" s="15" t="str">
        <f>IF(SUM('Test Sample Data'!F$3:F$98)&gt;10,IF(AND(ISNUMBER('Test Sample Data'!F358),'Test Sample Data'!F358&lt;$B$1,'Test Sample Data'!F358&gt;0),'Test Sample Data'!F358,$B$1),"")</f>
        <v/>
      </c>
      <c r="G359" s="15" t="str">
        <f>IF(SUM('Test Sample Data'!G$3:G$98)&gt;10,IF(AND(ISNUMBER('Test Sample Data'!G358),'Test Sample Data'!G358&lt;$B$1,'Test Sample Data'!G358&gt;0),'Test Sample Data'!G358,$B$1),"")</f>
        <v/>
      </c>
      <c r="H359" s="15" t="str">
        <f>IF(SUM('Test Sample Data'!H$3:H$98)&gt;10,IF(AND(ISNUMBER('Test Sample Data'!H358),'Test Sample Data'!H358&lt;$B$1,'Test Sample Data'!H358&gt;0),'Test Sample Data'!H358,$B$1),"")</f>
        <v/>
      </c>
      <c r="I359" s="15" t="str">
        <f>IF(SUM('Test Sample Data'!I$3:I$98)&gt;10,IF(AND(ISNUMBER('Test Sample Data'!I358),'Test Sample Data'!I358&lt;$B$1,'Test Sample Data'!I358&gt;0),'Test Sample Data'!I358,$B$1),"")</f>
        <v/>
      </c>
      <c r="J359" s="15" t="str">
        <f>IF(SUM('Test Sample Data'!J$3:J$98)&gt;10,IF(AND(ISNUMBER('Test Sample Data'!J358),'Test Sample Data'!J358&lt;$B$1,'Test Sample Data'!J358&gt;0),'Test Sample Data'!J358,$B$1),"")</f>
        <v/>
      </c>
      <c r="K359" s="15" t="str">
        <f>IF(SUM('Test Sample Data'!K$3:K$98)&gt;10,IF(AND(ISNUMBER('Test Sample Data'!K358),'Test Sample Data'!K358&lt;$B$1,'Test Sample Data'!K358&gt;0),'Test Sample Data'!K358,$B$1),"")</f>
        <v/>
      </c>
      <c r="L359" s="15" t="str">
        <f>IF(SUM('Test Sample Data'!L$3:L$98)&gt;10,IF(AND(ISNUMBER('Test Sample Data'!L358),'Test Sample Data'!L358&lt;$B$1,'Test Sample Data'!L358&gt;0),'Test Sample Data'!L358,$B$1),"")</f>
        <v/>
      </c>
      <c r="M359" s="15" t="str">
        <f>IF(SUM('Test Sample Data'!M$3:M$98)&gt;10,IF(AND(ISNUMBER('Test Sample Data'!M358),'Test Sample Data'!M358&lt;$B$1,'Test Sample Data'!M358&gt;0),'Test Sample Data'!M358,$B$1),"")</f>
        <v/>
      </c>
      <c r="N359" s="15" t="str">
        <f>'Gene Table'!D358</f>
        <v>NM_002153</v>
      </c>
      <c r="O359" s="14" t="s">
        <v>277</v>
      </c>
      <c r="P359" s="15" t="str">
        <f>IF(SUM('Control Sample Data'!D$3:D$98)&gt;10,IF(AND(ISNUMBER('Control Sample Data'!D358),'Control Sample Data'!D358&lt;$B$1,'Control Sample Data'!D358&gt;0),'Control Sample Data'!D358,$B$1),"")</f>
        <v/>
      </c>
      <c r="Q359" s="15" t="str">
        <f>IF(SUM('Control Sample Data'!E$3:E$98)&gt;10,IF(AND(ISNUMBER('Control Sample Data'!E358),'Control Sample Data'!E358&lt;$B$1,'Control Sample Data'!E358&gt;0),'Control Sample Data'!E358,$B$1),"")</f>
        <v/>
      </c>
      <c r="R359" s="15" t="str">
        <f>IF(SUM('Control Sample Data'!F$3:F$98)&gt;10,IF(AND(ISNUMBER('Control Sample Data'!F358),'Control Sample Data'!F358&lt;$B$1,'Control Sample Data'!F358&gt;0),'Control Sample Data'!F358,$B$1),"")</f>
        <v/>
      </c>
      <c r="S359" s="15" t="str">
        <f>IF(SUM('Control Sample Data'!G$3:G$98)&gt;10,IF(AND(ISNUMBER('Control Sample Data'!G358),'Control Sample Data'!G358&lt;$B$1,'Control Sample Data'!G358&gt;0),'Control Sample Data'!G358,$B$1),"")</f>
        <v/>
      </c>
      <c r="T359" s="15" t="str">
        <f>IF(SUM('Control Sample Data'!H$3:H$98)&gt;10,IF(AND(ISNUMBER('Control Sample Data'!H358),'Control Sample Data'!H358&lt;$B$1,'Control Sample Data'!H358&gt;0),'Control Sample Data'!H358,$B$1),"")</f>
        <v/>
      </c>
      <c r="U359" s="15" t="str">
        <f>IF(SUM('Control Sample Data'!I$3:I$98)&gt;10,IF(AND(ISNUMBER('Control Sample Data'!I358),'Control Sample Data'!I358&lt;$B$1,'Control Sample Data'!I358&gt;0),'Control Sample Data'!I358,$B$1),"")</f>
        <v/>
      </c>
      <c r="V359" s="15" t="str">
        <f>IF(SUM('Control Sample Data'!J$3:J$98)&gt;10,IF(AND(ISNUMBER('Control Sample Data'!J358),'Control Sample Data'!J358&lt;$B$1,'Control Sample Data'!J358&gt;0),'Control Sample Data'!J358,$B$1),"")</f>
        <v/>
      </c>
      <c r="W359" s="15" t="str">
        <f>IF(SUM('Control Sample Data'!K$3:K$98)&gt;10,IF(AND(ISNUMBER('Control Sample Data'!K358),'Control Sample Data'!K358&lt;$B$1,'Control Sample Data'!K358&gt;0),'Control Sample Data'!K358,$B$1),"")</f>
        <v/>
      </c>
      <c r="X359" s="15" t="str">
        <f>IF(SUM('Control Sample Data'!L$3:L$98)&gt;10,IF(AND(ISNUMBER('Control Sample Data'!L358),'Control Sample Data'!L358&lt;$B$1,'Control Sample Data'!L358&gt;0),'Control Sample Data'!L358,$B$1),"")</f>
        <v/>
      </c>
      <c r="Y359" s="15" t="str">
        <f>IF(SUM('Control Sample Data'!M$3:M$98)&gt;10,IF(AND(ISNUMBER('Control Sample Data'!M358),'Control Sample Data'!M358&lt;$B$1,'Control Sample Data'!M358&gt;0),'Control Sample Data'!M358,$B$1),"")</f>
        <v/>
      </c>
      <c r="AT359" s="34" t="str">
        <f t="shared" si="330"/>
        <v/>
      </c>
      <c r="AU359" s="34" t="str">
        <f t="shared" si="331"/>
        <v/>
      </c>
      <c r="AV359" s="34" t="str">
        <f t="shared" si="332"/>
        <v/>
      </c>
      <c r="AW359" s="34" t="str">
        <f t="shared" si="333"/>
        <v/>
      </c>
      <c r="AX359" s="34" t="str">
        <f t="shared" si="334"/>
        <v/>
      </c>
      <c r="AY359" s="34" t="str">
        <f t="shared" si="335"/>
        <v/>
      </c>
      <c r="AZ359" s="34" t="str">
        <f t="shared" si="336"/>
        <v/>
      </c>
      <c r="BA359" s="34" t="str">
        <f t="shared" si="337"/>
        <v/>
      </c>
      <c r="BB359" s="34" t="str">
        <f t="shared" si="338"/>
        <v/>
      </c>
      <c r="BC359" s="34" t="str">
        <f t="shared" si="339"/>
        <v/>
      </c>
      <c r="BD359" s="34" t="str">
        <f t="shared" si="342"/>
        <v/>
      </c>
      <c r="BE359" s="34" t="str">
        <f t="shared" si="343"/>
        <v/>
      </c>
      <c r="BF359" s="34" t="str">
        <f t="shared" si="344"/>
        <v/>
      </c>
      <c r="BG359" s="34" t="str">
        <f t="shared" si="345"/>
        <v/>
      </c>
      <c r="BH359" s="34" t="str">
        <f t="shared" si="346"/>
        <v/>
      </c>
      <c r="BI359" s="34" t="str">
        <f t="shared" si="347"/>
        <v/>
      </c>
      <c r="BJ359" s="34" t="str">
        <f t="shared" si="348"/>
        <v/>
      </c>
      <c r="BK359" s="34" t="str">
        <f t="shared" si="349"/>
        <v/>
      </c>
      <c r="BL359" s="34" t="str">
        <f t="shared" si="350"/>
        <v/>
      </c>
      <c r="BM359" s="34" t="str">
        <f t="shared" si="351"/>
        <v/>
      </c>
      <c r="BN359" s="36" t="e">
        <f t="shared" si="340"/>
        <v>#DIV/0!</v>
      </c>
      <c r="BO359" s="36" t="e">
        <f t="shared" si="341"/>
        <v>#DIV/0!</v>
      </c>
      <c r="BP359" s="37" t="str">
        <f t="shared" si="310"/>
        <v/>
      </c>
      <c r="BQ359" s="37" t="str">
        <f t="shared" si="311"/>
        <v/>
      </c>
      <c r="BR359" s="37" t="str">
        <f t="shared" si="312"/>
        <v/>
      </c>
      <c r="BS359" s="37" t="str">
        <f t="shared" si="313"/>
        <v/>
      </c>
      <c r="BT359" s="37" t="str">
        <f t="shared" si="314"/>
        <v/>
      </c>
      <c r="BU359" s="37" t="str">
        <f t="shared" si="315"/>
        <v/>
      </c>
      <c r="BV359" s="37" t="str">
        <f t="shared" si="316"/>
        <v/>
      </c>
      <c r="BW359" s="37" t="str">
        <f t="shared" si="317"/>
        <v/>
      </c>
      <c r="BX359" s="37" t="str">
        <f t="shared" si="318"/>
        <v/>
      </c>
      <c r="BY359" s="37" t="str">
        <f t="shared" si="319"/>
        <v/>
      </c>
      <c r="BZ359" s="37" t="str">
        <f t="shared" si="320"/>
        <v/>
      </c>
      <c r="CA359" s="37" t="str">
        <f t="shared" si="321"/>
        <v/>
      </c>
      <c r="CB359" s="37" t="str">
        <f t="shared" si="322"/>
        <v/>
      </c>
      <c r="CC359" s="37" t="str">
        <f t="shared" si="323"/>
        <v/>
      </c>
      <c r="CD359" s="37" t="str">
        <f t="shared" si="324"/>
        <v/>
      </c>
      <c r="CE359" s="37" t="str">
        <f t="shared" si="325"/>
        <v/>
      </c>
      <c r="CF359" s="37" t="str">
        <f t="shared" si="326"/>
        <v/>
      </c>
      <c r="CG359" s="37" t="str">
        <f t="shared" si="327"/>
        <v/>
      </c>
      <c r="CH359" s="37" t="str">
        <f t="shared" si="328"/>
        <v/>
      </c>
      <c r="CI359" s="37" t="str">
        <f t="shared" si="329"/>
        <v/>
      </c>
    </row>
    <row r="360" spans="1:87">
      <c r="A360" s="16"/>
      <c r="B360" s="14" t="str">
        <f>'Gene Table'!D359</f>
        <v>NM_000413</v>
      </c>
      <c r="C360" s="14" t="s">
        <v>281</v>
      </c>
      <c r="D360" s="15" t="str">
        <f>IF(SUM('Test Sample Data'!D$3:D$98)&gt;10,IF(AND(ISNUMBER('Test Sample Data'!D359),'Test Sample Data'!D359&lt;$B$1,'Test Sample Data'!D359&gt;0),'Test Sample Data'!D359,$B$1),"")</f>
        <v/>
      </c>
      <c r="E360" s="15" t="str">
        <f>IF(SUM('Test Sample Data'!E$3:E$98)&gt;10,IF(AND(ISNUMBER('Test Sample Data'!E359),'Test Sample Data'!E359&lt;$B$1,'Test Sample Data'!E359&gt;0),'Test Sample Data'!E359,$B$1),"")</f>
        <v/>
      </c>
      <c r="F360" s="15" t="str">
        <f>IF(SUM('Test Sample Data'!F$3:F$98)&gt;10,IF(AND(ISNUMBER('Test Sample Data'!F359),'Test Sample Data'!F359&lt;$B$1,'Test Sample Data'!F359&gt;0),'Test Sample Data'!F359,$B$1),"")</f>
        <v/>
      </c>
      <c r="G360" s="15" t="str">
        <f>IF(SUM('Test Sample Data'!G$3:G$98)&gt;10,IF(AND(ISNUMBER('Test Sample Data'!G359),'Test Sample Data'!G359&lt;$B$1,'Test Sample Data'!G359&gt;0),'Test Sample Data'!G359,$B$1),"")</f>
        <v/>
      </c>
      <c r="H360" s="15" t="str">
        <f>IF(SUM('Test Sample Data'!H$3:H$98)&gt;10,IF(AND(ISNUMBER('Test Sample Data'!H359),'Test Sample Data'!H359&lt;$B$1,'Test Sample Data'!H359&gt;0),'Test Sample Data'!H359,$B$1),"")</f>
        <v/>
      </c>
      <c r="I360" s="15" t="str">
        <f>IF(SUM('Test Sample Data'!I$3:I$98)&gt;10,IF(AND(ISNUMBER('Test Sample Data'!I359),'Test Sample Data'!I359&lt;$B$1,'Test Sample Data'!I359&gt;0),'Test Sample Data'!I359,$B$1),"")</f>
        <v/>
      </c>
      <c r="J360" s="15" t="str">
        <f>IF(SUM('Test Sample Data'!J$3:J$98)&gt;10,IF(AND(ISNUMBER('Test Sample Data'!J359),'Test Sample Data'!J359&lt;$B$1,'Test Sample Data'!J359&gt;0),'Test Sample Data'!J359,$B$1),"")</f>
        <v/>
      </c>
      <c r="K360" s="15" t="str">
        <f>IF(SUM('Test Sample Data'!K$3:K$98)&gt;10,IF(AND(ISNUMBER('Test Sample Data'!K359),'Test Sample Data'!K359&lt;$B$1,'Test Sample Data'!K359&gt;0),'Test Sample Data'!K359,$B$1),"")</f>
        <v/>
      </c>
      <c r="L360" s="15" t="str">
        <f>IF(SUM('Test Sample Data'!L$3:L$98)&gt;10,IF(AND(ISNUMBER('Test Sample Data'!L359),'Test Sample Data'!L359&lt;$B$1,'Test Sample Data'!L359&gt;0),'Test Sample Data'!L359,$B$1),"")</f>
        <v/>
      </c>
      <c r="M360" s="15" t="str">
        <f>IF(SUM('Test Sample Data'!M$3:M$98)&gt;10,IF(AND(ISNUMBER('Test Sample Data'!M359),'Test Sample Data'!M359&lt;$B$1,'Test Sample Data'!M359&gt;0),'Test Sample Data'!M359,$B$1),"")</f>
        <v/>
      </c>
      <c r="N360" s="15" t="str">
        <f>'Gene Table'!D359</f>
        <v>NM_000413</v>
      </c>
      <c r="O360" s="14" t="s">
        <v>281</v>
      </c>
      <c r="P360" s="15" t="str">
        <f>IF(SUM('Control Sample Data'!D$3:D$98)&gt;10,IF(AND(ISNUMBER('Control Sample Data'!D359),'Control Sample Data'!D359&lt;$B$1,'Control Sample Data'!D359&gt;0),'Control Sample Data'!D359,$B$1),"")</f>
        <v/>
      </c>
      <c r="Q360" s="15" t="str">
        <f>IF(SUM('Control Sample Data'!E$3:E$98)&gt;10,IF(AND(ISNUMBER('Control Sample Data'!E359),'Control Sample Data'!E359&lt;$B$1,'Control Sample Data'!E359&gt;0),'Control Sample Data'!E359,$B$1),"")</f>
        <v/>
      </c>
      <c r="R360" s="15" t="str">
        <f>IF(SUM('Control Sample Data'!F$3:F$98)&gt;10,IF(AND(ISNUMBER('Control Sample Data'!F359),'Control Sample Data'!F359&lt;$B$1,'Control Sample Data'!F359&gt;0),'Control Sample Data'!F359,$B$1),"")</f>
        <v/>
      </c>
      <c r="S360" s="15" t="str">
        <f>IF(SUM('Control Sample Data'!G$3:G$98)&gt;10,IF(AND(ISNUMBER('Control Sample Data'!G359),'Control Sample Data'!G359&lt;$B$1,'Control Sample Data'!G359&gt;0),'Control Sample Data'!G359,$B$1),"")</f>
        <v/>
      </c>
      <c r="T360" s="15" t="str">
        <f>IF(SUM('Control Sample Data'!H$3:H$98)&gt;10,IF(AND(ISNUMBER('Control Sample Data'!H359),'Control Sample Data'!H359&lt;$B$1,'Control Sample Data'!H359&gt;0),'Control Sample Data'!H359,$B$1),"")</f>
        <v/>
      </c>
      <c r="U360" s="15" t="str">
        <f>IF(SUM('Control Sample Data'!I$3:I$98)&gt;10,IF(AND(ISNUMBER('Control Sample Data'!I359),'Control Sample Data'!I359&lt;$B$1,'Control Sample Data'!I359&gt;0),'Control Sample Data'!I359,$B$1),"")</f>
        <v/>
      </c>
      <c r="V360" s="15" t="str">
        <f>IF(SUM('Control Sample Data'!J$3:J$98)&gt;10,IF(AND(ISNUMBER('Control Sample Data'!J359),'Control Sample Data'!J359&lt;$B$1,'Control Sample Data'!J359&gt;0),'Control Sample Data'!J359,$B$1),"")</f>
        <v/>
      </c>
      <c r="W360" s="15" t="str">
        <f>IF(SUM('Control Sample Data'!K$3:K$98)&gt;10,IF(AND(ISNUMBER('Control Sample Data'!K359),'Control Sample Data'!K359&lt;$B$1,'Control Sample Data'!K359&gt;0),'Control Sample Data'!K359,$B$1),"")</f>
        <v/>
      </c>
      <c r="X360" s="15" t="str">
        <f>IF(SUM('Control Sample Data'!L$3:L$98)&gt;10,IF(AND(ISNUMBER('Control Sample Data'!L359),'Control Sample Data'!L359&lt;$B$1,'Control Sample Data'!L359&gt;0),'Control Sample Data'!L359,$B$1),"")</f>
        <v/>
      </c>
      <c r="Y360" s="15" t="str">
        <f>IF(SUM('Control Sample Data'!M$3:M$98)&gt;10,IF(AND(ISNUMBER('Control Sample Data'!M359),'Control Sample Data'!M359&lt;$B$1,'Control Sample Data'!M359&gt;0),'Control Sample Data'!M359,$B$1),"")</f>
        <v/>
      </c>
      <c r="AT360" s="34" t="str">
        <f t="shared" si="330"/>
        <v/>
      </c>
      <c r="AU360" s="34" t="str">
        <f t="shared" si="331"/>
        <v/>
      </c>
      <c r="AV360" s="34" t="str">
        <f t="shared" si="332"/>
        <v/>
      </c>
      <c r="AW360" s="34" t="str">
        <f t="shared" si="333"/>
        <v/>
      </c>
      <c r="AX360" s="34" t="str">
        <f t="shared" si="334"/>
        <v/>
      </c>
      <c r="AY360" s="34" t="str">
        <f t="shared" si="335"/>
        <v/>
      </c>
      <c r="AZ360" s="34" t="str">
        <f t="shared" si="336"/>
        <v/>
      </c>
      <c r="BA360" s="34" t="str">
        <f t="shared" si="337"/>
        <v/>
      </c>
      <c r="BB360" s="34" t="str">
        <f t="shared" si="338"/>
        <v/>
      </c>
      <c r="BC360" s="34" t="str">
        <f t="shared" si="339"/>
        <v/>
      </c>
      <c r="BD360" s="34" t="str">
        <f t="shared" si="342"/>
        <v/>
      </c>
      <c r="BE360" s="34" t="str">
        <f t="shared" si="343"/>
        <v/>
      </c>
      <c r="BF360" s="34" t="str">
        <f t="shared" si="344"/>
        <v/>
      </c>
      <c r="BG360" s="34" t="str">
        <f t="shared" si="345"/>
        <v/>
      </c>
      <c r="BH360" s="34" t="str">
        <f t="shared" si="346"/>
        <v/>
      </c>
      <c r="BI360" s="34" t="str">
        <f t="shared" si="347"/>
        <v/>
      </c>
      <c r="BJ360" s="34" t="str">
        <f t="shared" si="348"/>
        <v/>
      </c>
      <c r="BK360" s="34" t="str">
        <f t="shared" si="349"/>
        <v/>
      </c>
      <c r="BL360" s="34" t="str">
        <f t="shared" si="350"/>
        <v/>
      </c>
      <c r="BM360" s="34" t="str">
        <f t="shared" si="351"/>
        <v/>
      </c>
      <c r="BN360" s="36" t="e">
        <f t="shared" si="340"/>
        <v>#DIV/0!</v>
      </c>
      <c r="BO360" s="36" t="e">
        <f t="shared" si="341"/>
        <v>#DIV/0!</v>
      </c>
      <c r="BP360" s="37" t="str">
        <f t="shared" si="310"/>
        <v/>
      </c>
      <c r="BQ360" s="37" t="str">
        <f t="shared" si="311"/>
        <v/>
      </c>
      <c r="BR360" s="37" t="str">
        <f t="shared" si="312"/>
        <v/>
      </c>
      <c r="BS360" s="37" t="str">
        <f t="shared" si="313"/>
        <v/>
      </c>
      <c r="BT360" s="37" t="str">
        <f t="shared" si="314"/>
        <v/>
      </c>
      <c r="BU360" s="37" t="str">
        <f t="shared" si="315"/>
        <v/>
      </c>
      <c r="BV360" s="37" t="str">
        <f t="shared" si="316"/>
        <v/>
      </c>
      <c r="BW360" s="37" t="str">
        <f t="shared" si="317"/>
        <v/>
      </c>
      <c r="BX360" s="37" t="str">
        <f t="shared" si="318"/>
        <v/>
      </c>
      <c r="BY360" s="37" t="str">
        <f t="shared" si="319"/>
        <v/>
      </c>
      <c r="BZ360" s="37" t="str">
        <f t="shared" si="320"/>
        <v/>
      </c>
      <c r="CA360" s="37" t="str">
        <f t="shared" si="321"/>
        <v/>
      </c>
      <c r="CB360" s="37" t="str">
        <f t="shared" si="322"/>
        <v/>
      </c>
      <c r="CC360" s="37" t="str">
        <f t="shared" si="323"/>
        <v/>
      </c>
      <c r="CD360" s="37" t="str">
        <f t="shared" si="324"/>
        <v/>
      </c>
      <c r="CE360" s="37" t="str">
        <f t="shared" si="325"/>
        <v/>
      </c>
      <c r="CF360" s="37" t="str">
        <f t="shared" si="326"/>
        <v/>
      </c>
      <c r="CG360" s="37" t="str">
        <f t="shared" si="327"/>
        <v/>
      </c>
      <c r="CH360" s="37" t="str">
        <f t="shared" si="328"/>
        <v/>
      </c>
      <c r="CI360" s="37" t="str">
        <f t="shared" si="329"/>
        <v/>
      </c>
    </row>
    <row r="361" spans="1:87">
      <c r="A361" s="16"/>
      <c r="B361" s="14" t="str">
        <f>'Gene Table'!D360</f>
        <v>NM_000198</v>
      </c>
      <c r="C361" s="14" t="s">
        <v>285</v>
      </c>
      <c r="D361" s="15" t="str">
        <f>IF(SUM('Test Sample Data'!D$3:D$98)&gt;10,IF(AND(ISNUMBER('Test Sample Data'!D360),'Test Sample Data'!D360&lt;$B$1,'Test Sample Data'!D360&gt;0),'Test Sample Data'!D360,$B$1),"")</f>
        <v/>
      </c>
      <c r="E361" s="15" t="str">
        <f>IF(SUM('Test Sample Data'!E$3:E$98)&gt;10,IF(AND(ISNUMBER('Test Sample Data'!E360),'Test Sample Data'!E360&lt;$B$1,'Test Sample Data'!E360&gt;0),'Test Sample Data'!E360,$B$1),"")</f>
        <v/>
      </c>
      <c r="F361" s="15" t="str">
        <f>IF(SUM('Test Sample Data'!F$3:F$98)&gt;10,IF(AND(ISNUMBER('Test Sample Data'!F360),'Test Sample Data'!F360&lt;$B$1,'Test Sample Data'!F360&gt;0),'Test Sample Data'!F360,$B$1),"")</f>
        <v/>
      </c>
      <c r="G361" s="15" t="str">
        <f>IF(SUM('Test Sample Data'!G$3:G$98)&gt;10,IF(AND(ISNUMBER('Test Sample Data'!G360),'Test Sample Data'!G360&lt;$B$1,'Test Sample Data'!G360&gt;0),'Test Sample Data'!G360,$B$1),"")</f>
        <v/>
      </c>
      <c r="H361" s="15" t="str">
        <f>IF(SUM('Test Sample Data'!H$3:H$98)&gt;10,IF(AND(ISNUMBER('Test Sample Data'!H360),'Test Sample Data'!H360&lt;$B$1,'Test Sample Data'!H360&gt;0),'Test Sample Data'!H360,$B$1),"")</f>
        <v/>
      </c>
      <c r="I361" s="15" t="str">
        <f>IF(SUM('Test Sample Data'!I$3:I$98)&gt;10,IF(AND(ISNUMBER('Test Sample Data'!I360),'Test Sample Data'!I360&lt;$B$1,'Test Sample Data'!I360&gt;0),'Test Sample Data'!I360,$B$1),"")</f>
        <v/>
      </c>
      <c r="J361" s="15" t="str">
        <f>IF(SUM('Test Sample Data'!J$3:J$98)&gt;10,IF(AND(ISNUMBER('Test Sample Data'!J360),'Test Sample Data'!J360&lt;$B$1,'Test Sample Data'!J360&gt;0),'Test Sample Data'!J360,$B$1),"")</f>
        <v/>
      </c>
      <c r="K361" s="15" t="str">
        <f>IF(SUM('Test Sample Data'!K$3:K$98)&gt;10,IF(AND(ISNUMBER('Test Sample Data'!K360),'Test Sample Data'!K360&lt;$B$1,'Test Sample Data'!K360&gt;0),'Test Sample Data'!K360,$B$1),"")</f>
        <v/>
      </c>
      <c r="L361" s="15" t="str">
        <f>IF(SUM('Test Sample Data'!L$3:L$98)&gt;10,IF(AND(ISNUMBER('Test Sample Data'!L360),'Test Sample Data'!L360&lt;$B$1,'Test Sample Data'!L360&gt;0),'Test Sample Data'!L360,$B$1),"")</f>
        <v/>
      </c>
      <c r="M361" s="15" t="str">
        <f>IF(SUM('Test Sample Data'!M$3:M$98)&gt;10,IF(AND(ISNUMBER('Test Sample Data'!M360),'Test Sample Data'!M360&lt;$B$1,'Test Sample Data'!M360&gt;0),'Test Sample Data'!M360,$B$1),"")</f>
        <v/>
      </c>
      <c r="N361" s="15" t="str">
        <f>'Gene Table'!D360</f>
        <v>NM_000198</v>
      </c>
      <c r="O361" s="14" t="s">
        <v>285</v>
      </c>
      <c r="P361" s="15" t="str">
        <f>IF(SUM('Control Sample Data'!D$3:D$98)&gt;10,IF(AND(ISNUMBER('Control Sample Data'!D360),'Control Sample Data'!D360&lt;$B$1,'Control Sample Data'!D360&gt;0),'Control Sample Data'!D360,$B$1),"")</f>
        <v/>
      </c>
      <c r="Q361" s="15" t="str">
        <f>IF(SUM('Control Sample Data'!E$3:E$98)&gt;10,IF(AND(ISNUMBER('Control Sample Data'!E360),'Control Sample Data'!E360&lt;$B$1,'Control Sample Data'!E360&gt;0),'Control Sample Data'!E360,$B$1),"")</f>
        <v/>
      </c>
      <c r="R361" s="15" t="str">
        <f>IF(SUM('Control Sample Data'!F$3:F$98)&gt;10,IF(AND(ISNUMBER('Control Sample Data'!F360),'Control Sample Data'!F360&lt;$B$1,'Control Sample Data'!F360&gt;0),'Control Sample Data'!F360,$B$1),"")</f>
        <v/>
      </c>
      <c r="S361" s="15" t="str">
        <f>IF(SUM('Control Sample Data'!G$3:G$98)&gt;10,IF(AND(ISNUMBER('Control Sample Data'!G360),'Control Sample Data'!G360&lt;$B$1,'Control Sample Data'!G360&gt;0),'Control Sample Data'!G360,$B$1),"")</f>
        <v/>
      </c>
      <c r="T361" s="15" t="str">
        <f>IF(SUM('Control Sample Data'!H$3:H$98)&gt;10,IF(AND(ISNUMBER('Control Sample Data'!H360),'Control Sample Data'!H360&lt;$B$1,'Control Sample Data'!H360&gt;0),'Control Sample Data'!H360,$B$1),"")</f>
        <v/>
      </c>
      <c r="U361" s="15" t="str">
        <f>IF(SUM('Control Sample Data'!I$3:I$98)&gt;10,IF(AND(ISNUMBER('Control Sample Data'!I360),'Control Sample Data'!I360&lt;$B$1,'Control Sample Data'!I360&gt;0),'Control Sample Data'!I360,$B$1),"")</f>
        <v/>
      </c>
      <c r="V361" s="15" t="str">
        <f>IF(SUM('Control Sample Data'!J$3:J$98)&gt;10,IF(AND(ISNUMBER('Control Sample Data'!J360),'Control Sample Data'!J360&lt;$B$1,'Control Sample Data'!J360&gt;0),'Control Sample Data'!J360,$B$1),"")</f>
        <v/>
      </c>
      <c r="W361" s="15" t="str">
        <f>IF(SUM('Control Sample Data'!K$3:K$98)&gt;10,IF(AND(ISNUMBER('Control Sample Data'!K360),'Control Sample Data'!K360&lt;$B$1,'Control Sample Data'!K360&gt;0),'Control Sample Data'!K360,$B$1),"")</f>
        <v/>
      </c>
      <c r="X361" s="15" t="str">
        <f>IF(SUM('Control Sample Data'!L$3:L$98)&gt;10,IF(AND(ISNUMBER('Control Sample Data'!L360),'Control Sample Data'!L360&lt;$B$1,'Control Sample Data'!L360&gt;0),'Control Sample Data'!L360,$B$1),"")</f>
        <v/>
      </c>
      <c r="Y361" s="15" t="str">
        <f>IF(SUM('Control Sample Data'!M$3:M$98)&gt;10,IF(AND(ISNUMBER('Control Sample Data'!M360),'Control Sample Data'!M360&lt;$B$1,'Control Sample Data'!M360&gt;0),'Control Sample Data'!M360,$B$1),"")</f>
        <v/>
      </c>
      <c r="AT361" s="34" t="str">
        <f t="shared" si="330"/>
        <v/>
      </c>
      <c r="AU361" s="34" t="str">
        <f t="shared" si="331"/>
        <v/>
      </c>
      <c r="AV361" s="34" t="str">
        <f t="shared" si="332"/>
        <v/>
      </c>
      <c r="AW361" s="34" t="str">
        <f t="shared" si="333"/>
        <v/>
      </c>
      <c r="AX361" s="34" t="str">
        <f t="shared" si="334"/>
        <v/>
      </c>
      <c r="AY361" s="34" t="str">
        <f t="shared" si="335"/>
        <v/>
      </c>
      <c r="AZ361" s="34" t="str">
        <f t="shared" si="336"/>
        <v/>
      </c>
      <c r="BA361" s="34" t="str">
        <f t="shared" si="337"/>
        <v/>
      </c>
      <c r="BB361" s="34" t="str">
        <f t="shared" si="338"/>
        <v/>
      </c>
      <c r="BC361" s="34" t="str">
        <f t="shared" si="339"/>
        <v/>
      </c>
      <c r="BD361" s="34" t="str">
        <f t="shared" si="342"/>
        <v/>
      </c>
      <c r="BE361" s="34" t="str">
        <f t="shared" si="343"/>
        <v/>
      </c>
      <c r="BF361" s="34" t="str">
        <f t="shared" si="344"/>
        <v/>
      </c>
      <c r="BG361" s="34" t="str">
        <f t="shared" si="345"/>
        <v/>
      </c>
      <c r="BH361" s="34" t="str">
        <f t="shared" si="346"/>
        <v/>
      </c>
      <c r="BI361" s="34" t="str">
        <f t="shared" si="347"/>
        <v/>
      </c>
      <c r="BJ361" s="34" t="str">
        <f t="shared" si="348"/>
        <v/>
      </c>
      <c r="BK361" s="34" t="str">
        <f t="shared" si="349"/>
        <v/>
      </c>
      <c r="BL361" s="34" t="str">
        <f t="shared" si="350"/>
        <v/>
      </c>
      <c r="BM361" s="34" t="str">
        <f t="shared" si="351"/>
        <v/>
      </c>
      <c r="BN361" s="36" t="e">
        <f t="shared" si="340"/>
        <v>#DIV/0!</v>
      </c>
      <c r="BO361" s="36" t="e">
        <f t="shared" si="341"/>
        <v>#DIV/0!</v>
      </c>
      <c r="BP361" s="37" t="str">
        <f t="shared" si="310"/>
        <v/>
      </c>
      <c r="BQ361" s="37" t="str">
        <f t="shared" si="311"/>
        <v/>
      </c>
      <c r="BR361" s="37" t="str">
        <f t="shared" si="312"/>
        <v/>
      </c>
      <c r="BS361" s="37" t="str">
        <f t="shared" si="313"/>
        <v/>
      </c>
      <c r="BT361" s="37" t="str">
        <f t="shared" si="314"/>
        <v/>
      </c>
      <c r="BU361" s="37" t="str">
        <f t="shared" si="315"/>
        <v/>
      </c>
      <c r="BV361" s="37" t="str">
        <f t="shared" si="316"/>
        <v/>
      </c>
      <c r="BW361" s="37" t="str">
        <f t="shared" si="317"/>
        <v/>
      </c>
      <c r="BX361" s="37" t="str">
        <f t="shared" si="318"/>
        <v/>
      </c>
      <c r="BY361" s="37" t="str">
        <f t="shared" si="319"/>
        <v/>
      </c>
      <c r="BZ361" s="37" t="str">
        <f t="shared" si="320"/>
        <v/>
      </c>
      <c r="CA361" s="37" t="str">
        <f t="shared" si="321"/>
        <v/>
      </c>
      <c r="CB361" s="37" t="str">
        <f t="shared" si="322"/>
        <v/>
      </c>
      <c r="CC361" s="37" t="str">
        <f t="shared" si="323"/>
        <v/>
      </c>
      <c r="CD361" s="37" t="str">
        <f t="shared" si="324"/>
        <v/>
      </c>
      <c r="CE361" s="37" t="str">
        <f t="shared" si="325"/>
        <v/>
      </c>
      <c r="CF361" s="37" t="str">
        <f t="shared" si="326"/>
        <v/>
      </c>
      <c r="CG361" s="37" t="str">
        <f t="shared" si="327"/>
        <v/>
      </c>
      <c r="CH361" s="37" t="str">
        <f t="shared" si="328"/>
        <v/>
      </c>
      <c r="CI361" s="37" t="str">
        <f t="shared" si="329"/>
        <v/>
      </c>
    </row>
    <row r="362" spans="1:87">
      <c r="A362" s="16"/>
      <c r="B362" s="14" t="str">
        <f>'Gene Table'!D361</f>
        <v>NM_000862</v>
      </c>
      <c r="C362" s="14" t="s">
        <v>289</v>
      </c>
      <c r="D362" s="15" t="str">
        <f>IF(SUM('Test Sample Data'!D$3:D$98)&gt;10,IF(AND(ISNUMBER('Test Sample Data'!D361),'Test Sample Data'!D361&lt;$B$1,'Test Sample Data'!D361&gt;0),'Test Sample Data'!D361,$B$1),"")</f>
        <v/>
      </c>
      <c r="E362" s="15" t="str">
        <f>IF(SUM('Test Sample Data'!E$3:E$98)&gt;10,IF(AND(ISNUMBER('Test Sample Data'!E361),'Test Sample Data'!E361&lt;$B$1,'Test Sample Data'!E361&gt;0),'Test Sample Data'!E361,$B$1),"")</f>
        <v/>
      </c>
      <c r="F362" s="15" t="str">
        <f>IF(SUM('Test Sample Data'!F$3:F$98)&gt;10,IF(AND(ISNUMBER('Test Sample Data'!F361),'Test Sample Data'!F361&lt;$B$1,'Test Sample Data'!F361&gt;0),'Test Sample Data'!F361,$B$1),"")</f>
        <v/>
      </c>
      <c r="G362" s="15" t="str">
        <f>IF(SUM('Test Sample Data'!G$3:G$98)&gt;10,IF(AND(ISNUMBER('Test Sample Data'!G361),'Test Sample Data'!G361&lt;$B$1,'Test Sample Data'!G361&gt;0),'Test Sample Data'!G361,$B$1),"")</f>
        <v/>
      </c>
      <c r="H362" s="15" t="str">
        <f>IF(SUM('Test Sample Data'!H$3:H$98)&gt;10,IF(AND(ISNUMBER('Test Sample Data'!H361),'Test Sample Data'!H361&lt;$B$1,'Test Sample Data'!H361&gt;0),'Test Sample Data'!H361,$B$1),"")</f>
        <v/>
      </c>
      <c r="I362" s="15" t="str">
        <f>IF(SUM('Test Sample Data'!I$3:I$98)&gt;10,IF(AND(ISNUMBER('Test Sample Data'!I361),'Test Sample Data'!I361&lt;$B$1,'Test Sample Data'!I361&gt;0),'Test Sample Data'!I361,$B$1),"")</f>
        <v/>
      </c>
      <c r="J362" s="15" t="str">
        <f>IF(SUM('Test Sample Data'!J$3:J$98)&gt;10,IF(AND(ISNUMBER('Test Sample Data'!J361),'Test Sample Data'!J361&lt;$B$1,'Test Sample Data'!J361&gt;0),'Test Sample Data'!J361,$B$1),"")</f>
        <v/>
      </c>
      <c r="K362" s="15" t="str">
        <f>IF(SUM('Test Sample Data'!K$3:K$98)&gt;10,IF(AND(ISNUMBER('Test Sample Data'!K361),'Test Sample Data'!K361&lt;$B$1,'Test Sample Data'!K361&gt;0),'Test Sample Data'!K361,$B$1),"")</f>
        <v/>
      </c>
      <c r="L362" s="15" t="str">
        <f>IF(SUM('Test Sample Data'!L$3:L$98)&gt;10,IF(AND(ISNUMBER('Test Sample Data'!L361),'Test Sample Data'!L361&lt;$B$1,'Test Sample Data'!L361&gt;0),'Test Sample Data'!L361,$B$1),"")</f>
        <v/>
      </c>
      <c r="M362" s="15" t="str">
        <f>IF(SUM('Test Sample Data'!M$3:M$98)&gt;10,IF(AND(ISNUMBER('Test Sample Data'!M361),'Test Sample Data'!M361&lt;$B$1,'Test Sample Data'!M361&gt;0),'Test Sample Data'!M361,$B$1),"")</f>
        <v/>
      </c>
      <c r="N362" s="15" t="str">
        <f>'Gene Table'!D361</f>
        <v>NM_000862</v>
      </c>
      <c r="O362" s="14" t="s">
        <v>289</v>
      </c>
      <c r="P362" s="15" t="str">
        <f>IF(SUM('Control Sample Data'!D$3:D$98)&gt;10,IF(AND(ISNUMBER('Control Sample Data'!D361),'Control Sample Data'!D361&lt;$B$1,'Control Sample Data'!D361&gt;0),'Control Sample Data'!D361,$B$1),"")</f>
        <v/>
      </c>
      <c r="Q362" s="15" t="str">
        <f>IF(SUM('Control Sample Data'!E$3:E$98)&gt;10,IF(AND(ISNUMBER('Control Sample Data'!E361),'Control Sample Data'!E361&lt;$B$1,'Control Sample Data'!E361&gt;0),'Control Sample Data'!E361,$B$1),"")</f>
        <v/>
      </c>
      <c r="R362" s="15" t="str">
        <f>IF(SUM('Control Sample Data'!F$3:F$98)&gt;10,IF(AND(ISNUMBER('Control Sample Data'!F361),'Control Sample Data'!F361&lt;$B$1,'Control Sample Data'!F361&gt;0),'Control Sample Data'!F361,$B$1),"")</f>
        <v/>
      </c>
      <c r="S362" s="15" t="str">
        <f>IF(SUM('Control Sample Data'!G$3:G$98)&gt;10,IF(AND(ISNUMBER('Control Sample Data'!G361),'Control Sample Data'!G361&lt;$B$1,'Control Sample Data'!G361&gt;0),'Control Sample Data'!G361,$B$1),"")</f>
        <v/>
      </c>
      <c r="T362" s="15" t="str">
        <f>IF(SUM('Control Sample Data'!H$3:H$98)&gt;10,IF(AND(ISNUMBER('Control Sample Data'!H361),'Control Sample Data'!H361&lt;$B$1,'Control Sample Data'!H361&gt;0),'Control Sample Data'!H361,$B$1),"")</f>
        <v/>
      </c>
      <c r="U362" s="15" t="str">
        <f>IF(SUM('Control Sample Data'!I$3:I$98)&gt;10,IF(AND(ISNUMBER('Control Sample Data'!I361),'Control Sample Data'!I361&lt;$B$1,'Control Sample Data'!I361&gt;0),'Control Sample Data'!I361,$B$1),"")</f>
        <v/>
      </c>
      <c r="V362" s="15" t="str">
        <f>IF(SUM('Control Sample Data'!J$3:J$98)&gt;10,IF(AND(ISNUMBER('Control Sample Data'!J361),'Control Sample Data'!J361&lt;$B$1,'Control Sample Data'!J361&gt;0),'Control Sample Data'!J361,$B$1),"")</f>
        <v/>
      </c>
      <c r="W362" s="15" t="str">
        <f>IF(SUM('Control Sample Data'!K$3:K$98)&gt;10,IF(AND(ISNUMBER('Control Sample Data'!K361),'Control Sample Data'!K361&lt;$B$1,'Control Sample Data'!K361&gt;0),'Control Sample Data'!K361,$B$1),"")</f>
        <v/>
      </c>
      <c r="X362" s="15" t="str">
        <f>IF(SUM('Control Sample Data'!L$3:L$98)&gt;10,IF(AND(ISNUMBER('Control Sample Data'!L361),'Control Sample Data'!L361&lt;$B$1,'Control Sample Data'!L361&gt;0),'Control Sample Data'!L361,$B$1),"")</f>
        <v/>
      </c>
      <c r="Y362" s="15" t="str">
        <f>IF(SUM('Control Sample Data'!M$3:M$98)&gt;10,IF(AND(ISNUMBER('Control Sample Data'!M361),'Control Sample Data'!M361&lt;$B$1,'Control Sample Data'!M361&gt;0),'Control Sample Data'!M361,$B$1),"")</f>
        <v/>
      </c>
      <c r="AT362" s="34" t="str">
        <f t="shared" si="330"/>
        <v/>
      </c>
      <c r="AU362" s="34" t="str">
        <f t="shared" si="331"/>
        <v/>
      </c>
      <c r="AV362" s="34" t="str">
        <f t="shared" si="332"/>
        <v/>
      </c>
      <c r="AW362" s="34" t="str">
        <f t="shared" si="333"/>
        <v/>
      </c>
      <c r="AX362" s="34" t="str">
        <f t="shared" si="334"/>
        <v/>
      </c>
      <c r="AY362" s="34" t="str">
        <f t="shared" si="335"/>
        <v/>
      </c>
      <c r="AZ362" s="34" t="str">
        <f t="shared" si="336"/>
        <v/>
      </c>
      <c r="BA362" s="34" t="str">
        <f t="shared" si="337"/>
        <v/>
      </c>
      <c r="BB362" s="34" t="str">
        <f t="shared" si="338"/>
        <v/>
      </c>
      <c r="BC362" s="34" t="str">
        <f t="shared" si="339"/>
        <v/>
      </c>
      <c r="BD362" s="34" t="str">
        <f t="shared" si="342"/>
        <v/>
      </c>
      <c r="BE362" s="34" t="str">
        <f t="shared" si="343"/>
        <v/>
      </c>
      <c r="BF362" s="34" t="str">
        <f t="shared" si="344"/>
        <v/>
      </c>
      <c r="BG362" s="34" t="str">
        <f t="shared" si="345"/>
        <v/>
      </c>
      <c r="BH362" s="34" t="str">
        <f t="shared" si="346"/>
        <v/>
      </c>
      <c r="BI362" s="34" t="str">
        <f t="shared" si="347"/>
        <v/>
      </c>
      <c r="BJ362" s="34" t="str">
        <f t="shared" si="348"/>
        <v/>
      </c>
      <c r="BK362" s="34" t="str">
        <f t="shared" si="349"/>
        <v/>
      </c>
      <c r="BL362" s="34" t="str">
        <f t="shared" si="350"/>
        <v/>
      </c>
      <c r="BM362" s="34" t="str">
        <f t="shared" si="351"/>
        <v/>
      </c>
      <c r="BN362" s="36" t="e">
        <f t="shared" si="340"/>
        <v>#DIV/0!</v>
      </c>
      <c r="BO362" s="36" t="e">
        <f t="shared" si="341"/>
        <v>#DIV/0!</v>
      </c>
      <c r="BP362" s="37" t="str">
        <f t="shared" si="310"/>
        <v/>
      </c>
      <c r="BQ362" s="37" t="str">
        <f t="shared" si="311"/>
        <v/>
      </c>
      <c r="BR362" s="37" t="str">
        <f t="shared" si="312"/>
        <v/>
      </c>
      <c r="BS362" s="37" t="str">
        <f t="shared" si="313"/>
        <v/>
      </c>
      <c r="BT362" s="37" t="str">
        <f t="shared" si="314"/>
        <v/>
      </c>
      <c r="BU362" s="37" t="str">
        <f t="shared" si="315"/>
        <v/>
      </c>
      <c r="BV362" s="37" t="str">
        <f t="shared" si="316"/>
        <v/>
      </c>
      <c r="BW362" s="37" t="str">
        <f t="shared" si="317"/>
        <v/>
      </c>
      <c r="BX362" s="37" t="str">
        <f t="shared" si="318"/>
        <v/>
      </c>
      <c r="BY362" s="37" t="str">
        <f t="shared" si="319"/>
        <v/>
      </c>
      <c r="BZ362" s="37" t="str">
        <f t="shared" si="320"/>
        <v/>
      </c>
      <c r="CA362" s="37" t="str">
        <f t="shared" si="321"/>
        <v/>
      </c>
      <c r="CB362" s="37" t="str">
        <f t="shared" si="322"/>
        <v/>
      </c>
      <c r="CC362" s="37" t="str">
        <f t="shared" si="323"/>
        <v/>
      </c>
      <c r="CD362" s="37" t="str">
        <f t="shared" si="324"/>
        <v/>
      </c>
      <c r="CE362" s="37" t="str">
        <f t="shared" si="325"/>
        <v/>
      </c>
      <c r="CF362" s="37" t="str">
        <f t="shared" si="326"/>
        <v/>
      </c>
      <c r="CG362" s="37" t="str">
        <f t="shared" si="327"/>
        <v/>
      </c>
      <c r="CH362" s="37" t="str">
        <f t="shared" si="328"/>
        <v/>
      </c>
      <c r="CI362" s="37" t="str">
        <f t="shared" si="329"/>
        <v/>
      </c>
    </row>
    <row r="363" spans="1:87">
      <c r="A363" s="16"/>
      <c r="B363" s="14" t="str">
        <f>'Gene Table'!D362</f>
        <v>NM_001160</v>
      </c>
      <c r="C363" s="14" t="s">
        <v>293</v>
      </c>
      <c r="D363" s="15" t="str">
        <f>IF(SUM('Test Sample Data'!D$3:D$98)&gt;10,IF(AND(ISNUMBER('Test Sample Data'!D362),'Test Sample Data'!D362&lt;$B$1,'Test Sample Data'!D362&gt;0),'Test Sample Data'!D362,$B$1),"")</f>
        <v/>
      </c>
      <c r="E363" s="15" t="str">
        <f>IF(SUM('Test Sample Data'!E$3:E$98)&gt;10,IF(AND(ISNUMBER('Test Sample Data'!E362),'Test Sample Data'!E362&lt;$B$1,'Test Sample Data'!E362&gt;0),'Test Sample Data'!E362,$B$1),"")</f>
        <v/>
      </c>
      <c r="F363" s="15" t="str">
        <f>IF(SUM('Test Sample Data'!F$3:F$98)&gt;10,IF(AND(ISNUMBER('Test Sample Data'!F362),'Test Sample Data'!F362&lt;$B$1,'Test Sample Data'!F362&gt;0),'Test Sample Data'!F362,$B$1),"")</f>
        <v/>
      </c>
      <c r="G363" s="15" t="str">
        <f>IF(SUM('Test Sample Data'!G$3:G$98)&gt;10,IF(AND(ISNUMBER('Test Sample Data'!G362),'Test Sample Data'!G362&lt;$B$1,'Test Sample Data'!G362&gt;0),'Test Sample Data'!G362,$B$1),"")</f>
        <v/>
      </c>
      <c r="H363" s="15" t="str">
        <f>IF(SUM('Test Sample Data'!H$3:H$98)&gt;10,IF(AND(ISNUMBER('Test Sample Data'!H362),'Test Sample Data'!H362&lt;$B$1,'Test Sample Data'!H362&gt;0),'Test Sample Data'!H362,$B$1),"")</f>
        <v/>
      </c>
      <c r="I363" s="15" t="str">
        <f>IF(SUM('Test Sample Data'!I$3:I$98)&gt;10,IF(AND(ISNUMBER('Test Sample Data'!I362),'Test Sample Data'!I362&lt;$B$1,'Test Sample Data'!I362&gt;0),'Test Sample Data'!I362,$B$1),"")</f>
        <v/>
      </c>
      <c r="J363" s="15" t="str">
        <f>IF(SUM('Test Sample Data'!J$3:J$98)&gt;10,IF(AND(ISNUMBER('Test Sample Data'!J362),'Test Sample Data'!J362&lt;$B$1,'Test Sample Data'!J362&gt;0),'Test Sample Data'!J362,$B$1),"")</f>
        <v/>
      </c>
      <c r="K363" s="15" t="str">
        <f>IF(SUM('Test Sample Data'!K$3:K$98)&gt;10,IF(AND(ISNUMBER('Test Sample Data'!K362),'Test Sample Data'!K362&lt;$B$1,'Test Sample Data'!K362&gt;0),'Test Sample Data'!K362,$B$1),"")</f>
        <v/>
      </c>
      <c r="L363" s="15" t="str">
        <f>IF(SUM('Test Sample Data'!L$3:L$98)&gt;10,IF(AND(ISNUMBER('Test Sample Data'!L362),'Test Sample Data'!L362&lt;$B$1,'Test Sample Data'!L362&gt;0),'Test Sample Data'!L362,$B$1),"")</f>
        <v/>
      </c>
      <c r="M363" s="15" t="str">
        <f>IF(SUM('Test Sample Data'!M$3:M$98)&gt;10,IF(AND(ISNUMBER('Test Sample Data'!M362),'Test Sample Data'!M362&lt;$B$1,'Test Sample Data'!M362&gt;0),'Test Sample Data'!M362,$B$1),"")</f>
        <v/>
      </c>
      <c r="N363" s="15" t="str">
        <f>'Gene Table'!D362</f>
        <v>NM_001160</v>
      </c>
      <c r="O363" s="14" t="s">
        <v>293</v>
      </c>
      <c r="P363" s="15" t="str">
        <f>IF(SUM('Control Sample Data'!D$3:D$98)&gt;10,IF(AND(ISNUMBER('Control Sample Data'!D362),'Control Sample Data'!D362&lt;$B$1,'Control Sample Data'!D362&gt;0),'Control Sample Data'!D362,$B$1),"")</f>
        <v/>
      </c>
      <c r="Q363" s="15" t="str">
        <f>IF(SUM('Control Sample Data'!E$3:E$98)&gt;10,IF(AND(ISNUMBER('Control Sample Data'!E362),'Control Sample Data'!E362&lt;$B$1,'Control Sample Data'!E362&gt;0),'Control Sample Data'!E362,$B$1),"")</f>
        <v/>
      </c>
      <c r="R363" s="15" t="str">
        <f>IF(SUM('Control Sample Data'!F$3:F$98)&gt;10,IF(AND(ISNUMBER('Control Sample Data'!F362),'Control Sample Data'!F362&lt;$B$1,'Control Sample Data'!F362&gt;0),'Control Sample Data'!F362,$B$1),"")</f>
        <v/>
      </c>
      <c r="S363" s="15" t="str">
        <f>IF(SUM('Control Sample Data'!G$3:G$98)&gt;10,IF(AND(ISNUMBER('Control Sample Data'!G362),'Control Sample Data'!G362&lt;$B$1,'Control Sample Data'!G362&gt;0),'Control Sample Data'!G362,$B$1),"")</f>
        <v/>
      </c>
      <c r="T363" s="15" t="str">
        <f>IF(SUM('Control Sample Data'!H$3:H$98)&gt;10,IF(AND(ISNUMBER('Control Sample Data'!H362),'Control Sample Data'!H362&lt;$B$1,'Control Sample Data'!H362&gt;0),'Control Sample Data'!H362,$B$1),"")</f>
        <v/>
      </c>
      <c r="U363" s="15" t="str">
        <f>IF(SUM('Control Sample Data'!I$3:I$98)&gt;10,IF(AND(ISNUMBER('Control Sample Data'!I362),'Control Sample Data'!I362&lt;$B$1,'Control Sample Data'!I362&gt;0),'Control Sample Data'!I362,$B$1),"")</f>
        <v/>
      </c>
      <c r="V363" s="15" t="str">
        <f>IF(SUM('Control Sample Data'!J$3:J$98)&gt;10,IF(AND(ISNUMBER('Control Sample Data'!J362),'Control Sample Data'!J362&lt;$B$1,'Control Sample Data'!J362&gt;0),'Control Sample Data'!J362,$B$1),"")</f>
        <v/>
      </c>
      <c r="W363" s="15" t="str">
        <f>IF(SUM('Control Sample Data'!K$3:K$98)&gt;10,IF(AND(ISNUMBER('Control Sample Data'!K362),'Control Sample Data'!K362&lt;$B$1,'Control Sample Data'!K362&gt;0),'Control Sample Data'!K362,$B$1),"")</f>
        <v/>
      </c>
      <c r="X363" s="15" t="str">
        <f>IF(SUM('Control Sample Data'!L$3:L$98)&gt;10,IF(AND(ISNUMBER('Control Sample Data'!L362),'Control Sample Data'!L362&lt;$B$1,'Control Sample Data'!L362&gt;0),'Control Sample Data'!L362,$B$1),"")</f>
        <v/>
      </c>
      <c r="Y363" s="15" t="str">
        <f>IF(SUM('Control Sample Data'!M$3:M$98)&gt;10,IF(AND(ISNUMBER('Control Sample Data'!M362),'Control Sample Data'!M362&lt;$B$1,'Control Sample Data'!M362&gt;0),'Control Sample Data'!M362,$B$1),"")</f>
        <v/>
      </c>
      <c r="AT363" s="34" t="str">
        <f t="shared" si="330"/>
        <v/>
      </c>
      <c r="AU363" s="34" t="str">
        <f t="shared" si="331"/>
        <v/>
      </c>
      <c r="AV363" s="34" t="str">
        <f t="shared" si="332"/>
        <v/>
      </c>
      <c r="AW363" s="34" t="str">
        <f t="shared" si="333"/>
        <v/>
      </c>
      <c r="AX363" s="34" t="str">
        <f t="shared" si="334"/>
        <v/>
      </c>
      <c r="AY363" s="34" t="str">
        <f t="shared" si="335"/>
        <v/>
      </c>
      <c r="AZ363" s="34" t="str">
        <f t="shared" si="336"/>
        <v/>
      </c>
      <c r="BA363" s="34" t="str">
        <f t="shared" si="337"/>
        <v/>
      </c>
      <c r="BB363" s="34" t="str">
        <f t="shared" si="338"/>
        <v/>
      </c>
      <c r="BC363" s="34" t="str">
        <f t="shared" si="339"/>
        <v/>
      </c>
      <c r="BD363" s="34" t="str">
        <f t="shared" si="342"/>
        <v/>
      </c>
      <c r="BE363" s="34" t="str">
        <f t="shared" si="343"/>
        <v/>
      </c>
      <c r="BF363" s="34" t="str">
        <f t="shared" si="344"/>
        <v/>
      </c>
      <c r="BG363" s="34" t="str">
        <f t="shared" si="345"/>
        <v/>
      </c>
      <c r="BH363" s="34" t="str">
        <f t="shared" si="346"/>
        <v/>
      </c>
      <c r="BI363" s="34" t="str">
        <f t="shared" si="347"/>
        <v/>
      </c>
      <c r="BJ363" s="34" t="str">
        <f t="shared" si="348"/>
        <v/>
      </c>
      <c r="BK363" s="34" t="str">
        <f t="shared" si="349"/>
        <v/>
      </c>
      <c r="BL363" s="34" t="str">
        <f t="shared" si="350"/>
        <v/>
      </c>
      <c r="BM363" s="34" t="str">
        <f t="shared" si="351"/>
        <v/>
      </c>
      <c r="BN363" s="36" t="e">
        <f t="shared" si="340"/>
        <v>#DIV/0!</v>
      </c>
      <c r="BO363" s="36" t="e">
        <f t="shared" si="341"/>
        <v>#DIV/0!</v>
      </c>
      <c r="BP363" s="37" t="str">
        <f t="shared" si="310"/>
        <v/>
      </c>
      <c r="BQ363" s="37" t="str">
        <f t="shared" si="311"/>
        <v/>
      </c>
      <c r="BR363" s="37" t="str">
        <f t="shared" si="312"/>
        <v/>
      </c>
      <c r="BS363" s="37" t="str">
        <f t="shared" si="313"/>
        <v/>
      </c>
      <c r="BT363" s="37" t="str">
        <f t="shared" si="314"/>
        <v/>
      </c>
      <c r="BU363" s="37" t="str">
        <f t="shared" si="315"/>
        <v/>
      </c>
      <c r="BV363" s="37" t="str">
        <f t="shared" si="316"/>
        <v/>
      </c>
      <c r="BW363" s="37" t="str">
        <f t="shared" si="317"/>
        <v/>
      </c>
      <c r="BX363" s="37" t="str">
        <f t="shared" si="318"/>
        <v/>
      </c>
      <c r="BY363" s="37" t="str">
        <f t="shared" si="319"/>
        <v/>
      </c>
      <c r="BZ363" s="37" t="str">
        <f t="shared" si="320"/>
        <v/>
      </c>
      <c r="CA363" s="37" t="str">
        <f t="shared" si="321"/>
        <v/>
      </c>
      <c r="CB363" s="37" t="str">
        <f t="shared" si="322"/>
        <v/>
      </c>
      <c r="CC363" s="37" t="str">
        <f t="shared" si="323"/>
        <v/>
      </c>
      <c r="CD363" s="37" t="str">
        <f t="shared" si="324"/>
        <v/>
      </c>
      <c r="CE363" s="37" t="str">
        <f t="shared" si="325"/>
        <v/>
      </c>
      <c r="CF363" s="37" t="str">
        <f t="shared" si="326"/>
        <v/>
      </c>
      <c r="CG363" s="37" t="str">
        <f t="shared" si="327"/>
        <v/>
      </c>
      <c r="CH363" s="37" t="str">
        <f t="shared" si="328"/>
        <v/>
      </c>
      <c r="CI363" s="37" t="str">
        <f t="shared" si="329"/>
        <v/>
      </c>
    </row>
    <row r="364" spans="1:87">
      <c r="A364" s="16"/>
      <c r="B364" s="14" t="str">
        <f>'Gene Table'!D363</f>
        <v>NM_000859</v>
      </c>
      <c r="C364" s="14" t="s">
        <v>297</v>
      </c>
      <c r="D364" s="15" t="str">
        <f>IF(SUM('Test Sample Data'!D$3:D$98)&gt;10,IF(AND(ISNUMBER('Test Sample Data'!D363),'Test Sample Data'!D363&lt;$B$1,'Test Sample Data'!D363&gt;0),'Test Sample Data'!D363,$B$1),"")</f>
        <v/>
      </c>
      <c r="E364" s="15" t="str">
        <f>IF(SUM('Test Sample Data'!E$3:E$98)&gt;10,IF(AND(ISNUMBER('Test Sample Data'!E363),'Test Sample Data'!E363&lt;$B$1,'Test Sample Data'!E363&gt;0),'Test Sample Data'!E363,$B$1),"")</f>
        <v/>
      </c>
      <c r="F364" s="15" t="str">
        <f>IF(SUM('Test Sample Data'!F$3:F$98)&gt;10,IF(AND(ISNUMBER('Test Sample Data'!F363),'Test Sample Data'!F363&lt;$B$1,'Test Sample Data'!F363&gt;0),'Test Sample Data'!F363,$B$1),"")</f>
        <v/>
      </c>
      <c r="G364" s="15" t="str">
        <f>IF(SUM('Test Sample Data'!G$3:G$98)&gt;10,IF(AND(ISNUMBER('Test Sample Data'!G363),'Test Sample Data'!G363&lt;$B$1,'Test Sample Data'!G363&gt;0),'Test Sample Data'!G363,$B$1),"")</f>
        <v/>
      </c>
      <c r="H364" s="15" t="str">
        <f>IF(SUM('Test Sample Data'!H$3:H$98)&gt;10,IF(AND(ISNUMBER('Test Sample Data'!H363),'Test Sample Data'!H363&lt;$B$1,'Test Sample Data'!H363&gt;0),'Test Sample Data'!H363,$B$1),"")</f>
        <v/>
      </c>
      <c r="I364" s="15" t="str">
        <f>IF(SUM('Test Sample Data'!I$3:I$98)&gt;10,IF(AND(ISNUMBER('Test Sample Data'!I363),'Test Sample Data'!I363&lt;$B$1,'Test Sample Data'!I363&gt;0),'Test Sample Data'!I363,$B$1),"")</f>
        <v/>
      </c>
      <c r="J364" s="15" t="str">
        <f>IF(SUM('Test Sample Data'!J$3:J$98)&gt;10,IF(AND(ISNUMBER('Test Sample Data'!J363),'Test Sample Data'!J363&lt;$B$1,'Test Sample Data'!J363&gt;0),'Test Sample Data'!J363,$B$1),"")</f>
        <v/>
      </c>
      <c r="K364" s="15" t="str">
        <f>IF(SUM('Test Sample Data'!K$3:K$98)&gt;10,IF(AND(ISNUMBER('Test Sample Data'!K363),'Test Sample Data'!K363&lt;$B$1,'Test Sample Data'!K363&gt;0),'Test Sample Data'!K363,$B$1),"")</f>
        <v/>
      </c>
      <c r="L364" s="15" t="str">
        <f>IF(SUM('Test Sample Data'!L$3:L$98)&gt;10,IF(AND(ISNUMBER('Test Sample Data'!L363),'Test Sample Data'!L363&lt;$B$1,'Test Sample Data'!L363&gt;0),'Test Sample Data'!L363,$B$1),"")</f>
        <v/>
      </c>
      <c r="M364" s="15" t="str">
        <f>IF(SUM('Test Sample Data'!M$3:M$98)&gt;10,IF(AND(ISNUMBER('Test Sample Data'!M363),'Test Sample Data'!M363&lt;$B$1,'Test Sample Data'!M363&gt;0),'Test Sample Data'!M363,$B$1),"")</f>
        <v/>
      </c>
      <c r="N364" s="15" t="str">
        <f>'Gene Table'!D363</f>
        <v>NM_000859</v>
      </c>
      <c r="O364" s="14" t="s">
        <v>297</v>
      </c>
      <c r="P364" s="15" t="str">
        <f>IF(SUM('Control Sample Data'!D$3:D$98)&gt;10,IF(AND(ISNUMBER('Control Sample Data'!D363),'Control Sample Data'!D363&lt;$B$1,'Control Sample Data'!D363&gt;0),'Control Sample Data'!D363,$B$1),"")</f>
        <v/>
      </c>
      <c r="Q364" s="15" t="str">
        <f>IF(SUM('Control Sample Data'!E$3:E$98)&gt;10,IF(AND(ISNUMBER('Control Sample Data'!E363),'Control Sample Data'!E363&lt;$B$1,'Control Sample Data'!E363&gt;0),'Control Sample Data'!E363,$B$1),"")</f>
        <v/>
      </c>
      <c r="R364" s="15" t="str">
        <f>IF(SUM('Control Sample Data'!F$3:F$98)&gt;10,IF(AND(ISNUMBER('Control Sample Data'!F363),'Control Sample Data'!F363&lt;$B$1,'Control Sample Data'!F363&gt;0),'Control Sample Data'!F363,$B$1),"")</f>
        <v/>
      </c>
      <c r="S364" s="15" t="str">
        <f>IF(SUM('Control Sample Data'!G$3:G$98)&gt;10,IF(AND(ISNUMBER('Control Sample Data'!G363),'Control Sample Data'!G363&lt;$B$1,'Control Sample Data'!G363&gt;0),'Control Sample Data'!G363,$B$1),"")</f>
        <v/>
      </c>
      <c r="T364" s="15" t="str">
        <f>IF(SUM('Control Sample Data'!H$3:H$98)&gt;10,IF(AND(ISNUMBER('Control Sample Data'!H363),'Control Sample Data'!H363&lt;$B$1,'Control Sample Data'!H363&gt;0),'Control Sample Data'!H363,$B$1),"")</f>
        <v/>
      </c>
      <c r="U364" s="15" t="str">
        <f>IF(SUM('Control Sample Data'!I$3:I$98)&gt;10,IF(AND(ISNUMBER('Control Sample Data'!I363),'Control Sample Data'!I363&lt;$B$1,'Control Sample Data'!I363&gt;0),'Control Sample Data'!I363,$B$1),"")</f>
        <v/>
      </c>
      <c r="V364" s="15" t="str">
        <f>IF(SUM('Control Sample Data'!J$3:J$98)&gt;10,IF(AND(ISNUMBER('Control Sample Data'!J363),'Control Sample Data'!J363&lt;$B$1,'Control Sample Data'!J363&gt;0),'Control Sample Data'!J363,$B$1),"")</f>
        <v/>
      </c>
      <c r="W364" s="15" t="str">
        <f>IF(SUM('Control Sample Data'!K$3:K$98)&gt;10,IF(AND(ISNUMBER('Control Sample Data'!K363),'Control Sample Data'!K363&lt;$B$1,'Control Sample Data'!K363&gt;0),'Control Sample Data'!K363,$B$1),"")</f>
        <v/>
      </c>
      <c r="X364" s="15" t="str">
        <f>IF(SUM('Control Sample Data'!L$3:L$98)&gt;10,IF(AND(ISNUMBER('Control Sample Data'!L363),'Control Sample Data'!L363&lt;$B$1,'Control Sample Data'!L363&gt;0),'Control Sample Data'!L363,$B$1),"")</f>
        <v/>
      </c>
      <c r="Y364" s="15" t="str">
        <f>IF(SUM('Control Sample Data'!M$3:M$98)&gt;10,IF(AND(ISNUMBER('Control Sample Data'!M363),'Control Sample Data'!M363&lt;$B$1,'Control Sample Data'!M363&gt;0),'Control Sample Data'!M363,$B$1),"")</f>
        <v/>
      </c>
      <c r="AT364" s="34" t="str">
        <f t="shared" si="330"/>
        <v/>
      </c>
      <c r="AU364" s="34" t="str">
        <f t="shared" si="331"/>
        <v/>
      </c>
      <c r="AV364" s="34" t="str">
        <f t="shared" si="332"/>
        <v/>
      </c>
      <c r="AW364" s="34" t="str">
        <f t="shared" si="333"/>
        <v/>
      </c>
      <c r="AX364" s="34" t="str">
        <f t="shared" si="334"/>
        <v/>
      </c>
      <c r="AY364" s="34" t="str">
        <f t="shared" si="335"/>
        <v/>
      </c>
      <c r="AZ364" s="34" t="str">
        <f t="shared" si="336"/>
        <v/>
      </c>
      <c r="BA364" s="34" t="str">
        <f t="shared" si="337"/>
        <v/>
      </c>
      <c r="BB364" s="34" t="str">
        <f t="shared" si="338"/>
        <v/>
      </c>
      <c r="BC364" s="34" t="str">
        <f t="shared" si="339"/>
        <v/>
      </c>
      <c r="BD364" s="34" t="str">
        <f t="shared" si="342"/>
        <v/>
      </c>
      <c r="BE364" s="34" t="str">
        <f t="shared" si="343"/>
        <v/>
      </c>
      <c r="BF364" s="34" t="str">
        <f t="shared" si="344"/>
        <v/>
      </c>
      <c r="BG364" s="34" t="str">
        <f t="shared" si="345"/>
        <v/>
      </c>
      <c r="BH364" s="34" t="str">
        <f t="shared" si="346"/>
        <v/>
      </c>
      <c r="BI364" s="34" t="str">
        <f t="shared" si="347"/>
        <v/>
      </c>
      <c r="BJ364" s="34" t="str">
        <f t="shared" si="348"/>
        <v/>
      </c>
      <c r="BK364" s="34" t="str">
        <f t="shared" si="349"/>
        <v/>
      </c>
      <c r="BL364" s="34" t="str">
        <f t="shared" si="350"/>
        <v/>
      </c>
      <c r="BM364" s="34" t="str">
        <f t="shared" si="351"/>
        <v/>
      </c>
      <c r="BN364" s="36" t="e">
        <f t="shared" si="340"/>
        <v>#DIV/0!</v>
      </c>
      <c r="BO364" s="36" t="e">
        <f t="shared" si="341"/>
        <v>#DIV/0!</v>
      </c>
      <c r="BP364" s="37" t="str">
        <f t="shared" si="310"/>
        <v/>
      </c>
      <c r="BQ364" s="37" t="str">
        <f t="shared" si="311"/>
        <v/>
      </c>
      <c r="BR364" s="37" t="str">
        <f t="shared" si="312"/>
        <v/>
      </c>
      <c r="BS364" s="37" t="str">
        <f t="shared" si="313"/>
        <v/>
      </c>
      <c r="BT364" s="37" t="str">
        <f t="shared" si="314"/>
        <v/>
      </c>
      <c r="BU364" s="37" t="str">
        <f t="shared" si="315"/>
        <v/>
      </c>
      <c r="BV364" s="37" t="str">
        <f t="shared" si="316"/>
        <v/>
      </c>
      <c r="BW364" s="37" t="str">
        <f t="shared" si="317"/>
        <v/>
      </c>
      <c r="BX364" s="37" t="str">
        <f t="shared" si="318"/>
        <v/>
      </c>
      <c r="BY364" s="37" t="str">
        <f t="shared" si="319"/>
        <v/>
      </c>
      <c r="BZ364" s="37" t="str">
        <f t="shared" si="320"/>
        <v/>
      </c>
      <c r="CA364" s="37" t="str">
        <f t="shared" si="321"/>
        <v/>
      </c>
      <c r="CB364" s="37" t="str">
        <f t="shared" si="322"/>
        <v/>
      </c>
      <c r="CC364" s="37" t="str">
        <f t="shared" si="323"/>
        <v/>
      </c>
      <c r="CD364" s="37" t="str">
        <f t="shared" si="324"/>
        <v/>
      </c>
      <c r="CE364" s="37" t="str">
        <f t="shared" si="325"/>
        <v/>
      </c>
      <c r="CF364" s="37" t="str">
        <f t="shared" si="326"/>
        <v/>
      </c>
      <c r="CG364" s="37" t="str">
        <f t="shared" si="327"/>
        <v/>
      </c>
      <c r="CH364" s="37" t="str">
        <f t="shared" si="328"/>
        <v/>
      </c>
      <c r="CI364" s="37" t="str">
        <f t="shared" si="329"/>
        <v/>
      </c>
    </row>
    <row r="365" spans="1:87">
      <c r="A365" s="16"/>
      <c r="B365" s="14" t="str">
        <f>'Gene Table'!D364</f>
        <v>NM_181054</v>
      </c>
      <c r="C365" s="14" t="s">
        <v>301</v>
      </c>
      <c r="D365" s="15" t="str">
        <f>IF(SUM('Test Sample Data'!D$3:D$98)&gt;10,IF(AND(ISNUMBER('Test Sample Data'!D364),'Test Sample Data'!D364&lt;$B$1,'Test Sample Data'!D364&gt;0),'Test Sample Data'!D364,$B$1),"")</f>
        <v/>
      </c>
      <c r="E365" s="15" t="str">
        <f>IF(SUM('Test Sample Data'!E$3:E$98)&gt;10,IF(AND(ISNUMBER('Test Sample Data'!E364),'Test Sample Data'!E364&lt;$B$1,'Test Sample Data'!E364&gt;0),'Test Sample Data'!E364,$B$1),"")</f>
        <v/>
      </c>
      <c r="F365" s="15" t="str">
        <f>IF(SUM('Test Sample Data'!F$3:F$98)&gt;10,IF(AND(ISNUMBER('Test Sample Data'!F364),'Test Sample Data'!F364&lt;$B$1,'Test Sample Data'!F364&gt;0),'Test Sample Data'!F364,$B$1),"")</f>
        <v/>
      </c>
      <c r="G365" s="15" t="str">
        <f>IF(SUM('Test Sample Data'!G$3:G$98)&gt;10,IF(AND(ISNUMBER('Test Sample Data'!G364),'Test Sample Data'!G364&lt;$B$1,'Test Sample Data'!G364&gt;0),'Test Sample Data'!G364,$B$1),"")</f>
        <v/>
      </c>
      <c r="H365" s="15" t="str">
        <f>IF(SUM('Test Sample Data'!H$3:H$98)&gt;10,IF(AND(ISNUMBER('Test Sample Data'!H364),'Test Sample Data'!H364&lt;$B$1,'Test Sample Data'!H364&gt;0),'Test Sample Data'!H364,$B$1),"")</f>
        <v/>
      </c>
      <c r="I365" s="15" t="str">
        <f>IF(SUM('Test Sample Data'!I$3:I$98)&gt;10,IF(AND(ISNUMBER('Test Sample Data'!I364),'Test Sample Data'!I364&lt;$B$1,'Test Sample Data'!I364&gt;0),'Test Sample Data'!I364,$B$1),"")</f>
        <v/>
      </c>
      <c r="J365" s="15" t="str">
        <f>IF(SUM('Test Sample Data'!J$3:J$98)&gt;10,IF(AND(ISNUMBER('Test Sample Data'!J364),'Test Sample Data'!J364&lt;$B$1,'Test Sample Data'!J364&gt;0),'Test Sample Data'!J364,$B$1),"")</f>
        <v/>
      </c>
      <c r="K365" s="15" t="str">
        <f>IF(SUM('Test Sample Data'!K$3:K$98)&gt;10,IF(AND(ISNUMBER('Test Sample Data'!K364),'Test Sample Data'!K364&lt;$B$1,'Test Sample Data'!K364&gt;0),'Test Sample Data'!K364,$B$1),"")</f>
        <v/>
      </c>
      <c r="L365" s="15" t="str">
        <f>IF(SUM('Test Sample Data'!L$3:L$98)&gt;10,IF(AND(ISNUMBER('Test Sample Data'!L364),'Test Sample Data'!L364&lt;$B$1,'Test Sample Data'!L364&gt;0),'Test Sample Data'!L364,$B$1),"")</f>
        <v/>
      </c>
      <c r="M365" s="15" t="str">
        <f>IF(SUM('Test Sample Data'!M$3:M$98)&gt;10,IF(AND(ISNUMBER('Test Sample Data'!M364),'Test Sample Data'!M364&lt;$B$1,'Test Sample Data'!M364&gt;0),'Test Sample Data'!M364,$B$1),"")</f>
        <v/>
      </c>
      <c r="N365" s="15" t="str">
        <f>'Gene Table'!D364</f>
        <v>NM_181054</v>
      </c>
      <c r="O365" s="14" t="s">
        <v>301</v>
      </c>
      <c r="P365" s="15" t="str">
        <f>IF(SUM('Control Sample Data'!D$3:D$98)&gt;10,IF(AND(ISNUMBER('Control Sample Data'!D364),'Control Sample Data'!D364&lt;$B$1,'Control Sample Data'!D364&gt;0),'Control Sample Data'!D364,$B$1),"")</f>
        <v/>
      </c>
      <c r="Q365" s="15" t="str">
        <f>IF(SUM('Control Sample Data'!E$3:E$98)&gt;10,IF(AND(ISNUMBER('Control Sample Data'!E364),'Control Sample Data'!E364&lt;$B$1,'Control Sample Data'!E364&gt;0),'Control Sample Data'!E364,$B$1),"")</f>
        <v/>
      </c>
      <c r="R365" s="15" t="str">
        <f>IF(SUM('Control Sample Data'!F$3:F$98)&gt;10,IF(AND(ISNUMBER('Control Sample Data'!F364),'Control Sample Data'!F364&lt;$B$1,'Control Sample Data'!F364&gt;0),'Control Sample Data'!F364,$B$1),"")</f>
        <v/>
      </c>
      <c r="S365" s="15" t="str">
        <f>IF(SUM('Control Sample Data'!G$3:G$98)&gt;10,IF(AND(ISNUMBER('Control Sample Data'!G364),'Control Sample Data'!G364&lt;$B$1,'Control Sample Data'!G364&gt;0),'Control Sample Data'!G364,$B$1),"")</f>
        <v/>
      </c>
      <c r="T365" s="15" t="str">
        <f>IF(SUM('Control Sample Data'!H$3:H$98)&gt;10,IF(AND(ISNUMBER('Control Sample Data'!H364),'Control Sample Data'!H364&lt;$B$1,'Control Sample Data'!H364&gt;0),'Control Sample Data'!H364,$B$1),"")</f>
        <v/>
      </c>
      <c r="U365" s="15" t="str">
        <f>IF(SUM('Control Sample Data'!I$3:I$98)&gt;10,IF(AND(ISNUMBER('Control Sample Data'!I364),'Control Sample Data'!I364&lt;$B$1,'Control Sample Data'!I364&gt;0),'Control Sample Data'!I364,$B$1),"")</f>
        <v/>
      </c>
      <c r="V365" s="15" t="str">
        <f>IF(SUM('Control Sample Data'!J$3:J$98)&gt;10,IF(AND(ISNUMBER('Control Sample Data'!J364),'Control Sample Data'!J364&lt;$B$1,'Control Sample Data'!J364&gt;0),'Control Sample Data'!J364,$B$1),"")</f>
        <v/>
      </c>
      <c r="W365" s="15" t="str">
        <f>IF(SUM('Control Sample Data'!K$3:K$98)&gt;10,IF(AND(ISNUMBER('Control Sample Data'!K364),'Control Sample Data'!K364&lt;$B$1,'Control Sample Data'!K364&gt;0),'Control Sample Data'!K364,$B$1),"")</f>
        <v/>
      </c>
      <c r="X365" s="15" t="str">
        <f>IF(SUM('Control Sample Data'!L$3:L$98)&gt;10,IF(AND(ISNUMBER('Control Sample Data'!L364),'Control Sample Data'!L364&lt;$B$1,'Control Sample Data'!L364&gt;0),'Control Sample Data'!L364,$B$1),"")</f>
        <v/>
      </c>
      <c r="Y365" s="15" t="str">
        <f>IF(SUM('Control Sample Data'!M$3:M$98)&gt;10,IF(AND(ISNUMBER('Control Sample Data'!M364),'Control Sample Data'!M364&lt;$B$1,'Control Sample Data'!M364&gt;0),'Control Sample Data'!M364,$B$1),"")</f>
        <v/>
      </c>
      <c r="AT365" s="34" t="str">
        <f t="shared" si="330"/>
        <v/>
      </c>
      <c r="AU365" s="34" t="str">
        <f t="shared" si="331"/>
        <v/>
      </c>
      <c r="AV365" s="34" t="str">
        <f t="shared" si="332"/>
        <v/>
      </c>
      <c r="AW365" s="34" t="str">
        <f t="shared" si="333"/>
        <v/>
      </c>
      <c r="AX365" s="34" t="str">
        <f t="shared" si="334"/>
        <v/>
      </c>
      <c r="AY365" s="34" t="str">
        <f t="shared" si="335"/>
        <v/>
      </c>
      <c r="AZ365" s="34" t="str">
        <f t="shared" si="336"/>
        <v/>
      </c>
      <c r="BA365" s="34" t="str">
        <f t="shared" si="337"/>
        <v/>
      </c>
      <c r="BB365" s="34" t="str">
        <f t="shared" si="338"/>
        <v/>
      </c>
      <c r="BC365" s="34" t="str">
        <f t="shared" si="339"/>
        <v/>
      </c>
      <c r="BD365" s="34" t="str">
        <f t="shared" si="342"/>
        <v/>
      </c>
      <c r="BE365" s="34" t="str">
        <f t="shared" si="343"/>
        <v/>
      </c>
      <c r="BF365" s="34" t="str">
        <f t="shared" si="344"/>
        <v/>
      </c>
      <c r="BG365" s="34" t="str">
        <f t="shared" si="345"/>
        <v/>
      </c>
      <c r="BH365" s="34" t="str">
        <f t="shared" si="346"/>
        <v/>
      </c>
      <c r="BI365" s="34" t="str">
        <f t="shared" si="347"/>
        <v/>
      </c>
      <c r="BJ365" s="34" t="str">
        <f t="shared" si="348"/>
        <v/>
      </c>
      <c r="BK365" s="34" t="str">
        <f t="shared" si="349"/>
        <v/>
      </c>
      <c r="BL365" s="34" t="str">
        <f t="shared" si="350"/>
        <v/>
      </c>
      <c r="BM365" s="34" t="str">
        <f t="shared" si="351"/>
        <v/>
      </c>
      <c r="BN365" s="36" t="e">
        <f t="shared" si="340"/>
        <v>#DIV/0!</v>
      </c>
      <c r="BO365" s="36" t="e">
        <f t="shared" si="341"/>
        <v>#DIV/0!</v>
      </c>
      <c r="BP365" s="37" t="str">
        <f t="shared" si="310"/>
        <v/>
      </c>
      <c r="BQ365" s="37" t="str">
        <f t="shared" si="311"/>
        <v/>
      </c>
      <c r="BR365" s="37" t="str">
        <f t="shared" si="312"/>
        <v/>
      </c>
      <c r="BS365" s="37" t="str">
        <f t="shared" si="313"/>
        <v/>
      </c>
      <c r="BT365" s="37" t="str">
        <f t="shared" si="314"/>
        <v/>
      </c>
      <c r="BU365" s="37" t="str">
        <f t="shared" si="315"/>
        <v/>
      </c>
      <c r="BV365" s="37" t="str">
        <f t="shared" si="316"/>
        <v/>
      </c>
      <c r="BW365" s="37" t="str">
        <f t="shared" si="317"/>
        <v/>
      </c>
      <c r="BX365" s="37" t="str">
        <f t="shared" si="318"/>
        <v/>
      </c>
      <c r="BY365" s="37" t="str">
        <f t="shared" si="319"/>
        <v/>
      </c>
      <c r="BZ365" s="37" t="str">
        <f t="shared" si="320"/>
        <v/>
      </c>
      <c r="CA365" s="37" t="str">
        <f t="shared" si="321"/>
        <v/>
      </c>
      <c r="CB365" s="37" t="str">
        <f t="shared" si="322"/>
        <v/>
      </c>
      <c r="CC365" s="37" t="str">
        <f t="shared" si="323"/>
        <v/>
      </c>
      <c r="CD365" s="37" t="str">
        <f t="shared" si="324"/>
        <v/>
      </c>
      <c r="CE365" s="37" t="str">
        <f t="shared" si="325"/>
        <v/>
      </c>
      <c r="CF365" s="37" t="str">
        <f t="shared" si="326"/>
        <v/>
      </c>
      <c r="CG365" s="37" t="str">
        <f t="shared" si="327"/>
        <v/>
      </c>
      <c r="CH365" s="37" t="str">
        <f t="shared" si="328"/>
        <v/>
      </c>
      <c r="CI365" s="37" t="str">
        <f t="shared" si="329"/>
        <v/>
      </c>
    </row>
    <row r="366" spans="1:87">
      <c r="A366" s="16"/>
      <c r="B366" s="14" t="str">
        <f>'Gene Table'!D365</f>
        <v>NM_000410</v>
      </c>
      <c r="C366" s="14" t="s">
        <v>305</v>
      </c>
      <c r="D366" s="15" t="str">
        <f>IF(SUM('Test Sample Data'!D$3:D$98)&gt;10,IF(AND(ISNUMBER('Test Sample Data'!D365),'Test Sample Data'!D365&lt;$B$1,'Test Sample Data'!D365&gt;0),'Test Sample Data'!D365,$B$1),"")</f>
        <v/>
      </c>
      <c r="E366" s="15" t="str">
        <f>IF(SUM('Test Sample Data'!E$3:E$98)&gt;10,IF(AND(ISNUMBER('Test Sample Data'!E365),'Test Sample Data'!E365&lt;$B$1,'Test Sample Data'!E365&gt;0),'Test Sample Data'!E365,$B$1),"")</f>
        <v/>
      </c>
      <c r="F366" s="15" t="str">
        <f>IF(SUM('Test Sample Data'!F$3:F$98)&gt;10,IF(AND(ISNUMBER('Test Sample Data'!F365),'Test Sample Data'!F365&lt;$B$1,'Test Sample Data'!F365&gt;0),'Test Sample Data'!F365,$B$1),"")</f>
        <v/>
      </c>
      <c r="G366" s="15" t="str">
        <f>IF(SUM('Test Sample Data'!G$3:G$98)&gt;10,IF(AND(ISNUMBER('Test Sample Data'!G365),'Test Sample Data'!G365&lt;$B$1,'Test Sample Data'!G365&gt;0),'Test Sample Data'!G365,$B$1),"")</f>
        <v/>
      </c>
      <c r="H366" s="15" t="str">
        <f>IF(SUM('Test Sample Data'!H$3:H$98)&gt;10,IF(AND(ISNUMBER('Test Sample Data'!H365),'Test Sample Data'!H365&lt;$B$1,'Test Sample Data'!H365&gt;0),'Test Sample Data'!H365,$B$1),"")</f>
        <v/>
      </c>
      <c r="I366" s="15" t="str">
        <f>IF(SUM('Test Sample Data'!I$3:I$98)&gt;10,IF(AND(ISNUMBER('Test Sample Data'!I365),'Test Sample Data'!I365&lt;$B$1,'Test Sample Data'!I365&gt;0),'Test Sample Data'!I365,$B$1),"")</f>
        <v/>
      </c>
      <c r="J366" s="15" t="str">
        <f>IF(SUM('Test Sample Data'!J$3:J$98)&gt;10,IF(AND(ISNUMBER('Test Sample Data'!J365),'Test Sample Data'!J365&lt;$B$1,'Test Sample Data'!J365&gt;0),'Test Sample Data'!J365,$B$1),"")</f>
        <v/>
      </c>
      <c r="K366" s="15" t="str">
        <f>IF(SUM('Test Sample Data'!K$3:K$98)&gt;10,IF(AND(ISNUMBER('Test Sample Data'!K365),'Test Sample Data'!K365&lt;$B$1,'Test Sample Data'!K365&gt;0),'Test Sample Data'!K365,$B$1),"")</f>
        <v/>
      </c>
      <c r="L366" s="15" t="str">
        <f>IF(SUM('Test Sample Data'!L$3:L$98)&gt;10,IF(AND(ISNUMBER('Test Sample Data'!L365),'Test Sample Data'!L365&lt;$B$1,'Test Sample Data'!L365&gt;0),'Test Sample Data'!L365,$B$1),"")</f>
        <v/>
      </c>
      <c r="M366" s="15" t="str">
        <f>IF(SUM('Test Sample Data'!M$3:M$98)&gt;10,IF(AND(ISNUMBER('Test Sample Data'!M365),'Test Sample Data'!M365&lt;$B$1,'Test Sample Data'!M365&gt;0),'Test Sample Data'!M365,$B$1),"")</f>
        <v/>
      </c>
      <c r="N366" s="15" t="str">
        <f>'Gene Table'!D365</f>
        <v>NM_000410</v>
      </c>
      <c r="O366" s="14" t="s">
        <v>305</v>
      </c>
      <c r="P366" s="15" t="str">
        <f>IF(SUM('Control Sample Data'!D$3:D$98)&gt;10,IF(AND(ISNUMBER('Control Sample Data'!D365),'Control Sample Data'!D365&lt;$B$1,'Control Sample Data'!D365&gt;0),'Control Sample Data'!D365,$B$1),"")</f>
        <v/>
      </c>
      <c r="Q366" s="15" t="str">
        <f>IF(SUM('Control Sample Data'!E$3:E$98)&gt;10,IF(AND(ISNUMBER('Control Sample Data'!E365),'Control Sample Data'!E365&lt;$B$1,'Control Sample Data'!E365&gt;0),'Control Sample Data'!E365,$B$1),"")</f>
        <v/>
      </c>
      <c r="R366" s="15" t="str">
        <f>IF(SUM('Control Sample Data'!F$3:F$98)&gt;10,IF(AND(ISNUMBER('Control Sample Data'!F365),'Control Sample Data'!F365&lt;$B$1,'Control Sample Data'!F365&gt;0),'Control Sample Data'!F365,$B$1),"")</f>
        <v/>
      </c>
      <c r="S366" s="15" t="str">
        <f>IF(SUM('Control Sample Data'!G$3:G$98)&gt;10,IF(AND(ISNUMBER('Control Sample Data'!G365),'Control Sample Data'!G365&lt;$B$1,'Control Sample Data'!G365&gt;0),'Control Sample Data'!G365,$B$1),"")</f>
        <v/>
      </c>
      <c r="T366" s="15" t="str">
        <f>IF(SUM('Control Sample Data'!H$3:H$98)&gt;10,IF(AND(ISNUMBER('Control Sample Data'!H365),'Control Sample Data'!H365&lt;$B$1,'Control Sample Data'!H365&gt;0),'Control Sample Data'!H365,$B$1),"")</f>
        <v/>
      </c>
      <c r="U366" s="15" t="str">
        <f>IF(SUM('Control Sample Data'!I$3:I$98)&gt;10,IF(AND(ISNUMBER('Control Sample Data'!I365),'Control Sample Data'!I365&lt;$B$1,'Control Sample Data'!I365&gt;0),'Control Sample Data'!I365,$B$1),"")</f>
        <v/>
      </c>
      <c r="V366" s="15" t="str">
        <f>IF(SUM('Control Sample Data'!J$3:J$98)&gt;10,IF(AND(ISNUMBER('Control Sample Data'!J365),'Control Sample Data'!J365&lt;$B$1,'Control Sample Data'!J365&gt;0),'Control Sample Data'!J365,$B$1),"")</f>
        <v/>
      </c>
      <c r="W366" s="15" t="str">
        <f>IF(SUM('Control Sample Data'!K$3:K$98)&gt;10,IF(AND(ISNUMBER('Control Sample Data'!K365),'Control Sample Data'!K365&lt;$B$1,'Control Sample Data'!K365&gt;0),'Control Sample Data'!K365,$B$1),"")</f>
        <v/>
      </c>
      <c r="X366" s="15" t="str">
        <f>IF(SUM('Control Sample Data'!L$3:L$98)&gt;10,IF(AND(ISNUMBER('Control Sample Data'!L365),'Control Sample Data'!L365&lt;$B$1,'Control Sample Data'!L365&gt;0),'Control Sample Data'!L365,$B$1),"")</f>
        <v/>
      </c>
      <c r="Y366" s="15" t="str">
        <f>IF(SUM('Control Sample Data'!M$3:M$98)&gt;10,IF(AND(ISNUMBER('Control Sample Data'!M365),'Control Sample Data'!M365&lt;$B$1,'Control Sample Data'!M365&gt;0),'Control Sample Data'!M365,$B$1),"")</f>
        <v/>
      </c>
      <c r="AT366" s="34" t="str">
        <f t="shared" si="330"/>
        <v/>
      </c>
      <c r="AU366" s="34" t="str">
        <f t="shared" si="331"/>
        <v/>
      </c>
      <c r="AV366" s="34" t="str">
        <f t="shared" si="332"/>
        <v/>
      </c>
      <c r="AW366" s="34" t="str">
        <f t="shared" si="333"/>
        <v/>
      </c>
      <c r="AX366" s="34" t="str">
        <f t="shared" si="334"/>
        <v/>
      </c>
      <c r="AY366" s="34" t="str">
        <f t="shared" si="335"/>
        <v/>
      </c>
      <c r="AZ366" s="34" t="str">
        <f t="shared" si="336"/>
        <v/>
      </c>
      <c r="BA366" s="34" t="str">
        <f t="shared" si="337"/>
        <v/>
      </c>
      <c r="BB366" s="34" t="str">
        <f t="shared" si="338"/>
        <v/>
      </c>
      <c r="BC366" s="34" t="str">
        <f t="shared" si="339"/>
        <v/>
      </c>
      <c r="BD366" s="34" t="str">
        <f t="shared" si="342"/>
        <v/>
      </c>
      <c r="BE366" s="34" t="str">
        <f t="shared" si="343"/>
        <v/>
      </c>
      <c r="BF366" s="34" t="str">
        <f t="shared" si="344"/>
        <v/>
      </c>
      <c r="BG366" s="34" t="str">
        <f t="shared" si="345"/>
        <v/>
      </c>
      <c r="BH366" s="34" t="str">
        <f t="shared" si="346"/>
        <v/>
      </c>
      <c r="BI366" s="34" t="str">
        <f t="shared" si="347"/>
        <v/>
      </c>
      <c r="BJ366" s="34" t="str">
        <f t="shared" si="348"/>
        <v/>
      </c>
      <c r="BK366" s="34" t="str">
        <f t="shared" si="349"/>
        <v/>
      </c>
      <c r="BL366" s="34" t="str">
        <f t="shared" si="350"/>
        <v/>
      </c>
      <c r="BM366" s="34" t="str">
        <f t="shared" si="351"/>
        <v/>
      </c>
      <c r="BN366" s="36" t="e">
        <f t="shared" si="340"/>
        <v>#DIV/0!</v>
      </c>
      <c r="BO366" s="36" t="e">
        <f t="shared" si="341"/>
        <v>#DIV/0!</v>
      </c>
      <c r="BP366" s="37" t="str">
        <f t="shared" si="310"/>
        <v/>
      </c>
      <c r="BQ366" s="37" t="str">
        <f t="shared" si="311"/>
        <v/>
      </c>
      <c r="BR366" s="37" t="str">
        <f t="shared" si="312"/>
        <v/>
      </c>
      <c r="BS366" s="37" t="str">
        <f t="shared" si="313"/>
        <v/>
      </c>
      <c r="BT366" s="37" t="str">
        <f t="shared" si="314"/>
        <v/>
      </c>
      <c r="BU366" s="37" t="str">
        <f t="shared" si="315"/>
        <v/>
      </c>
      <c r="BV366" s="37" t="str">
        <f t="shared" si="316"/>
        <v/>
      </c>
      <c r="BW366" s="37" t="str">
        <f t="shared" si="317"/>
        <v/>
      </c>
      <c r="BX366" s="37" t="str">
        <f t="shared" si="318"/>
        <v/>
      </c>
      <c r="BY366" s="37" t="str">
        <f t="shared" si="319"/>
        <v/>
      </c>
      <c r="BZ366" s="37" t="str">
        <f t="shared" si="320"/>
        <v/>
      </c>
      <c r="CA366" s="37" t="str">
        <f t="shared" si="321"/>
        <v/>
      </c>
      <c r="CB366" s="37" t="str">
        <f t="shared" si="322"/>
        <v/>
      </c>
      <c r="CC366" s="37" t="str">
        <f t="shared" si="323"/>
        <v/>
      </c>
      <c r="CD366" s="37" t="str">
        <f t="shared" si="324"/>
        <v/>
      </c>
      <c r="CE366" s="37" t="str">
        <f t="shared" si="325"/>
        <v/>
      </c>
      <c r="CF366" s="37" t="str">
        <f t="shared" si="326"/>
        <v/>
      </c>
      <c r="CG366" s="37" t="str">
        <f t="shared" si="327"/>
        <v/>
      </c>
      <c r="CH366" s="37" t="str">
        <f t="shared" si="328"/>
        <v/>
      </c>
      <c r="CI366" s="37" t="str">
        <f t="shared" si="329"/>
        <v/>
      </c>
    </row>
    <row r="367" spans="1:87">
      <c r="A367" s="16"/>
      <c r="B367" s="14" t="str">
        <f>'Gene Table'!D366</f>
        <v>NM_000182</v>
      </c>
      <c r="C367" s="14" t="s">
        <v>309</v>
      </c>
      <c r="D367" s="15" t="str">
        <f>IF(SUM('Test Sample Data'!D$3:D$98)&gt;10,IF(AND(ISNUMBER('Test Sample Data'!D366),'Test Sample Data'!D366&lt;$B$1,'Test Sample Data'!D366&gt;0),'Test Sample Data'!D366,$B$1),"")</f>
        <v/>
      </c>
      <c r="E367" s="15" t="str">
        <f>IF(SUM('Test Sample Data'!E$3:E$98)&gt;10,IF(AND(ISNUMBER('Test Sample Data'!E366),'Test Sample Data'!E366&lt;$B$1,'Test Sample Data'!E366&gt;0),'Test Sample Data'!E366,$B$1),"")</f>
        <v/>
      </c>
      <c r="F367" s="15" t="str">
        <f>IF(SUM('Test Sample Data'!F$3:F$98)&gt;10,IF(AND(ISNUMBER('Test Sample Data'!F366),'Test Sample Data'!F366&lt;$B$1,'Test Sample Data'!F366&gt;0),'Test Sample Data'!F366,$B$1),"")</f>
        <v/>
      </c>
      <c r="G367" s="15" t="str">
        <f>IF(SUM('Test Sample Data'!G$3:G$98)&gt;10,IF(AND(ISNUMBER('Test Sample Data'!G366),'Test Sample Data'!G366&lt;$B$1,'Test Sample Data'!G366&gt;0),'Test Sample Data'!G366,$B$1),"")</f>
        <v/>
      </c>
      <c r="H367" s="15" t="str">
        <f>IF(SUM('Test Sample Data'!H$3:H$98)&gt;10,IF(AND(ISNUMBER('Test Sample Data'!H366),'Test Sample Data'!H366&lt;$B$1,'Test Sample Data'!H366&gt;0),'Test Sample Data'!H366,$B$1),"")</f>
        <v/>
      </c>
      <c r="I367" s="15" t="str">
        <f>IF(SUM('Test Sample Data'!I$3:I$98)&gt;10,IF(AND(ISNUMBER('Test Sample Data'!I366),'Test Sample Data'!I366&lt;$B$1,'Test Sample Data'!I366&gt;0),'Test Sample Data'!I366,$B$1),"")</f>
        <v/>
      </c>
      <c r="J367" s="15" t="str">
        <f>IF(SUM('Test Sample Data'!J$3:J$98)&gt;10,IF(AND(ISNUMBER('Test Sample Data'!J366),'Test Sample Data'!J366&lt;$B$1,'Test Sample Data'!J366&gt;0),'Test Sample Data'!J366,$B$1),"")</f>
        <v/>
      </c>
      <c r="K367" s="15" t="str">
        <f>IF(SUM('Test Sample Data'!K$3:K$98)&gt;10,IF(AND(ISNUMBER('Test Sample Data'!K366),'Test Sample Data'!K366&lt;$B$1,'Test Sample Data'!K366&gt;0),'Test Sample Data'!K366,$B$1),"")</f>
        <v/>
      </c>
      <c r="L367" s="15" t="str">
        <f>IF(SUM('Test Sample Data'!L$3:L$98)&gt;10,IF(AND(ISNUMBER('Test Sample Data'!L366),'Test Sample Data'!L366&lt;$B$1,'Test Sample Data'!L366&gt;0),'Test Sample Data'!L366,$B$1),"")</f>
        <v/>
      </c>
      <c r="M367" s="15" t="str">
        <f>IF(SUM('Test Sample Data'!M$3:M$98)&gt;10,IF(AND(ISNUMBER('Test Sample Data'!M366),'Test Sample Data'!M366&lt;$B$1,'Test Sample Data'!M366&gt;0),'Test Sample Data'!M366,$B$1),"")</f>
        <v/>
      </c>
      <c r="N367" s="15" t="str">
        <f>'Gene Table'!D366</f>
        <v>NM_000182</v>
      </c>
      <c r="O367" s="14" t="s">
        <v>309</v>
      </c>
      <c r="P367" s="15" t="str">
        <f>IF(SUM('Control Sample Data'!D$3:D$98)&gt;10,IF(AND(ISNUMBER('Control Sample Data'!D366),'Control Sample Data'!D366&lt;$B$1,'Control Sample Data'!D366&gt;0),'Control Sample Data'!D366,$B$1),"")</f>
        <v/>
      </c>
      <c r="Q367" s="15" t="str">
        <f>IF(SUM('Control Sample Data'!E$3:E$98)&gt;10,IF(AND(ISNUMBER('Control Sample Data'!E366),'Control Sample Data'!E366&lt;$B$1,'Control Sample Data'!E366&gt;0),'Control Sample Data'!E366,$B$1),"")</f>
        <v/>
      </c>
      <c r="R367" s="15" t="str">
        <f>IF(SUM('Control Sample Data'!F$3:F$98)&gt;10,IF(AND(ISNUMBER('Control Sample Data'!F366),'Control Sample Data'!F366&lt;$B$1,'Control Sample Data'!F366&gt;0),'Control Sample Data'!F366,$B$1),"")</f>
        <v/>
      </c>
      <c r="S367" s="15" t="str">
        <f>IF(SUM('Control Sample Data'!G$3:G$98)&gt;10,IF(AND(ISNUMBER('Control Sample Data'!G366),'Control Sample Data'!G366&lt;$B$1,'Control Sample Data'!G366&gt;0),'Control Sample Data'!G366,$B$1),"")</f>
        <v/>
      </c>
      <c r="T367" s="15" t="str">
        <f>IF(SUM('Control Sample Data'!H$3:H$98)&gt;10,IF(AND(ISNUMBER('Control Sample Data'!H366),'Control Sample Data'!H366&lt;$B$1,'Control Sample Data'!H366&gt;0),'Control Sample Data'!H366,$B$1),"")</f>
        <v/>
      </c>
      <c r="U367" s="15" t="str">
        <f>IF(SUM('Control Sample Data'!I$3:I$98)&gt;10,IF(AND(ISNUMBER('Control Sample Data'!I366),'Control Sample Data'!I366&lt;$B$1,'Control Sample Data'!I366&gt;0),'Control Sample Data'!I366,$B$1),"")</f>
        <v/>
      </c>
      <c r="V367" s="15" t="str">
        <f>IF(SUM('Control Sample Data'!J$3:J$98)&gt;10,IF(AND(ISNUMBER('Control Sample Data'!J366),'Control Sample Data'!J366&lt;$B$1,'Control Sample Data'!J366&gt;0),'Control Sample Data'!J366,$B$1),"")</f>
        <v/>
      </c>
      <c r="W367" s="15" t="str">
        <f>IF(SUM('Control Sample Data'!K$3:K$98)&gt;10,IF(AND(ISNUMBER('Control Sample Data'!K366),'Control Sample Data'!K366&lt;$B$1,'Control Sample Data'!K366&gt;0),'Control Sample Data'!K366,$B$1),"")</f>
        <v/>
      </c>
      <c r="X367" s="15" t="str">
        <f>IF(SUM('Control Sample Data'!L$3:L$98)&gt;10,IF(AND(ISNUMBER('Control Sample Data'!L366),'Control Sample Data'!L366&lt;$B$1,'Control Sample Data'!L366&gt;0),'Control Sample Data'!L366,$B$1),"")</f>
        <v/>
      </c>
      <c r="Y367" s="15" t="str">
        <f>IF(SUM('Control Sample Data'!M$3:M$98)&gt;10,IF(AND(ISNUMBER('Control Sample Data'!M366),'Control Sample Data'!M366&lt;$B$1,'Control Sample Data'!M366&gt;0),'Control Sample Data'!M366,$B$1),"")</f>
        <v/>
      </c>
      <c r="AT367" s="34" t="str">
        <f t="shared" si="330"/>
        <v/>
      </c>
      <c r="AU367" s="34" t="str">
        <f t="shared" si="331"/>
        <v/>
      </c>
      <c r="AV367" s="34" t="str">
        <f t="shared" si="332"/>
        <v/>
      </c>
      <c r="AW367" s="34" t="str">
        <f t="shared" si="333"/>
        <v/>
      </c>
      <c r="AX367" s="34" t="str">
        <f t="shared" si="334"/>
        <v/>
      </c>
      <c r="AY367" s="34" t="str">
        <f t="shared" si="335"/>
        <v/>
      </c>
      <c r="AZ367" s="34" t="str">
        <f t="shared" si="336"/>
        <v/>
      </c>
      <c r="BA367" s="34" t="str">
        <f t="shared" si="337"/>
        <v/>
      </c>
      <c r="BB367" s="34" t="str">
        <f t="shared" si="338"/>
        <v/>
      </c>
      <c r="BC367" s="34" t="str">
        <f t="shared" si="339"/>
        <v/>
      </c>
      <c r="BD367" s="34" t="str">
        <f t="shared" si="342"/>
        <v/>
      </c>
      <c r="BE367" s="34" t="str">
        <f t="shared" si="343"/>
        <v/>
      </c>
      <c r="BF367" s="34" t="str">
        <f t="shared" si="344"/>
        <v/>
      </c>
      <c r="BG367" s="34" t="str">
        <f t="shared" si="345"/>
        <v/>
      </c>
      <c r="BH367" s="34" t="str">
        <f t="shared" si="346"/>
        <v/>
      </c>
      <c r="BI367" s="34" t="str">
        <f t="shared" si="347"/>
        <v/>
      </c>
      <c r="BJ367" s="34" t="str">
        <f t="shared" si="348"/>
        <v/>
      </c>
      <c r="BK367" s="34" t="str">
        <f t="shared" si="349"/>
        <v/>
      </c>
      <c r="BL367" s="34" t="str">
        <f t="shared" si="350"/>
        <v/>
      </c>
      <c r="BM367" s="34" t="str">
        <f t="shared" si="351"/>
        <v/>
      </c>
      <c r="BN367" s="36" t="e">
        <f t="shared" si="340"/>
        <v>#DIV/0!</v>
      </c>
      <c r="BO367" s="36" t="e">
        <f t="shared" si="341"/>
        <v>#DIV/0!</v>
      </c>
      <c r="BP367" s="37" t="str">
        <f t="shared" si="310"/>
        <v/>
      </c>
      <c r="BQ367" s="37" t="str">
        <f t="shared" si="311"/>
        <v/>
      </c>
      <c r="BR367" s="37" t="str">
        <f t="shared" si="312"/>
        <v/>
      </c>
      <c r="BS367" s="37" t="str">
        <f t="shared" si="313"/>
        <v/>
      </c>
      <c r="BT367" s="37" t="str">
        <f t="shared" si="314"/>
        <v/>
      </c>
      <c r="BU367" s="37" t="str">
        <f t="shared" si="315"/>
        <v/>
      </c>
      <c r="BV367" s="37" t="str">
        <f t="shared" si="316"/>
        <v/>
      </c>
      <c r="BW367" s="37" t="str">
        <f t="shared" si="317"/>
        <v/>
      </c>
      <c r="BX367" s="37" t="str">
        <f t="shared" si="318"/>
        <v/>
      </c>
      <c r="BY367" s="37" t="str">
        <f t="shared" si="319"/>
        <v/>
      </c>
      <c r="BZ367" s="37" t="str">
        <f t="shared" si="320"/>
        <v/>
      </c>
      <c r="CA367" s="37" t="str">
        <f t="shared" si="321"/>
        <v/>
      </c>
      <c r="CB367" s="37" t="str">
        <f t="shared" si="322"/>
        <v/>
      </c>
      <c r="CC367" s="37" t="str">
        <f t="shared" si="323"/>
        <v/>
      </c>
      <c r="CD367" s="37" t="str">
        <f t="shared" si="324"/>
        <v/>
      </c>
      <c r="CE367" s="37" t="str">
        <f t="shared" si="325"/>
        <v/>
      </c>
      <c r="CF367" s="37" t="str">
        <f t="shared" si="326"/>
        <v/>
      </c>
      <c r="CG367" s="37" t="str">
        <f t="shared" si="327"/>
        <v/>
      </c>
      <c r="CH367" s="37" t="str">
        <f t="shared" si="328"/>
        <v/>
      </c>
      <c r="CI367" s="37" t="str">
        <f t="shared" si="329"/>
        <v/>
      </c>
    </row>
    <row r="368" spans="1:87">
      <c r="A368" s="16"/>
      <c r="B368" s="14" t="str">
        <f>'Gene Table'!D367</f>
        <v>NM_014579</v>
      </c>
      <c r="C368" s="14" t="s">
        <v>313</v>
      </c>
      <c r="D368" s="15" t="str">
        <f>IF(SUM('Test Sample Data'!D$3:D$98)&gt;10,IF(AND(ISNUMBER('Test Sample Data'!D367),'Test Sample Data'!D367&lt;$B$1,'Test Sample Data'!D367&gt;0),'Test Sample Data'!D367,$B$1),"")</f>
        <v/>
      </c>
      <c r="E368" s="15" t="str">
        <f>IF(SUM('Test Sample Data'!E$3:E$98)&gt;10,IF(AND(ISNUMBER('Test Sample Data'!E367),'Test Sample Data'!E367&lt;$B$1,'Test Sample Data'!E367&gt;0),'Test Sample Data'!E367,$B$1),"")</f>
        <v/>
      </c>
      <c r="F368" s="15" t="str">
        <f>IF(SUM('Test Sample Data'!F$3:F$98)&gt;10,IF(AND(ISNUMBER('Test Sample Data'!F367),'Test Sample Data'!F367&lt;$B$1,'Test Sample Data'!F367&gt;0),'Test Sample Data'!F367,$B$1),"")</f>
        <v/>
      </c>
      <c r="G368" s="15" t="str">
        <f>IF(SUM('Test Sample Data'!G$3:G$98)&gt;10,IF(AND(ISNUMBER('Test Sample Data'!G367),'Test Sample Data'!G367&lt;$B$1,'Test Sample Data'!G367&gt;0),'Test Sample Data'!G367,$B$1),"")</f>
        <v/>
      </c>
      <c r="H368" s="15" t="str">
        <f>IF(SUM('Test Sample Data'!H$3:H$98)&gt;10,IF(AND(ISNUMBER('Test Sample Data'!H367),'Test Sample Data'!H367&lt;$B$1,'Test Sample Data'!H367&gt;0),'Test Sample Data'!H367,$B$1),"")</f>
        <v/>
      </c>
      <c r="I368" s="15" t="str">
        <f>IF(SUM('Test Sample Data'!I$3:I$98)&gt;10,IF(AND(ISNUMBER('Test Sample Data'!I367),'Test Sample Data'!I367&lt;$B$1,'Test Sample Data'!I367&gt;0),'Test Sample Data'!I367,$B$1),"")</f>
        <v/>
      </c>
      <c r="J368" s="15" t="str">
        <f>IF(SUM('Test Sample Data'!J$3:J$98)&gt;10,IF(AND(ISNUMBER('Test Sample Data'!J367),'Test Sample Data'!J367&lt;$B$1,'Test Sample Data'!J367&gt;0),'Test Sample Data'!J367,$B$1),"")</f>
        <v/>
      </c>
      <c r="K368" s="15" t="str">
        <f>IF(SUM('Test Sample Data'!K$3:K$98)&gt;10,IF(AND(ISNUMBER('Test Sample Data'!K367),'Test Sample Data'!K367&lt;$B$1,'Test Sample Data'!K367&gt;0),'Test Sample Data'!K367,$B$1),"")</f>
        <v/>
      </c>
      <c r="L368" s="15" t="str">
        <f>IF(SUM('Test Sample Data'!L$3:L$98)&gt;10,IF(AND(ISNUMBER('Test Sample Data'!L367),'Test Sample Data'!L367&lt;$B$1,'Test Sample Data'!L367&gt;0),'Test Sample Data'!L367,$B$1),"")</f>
        <v/>
      </c>
      <c r="M368" s="15" t="str">
        <f>IF(SUM('Test Sample Data'!M$3:M$98)&gt;10,IF(AND(ISNUMBER('Test Sample Data'!M367),'Test Sample Data'!M367&lt;$B$1,'Test Sample Data'!M367&gt;0),'Test Sample Data'!M367,$B$1),"")</f>
        <v/>
      </c>
      <c r="N368" s="15" t="str">
        <f>'Gene Table'!D367</f>
        <v>NM_014579</v>
      </c>
      <c r="O368" s="14" t="s">
        <v>313</v>
      </c>
      <c r="P368" s="15" t="str">
        <f>IF(SUM('Control Sample Data'!D$3:D$98)&gt;10,IF(AND(ISNUMBER('Control Sample Data'!D367),'Control Sample Data'!D367&lt;$B$1,'Control Sample Data'!D367&gt;0),'Control Sample Data'!D367,$B$1),"")</f>
        <v/>
      </c>
      <c r="Q368" s="15" t="str">
        <f>IF(SUM('Control Sample Data'!E$3:E$98)&gt;10,IF(AND(ISNUMBER('Control Sample Data'!E367),'Control Sample Data'!E367&lt;$B$1,'Control Sample Data'!E367&gt;0),'Control Sample Data'!E367,$B$1),"")</f>
        <v/>
      </c>
      <c r="R368" s="15" t="str">
        <f>IF(SUM('Control Sample Data'!F$3:F$98)&gt;10,IF(AND(ISNUMBER('Control Sample Data'!F367),'Control Sample Data'!F367&lt;$B$1,'Control Sample Data'!F367&gt;0),'Control Sample Data'!F367,$B$1),"")</f>
        <v/>
      </c>
      <c r="S368" s="15" t="str">
        <f>IF(SUM('Control Sample Data'!G$3:G$98)&gt;10,IF(AND(ISNUMBER('Control Sample Data'!G367),'Control Sample Data'!G367&lt;$B$1,'Control Sample Data'!G367&gt;0),'Control Sample Data'!G367,$B$1),"")</f>
        <v/>
      </c>
      <c r="T368" s="15" t="str">
        <f>IF(SUM('Control Sample Data'!H$3:H$98)&gt;10,IF(AND(ISNUMBER('Control Sample Data'!H367),'Control Sample Data'!H367&lt;$B$1,'Control Sample Data'!H367&gt;0),'Control Sample Data'!H367,$B$1),"")</f>
        <v/>
      </c>
      <c r="U368" s="15" t="str">
        <f>IF(SUM('Control Sample Data'!I$3:I$98)&gt;10,IF(AND(ISNUMBER('Control Sample Data'!I367),'Control Sample Data'!I367&lt;$B$1,'Control Sample Data'!I367&gt;0),'Control Sample Data'!I367,$B$1),"")</f>
        <v/>
      </c>
      <c r="V368" s="15" t="str">
        <f>IF(SUM('Control Sample Data'!J$3:J$98)&gt;10,IF(AND(ISNUMBER('Control Sample Data'!J367),'Control Sample Data'!J367&lt;$B$1,'Control Sample Data'!J367&gt;0),'Control Sample Data'!J367,$B$1),"")</f>
        <v/>
      </c>
      <c r="W368" s="15" t="str">
        <f>IF(SUM('Control Sample Data'!K$3:K$98)&gt;10,IF(AND(ISNUMBER('Control Sample Data'!K367),'Control Sample Data'!K367&lt;$B$1,'Control Sample Data'!K367&gt;0),'Control Sample Data'!K367,$B$1),"")</f>
        <v/>
      </c>
      <c r="X368" s="15" t="str">
        <f>IF(SUM('Control Sample Data'!L$3:L$98)&gt;10,IF(AND(ISNUMBER('Control Sample Data'!L367),'Control Sample Data'!L367&lt;$B$1,'Control Sample Data'!L367&gt;0),'Control Sample Data'!L367,$B$1),"")</f>
        <v/>
      </c>
      <c r="Y368" s="15" t="str">
        <f>IF(SUM('Control Sample Data'!M$3:M$98)&gt;10,IF(AND(ISNUMBER('Control Sample Data'!M367),'Control Sample Data'!M367&lt;$B$1,'Control Sample Data'!M367&gt;0),'Control Sample Data'!M367,$B$1),"")</f>
        <v/>
      </c>
      <c r="AT368" s="34" t="str">
        <f t="shared" si="330"/>
        <v/>
      </c>
      <c r="AU368" s="34" t="str">
        <f t="shared" si="331"/>
        <v/>
      </c>
      <c r="AV368" s="34" t="str">
        <f t="shared" si="332"/>
        <v/>
      </c>
      <c r="AW368" s="34" t="str">
        <f t="shared" si="333"/>
        <v/>
      </c>
      <c r="AX368" s="34" t="str">
        <f t="shared" si="334"/>
        <v/>
      </c>
      <c r="AY368" s="34" t="str">
        <f t="shared" si="335"/>
        <v/>
      </c>
      <c r="AZ368" s="34" t="str">
        <f t="shared" si="336"/>
        <v/>
      </c>
      <c r="BA368" s="34" t="str">
        <f t="shared" si="337"/>
        <v/>
      </c>
      <c r="BB368" s="34" t="str">
        <f t="shared" si="338"/>
        <v/>
      </c>
      <c r="BC368" s="34" t="str">
        <f t="shared" si="339"/>
        <v/>
      </c>
      <c r="BD368" s="34" t="str">
        <f t="shared" si="342"/>
        <v/>
      </c>
      <c r="BE368" s="34" t="str">
        <f t="shared" si="343"/>
        <v/>
      </c>
      <c r="BF368" s="34" t="str">
        <f t="shared" si="344"/>
        <v/>
      </c>
      <c r="BG368" s="34" t="str">
        <f t="shared" si="345"/>
        <v/>
      </c>
      <c r="BH368" s="34" t="str">
        <f t="shared" si="346"/>
        <v/>
      </c>
      <c r="BI368" s="34" t="str">
        <f t="shared" si="347"/>
        <v/>
      </c>
      <c r="BJ368" s="34" t="str">
        <f t="shared" si="348"/>
        <v/>
      </c>
      <c r="BK368" s="34" t="str">
        <f t="shared" si="349"/>
        <v/>
      </c>
      <c r="BL368" s="34" t="str">
        <f t="shared" si="350"/>
        <v/>
      </c>
      <c r="BM368" s="34" t="str">
        <f t="shared" si="351"/>
        <v/>
      </c>
      <c r="BN368" s="36" t="e">
        <f t="shared" si="340"/>
        <v>#DIV/0!</v>
      </c>
      <c r="BO368" s="36" t="e">
        <f t="shared" si="341"/>
        <v>#DIV/0!</v>
      </c>
      <c r="BP368" s="37" t="str">
        <f t="shared" si="310"/>
        <v/>
      </c>
      <c r="BQ368" s="37" t="str">
        <f t="shared" si="311"/>
        <v/>
      </c>
      <c r="BR368" s="37" t="str">
        <f t="shared" si="312"/>
        <v/>
      </c>
      <c r="BS368" s="37" t="str">
        <f t="shared" si="313"/>
        <v/>
      </c>
      <c r="BT368" s="37" t="str">
        <f t="shared" si="314"/>
        <v/>
      </c>
      <c r="BU368" s="37" t="str">
        <f t="shared" si="315"/>
        <v/>
      </c>
      <c r="BV368" s="37" t="str">
        <f t="shared" si="316"/>
        <v/>
      </c>
      <c r="BW368" s="37" t="str">
        <f t="shared" si="317"/>
        <v/>
      </c>
      <c r="BX368" s="37" t="str">
        <f t="shared" si="318"/>
        <v/>
      </c>
      <c r="BY368" s="37" t="str">
        <f t="shared" si="319"/>
        <v/>
      </c>
      <c r="BZ368" s="37" t="str">
        <f t="shared" si="320"/>
        <v/>
      </c>
      <c r="CA368" s="37" t="str">
        <f t="shared" si="321"/>
        <v/>
      </c>
      <c r="CB368" s="37" t="str">
        <f t="shared" si="322"/>
        <v/>
      </c>
      <c r="CC368" s="37" t="str">
        <f t="shared" si="323"/>
        <v/>
      </c>
      <c r="CD368" s="37" t="str">
        <f t="shared" si="324"/>
        <v/>
      </c>
      <c r="CE368" s="37" t="str">
        <f t="shared" si="325"/>
        <v/>
      </c>
      <c r="CF368" s="37" t="str">
        <f t="shared" si="326"/>
        <v/>
      </c>
      <c r="CG368" s="37" t="str">
        <f t="shared" si="327"/>
        <v/>
      </c>
      <c r="CH368" s="37" t="str">
        <f t="shared" si="328"/>
        <v/>
      </c>
      <c r="CI368" s="37" t="str">
        <f t="shared" si="329"/>
        <v/>
      </c>
    </row>
    <row r="369" spans="1:87">
      <c r="A369" s="16"/>
      <c r="B369" s="14" t="str">
        <f>'Gene Table'!D368</f>
        <v>NM_013347</v>
      </c>
      <c r="C369" s="14" t="s">
        <v>317</v>
      </c>
      <c r="D369" s="15" t="str">
        <f>IF(SUM('Test Sample Data'!D$3:D$98)&gt;10,IF(AND(ISNUMBER('Test Sample Data'!D368),'Test Sample Data'!D368&lt;$B$1,'Test Sample Data'!D368&gt;0),'Test Sample Data'!D368,$B$1),"")</f>
        <v/>
      </c>
      <c r="E369" s="15" t="str">
        <f>IF(SUM('Test Sample Data'!E$3:E$98)&gt;10,IF(AND(ISNUMBER('Test Sample Data'!E368),'Test Sample Data'!E368&lt;$B$1,'Test Sample Data'!E368&gt;0),'Test Sample Data'!E368,$B$1),"")</f>
        <v/>
      </c>
      <c r="F369" s="15" t="str">
        <f>IF(SUM('Test Sample Data'!F$3:F$98)&gt;10,IF(AND(ISNUMBER('Test Sample Data'!F368),'Test Sample Data'!F368&lt;$B$1,'Test Sample Data'!F368&gt;0),'Test Sample Data'!F368,$B$1),"")</f>
        <v/>
      </c>
      <c r="G369" s="15" t="str">
        <f>IF(SUM('Test Sample Data'!G$3:G$98)&gt;10,IF(AND(ISNUMBER('Test Sample Data'!G368),'Test Sample Data'!G368&lt;$B$1,'Test Sample Data'!G368&gt;0),'Test Sample Data'!G368,$B$1),"")</f>
        <v/>
      </c>
      <c r="H369" s="15" t="str">
        <f>IF(SUM('Test Sample Data'!H$3:H$98)&gt;10,IF(AND(ISNUMBER('Test Sample Data'!H368),'Test Sample Data'!H368&lt;$B$1,'Test Sample Data'!H368&gt;0),'Test Sample Data'!H368,$B$1),"")</f>
        <v/>
      </c>
      <c r="I369" s="15" t="str">
        <f>IF(SUM('Test Sample Data'!I$3:I$98)&gt;10,IF(AND(ISNUMBER('Test Sample Data'!I368),'Test Sample Data'!I368&lt;$B$1,'Test Sample Data'!I368&gt;0),'Test Sample Data'!I368,$B$1),"")</f>
        <v/>
      </c>
      <c r="J369" s="15" t="str">
        <f>IF(SUM('Test Sample Data'!J$3:J$98)&gt;10,IF(AND(ISNUMBER('Test Sample Data'!J368),'Test Sample Data'!J368&lt;$B$1,'Test Sample Data'!J368&gt;0),'Test Sample Data'!J368,$B$1),"")</f>
        <v/>
      </c>
      <c r="K369" s="15" t="str">
        <f>IF(SUM('Test Sample Data'!K$3:K$98)&gt;10,IF(AND(ISNUMBER('Test Sample Data'!K368),'Test Sample Data'!K368&lt;$B$1,'Test Sample Data'!K368&gt;0),'Test Sample Data'!K368,$B$1),"")</f>
        <v/>
      </c>
      <c r="L369" s="15" t="str">
        <f>IF(SUM('Test Sample Data'!L$3:L$98)&gt;10,IF(AND(ISNUMBER('Test Sample Data'!L368),'Test Sample Data'!L368&lt;$B$1,'Test Sample Data'!L368&gt;0),'Test Sample Data'!L368,$B$1),"")</f>
        <v/>
      </c>
      <c r="M369" s="15" t="str">
        <f>IF(SUM('Test Sample Data'!M$3:M$98)&gt;10,IF(AND(ISNUMBER('Test Sample Data'!M368),'Test Sample Data'!M368&lt;$B$1,'Test Sample Data'!M368&gt;0),'Test Sample Data'!M368,$B$1),"")</f>
        <v/>
      </c>
      <c r="N369" s="15" t="str">
        <f>'Gene Table'!D368</f>
        <v>NM_013347</v>
      </c>
      <c r="O369" s="14" t="s">
        <v>317</v>
      </c>
      <c r="P369" s="15" t="str">
        <f>IF(SUM('Control Sample Data'!D$3:D$98)&gt;10,IF(AND(ISNUMBER('Control Sample Data'!D368),'Control Sample Data'!D368&lt;$B$1,'Control Sample Data'!D368&gt;0),'Control Sample Data'!D368,$B$1),"")</f>
        <v/>
      </c>
      <c r="Q369" s="15" t="str">
        <f>IF(SUM('Control Sample Data'!E$3:E$98)&gt;10,IF(AND(ISNUMBER('Control Sample Data'!E368),'Control Sample Data'!E368&lt;$B$1,'Control Sample Data'!E368&gt;0),'Control Sample Data'!E368,$B$1),"")</f>
        <v/>
      </c>
      <c r="R369" s="15" t="str">
        <f>IF(SUM('Control Sample Data'!F$3:F$98)&gt;10,IF(AND(ISNUMBER('Control Sample Data'!F368),'Control Sample Data'!F368&lt;$B$1,'Control Sample Data'!F368&gt;0),'Control Sample Data'!F368,$B$1),"")</f>
        <v/>
      </c>
      <c r="S369" s="15" t="str">
        <f>IF(SUM('Control Sample Data'!G$3:G$98)&gt;10,IF(AND(ISNUMBER('Control Sample Data'!G368),'Control Sample Data'!G368&lt;$B$1,'Control Sample Data'!G368&gt;0),'Control Sample Data'!G368,$B$1),"")</f>
        <v/>
      </c>
      <c r="T369" s="15" t="str">
        <f>IF(SUM('Control Sample Data'!H$3:H$98)&gt;10,IF(AND(ISNUMBER('Control Sample Data'!H368),'Control Sample Data'!H368&lt;$B$1,'Control Sample Data'!H368&gt;0),'Control Sample Data'!H368,$B$1),"")</f>
        <v/>
      </c>
      <c r="U369" s="15" t="str">
        <f>IF(SUM('Control Sample Data'!I$3:I$98)&gt;10,IF(AND(ISNUMBER('Control Sample Data'!I368),'Control Sample Data'!I368&lt;$B$1,'Control Sample Data'!I368&gt;0),'Control Sample Data'!I368,$B$1),"")</f>
        <v/>
      </c>
      <c r="V369" s="15" t="str">
        <f>IF(SUM('Control Sample Data'!J$3:J$98)&gt;10,IF(AND(ISNUMBER('Control Sample Data'!J368),'Control Sample Data'!J368&lt;$B$1,'Control Sample Data'!J368&gt;0),'Control Sample Data'!J368,$B$1),"")</f>
        <v/>
      </c>
      <c r="W369" s="15" t="str">
        <f>IF(SUM('Control Sample Data'!K$3:K$98)&gt;10,IF(AND(ISNUMBER('Control Sample Data'!K368),'Control Sample Data'!K368&lt;$B$1,'Control Sample Data'!K368&gt;0),'Control Sample Data'!K368,$B$1),"")</f>
        <v/>
      </c>
      <c r="X369" s="15" t="str">
        <f>IF(SUM('Control Sample Data'!L$3:L$98)&gt;10,IF(AND(ISNUMBER('Control Sample Data'!L368),'Control Sample Data'!L368&lt;$B$1,'Control Sample Data'!L368&gt;0),'Control Sample Data'!L368,$B$1),"")</f>
        <v/>
      </c>
      <c r="Y369" s="15" t="str">
        <f>IF(SUM('Control Sample Data'!M$3:M$98)&gt;10,IF(AND(ISNUMBER('Control Sample Data'!M368),'Control Sample Data'!M368&lt;$B$1,'Control Sample Data'!M368&gt;0),'Control Sample Data'!M368,$B$1),"")</f>
        <v/>
      </c>
      <c r="AT369" s="34" t="str">
        <f t="shared" si="330"/>
        <v/>
      </c>
      <c r="AU369" s="34" t="str">
        <f t="shared" si="331"/>
        <v/>
      </c>
      <c r="AV369" s="34" t="str">
        <f t="shared" si="332"/>
        <v/>
      </c>
      <c r="AW369" s="34" t="str">
        <f t="shared" si="333"/>
        <v/>
      </c>
      <c r="AX369" s="34" t="str">
        <f t="shared" si="334"/>
        <v/>
      </c>
      <c r="AY369" s="34" t="str">
        <f t="shared" si="335"/>
        <v/>
      </c>
      <c r="AZ369" s="34" t="str">
        <f t="shared" si="336"/>
        <v/>
      </c>
      <c r="BA369" s="34" t="str">
        <f t="shared" si="337"/>
        <v/>
      </c>
      <c r="BB369" s="34" t="str">
        <f t="shared" si="338"/>
        <v/>
      </c>
      <c r="BC369" s="34" t="str">
        <f t="shared" si="339"/>
        <v/>
      </c>
      <c r="BD369" s="34" t="str">
        <f t="shared" si="342"/>
        <v/>
      </c>
      <c r="BE369" s="34" t="str">
        <f t="shared" si="343"/>
        <v/>
      </c>
      <c r="BF369" s="34" t="str">
        <f t="shared" si="344"/>
        <v/>
      </c>
      <c r="BG369" s="34" t="str">
        <f t="shared" si="345"/>
        <v/>
      </c>
      <c r="BH369" s="34" t="str">
        <f t="shared" si="346"/>
        <v/>
      </c>
      <c r="BI369" s="34" t="str">
        <f t="shared" si="347"/>
        <v/>
      </c>
      <c r="BJ369" s="34" t="str">
        <f t="shared" si="348"/>
        <v/>
      </c>
      <c r="BK369" s="34" t="str">
        <f t="shared" si="349"/>
        <v/>
      </c>
      <c r="BL369" s="34" t="str">
        <f t="shared" si="350"/>
        <v/>
      </c>
      <c r="BM369" s="34" t="str">
        <f t="shared" si="351"/>
        <v/>
      </c>
      <c r="BN369" s="36" t="e">
        <f t="shared" si="340"/>
        <v>#DIV/0!</v>
      </c>
      <c r="BO369" s="36" t="e">
        <f t="shared" si="341"/>
        <v>#DIV/0!</v>
      </c>
      <c r="BP369" s="37" t="str">
        <f t="shared" si="310"/>
        <v/>
      </c>
      <c r="BQ369" s="37" t="str">
        <f t="shared" si="311"/>
        <v/>
      </c>
      <c r="BR369" s="37" t="str">
        <f t="shared" si="312"/>
        <v/>
      </c>
      <c r="BS369" s="37" t="str">
        <f t="shared" si="313"/>
        <v/>
      </c>
      <c r="BT369" s="37" t="str">
        <f t="shared" si="314"/>
        <v/>
      </c>
      <c r="BU369" s="37" t="str">
        <f t="shared" si="315"/>
        <v/>
      </c>
      <c r="BV369" s="37" t="str">
        <f t="shared" si="316"/>
        <v/>
      </c>
      <c r="BW369" s="37" t="str">
        <f t="shared" si="317"/>
        <v/>
      </c>
      <c r="BX369" s="37" t="str">
        <f t="shared" si="318"/>
        <v/>
      </c>
      <c r="BY369" s="37" t="str">
        <f t="shared" si="319"/>
        <v/>
      </c>
      <c r="BZ369" s="37" t="str">
        <f t="shared" si="320"/>
        <v/>
      </c>
      <c r="CA369" s="37" t="str">
        <f t="shared" si="321"/>
        <v/>
      </c>
      <c r="CB369" s="37" t="str">
        <f t="shared" si="322"/>
        <v/>
      </c>
      <c r="CC369" s="37" t="str">
        <f t="shared" si="323"/>
        <v/>
      </c>
      <c r="CD369" s="37" t="str">
        <f t="shared" si="324"/>
        <v/>
      </c>
      <c r="CE369" s="37" t="str">
        <f t="shared" si="325"/>
        <v/>
      </c>
      <c r="CF369" s="37" t="str">
        <f t="shared" si="326"/>
        <v/>
      </c>
      <c r="CG369" s="37" t="str">
        <f t="shared" si="327"/>
        <v/>
      </c>
      <c r="CH369" s="37" t="str">
        <f t="shared" si="328"/>
        <v/>
      </c>
      <c r="CI369" s="37" t="str">
        <f t="shared" si="329"/>
        <v/>
      </c>
    </row>
    <row r="370" spans="1:87">
      <c r="A370" s="16"/>
      <c r="B370" s="14" t="str">
        <f>'Gene Table'!D369</f>
        <v>NM_001513</v>
      </c>
      <c r="C370" s="14" t="s">
        <v>321</v>
      </c>
      <c r="D370" s="15" t="str">
        <f>IF(SUM('Test Sample Data'!D$3:D$98)&gt;10,IF(AND(ISNUMBER('Test Sample Data'!D369),'Test Sample Data'!D369&lt;$B$1,'Test Sample Data'!D369&gt;0),'Test Sample Data'!D369,$B$1),"")</f>
        <v/>
      </c>
      <c r="E370" s="15" t="str">
        <f>IF(SUM('Test Sample Data'!E$3:E$98)&gt;10,IF(AND(ISNUMBER('Test Sample Data'!E369),'Test Sample Data'!E369&lt;$B$1,'Test Sample Data'!E369&gt;0),'Test Sample Data'!E369,$B$1),"")</f>
        <v/>
      </c>
      <c r="F370" s="15" t="str">
        <f>IF(SUM('Test Sample Data'!F$3:F$98)&gt;10,IF(AND(ISNUMBER('Test Sample Data'!F369),'Test Sample Data'!F369&lt;$B$1,'Test Sample Data'!F369&gt;0),'Test Sample Data'!F369,$B$1),"")</f>
        <v/>
      </c>
      <c r="G370" s="15" t="str">
        <f>IF(SUM('Test Sample Data'!G$3:G$98)&gt;10,IF(AND(ISNUMBER('Test Sample Data'!G369),'Test Sample Data'!G369&lt;$B$1,'Test Sample Data'!G369&gt;0),'Test Sample Data'!G369,$B$1),"")</f>
        <v/>
      </c>
      <c r="H370" s="15" t="str">
        <f>IF(SUM('Test Sample Data'!H$3:H$98)&gt;10,IF(AND(ISNUMBER('Test Sample Data'!H369),'Test Sample Data'!H369&lt;$B$1,'Test Sample Data'!H369&gt;0),'Test Sample Data'!H369,$B$1),"")</f>
        <v/>
      </c>
      <c r="I370" s="15" t="str">
        <f>IF(SUM('Test Sample Data'!I$3:I$98)&gt;10,IF(AND(ISNUMBER('Test Sample Data'!I369),'Test Sample Data'!I369&lt;$B$1,'Test Sample Data'!I369&gt;0),'Test Sample Data'!I369,$B$1),"")</f>
        <v/>
      </c>
      <c r="J370" s="15" t="str">
        <f>IF(SUM('Test Sample Data'!J$3:J$98)&gt;10,IF(AND(ISNUMBER('Test Sample Data'!J369),'Test Sample Data'!J369&lt;$B$1,'Test Sample Data'!J369&gt;0),'Test Sample Data'!J369,$B$1),"")</f>
        <v/>
      </c>
      <c r="K370" s="15" t="str">
        <f>IF(SUM('Test Sample Data'!K$3:K$98)&gt;10,IF(AND(ISNUMBER('Test Sample Data'!K369),'Test Sample Data'!K369&lt;$B$1,'Test Sample Data'!K369&gt;0),'Test Sample Data'!K369,$B$1),"")</f>
        <v/>
      </c>
      <c r="L370" s="15" t="str">
        <f>IF(SUM('Test Sample Data'!L$3:L$98)&gt;10,IF(AND(ISNUMBER('Test Sample Data'!L369),'Test Sample Data'!L369&lt;$B$1,'Test Sample Data'!L369&gt;0),'Test Sample Data'!L369,$B$1),"")</f>
        <v/>
      </c>
      <c r="M370" s="15" t="str">
        <f>IF(SUM('Test Sample Data'!M$3:M$98)&gt;10,IF(AND(ISNUMBER('Test Sample Data'!M369),'Test Sample Data'!M369&lt;$B$1,'Test Sample Data'!M369&gt;0),'Test Sample Data'!M369,$B$1),"")</f>
        <v/>
      </c>
      <c r="N370" s="15" t="str">
        <f>'Gene Table'!D369</f>
        <v>NM_001513</v>
      </c>
      <c r="O370" s="14" t="s">
        <v>321</v>
      </c>
      <c r="P370" s="15" t="str">
        <f>IF(SUM('Control Sample Data'!D$3:D$98)&gt;10,IF(AND(ISNUMBER('Control Sample Data'!D369),'Control Sample Data'!D369&lt;$B$1,'Control Sample Data'!D369&gt;0),'Control Sample Data'!D369,$B$1),"")</f>
        <v/>
      </c>
      <c r="Q370" s="15" t="str">
        <f>IF(SUM('Control Sample Data'!E$3:E$98)&gt;10,IF(AND(ISNUMBER('Control Sample Data'!E369),'Control Sample Data'!E369&lt;$B$1,'Control Sample Data'!E369&gt;0),'Control Sample Data'!E369,$B$1),"")</f>
        <v/>
      </c>
      <c r="R370" s="15" t="str">
        <f>IF(SUM('Control Sample Data'!F$3:F$98)&gt;10,IF(AND(ISNUMBER('Control Sample Data'!F369),'Control Sample Data'!F369&lt;$B$1,'Control Sample Data'!F369&gt;0),'Control Sample Data'!F369,$B$1),"")</f>
        <v/>
      </c>
      <c r="S370" s="15" t="str">
        <f>IF(SUM('Control Sample Data'!G$3:G$98)&gt;10,IF(AND(ISNUMBER('Control Sample Data'!G369),'Control Sample Data'!G369&lt;$B$1,'Control Sample Data'!G369&gt;0),'Control Sample Data'!G369,$B$1),"")</f>
        <v/>
      </c>
      <c r="T370" s="15" t="str">
        <f>IF(SUM('Control Sample Data'!H$3:H$98)&gt;10,IF(AND(ISNUMBER('Control Sample Data'!H369),'Control Sample Data'!H369&lt;$B$1,'Control Sample Data'!H369&gt;0),'Control Sample Data'!H369,$B$1),"")</f>
        <v/>
      </c>
      <c r="U370" s="15" t="str">
        <f>IF(SUM('Control Sample Data'!I$3:I$98)&gt;10,IF(AND(ISNUMBER('Control Sample Data'!I369),'Control Sample Data'!I369&lt;$B$1,'Control Sample Data'!I369&gt;0),'Control Sample Data'!I369,$B$1),"")</f>
        <v/>
      </c>
      <c r="V370" s="15" t="str">
        <f>IF(SUM('Control Sample Data'!J$3:J$98)&gt;10,IF(AND(ISNUMBER('Control Sample Data'!J369),'Control Sample Data'!J369&lt;$B$1,'Control Sample Data'!J369&gt;0),'Control Sample Data'!J369,$B$1),"")</f>
        <v/>
      </c>
      <c r="W370" s="15" t="str">
        <f>IF(SUM('Control Sample Data'!K$3:K$98)&gt;10,IF(AND(ISNUMBER('Control Sample Data'!K369),'Control Sample Data'!K369&lt;$B$1,'Control Sample Data'!K369&gt;0),'Control Sample Data'!K369,$B$1),"")</f>
        <v/>
      </c>
      <c r="X370" s="15" t="str">
        <f>IF(SUM('Control Sample Data'!L$3:L$98)&gt;10,IF(AND(ISNUMBER('Control Sample Data'!L369),'Control Sample Data'!L369&lt;$B$1,'Control Sample Data'!L369&gt;0),'Control Sample Data'!L369,$B$1),"")</f>
        <v/>
      </c>
      <c r="Y370" s="15" t="str">
        <f>IF(SUM('Control Sample Data'!M$3:M$98)&gt;10,IF(AND(ISNUMBER('Control Sample Data'!M369),'Control Sample Data'!M369&lt;$B$1,'Control Sample Data'!M369&gt;0),'Control Sample Data'!M369,$B$1),"")</f>
        <v/>
      </c>
      <c r="AT370" s="34" t="str">
        <f t="shared" si="330"/>
        <v/>
      </c>
      <c r="AU370" s="34" t="str">
        <f t="shared" si="331"/>
        <v/>
      </c>
      <c r="AV370" s="34" t="str">
        <f t="shared" si="332"/>
        <v/>
      </c>
      <c r="AW370" s="34" t="str">
        <f t="shared" si="333"/>
        <v/>
      </c>
      <c r="AX370" s="34" t="str">
        <f t="shared" si="334"/>
        <v/>
      </c>
      <c r="AY370" s="34" t="str">
        <f t="shared" si="335"/>
        <v/>
      </c>
      <c r="AZ370" s="34" t="str">
        <f t="shared" si="336"/>
        <v/>
      </c>
      <c r="BA370" s="34" t="str">
        <f t="shared" si="337"/>
        <v/>
      </c>
      <c r="BB370" s="34" t="str">
        <f t="shared" si="338"/>
        <v/>
      </c>
      <c r="BC370" s="34" t="str">
        <f t="shared" si="339"/>
        <v/>
      </c>
      <c r="BD370" s="34" t="str">
        <f t="shared" si="342"/>
        <v/>
      </c>
      <c r="BE370" s="34" t="str">
        <f t="shared" si="343"/>
        <v/>
      </c>
      <c r="BF370" s="34" t="str">
        <f t="shared" si="344"/>
        <v/>
      </c>
      <c r="BG370" s="34" t="str">
        <f t="shared" si="345"/>
        <v/>
      </c>
      <c r="BH370" s="34" t="str">
        <f t="shared" si="346"/>
        <v/>
      </c>
      <c r="BI370" s="34" t="str">
        <f t="shared" si="347"/>
        <v/>
      </c>
      <c r="BJ370" s="34" t="str">
        <f t="shared" si="348"/>
        <v/>
      </c>
      <c r="BK370" s="34" t="str">
        <f t="shared" si="349"/>
        <v/>
      </c>
      <c r="BL370" s="34" t="str">
        <f t="shared" si="350"/>
        <v/>
      </c>
      <c r="BM370" s="34" t="str">
        <f t="shared" si="351"/>
        <v/>
      </c>
      <c r="BN370" s="36" t="e">
        <f t="shared" si="340"/>
        <v>#DIV/0!</v>
      </c>
      <c r="BO370" s="36" t="e">
        <f t="shared" si="341"/>
        <v>#DIV/0!</v>
      </c>
      <c r="BP370" s="37" t="str">
        <f t="shared" si="310"/>
        <v/>
      </c>
      <c r="BQ370" s="37" t="str">
        <f t="shared" si="311"/>
        <v/>
      </c>
      <c r="BR370" s="37" t="str">
        <f t="shared" si="312"/>
        <v/>
      </c>
      <c r="BS370" s="37" t="str">
        <f t="shared" si="313"/>
        <v/>
      </c>
      <c r="BT370" s="37" t="str">
        <f t="shared" si="314"/>
        <v/>
      </c>
      <c r="BU370" s="37" t="str">
        <f t="shared" si="315"/>
        <v/>
      </c>
      <c r="BV370" s="37" t="str">
        <f t="shared" si="316"/>
        <v/>
      </c>
      <c r="BW370" s="37" t="str">
        <f t="shared" si="317"/>
        <v/>
      </c>
      <c r="BX370" s="37" t="str">
        <f t="shared" si="318"/>
        <v/>
      </c>
      <c r="BY370" s="37" t="str">
        <f t="shared" si="319"/>
        <v/>
      </c>
      <c r="BZ370" s="37" t="str">
        <f t="shared" si="320"/>
        <v/>
      </c>
      <c r="CA370" s="37" t="str">
        <f t="shared" si="321"/>
        <v/>
      </c>
      <c r="CB370" s="37" t="str">
        <f t="shared" si="322"/>
        <v/>
      </c>
      <c r="CC370" s="37" t="str">
        <f t="shared" si="323"/>
        <v/>
      </c>
      <c r="CD370" s="37" t="str">
        <f t="shared" si="324"/>
        <v/>
      </c>
      <c r="CE370" s="37" t="str">
        <f t="shared" si="325"/>
        <v/>
      </c>
      <c r="CF370" s="37" t="str">
        <f t="shared" si="326"/>
        <v/>
      </c>
      <c r="CG370" s="37" t="str">
        <f t="shared" si="327"/>
        <v/>
      </c>
      <c r="CH370" s="37" t="str">
        <f t="shared" si="328"/>
        <v/>
      </c>
      <c r="CI370" s="37" t="str">
        <f t="shared" si="329"/>
        <v/>
      </c>
    </row>
    <row r="371" spans="1:87">
      <c r="A371" s="16"/>
      <c r="B371" s="14" t="str">
        <f>'Gene Table'!D370</f>
        <v>NM_001512</v>
      </c>
      <c r="C371" s="14" t="s">
        <v>325</v>
      </c>
      <c r="D371" s="15" t="str">
        <f>IF(SUM('Test Sample Data'!D$3:D$98)&gt;10,IF(AND(ISNUMBER('Test Sample Data'!D370),'Test Sample Data'!D370&lt;$B$1,'Test Sample Data'!D370&gt;0),'Test Sample Data'!D370,$B$1),"")</f>
        <v/>
      </c>
      <c r="E371" s="15" t="str">
        <f>IF(SUM('Test Sample Data'!E$3:E$98)&gt;10,IF(AND(ISNUMBER('Test Sample Data'!E370),'Test Sample Data'!E370&lt;$B$1,'Test Sample Data'!E370&gt;0),'Test Sample Data'!E370,$B$1),"")</f>
        <v/>
      </c>
      <c r="F371" s="15" t="str">
        <f>IF(SUM('Test Sample Data'!F$3:F$98)&gt;10,IF(AND(ISNUMBER('Test Sample Data'!F370),'Test Sample Data'!F370&lt;$B$1,'Test Sample Data'!F370&gt;0),'Test Sample Data'!F370,$B$1),"")</f>
        <v/>
      </c>
      <c r="G371" s="15" t="str">
        <f>IF(SUM('Test Sample Data'!G$3:G$98)&gt;10,IF(AND(ISNUMBER('Test Sample Data'!G370),'Test Sample Data'!G370&lt;$B$1,'Test Sample Data'!G370&gt;0),'Test Sample Data'!G370,$B$1),"")</f>
        <v/>
      </c>
      <c r="H371" s="15" t="str">
        <f>IF(SUM('Test Sample Data'!H$3:H$98)&gt;10,IF(AND(ISNUMBER('Test Sample Data'!H370),'Test Sample Data'!H370&lt;$B$1,'Test Sample Data'!H370&gt;0),'Test Sample Data'!H370,$B$1),"")</f>
        <v/>
      </c>
      <c r="I371" s="15" t="str">
        <f>IF(SUM('Test Sample Data'!I$3:I$98)&gt;10,IF(AND(ISNUMBER('Test Sample Data'!I370),'Test Sample Data'!I370&lt;$B$1,'Test Sample Data'!I370&gt;0),'Test Sample Data'!I370,$B$1),"")</f>
        <v/>
      </c>
      <c r="J371" s="15" t="str">
        <f>IF(SUM('Test Sample Data'!J$3:J$98)&gt;10,IF(AND(ISNUMBER('Test Sample Data'!J370),'Test Sample Data'!J370&lt;$B$1,'Test Sample Data'!J370&gt;0),'Test Sample Data'!J370,$B$1),"")</f>
        <v/>
      </c>
      <c r="K371" s="15" t="str">
        <f>IF(SUM('Test Sample Data'!K$3:K$98)&gt;10,IF(AND(ISNUMBER('Test Sample Data'!K370),'Test Sample Data'!K370&lt;$B$1,'Test Sample Data'!K370&gt;0),'Test Sample Data'!K370,$B$1),"")</f>
        <v/>
      </c>
      <c r="L371" s="15" t="str">
        <f>IF(SUM('Test Sample Data'!L$3:L$98)&gt;10,IF(AND(ISNUMBER('Test Sample Data'!L370),'Test Sample Data'!L370&lt;$B$1,'Test Sample Data'!L370&gt;0),'Test Sample Data'!L370,$B$1),"")</f>
        <v/>
      </c>
      <c r="M371" s="15" t="str">
        <f>IF(SUM('Test Sample Data'!M$3:M$98)&gt;10,IF(AND(ISNUMBER('Test Sample Data'!M370),'Test Sample Data'!M370&lt;$B$1,'Test Sample Data'!M370&gt;0),'Test Sample Data'!M370,$B$1),"")</f>
        <v/>
      </c>
      <c r="N371" s="15" t="str">
        <f>'Gene Table'!D370</f>
        <v>NM_001512</v>
      </c>
      <c r="O371" s="14" t="s">
        <v>325</v>
      </c>
      <c r="P371" s="15" t="str">
        <f>IF(SUM('Control Sample Data'!D$3:D$98)&gt;10,IF(AND(ISNUMBER('Control Sample Data'!D370),'Control Sample Data'!D370&lt;$B$1,'Control Sample Data'!D370&gt;0),'Control Sample Data'!D370,$B$1),"")</f>
        <v/>
      </c>
      <c r="Q371" s="15" t="str">
        <f>IF(SUM('Control Sample Data'!E$3:E$98)&gt;10,IF(AND(ISNUMBER('Control Sample Data'!E370),'Control Sample Data'!E370&lt;$B$1,'Control Sample Data'!E370&gt;0),'Control Sample Data'!E370,$B$1),"")</f>
        <v/>
      </c>
      <c r="R371" s="15" t="str">
        <f>IF(SUM('Control Sample Data'!F$3:F$98)&gt;10,IF(AND(ISNUMBER('Control Sample Data'!F370),'Control Sample Data'!F370&lt;$B$1,'Control Sample Data'!F370&gt;0),'Control Sample Data'!F370,$B$1),"")</f>
        <v/>
      </c>
      <c r="S371" s="15" t="str">
        <f>IF(SUM('Control Sample Data'!G$3:G$98)&gt;10,IF(AND(ISNUMBER('Control Sample Data'!G370),'Control Sample Data'!G370&lt;$B$1,'Control Sample Data'!G370&gt;0),'Control Sample Data'!G370,$B$1),"")</f>
        <v/>
      </c>
      <c r="T371" s="15" t="str">
        <f>IF(SUM('Control Sample Data'!H$3:H$98)&gt;10,IF(AND(ISNUMBER('Control Sample Data'!H370),'Control Sample Data'!H370&lt;$B$1,'Control Sample Data'!H370&gt;0),'Control Sample Data'!H370,$B$1),"")</f>
        <v/>
      </c>
      <c r="U371" s="15" t="str">
        <f>IF(SUM('Control Sample Data'!I$3:I$98)&gt;10,IF(AND(ISNUMBER('Control Sample Data'!I370),'Control Sample Data'!I370&lt;$B$1,'Control Sample Data'!I370&gt;0),'Control Sample Data'!I370,$B$1),"")</f>
        <v/>
      </c>
      <c r="V371" s="15" t="str">
        <f>IF(SUM('Control Sample Data'!J$3:J$98)&gt;10,IF(AND(ISNUMBER('Control Sample Data'!J370),'Control Sample Data'!J370&lt;$B$1,'Control Sample Data'!J370&gt;0),'Control Sample Data'!J370,$B$1),"")</f>
        <v/>
      </c>
      <c r="W371" s="15" t="str">
        <f>IF(SUM('Control Sample Data'!K$3:K$98)&gt;10,IF(AND(ISNUMBER('Control Sample Data'!K370),'Control Sample Data'!K370&lt;$B$1,'Control Sample Data'!K370&gt;0),'Control Sample Data'!K370,$B$1),"")</f>
        <v/>
      </c>
      <c r="X371" s="15" t="str">
        <f>IF(SUM('Control Sample Data'!L$3:L$98)&gt;10,IF(AND(ISNUMBER('Control Sample Data'!L370),'Control Sample Data'!L370&lt;$B$1,'Control Sample Data'!L370&gt;0),'Control Sample Data'!L370,$B$1),"")</f>
        <v/>
      </c>
      <c r="Y371" s="15" t="str">
        <f>IF(SUM('Control Sample Data'!M$3:M$98)&gt;10,IF(AND(ISNUMBER('Control Sample Data'!M370),'Control Sample Data'!M370&lt;$B$1,'Control Sample Data'!M370&gt;0),'Control Sample Data'!M370,$B$1),"")</f>
        <v/>
      </c>
      <c r="AT371" s="34" t="str">
        <f t="shared" si="330"/>
        <v/>
      </c>
      <c r="AU371" s="34" t="str">
        <f t="shared" si="331"/>
        <v/>
      </c>
      <c r="AV371" s="34" t="str">
        <f t="shared" si="332"/>
        <v/>
      </c>
      <c r="AW371" s="34" t="str">
        <f t="shared" si="333"/>
        <v/>
      </c>
      <c r="AX371" s="34" t="str">
        <f t="shared" si="334"/>
        <v/>
      </c>
      <c r="AY371" s="34" t="str">
        <f t="shared" si="335"/>
        <v/>
      </c>
      <c r="AZ371" s="34" t="str">
        <f t="shared" si="336"/>
        <v/>
      </c>
      <c r="BA371" s="34" t="str">
        <f t="shared" si="337"/>
        <v/>
      </c>
      <c r="BB371" s="34" t="str">
        <f t="shared" si="338"/>
        <v/>
      </c>
      <c r="BC371" s="34" t="str">
        <f t="shared" si="339"/>
        <v/>
      </c>
      <c r="BD371" s="34" t="str">
        <f t="shared" si="342"/>
        <v/>
      </c>
      <c r="BE371" s="34" t="str">
        <f t="shared" si="343"/>
        <v/>
      </c>
      <c r="BF371" s="34" t="str">
        <f t="shared" si="344"/>
        <v/>
      </c>
      <c r="BG371" s="34" t="str">
        <f t="shared" si="345"/>
        <v/>
      </c>
      <c r="BH371" s="34" t="str">
        <f t="shared" si="346"/>
        <v/>
      </c>
      <c r="BI371" s="34" t="str">
        <f t="shared" si="347"/>
        <v/>
      </c>
      <c r="BJ371" s="34" t="str">
        <f t="shared" si="348"/>
        <v/>
      </c>
      <c r="BK371" s="34" t="str">
        <f t="shared" si="349"/>
        <v/>
      </c>
      <c r="BL371" s="34" t="str">
        <f t="shared" si="350"/>
        <v/>
      </c>
      <c r="BM371" s="34" t="str">
        <f t="shared" si="351"/>
        <v/>
      </c>
      <c r="BN371" s="36" t="e">
        <f t="shared" si="340"/>
        <v>#DIV/0!</v>
      </c>
      <c r="BO371" s="36" t="e">
        <f t="shared" si="341"/>
        <v>#DIV/0!</v>
      </c>
      <c r="BP371" s="37" t="str">
        <f t="shared" si="310"/>
        <v/>
      </c>
      <c r="BQ371" s="37" t="str">
        <f t="shared" si="311"/>
        <v/>
      </c>
      <c r="BR371" s="37" t="str">
        <f t="shared" si="312"/>
        <v/>
      </c>
      <c r="BS371" s="37" t="str">
        <f t="shared" si="313"/>
        <v/>
      </c>
      <c r="BT371" s="37" t="str">
        <f t="shared" si="314"/>
        <v/>
      </c>
      <c r="BU371" s="37" t="str">
        <f t="shared" si="315"/>
        <v/>
      </c>
      <c r="BV371" s="37" t="str">
        <f t="shared" si="316"/>
        <v/>
      </c>
      <c r="BW371" s="37" t="str">
        <f t="shared" si="317"/>
        <v/>
      </c>
      <c r="BX371" s="37" t="str">
        <f t="shared" si="318"/>
        <v/>
      </c>
      <c r="BY371" s="37" t="str">
        <f t="shared" si="319"/>
        <v/>
      </c>
      <c r="BZ371" s="37" t="str">
        <f t="shared" si="320"/>
        <v/>
      </c>
      <c r="CA371" s="37" t="str">
        <f t="shared" si="321"/>
        <v/>
      </c>
      <c r="CB371" s="37" t="str">
        <f t="shared" si="322"/>
        <v/>
      </c>
      <c r="CC371" s="37" t="str">
        <f t="shared" si="323"/>
        <v/>
      </c>
      <c r="CD371" s="37" t="str">
        <f t="shared" si="324"/>
        <v/>
      </c>
      <c r="CE371" s="37" t="str">
        <f t="shared" si="325"/>
        <v/>
      </c>
      <c r="CF371" s="37" t="str">
        <f t="shared" si="326"/>
        <v/>
      </c>
      <c r="CG371" s="37" t="str">
        <f t="shared" si="327"/>
        <v/>
      </c>
      <c r="CH371" s="37" t="str">
        <f t="shared" si="328"/>
        <v/>
      </c>
      <c r="CI371" s="37" t="str">
        <f t="shared" si="329"/>
        <v/>
      </c>
    </row>
    <row r="372" spans="1:87">
      <c r="A372" s="16"/>
      <c r="B372" s="14" t="str">
        <f>'Gene Table'!D371</f>
        <v>NM_002093</v>
      </c>
      <c r="C372" s="14" t="s">
        <v>329</v>
      </c>
      <c r="D372" s="15" t="str">
        <f>IF(SUM('Test Sample Data'!D$3:D$98)&gt;10,IF(AND(ISNUMBER('Test Sample Data'!D371),'Test Sample Data'!D371&lt;$B$1,'Test Sample Data'!D371&gt;0),'Test Sample Data'!D371,$B$1),"")</f>
        <v/>
      </c>
      <c r="E372" s="15" t="str">
        <f>IF(SUM('Test Sample Data'!E$3:E$98)&gt;10,IF(AND(ISNUMBER('Test Sample Data'!E371),'Test Sample Data'!E371&lt;$B$1,'Test Sample Data'!E371&gt;0),'Test Sample Data'!E371,$B$1),"")</f>
        <v/>
      </c>
      <c r="F372" s="15" t="str">
        <f>IF(SUM('Test Sample Data'!F$3:F$98)&gt;10,IF(AND(ISNUMBER('Test Sample Data'!F371),'Test Sample Data'!F371&lt;$B$1,'Test Sample Data'!F371&gt;0),'Test Sample Data'!F371,$B$1),"")</f>
        <v/>
      </c>
      <c r="G372" s="15" t="str">
        <f>IF(SUM('Test Sample Data'!G$3:G$98)&gt;10,IF(AND(ISNUMBER('Test Sample Data'!G371),'Test Sample Data'!G371&lt;$B$1,'Test Sample Data'!G371&gt;0),'Test Sample Data'!G371,$B$1),"")</f>
        <v/>
      </c>
      <c r="H372" s="15" t="str">
        <f>IF(SUM('Test Sample Data'!H$3:H$98)&gt;10,IF(AND(ISNUMBER('Test Sample Data'!H371),'Test Sample Data'!H371&lt;$B$1,'Test Sample Data'!H371&gt;0),'Test Sample Data'!H371,$B$1),"")</f>
        <v/>
      </c>
      <c r="I372" s="15" t="str">
        <f>IF(SUM('Test Sample Data'!I$3:I$98)&gt;10,IF(AND(ISNUMBER('Test Sample Data'!I371),'Test Sample Data'!I371&lt;$B$1,'Test Sample Data'!I371&gt;0),'Test Sample Data'!I371,$B$1),"")</f>
        <v/>
      </c>
      <c r="J372" s="15" t="str">
        <f>IF(SUM('Test Sample Data'!J$3:J$98)&gt;10,IF(AND(ISNUMBER('Test Sample Data'!J371),'Test Sample Data'!J371&lt;$B$1,'Test Sample Data'!J371&gt;0),'Test Sample Data'!J371,$B$1),"")</f>
        <v/>
      </c>
      <c r="K372" s="15" t="str">
        <f>IF(SUM('Test Sample Data'!K$3:K$98)&gt;10,IF(AND(ISNUMBER('Test Sample Data'!K371),'Test Sample Data'!K371&lt;$B$1,'Test Sample Data'!K371&gt;0),'Test Sample Data'!K371,$B$1),"")</f>
        <v/>
      </c>
      <c r="L372" s="15" t="str">
        <f>IF(SUM('Test Sample Data'!L$3:L$98)&gt;10,IF(AND(ISNUMBER('Test Sample Data'!L371),'Test Sample Data'!L371&lt;$B$1,'Test Sample Data'!L371&gt;0),'Test Sample Data'!L371,$B$1),"")</f>
        <v/>
      </c>
      <c r="M372" s="15" t="str">
        <f>IF(SUM('Test Sample Data'!M$3:M$98)&gt;10,IF(AND(ISNUMBER('Test Sample Data'!M371),'Test Sample Data'!M371&lt;$B$1,'Test Sample Data'!M371&gt;0),'Test Sample Data'!M371,$B$1),"")</f>
        <v/>
      </c>
      <c r="N372" s="15" t="str">
        <f>'Gene Table'!D371</f>
        <v>NM_002093</v>
      </c>
      <c r="O372" s="14" t="s">
        <v>329</v>
      </c>
      <c r="P372" s="15" t="str">
        <f>IF(SUM('Control Sample Data'!D$3:D$98)&gt;10,IF(AND(ISNUMBER('Control Sample Data'!D371),'Control Sample Data'!D371&lt;$B$1,'Control Sample Data'!D371&gt;0),'Control Sample Data'!D371,$B$1),"")</f>
        <v/>
      </c>
      <c r="Q372" s="15" t="str">
        <f>IF(SUM('Control Sample Data'!E$3:E$98)&gt;10,IF(AND(ISNUMBER('Control Sample Data'!E371),'Control Sample Data'!E371&lt;$B$1,'Control Sample Data'!E371&gt;0),'Control Sample Data'!E371,$B$1),"")</f>
        <v/>
      </c>
      <c r="R372" s="15" t="str">
        <f>IF(SUM('Control Sample Data'!F$3:F$98)&gt;10,IF(AND(ISNUMBER('Control Sample Data'!F371),'Control Sample Data'!F371&lt;$B$1,'Control Sample Data'!F371&gt;0),'Control Sample Data'!F371,$B$1),"")</f>
        <v/>
      </c>
      <c r="S372" s="15" t="str">
        <f>IF(SUM('Control Sample Data'!G$3:G$98)&gt;10,IF(AND(ISNUMBER('Control Sample Data'!G371),'Control Sample Data'!G371&lt;$B$1,'Control Sample Data'!G371&gt;0),'Control Sample Data'!G371,$B$1),"")</f>
        <v/>
      </c>
      <c r="T372" s="15" t="str">
        <f>IF(SUM('Control Sample Data'!H$3:H$98)&gt;10,IF(AND(ISNUMBER('Control Sample Data'!H371),'Control Sample Data'!H371&lt;$B$1,'Control Sample Data'!H371&gt;0),'Control Sample Data'!H371,$B$1),"")</f>
        <v/>
      </c>
      <c r="U372" s="15" t="str">
        <f>IF(SUM('Control Sample Data'!I$3:I$98)&gt;10,IF(AND(ISNUMBER('Control Sample Data'!I371),'Control Sample Data'!I371&lt;$B$1,'Control Sample Data'!I371&gt;0),'Control Sample Data'!I371,$B$1),"")</f>
        <v/>
      </c>
      <c r="V372" s="15" t="str">
        <f>IF(SUM('Control Sample Data'!J$3:J$98)&gt;10,IF(AND(ISNUMBER('Control Sample Data'!J371),'Control Sample Data'!J371&lt;$B$1,'Control Sample Data'!J371&gt;0),'Control Sample Data'!J371,$B$1),"")</f>
        <v/>
      </c>
      <c r="W372" s="15" t="str">
        <f>IF(SUM('Control Sample Data'!K$3:K$98)&gt;10,IF(AND(ISNUMBER('Control Sample Data'!K371),'Control Sample Data'!K371&lt;$B$1,'Control Sample Data'!K371&gt;0),'Control Sample Data'!K371,$B$1),"")</f>
        <v/>
      </c>
      <c r="X372" s="15" t="str">
        <f>IF(SUM('Control Sample Data'!L$3:L$98)&gt;10,IF(AND(ISNUMBER('Control Sample Data'!L371),'Control Sample Data'!L371&lt;$B$1,'Control Sample Data'!L371&gt;0),'Control Sample Data'!L371,$B$1),"")</f>
        <v/>
      </c>
      <c r="Y372" s="15" t="str">
        <f>IF(SUM('Control Sample Data'!M$3:M$98)&gt;10,IF(AND(ISNUMBER('Control Sample Data'!M371),'Control Sample Data'!M371&lt;$B$1,'Control Sample Data'!M371&gt;0),'Control Sample Data'!M371,$B$1),"")</f>
        <v/>
      </c>
      <c r="AT372" s="34" t="str">
        <f t="shared" si="330"/>
        <v/>
      </c>
      <c r="AU372" s="34" t="str">
        <f t="shared" si="331"/>
        <v/>
      </c>
      <c r="AV372" s="34" t="str">
        <f t="shared" si="332"/>
        <v/>
      </c>
      <c r="AW372" s="34" t="str">
        <f t="shared" si="333"/>
        <v/>
      </c>
      <c r="AX372" s="34" t="str">
        <f t="shared" si="334"/>
        <v/>
      </c>
      <c r="AY372" s="34" t="str">
        <f t="shared" si="335"/>
        <v/>
      </c>
      <c r="AZ372" s="34" t="str">
        <f t="shared" si="336"/>
        <v/>
      </c>
      <c r="BA372" s="34" t="str">
        <f t="shared" si="337"/>
        <v/>
      </c>
      <c r="BB372" s="34" t="str">
        <f t="shared" si="338"/>
        <v/>
      </c>
      <c r="BC372" s="34" t="str">
        <f t="shared" si="339"/>
        <v/>
      </c>
      <c r="BD372" s="34" t="str">
        <f t="shared" si="342"/>
        <v/>
      </c>
      <c r="BE372" s="34" t="str">
        <f t="shared" si="343"/>
        <v/>
      </c>
      <c r="BF372" s="34" t="str">
        <f t="shared" si="344"/>
        <v/>
      </c>
      <c r="BG372" s="34" t="str">
        <f t="shared" si="345"/>
        <v/>
      </c>
      <c r="BH372" s="34" t="str">
        <f t="shared" si="346"/>
        <v/>
      </c>
      <c r="BI372" s="34" t="str">
        <f t="shared" si="347"/>
        <v/>
      </c>
      <c r="BJ372" s="34" t="str">
        <f t="shared" si="348"/>
        <v/>
      </c>
      <c r="BK372" s="34" t="str">
        <f t="shared" si="349"/>
        <v/>
      </c>
      <c r="BL372" s="34" t="str">
        <f t="shared" si="350"/>
        <v/>
      </c>
      <c r="BM372" s="34" t="str">
        <f t="shared" si="351"/>
        <v/>
      </c>
      <c r="BN372" s="36" t="e">
        <f t="shared" si="340"/>
        <v>#DIV/0!</v>
      </c>
      <c r="BO372" s="36" t="e">
        <f t="shared" si="341"/>
        <v>#DIV/0!</v>
      </c>
      <c r="BP372" s="37" t="str">
        <f t="shared" si="310"/>
        <v/>
      </c>
      <c r="BQ372" s="37" t="str">
        <f t="shared" si="311"/>
        <v/>
      </c>
      <c r="BR372" s="37" t="str">
        <f t="shared" si="312"/>
        <v/>
      </c>
      <c r="BS372" s="37" t="str">
        <f t="shared" si="313"/>
        <v/>
      </c>
      <c r="BT372" s="37" t="str">
        <f t="shared" si="314"/>
        <v/>
      </c>
      <c r="BU372" s="37" t="str">
        <f t="shared" si="315"/>
        <v/>
      </c>
      <c r="BV372" s="37" t="str">
        <f t="shared" si="316"/>
        <v/>
      </c>
      <c r="BW372" s="37" t="str">
        <f t="shared" si="317"/>
        <v/>
      </c>
      <c r="BX372" s="37" t="str">
        <f t="shared" si="318"/>
        <v/>
      </c>
      <c r="BY372" s="37" t="str">
        <f t="shared" si="319"/>
        <v/>
      </c>
      <c r="BZ372" s="37" t="str">
        <f t="shared" si="320"/>
        <v/>
      </c>
      <c r="CA372" s="37" t="str">
        <f t="shared" si="321"/>
        <v/>
      </c>
      <c r="CB372" s="37" t="str">
        <f t="shared" si="322"/>
        <v/>
      </c>
      <c r="CC372" s="37" t="str">
        <f t="shared" si="323"/>
        <v/>
      </c>
      <c r="CD372" s="37" t="str">
        <f t="shared" si="324"/>
        <v/>
      </c>
      <c r="CE372" s="37" t="str">
        <f t="shared" si="325"/>
        <v/>
      </c>
      <c r="CF372" s="37" t="str">
        <f t="shared" si="326"/>
        <v/>
      </c>
      <c r="CG372" s="37" t="str">
        <f t="shared" si="327"/>
        <v/>
      </c>
      <c r="CH372" s="37" t="str">
        <f t="shared" si="328"/>
        <v/>
      </c>
      <c r="CI372" s="37" t="str">
        <f t="shared" si="329"/>
        <v/>
      </c>
    </row>
    <row r="373" spans="1:87">
      <c r="A373" s="16"/>
      <c r="B373" s="14" t="str">
        <f>'Gene Table'!D372</f>
        <v>NM_005314</v>
      </c>
      <c r="C373" s="14" t="s">
        <v>333</v>
      </c>
      <c r="D373" s="15" t="str">
        <f>IF(SUM('Test Sample Data'!D$3:D$98)&gt;10,IF(AND(ISNUMBER('Test Sample Data'!D372),'Test Sample Data'!D372&lt;$B$1,'Test Sample Data'!D372&gt;0),'Test Sample Data'!D372,$B$1),"")</f>
        <v/>
      </c>
      <c r="E373" s="15" t="str">
        <f>IF(SUM('Test Sample Data'!E$3:E$98)&gt;10,IF(AND(ISNUMBER('Test Sample Data'!E372),'Test Sample Data'!E372&lt;$B$1,'Test Sample Data'!E372&gt;0),'Test Sample Data'!E372,$B$1),"")</f>
        <v/>
      </c>
      <c r="F373" s="15" t="str">
        <f>IF(SUM('Test Sample Data'!F$3:F$98)&gt;10,IF(AND(ISNUMBER('Test Sample Data'!F372),'Test Sample Data'!F372&lt;$B$1,'Test Sample Data'!F372&gt;0),'Test Sample Data'!F372,$B$1),"")</f>
        <v/>
      </c>
      <c r="G373" s="15" t="str">
        <f>IF(SUM('Test Sample Data'!G$3:G$98)&gt;10,IF(AND(ISNUMBER('Test Sample Data'!G372),'Test Sample Data'!G372&lt;$B$1,'Test Sample Data'!G372&gt;0),'Test Sample Data'!G372,$B$1),"")</f>
        <v/>
      </c>
      <c r="H373" s="15" t="str">
        <f>IF(SUM('Test Sample Data'!H$3:H$98)&gt;10,IF(AND(ISNUMBER('Test Sample Data'!H372),'Test Sample Data'!H372&lt;$B$1,'Test Sample Data'!H372&gt;0),'Test Sample Data'!H372,$B$1),"")</f>
        <v/>
      </c>
      <c r="I373" s="15" t="str">
        <f>IF(SUM('Test Sample Data'!I$3:I$98)&gt;10,IF(AND(ISNUMBER('Test Sample Data'!I372),'Test Sample Data'!I372&lt;$B$1,'Test Sample Data'!I372&gt;0),'Test Sample Data'!I372,$B$1),"")</f>
        <v/>
      </c>
      <c r="J373" s="15" t="str">
        <f>IF(SUM('Test Sample Data'!J$3:J$98)&gt;10,IF(AND(ISNUMBER('Test Sample Data'!J372),'Test Sample Data'!J372&lt;$B$1,'Test Sample Data'!J372&gt;0),'Test Sample Data'!J372,$B$1),"")</f>
        <v/>
      </c>
      <c r="K373" s="15" t="str">
        <f>IF(SUM('Test Sample Data'!K$3:K$98)&gt;10,IF(AND(ISNUMBER('Test Sample Data'!K372),'Test Sample Data'!K372&lt;$B$1,'Test Sample Data'!K372&gt;0),'Test Sample Data'!K372,$B$1),"")</f>
        <v/>
      </c>
      <c r="L373" s="15" t="str">
        <f>IF(SUM('Test Sample Data'!L$3:L$98)&gt;10,IF(AND(ISNUMBER('Test Sample Data'!L372),'Test Sample Data'!L372&lt;$B$1,'Test Sample Data'!L372&gt;0),'Test Sample Data'!L372,$B$1),"")</f>
        <v/>
      </c>
      <c r="M373" s="15" t="str">
        <f>IF(SUM('Test Sample Data'!M$3:M$98)&gt;10,IF(AND(ISNUMBER('Test Sample Data'!M372),'Test Sample Data'!M372&lt;$B$1,'Test Sample Data'!M372&gt;0),'Test Sample Data'!M372,$B$1),"")</f>
        <v/>
      </c>
      <c r="N373" s="15" t="str">
        <f>'Gene Table'!D372</f>
        <v>NM_005314</v>
      </c>
      <c r="O373" s="14" t="s">
        <v>333</v>
      </c>
      <c r="P373" s="15" t="str">
        <f>IF(SUM('Control Sample Data'!D$3:D$98)&gt;10,IF(AND(ISNUMBER('Control Sample Data'!D372),'Control Sample Data'!D372&lt;$B$1,'Control Sample Data'!D372&gt;0),'Control Sample Data'!D372,$B$1),"")</f>
        <v/>
      </c>
      <c r="Q373" s="15" t="str">
        <f>IF(SUM('Control Sample Data'!E$3:E$98)&gt;10,IF(AND(ISNUMBER('Control Sample Data'!E372),'Control Sample Data'!E372&lt;$B$1,'Control Sample Data'!E372&gt;0),'Control Sample Data'!E372,$B$1),"")</f>
        <v/>
      </c>
      <c r="R373" s="15" t="str">
        <f>IF(SUM('Control Sample Data'!F$3:F$98)&gt;10,IF(AND(ISNUMBER('Control Sample Data'!F372),'Control Sample Data'!F372&lt;$B$1,'Control Sample Data'!F372&gt;0),'Control Sample Data'!F372,$B$1),"")</f>
        <v/>
      </c>
      <c r="S373" s="15" t="str">
        <f>IF(SUM('Control Sample Data'!G$3:G$98)&gt;10,IF(AND(ISNUMBER('Control Sample Data'!G372),'Control Sample Data'!G372&lt;$B$1,'Control Sample Data'!G372&gt;0),'Control Sample Data'!G372,$B$1),"")</f>
        <v/>
      </c>
      <c r="T373" s="15" t="str">
        <f>IF(SUM('Control Sample Data'!H$3:H$98)&gt;10,IF(AND(ISNUMBER('Control Sample Data'!H372),'Control Sample Data'!H372&lt;$B$1,'Control Sample Data'!H372&gt;0),'Control Sample Data'!H372,$B$1),"")</f>
        <v/>
      </c>
      <c r="U373" s="15" t="str">
        <f>IF(SUM('Control Sample Data'!I$3:I$98)&gt;10,IF(AND(ISNUMBER('Control Sample Data'!I372),'Control Sample Data'!I372&lt;$B$1,'Control Sample Data'!I372&gt;0),'Control Sample Data'!I372,$B$1),"")</f>
        <v/>
      </c>
      <c r="V373" s="15" t="str">
        <f>IF(SUM('Control Sample Data'!J$3:J$98)&gt;10,IF(AND(ISNUMBER('Control Sample Data'!J372),'Control Sample Data'!J372&lt;$B$1,'Control Sample Data'!J372&gt;0),'Control Sample Data'!J372,$B$1),"")</f>
        <v/>
      </c>
      <c r="W373" s="15" t="str">
        <f>IF(SUM('Control Sample Data'!K$3:K$98)&gt;10,IF(AND(ISNUMBER('Control Sample Data'!K372),'Control Sample Data'!K372&lt;$B$1,'Control Sample Data'!K372&gt;0),'Control Sample Data'!K372,$B$1),"")</f>
        <v/>
      </c>
      <c r="X373" s="15" t="str">
        <f>IF(SUM('Control Sample Data'!L$3:L$98)&gt;10,IF(AND(ISNUMBER('Control Sample Data'!L372),'Control Sample Data'!L372&lt;$B$1,'Control Sample Data'!L372&gt;0),'Control Sample Data'!L372,$B$1),"")</f>
        <v/>
      </c>
      <c r="Y373" s="15" t="str">
        <f>IF(SUM('Control Sample Data'!M$3:M$98)&gt;10,IF(AND(ISNUMBER('Control Sample Data'!M372),'Control Sample Data'!M372&lt;$B$1,'Control Sample Data'!M372&gt;0),'Control Sample Data'!M372,$B$1),"")</f>
        <v/>
      </c>
      <c r="AT373" s="34" t="str">
        <f t="shared" si="330"/>
        <v/>
      </c>
      <c r="AU373" s="34" t="str">
        <f t="shared" si="331"/>
        <v/>
      </c>
      <c r="AV373" s="34" t="str">
        <f t="shared" si="332"/>
        <v/>
      </c>
      <c r="AW373" s="34" t="str">
        <f t="shared" si="333"/>
        <v/>
      </c>
      <c r="AX373" s="34" t="str">
        <f t="shared" si="334"/>
        <v/>
      </c>
      <c r="AY373" s="34" t="str">
        <f t="shared" si="335"/>
        <v/>
      </c>
      <c r="AZ373" s="34" t="str">
        <f t="shared" si="336"/>
        <v/>
      </c>
      <c r="BA373" s="34" t="str">
        <f t="shared" si="337"/>
        <v/>
      </c>
      <c r="BB373" s="34" t="str">
        <f t="shared" si="338"/>
        <v/>
      </c>
      <c r="BC373" s="34" t="str">
        <f t="shared" si="339"/>
        <v/>
      </c>
      <c r="BD373" s="34" t="str">
        <f t="shared" si="342"/>
        <v/>
      </c>
      <c r="BE373" s="34" t="str">
        <f t="shared" si="343"/>
        <v/>
      </c>
      <c r="BF373" s="34" t="str">
        <f t="shared" si="344"/>
        <v/>
      </c>
      <c r="BG373" s="34" t="str">
        <f t="shared" si="345"/>
        <v/>
      </c>
      <c r="BH373" s="34" t="str">
        <f t="shared" si="346"/>
        <v/>
      </c>
      <c r="BI373" s="34" t="str">
        <f t="shared" si="347"/>
        <v/>
      </c>
      <c r="BJ373" s="34" t="str">
        <f t="shared" si="348"/>
        <v/>
      </c>
      <c r="BK373" s="34" t="str">
        <f t="shared" si="349"/>
        <v/>
      </c>
      <c r="BL373" s="34" t="str">
        <f t="shared" si="350"/>
        <v/>
      </c>
      <c r="BM373" s="34" t="str">
        <f t="shared" si="351"/>
        <v/>
      </c>
      <c r="BN373" s="36" t="e">
        <f t="shared" si="340"/>
        <v>#DIV/0!</v>
      </c>
      <c r="BO373" s="36" t="e">
        <f t="shared" si="341"/>
        <v>#DIV/0!</v>
      </c>
      <c r="BP373" s="37" t="str">
        <f t="shared" si="310"/>
        <v/>
      </c>
      <c r="BQ373" s="37" t="str">
        <f t="shared" si="311"/>
        <v/>
      </c>
      <c r="BR373" s="37" t="str">
        <f t="shared" si="312"/>
        <v/>
      </c>
      <c r="BS373" s="37" t="str">
        <f t="shared" si="313"/>
        <v/>
      </c>
      <c r="BT373" s="37" t="str">
        <f t="shared" si="314"/>
        <v/>
      </c>
      <c r="BU373" s="37" t="str">
        <f t="shared" si="315"/>
        <v/>
      </c>
      <c r="BV373" s="37" t="str">
        <f t="shared" si="316"/>
        <v/>
      </c>
      <c r="BW373" s="37" t="str">
        <f t="shared" si="317"/>
        <v/>
      </c>
      <c r="BX373" s="37" t="str">
        <f t="shared" si="318"/>
        <v/>
      </c>
      <c r="BY373" s="37" t="str">
        <f t="shared" si="319"/>
        <v/>
      </c>
      <c r="BZ373" s="37" t="str">
        <f t="shared" si="320"/>
        <v/>
      </c>
      <c r="CA373" s="37" t="str">
        <f t="shared" si="321"/>
        <v/>
      </c>
      <c r="CB373" s="37" t="str">
        <f t="shared" si="322"/>
        <v/>
      </c>
      <c r="CC373" s="37" t="str">
        <f t="shared" si="323"/>
        <v/>
      </c>
      <c r="CD373" s="37" t="str">
        <f t="shared" si="324"/>
        <v/>
      </c>
      <c r="CE373" s="37" t="str">
        <f t="shared" si="325"/>
        <v/>
      </c>
      <c r="CF373" s="37" t="str">
        <f t="shared" si="326"/>
        <v/>
      </c>
      <c r="CG373" s="37" t="str">
        <f t="shared" si="327"/>
        <v/>
      </c>
      <c r="CH373" s="37" t="str">
        <f t="shared" si="328"/>
        <v/>
      </c>
      <c r="CI373" s="37" t="str">
        <f t="shared" si="329"/>
        <v/>
      </c>
    </row>
    <row r="374" spans="1:87">
      <c r="A374" s="16"/>
      <c r="B374" s="14" t="str">
        <f>'Gene Table'!D373</f>
        <v>NM_002085</v>
      </c>
      <c r="C374" s="14" t="s">
        <v>337</v>
      </c>
      <c r="D374" s="15" t="str">
        <f>IF(SUM('Test Sample Data'!D$3:D$98)&gt;10,IF(AND(ISNUMBER('Test Sample Data'!D373),'Test Sample Data'!D373&lt;$B$1,'Test Sample Data'!D373&gt;0),'Test Sample Data'!D373,$B$1),"")</f>
        <v/>
      </c>
      <c r="E374" s="15" t="str">
        <f>IF(SUM('Test Sample Data'!E$3:E$98)&gt;10,IF(AND(ISNUMBER('Test Sample Data'!E373),'Test Sample Data'!E373&lt;$B$1,'Test Sample Data'!E373&gt;0),'Test Sample Data'!E373,$B$1),"")</f>
        <v/>
      </c>
      <c r="F374" s="15" t="str">
        <f>IF(SUM('Test Sample Data'!F$3:F$98)&gt;10,IF(AND(ISNUMBER('Test Sample Data'!F373),'Test Sample Data'!F373&lt;$B$1,'Test Sample Data'!F373&gt;0),'Test Sample Data'!F373,$B$1),"")</f>
        <v/>
      </c>
      <c r="G374" s="15" t="str">
        <f>IF(SUM('Test Sample Data'!G$3:G$98)&gt;10,IF(AND(ISNUMBER('Test Sample Data'!G373),'Test Sample Data'!G373&lt;$B$1,'Test Sample Data'!G373&gt;0),'Test Sample Data'!G373,$B$1),"")</f>
        <v/>
      </c>
      <c r="H374" s="15" t="str">
        <f>IF(SUM('Test Sample Data'!H$3:H$98)&gt;10,IF(AND(ISNUMBER('Test Sample Data'!H373),'Test Sample Data'!H373&lt;$B$1,'Test Sample Data'!H373&gt;0),'Test Sample Data'!H373,$B$1),"")</f>
        <v/>
      </c>
      <c r="I374" s="15" t="str">
        <f>IF(SUM('Test Sample Data'!I$3:I$98)&gt;10,IF(AND(ISNUMBER('Test Sample Data'!I373),'Test Sample Data'!I373&lt;$B$1,'Test Sample Data'!I373&gt;0),'Test Sample Data'!I373,$B$1),"")</f>
        <v/>
      </c>
      <c r="J374" s="15" t="str">
        <f>IF(SUM('Test Sample Data'!J$3:J$98)&gt;10,IF(AND(ISNUMBER('Test Sample Data'!J373),'Test Sample Data'!J373&lt;$B$1,'Test Sample Data'!J373&gt;0),'Test Sample Data'!J373,$B$1),"")</f>
        <v/>
      </c>
      <c r="K374" s="15" t="str">
        <f>IF(SUM('Test Sample Data'!K$3:K$98)&gt;10,IF(AND(ISNUMBER('Test Sample Data'!K373),'Test Sample Data'!K373&lt;$B$1,'Test Sample Data'!K373&gt;0),'Test Sample Data'!K373,$B$1),"")</f>
        <v/>
      </c>
      <c r="L374" s="15" t="str">
        <f>IF(SUM('Test Sample Data'!L$3:L$98)&gt;10,IF(AND(ISNUMBER('Test Sample Data'!L373),'Test Sample Data'!L373&lt;$B$1,'Test Sample Data'!L373&gt;0),'Test Sample Data'!L373,$B$1),"")</f>
        <v/>
      </c>
      <c r="M374" s="15" t="str">
        <f>IF(SUM('Test Sample Data'!M$3:M$98)&gt;10,IF(AND(ISNUMBER('Test Sample Data'!M373),'Test Sample Data'!M373&lt;$B$1,'Test Sample Data'!M373&gt;0),'Test Sample Data'!M373,$B$1),"")</f>
        <v/>
      </c>
      <c r="N374" s="15" t="str">
        <f>'Gene Table'!D373</f>
        <v>NM_002085</v>
      </c>
      <c r="O374" s="14" t="s">
        <v>337</v>
      </c>
      <c r="P374" s="15" t="str">
        <f>IF(SUM('Control Sample Data'!D$3:D$98)&gt;10,IF(AND(ISNUMBER('Control Sample Data'!D373),'Control Sample Data'!D373&lt;$B$1,'Control Sample Data'!D373&gt;0),'Control Sample Data'!D373,$B$1),"")</f>
        <v/>
      </c>
      <c r="Q374" s="15" t="str">
        <f>IF(SUM('Control Sample Data'!E$3:E$98)&gt;10,IF(AND(ISNUMBER('Control Sample Data'!E373),'Control Sample Data'!E373&lt;$B$1,'Control Sample Data'!E373&gt;0),'Control Sample Data'!E373,$B$1),"")</f>
        <v/>
      </c>
      <c r="R374" s="15" t="str">
        <f>IF(SUM('Control Sample Data'!F$3:F$98)&gt;10,IF(AND(ISNUMBER('Control Sample Data'!F373),'Control Sample Data'!F373&lt;$B$1,'Control Sample Data'!F373&gt;0),'Control Sample Data'!F373,$B$1),"")</f>
        <v/>
      </c>
      <c r="S374" s="15" t="str">
        <f>IF(SUM('Control Sample Data'!G$3:G$98)&gt;10,IF(AND(ISNUMBER('Control Sample Data'!G373),'Control Sample Data'!G373&lt;$B$1,'Control Sample Data'!G373&gt;0),'Control Sample Data'!G373,$B$1),"")</f>
        <v/>
      </c>
      <c r="T374" s="15" t="str">
        <f>IF(SUM('Control Sample Data'!H$3:H$98)&gt;10,IF(AND(ISNUMBER('Control Sample Data'!H373),'Control Sample Data'!H373&lt;$B$1,'Control Sample Data'!H373&gt;0),'Control Sample Data'!H373,$B$1),"")</f>
        <v/>
      </c>
      <c r="U374" s="15" t="str">
        <f>IF(SUM('Control Sample Data'!I$3:I$98)&gt;10,IF(AND(ISNUMBER('Control Sample Data'!I373),'Control Sample Data'!I373&lt;$B$1,'Control Sample Data'!I373&gt;0),'Control Sample Data'!I373,$B$1),"")</f>
        <v/>
      </c>
      <c r="V374" s="15" t="str">
        <f>IF(SUM('Control Sample Data'!J$3:J$98)&gt;10,IF(AND(ISNUMBER('Control Sample Data'!J373),'Control Sample Data'!J373&lt;$B$1,'Control Sample Data'!J373&gt;0),'Control Sample Data'!J373,$B$1),"")</f>
        <v/>
      </c>
      <c r="W374" s="15" t="str">
        <f>IF(SUM('Control Sample Data'!K$3:K$98)&gt;10,IF(AND(ISNUMBER('Control Sample Data'!K373),'Control Sample Data'!K373&lt;$B$1,'Control Sample Data'!K373&gt;0),'Control Sample Data'!K373,$B$1),"")</f>
        <v/>
      </c>
      <c r="X374" s="15" t="str">
        <f>IF(SUM('Control Sample Data'!L$3:L$98)&gt;10,IF(AND(ISNUMBER('Control Sample Data'!L373),'Control Sample Data'!L373&lt;$B$1,'Control Sample Data'!L373&gt;0),'Control Sample Data'!L373,$B$1),"")</f>
        <v/>
      </c>
      <c r="Y374" s="15" t="str">
        <f>IF(SUM('Control Sample Data'!M$3:M$98)&gt;10,IF(AND(ISNUMBER('Control Sample Data'!M373),'Control Sample Data'!M373&lt;$B$1,'Control Sample Data'!M373&gt;0),'Control Sample Data'!M373,$B$1),"")</f>
        <v/>
      </c>
      <c r="AT374" s="34" t="str">
        <f t="shared" si="330"/>
        <v/>
      </c>
      <c r="AU374" s="34" t="str">
        <f t="shared" si="331"/>
        <v/>
      </c>
      <c r="AV374" s="34" t="str">
        <f t="shared" si="332"/>
        <v/>
      </c>
      <c r="AW374" s="34" t="str">
        <f t="shared" si="333"/>
        <v/>
      </c>
      <c r="AX374" s="34" t="str">
        <f t="shared" si="334"/>
        <v/>
      </c>
      <c r="AY374" s="34" t="str">
        <f t="shared" si="335"/>
        <v/>
      </c>
      <c r="AZ374" s="34" t="str">
        <f t="shared" si="336"/>
        <v/>
      </c>
      <c r="BA374" s="34" t="str">
        <f t="shared" si="337"/>
        <v/>
      </c>
      <c r="BB374" s="34" t="str">
        <f t="shared" si="338"/>
        <v/>
      </c>
      <c r="BC374" s="34" t="str">
        <f t="shared" si="339"/>
        <v/>
      </c>
      <c r="BD374" s="34" t="str">
        <f t="shared" si="342"/>
        <v/>
      </c>
      <c r="BE374" s="34" t="str">
        <f t="shared" si="343"/>
        <v/>
      </c>
      <c r="BF374" s="34" t="str">
        <f t="shared" si="344"/>
        <v/>
      </c>
      <c r="BG374" s="34" t="str">
        <f t="shared" si="345"/>
        <v/>
      </c>
      <c r="BH374" s="34" t="str">
        <f t="shared" si="346"/>
        <v/>
      </c>
      <c r="BI374" s="34" t="str">
        <f t="shared" si="347"/>
        <v/>
      </c>
      <c r="BJ374" s="34" t="str">
        <f t="shared" si="348"/>
        <v/>
      </c>
      <c r="BK374" s="34" t="str">
        <f t="shared" si="349"/>
        <v/>
      </c>
      <c r="BL374" s="34" t="str">
        <f t="shared" si="350"/>
        <v/>
      </c>
      <c r="BM374" s="34" t="str">
        <f t="shared" si="351"/>
        <v/>
      </c>
      <c r="BN374" s="36" t="e">
        <f t="shared" si="340"/>
        <v>#DIV/0!</v>
      </c>
      <c r="BO374" s="36" t="e">
        <f t="shared" si="341"/>
        <v>#DIV/0!</v>
      </c>
      <c r="BP374" s="37" t="str">
        <f t="shared" si="310"/>
        <v/>
      </c>
      <c r="BQ374" s="37" t="str">
        <f t="shared" si="311"/>
        <v/>
      </c>
      <c r="BR374" s="37" t="str">
        <f t="shared" si="312"/>
        <v/>
      </c>
      <c r="BS374" s="37" t="str">
        <f t="shared" si="313"/>
        <v/>
      </c>
      <c r="BT374" s="37" t="str">
        <f t="shared" si="314"/>
        <v/>
      </c>
      <c r="BU374" s="37" t="str">
        <f t="shared" si="315"/>
        <v/>
      </c>
      <c r="BV374" s="37" t="str">
        <f t="shared" si="316"/>
        <v/>
      </c>
      <c r="BW374" s="37" t="str">
        <f t="shared" si="317"/>
        <v/>
      </c>
      <c r="BX374" s="37" t="str">
        <f t="shared" si="318"/>
        <v/>
      </c>
      <c r="BY374" s="37" t="str">
        <f t="shared" si="319"/>
        <v/>
      </c>
      <c r="BZ374" s="37" t="str">
        <f t="shared" si="320"/>
        <v/>
      </c>
      <c r="CA374" s="37" t="str">
        <f t="shared" si="321"/>
        <v/>
      </c>
      <c r="CB374" s="37" t="str">
        <f t="shared" si="322"/>
        <v/>
      </c>
      <c r="CC374" s="37" t="str">
        <f t="shared" si="323"/>
        <v/>
      </c>
      <c r="CD374" s="37" t="str">
        <f t="shared" si="324"/>
        <v/>
      </c>
      <c r="CE374" s="37" t="str">
        <f t="shared" si="325"/>
        <v/>
      </c>
      <c r="CF374" s="37" t="str">
        <f t="shared" si="326"/>
        <v/>
      </c>
      <c r="CG374" s="37" t="str">
        <f t="shared" si="327"/>
        <v/>
      </c>
      <c r="CH374" s="37" t="str">
        <f t="shared" si="328"/>
        <v/>
      </c>
      <c r="CI374" s="37" t="str">
        <f t="shared" si="329"/>
        <v/>
      </c>
    </row>
    <row r="375" spans="1:87">
      <c r="A375" s="16"/>
      <c r="B375" s="14" t="str">
        <f>'Gene Table'!D374</f>
        <v>NM_002084</v>
      </c>
      <c r="C375" s="14" t="s">
        <v>341</v>
      </c>
      <c r="D375" s="15" t="str">
        <f>IF(SUM('Test Sample Data'!D$3:D$98)&gt;10,IF(AND(ISNUMBER('Test Sample Data'!D374),'Test Sample Data'!D374&lt;$B$1,'Test Sample Data'!D374&gt;0),'Test Sample Data'!D374,$B$1),"")</f>
        <v/>
      </c>
      <c r="E375" s="15" t="str">
        <f>IF(SUM('Test Sample Data'!E$3:E$98)&gt;10,IF(AND(ISNUMBER('Test Sample Data'!E374),'Test Sample Data'!E374&lt;$B$1,'Test Sample Data'!E374&gt;0),'Test Sample Data'!E374,$B$1),"")</f>
        <v/>
      </c>
      <c r="F375" s="15" t="str">
        <f>IF(SUM('Test Sample Data'!F$3:F$98)&gt;10,IF(AND(ISNUMBER('Test Sample Data'!F374),'Test Sample Data'!F374&lt;$B$1,'Test Sample Data'!F374&gt;0),'Test Sample Data'!F374,$B$1),"")</f>
        <v/>
      </c>
      <c r="G375" s="15" t="str">
        <f>IF(SUM('Test Sample Data'!G$3:G$98)&gt;10,IF(AND(ISNUMBER('Test Sample Data'!G374),'Test Sample Data'!G374&lt;$B$1,'Test Sample Data'!G374&gt;0),'Test Sample Data'!G374,$B$1),"")</f>
        <v/>
      </c>
      <c r="H375" s="15" t="str">
        <f>IF(SUM('Test Sample Data'!H$3:H$98)&gt;10,IF(AND(ISNUMBER('Test Sample Data'!H374),'Test Sample Data'!H374&lt;$B$1,'Test Sample Data'!H374&gt;0),'Test Sample Data'!H374,$B$1),"")</f>
        <v/>
      </c>
      <c r="I375" s="15" t="str">
        <f>IF(SUM('Test Sample Data'!I$3:I$98)&gt;10,IF(AND(ISNUMBER('Test Sample Data'!I374),'Test Sample Data'!I374&lt;$B$1,'Test Sample Data'!I374&gt;0),'Test Sample Data'!I374,$B$1),"")</f>
        <v/>
      </c>
      <c r="J375" s="15" t="str">
        <f>IF(SUM('Test Sample Data'!J$3:J$98)&gt;10,IF(AND(ISNUMBER('Test Sample Data'!J374),'Test Sample Data'!J374&lt;$B$1,'Test Sample Data'!J374&gt;0),'Test Sample Data'!J374,$B$1),"")</f>
        <v/>
      </c>
      <c r="K375" s="15" t="str">
        <f>IF(SUM('Test Sample Data'!K$3:K$98)&gt;10,IF(AND(ISNUMBER('Test Sample Data'!K374),'Test Sample Data'!K374&lt;$B$1,'Test Sample Data'!K374&gt;0),'Test Sample Data'!K374,$B$1),"")</f>
        <v/>
      </c>
      <c r="L375" s="15" t="str">
        <f>IF(SUM('Test Sample Data'!L$3:L$98)&gt;10,IF(AND(ISNUMBER('Test Sample Data'!L374),'Test Sample Data'!L374&lt;$B$1,'Test Sample Data'!L374&gt;0),'Test Sample Data'!L374,$B$1),"")</f>
        <v/>
      </c>
      <c r="M375" s="15" t="str">
        <f>IF(SUM('Test Sample Data'!M$3:M$98)&gt;10,IF(AND(ISNUMBER('Test Sample Data'!M374),'Test Sample Data'!M374&lt;$B$1,'Test Sample Data'!M374&gt;0),'Test Sample Data'!M374,$B$1),"")</f>
        <v/>
      </c>
      <c r="N375" s="15" t="str">
        <f>'Gene Table'!D374</f>
        <v>NM_002084</v>
      </c>
      <c r="O375" s="14" t="s">
        <v>341</v>
      </c>
      <c r="P375" s="15" t="str">
        <f>IF(SUM('Control Sample Data'!D$3:D$98)&gt;10,IF(AND(ISNUMBER('Control Sample Data'!D374),'Control Sample Data'!D374&lt;$B$1,'Control Sample Data'!D374&gt;0),'Control Sample Data'!D374,$B$1),"")</f>
        <v/>
      </c>
      <c r="Q375" s="15" t="str">
        <f>IF(SUM('Control Sample Data'!E$3:E$98)&gt;10,IF(AND(ISNUMBER('Control Sample Data'!E374),'Control Sample Data'!E374&lt;$B$1,'Control Sample Data'!E374&gt;0),'Control Sample Data'!E374,$B$1),"")</f>
        <v/>
      </c>
      <c r="R375" s="15" t="str">
        <f>IF(SUM('Control Sample Data'!F$3:F$98)&gt;10,IF(AND(ISNUMBER('Control Sample Data'!F374),'Control Sample Data'!F374&lt;$B$1,'Control Sample Data'!F374&gt;0),'Control Sample Data'!F374,$B$1),"")</f>
        <v/>
      </c>
      <c r="S375" s="15" t="str">
        <f>IF(SUM('Control Sample Data'!G$3:G$98)&gt;10,IF(AND(ISNUMBER('Control Sample Data'!G374),'Control Sample Data'!G374&lt;$B$1,'Control Sample Data'!G374&gt;0),'Control Sample Data'!G374,$B$1),"")</f>
        <v/>
      </c>
      <c r="T375" s="15" t="str">
        <f>IF(SUM('Control Sample Data'!H$3:H$98)&gt;10,IF(AND(ISNUMBER('Control Sample Data'!H374),'Control Sample Data'!H374&lt;$B$1,'Control Sample Data'!H374&gt;0),'Control Sample Data'!H374,$B$1),"")</f>
        <v/>
      </c>
      <c r="U375" s="15" t="str">
        <f>IF(SUM('Control Sample Data'!I$3:I$98)&gt;10,IF(AND(ISNUMBER('Control Sample Data'!I374),'Control Sample Data'!I374&lt;$B$1,'Control Sample Data'!I374&gt;0),'Control Sample Data'!I374,$B$1),"")</f>
        <v/>
      </c>
      <c r="V375" s="15" t="str">
        <f>IF(SUM('Control Sample Data'!J$3:J$98)&gt;10,IF(AND(ISNUMBER('Control Sample Data'!J374),'Control Sample Data'!J374&lt;$B$1,'Control Sample Data'!J374&gt;0),'Control Sample Data'!J374,$B$1),"")</f>
        <v/>
      </c>
      <c r="W375" s="15" t="str">
        <f>IF(SUM('Control Sample Data'!K$3:K$98)&gt;10,IF(AND(ISNUMBER('Control Sample Data'!K374),'Control Sample Data'!K374&lt;$B$1,'Control Sample Data'!K374&gt;0),'Control Sample Data'!K374,$B$1),"")</f>
        <v/>
      </c>
      <c r="X375" s="15" t="str">
        <f>IF(SUM('Control Sample Data'!L$3:L$98)&gt;10,IF(AND(ISNUMBER('Control Sample Data'!L374),'Control Sample Data'!L374&lt;$B$1,'Control Sample Data'!L374&gt;0),'Control Sample Data'!L374,$B$1),"")</f>
        <v/>
      </c>
      <c r="Y375" s="15" t="str">
        <f>IF(SUM('Control Sample Data'!M$3:M$98)&gt;10,IF(AND(ISNUMBER('Control Sample Data'!M374),'Control Sample Data'!M374&lt;$B$1,'Control Sample Data'!M374&gt;0),'Control Sample Data'!M374,$B$1),"")</f>
        <v/>
      </c>
      <c r="AT375" s="34" t="str">
        <f t="shared" si="330"/>
        <v/>
      </c>
      <c r="AU375" s="34" t="str">
        <f t="shared" si="331"/>
        <v/>
      </c>
      <c r="AV375" s="34" t="str">
        <f t="shared" si="332"/>
        <v/>
      </c>
      <c r="AW375" s="34" t="str">
        <f t="shared" si="333"/>
        <v/>
      </c>
      <c r="AX375" s="34" t="str">
        <f t="shared" si="334"/>
        <v/>
      </c>
      <c r="AY375" s="34" t="str">
        <f t="shared" si="335"/>
        <v/>
      </c>
      <c r="AZ375" s="34" t="str">
        <f t="shared" si="336"/>
        <v/>
      </c>
      <c r="BA375" s="34" t="str">
        <f t="shared" si="337"/>
        <v/>
      </c>
      <c r="BB375" s="34" t="str">
        <f t="shared" si="338"/>
        <v/>
      </c>
      <c r="BC375" s="34" t="str">
        <f t="shared" si="339"/>
        <v/>
      </c>
      <c r="BD375" s="34" t="str">
        <f t="shared" si="342"/>
        <v/>
      </c>
      <c r="BE375" s="34" t="str">
        <f t="shared" si="343"/>
        <v/>
      </c>
      <c r="BF375" s="34" t="str">
        <f t="shared" si="344"/>
        <v/>
      </c>
      <c r="BG375" s="34" t="str">
        <f t="shared" si="345"/>
        <v/>
      </c>
      <c r="BH375" s="34" t="str">
        <f t="shared" si="346"/>
        <v/>
      </c>
      <c r="BI375" s="34" t="str">
        <f t="shared" si="347"/>
        <v/>
      </c>
      <c r="BJ375" s="34" t="str">
        <f t="shared" si="348"/>
        <v/>
      </c>
      <c r="BK375" s="34" t="str">
        <f t="shared" si="349"/>
        <v/>
      </c>
      <c r="BL375" s="34" t="str">
        <f t="shared" si="350"/>
        <v/>
      </c>
      <c r="BM375" s="34" t="str">
        <f t="shared" si="351"/>
        <v/>
      </c>
      <c r="BN375" s="36" t="e">
        <f t="shared" si="340"/>
        <v>#DIV/0!</v>
      </c>
      <c r="BO375" s="36" t="e">
        <f t="shared" si="341"/>
        <v>#DIV/0!</v>
      </c>
      <c r="BP375" s="37" t="str">
        <f t="shared" si="310"/>
        <v/>
      </c>
      <c r="BQ375" s="37" t="str">
        <f t="shared" si="311"/>
        <v/>
      </c>
      <c r="BR375" s="37" t="str">
        <f t="shared" si="312"/>
        <v/>
      </c>
      <c r="BS375" s="37" t="str">
        <f t="shared" si="313"/>
        <v/>
      </c>
      <c r="BT375" s="37" t="str">
        <f t="shared" si="314"/>
        <v/>
      </c>
      <c r="BU375" s="37" t="str">
        <f t="shared" si="315"/>
        <v/>
      </c>
      <c r="BV375" s="37" t="str">
        <f t="shared" si="316"/>
        <v/>
      </c>
      <c r="BW375" s="37" t="str">
        <f t="shared" si="317"/>
        <v/>
      </c>
      <c r="BX375" s="37" t="str">
        <f t="shared" si="318"/>
        <v/>
      </c>
      <c r="BY375" s="37" t="str">
        <f t="shared" si="319"/>
        <v/>
      </c>
      <c r="BZ375" s="37" t="str">
        <f t="shared" si="320"/>
        <v/>
      </c>
      <c r="CA375" s="37" t="str">
        <f t="shared" si="321"/>
        <v/>
      </c>
      <c r="CB375" s="37" t="str">
        <f t="shared" si="322"/>
        <v/>
      </c>
      <c r="CC375" s="37" t="str">
        <f t="shared" si="323"/>
        <v/>
      </c>
      <c r="CD375" s="37" t="str">
        <f t="shared" si="324"/>
        <v/>
      </c>
      <c r="CE375" s="37" t="str">
        <f t="shared" si="325"/>
        <v/>
      </c>
      <c r="CF375" s="37" t="str">
        <f t="shared" si="326"/>
        <v/>
      </c>
      <c r="CG375" s="37" t="str">
        <f t="shared" si="327"/>
        <v/>
      </c>
      <c r="CH375" s="37" t="str">
        <f t="shared" si="328"/>
        <v/>
      </c>
      <c r="CI375" s="37" t="str">
        <f t="shared" si="329"/>
        <v/>
      </c>
    </row>
    <row r="376" spans="1:87">
      <c r="A376" s="16"/>
      <c r="B376" s="14" t="str">
        <f>'Gene Table'!D375</f>
        <v>HGDC</v>
      </c>
      <c r="C376" s="14" t="s">
        <v>345</v>
      </c>
      <c r="D376" s="15" t="str">
        <f>IF(SUM('Test Sample Data'!D$3:D$98)&gt;10,IF(AND(ISNUMBER('Test Sample Data'!D375),'Test Sample Data'!D375&lt;$B$1,'Test Sample Data'!D375&gt;0),'Test Sample Data'!D375,$B$1),"")</f>
        <v/>
      </c>
      <c r="E376" s="15" t="str">
        <f>IF(SUM('Test Sample Data'!E$3:E$98)&gt;10,IF(AND(ISNUMBER('Test Sample Data'!E375),'Test Sample Data'!E375&lt;$B$1,'Test Sample Data'!E375&gt;0),'Test Sample Data'!E375,$B$1),"")</f>
        <v/>
      </c>
      <c r="F376" s="15" t="str">
        <f>IF(SUM('Test Sample Data'!F$3:F$98)&gt;10,IF(AND(ISNUMBER('Test Sample Data'!F375),'Test Sample Data'!F375&lt;$B$1,'Test Sample Data'!F375&gt;0),'Test Sample Data'!F375,$B$1),"")</f>
        <v/>
      </c>
      <c r="G376" s="15" t="str">
        <f>IF(SUM('Test Sample Data'!G$3:G$98)&gt;10,IF(AND(ISNUMBER('Test Sample Data'!G375),'Test Sample Data'!G375&lt;$B$1,'Test Sample Data'!G375&gt;0),'Test Sample Data'!G375,$B$1),"")</f>
        <v/>
      </c>
      <c r="H376" s="15" t="str">
        <f>IF(SUM('Test Sample Data'!H$3:H$98)&gt;10,IF(AND(ISNUMBER('Test Sample Data'!H375),'Test Sample Data'!H375&lt;$B$1,'Test Sample Data'!H375&gt;0),'Test Sample Data'!H375,$B$1),"")</f>
        <v/>
      </c>
      <c r="I376" s="15" t="str">
        <f>IF(SUM('Test Sample Data'!I$3:I$98)&gt;10,IF(AND(ISNUMBER('Test Sample Data'!I375),'Test Sample Data'!I375&lt;$B$1,'Test Sample Data'!I375&gt;0),'Test Sample Data'!I375,$B$1),"")</f>
        <v/>
      </c>
      <c r="J376" s="15" t="str">
        <f>IF(SUM('Test Sample Data'!J$3:J$98)&gt;10,IF(AND(ISNUMBER('Test Sample Data'!J375),'Test Sample Data'!J375&lt;$B$1,'Test Sample Data'!J375&gt;0),'Test Sample Data'!J375,$B$1),"")</f>
        <v/>
      </c>
      <c r="K376" s="15" t="str">
        <f>IF(SUM('Test Sample Data'!K$3:K$98)&gt;10,IF(AND(ISNUMBER('Test Sample Data'!K375),'Test Sample Data'!K375&lt;$B$1,'Test Sample Data'!K375&gt;0),'Test Sample Data'!K375,$B$1),"")</f>
        <v/>
      </c>
      <c r="L376" s="15" t="str">
        <f>IF(SUM('Test Sample Data'!L$3:L$98)&gt;10,IF(AND(ISNUMBER('Test Sample Data'!L375),'Test Sample Data'!L375&lt;$B$1,'Test Sample Data'!L375&gt;0),'Test Sample Data'!L375,$B$1),"")</f>
        <v/>
      </c>
      <c r="M376" s="15" t="str">
        <f>IF(SUM('Test Sample Data'!M$3:M$98)&gt;10,IF(AND(ISNUMBER('Test Sample Data'!M375),'Test Sample Data'!M375&lt;$B$1,'Test Sample Data'!M375&gt;0),'Test Sample Data'!M375,$B$1),"")</f>
        <v/>
      </c>
      <c r="N376" s="15" t="str">
        <f>'Gene Table'!D375</f>
        <v>HGDC</v>
      </c>
      <c r="O376" s="14" t="s">
        <v>345</v>
      </c>
      <c r="P376" s="15" t="str">
        <f>IF(SUM('Control Sample Data'!D$3:D$98)&gt;10,IF(AND(ISNUMBER('Control Sample Data'!D375),'Control Sample Data'!D375&lt;$B$1,'Control Sample Data'!D375&gt;0),'Control Sample Data'!D375,$B$1),"")</f>
        <v/>
      </c>
      <c r="Q376" s="15" t="str">
        <f>IF(SUM('Control Sample Data'!E$3:E$98)&gt;10,IF(AND(ISNUMBER('Control Sample Data'!E375),'Control Sample Data'!E375&lt;$B$1,'Control Sample Data'!E375&gt;0),'Control Sample Data'!E375,$B$1),"")</f>
        <v/>
      </c>
      <c r="R376" s="15" t="str">
        <f>IF(SUM('Control Sample Data'!F$3:F$98)&gt;10,IF(AND(ISNUMBER('Control Sample Data'!F375),'Control Sample Data'!F375&lt;$B$1,'Control Sample Data'!F375&gt;0),'Control Sample Data'!F375,$B$1),"")</f>
        <v/>
      </c>
      <c r="S376" s="15" t="str">
        <f>IF(SUM('Control Sample Data'!G$3:G$98)&gt;10,IF(AND(ISNUMBER('Control Sample Data'!G375),'Control Sample Data'!G375&lt;$B$1,'Control Sample Data'!G375&gt;0),'Control Sample Data'!G375,$B$1),"")</f>
        <v/>
      </c>
      <c r="T376" s="15" t="str">
        <f>IF(SUM('Control Sample Data'!H$3:H$98)&gt;10,IF(AND(ISNUMBER('Control Sample Data'!H375),'Control Sample Data'!H375&lt;$B$1,'Control Sample Data'!H375&gt;0),'Control Sample Data'!H375,$B$1),"")</f>
        <v/>
      </c>
      <c r="U376" s="15" t="str">
        <f>IF(SUM('Control Sample Data'!I$3:I$98)&gt;10,IF(AND(ISNUMBER('Control Sample Data'!I375),'Control Sample Data'!I375&lt;$B$1,'Control Sample Data'!I375&gt;0),'Control Sample Data'!I375,$B$1),"")</f>
        <v/>
      </c>
      <c r="V376" s="15" t="str">
        <f>IF(SUM('Control Sample Data'!J$3:J$98)&gt;10,IF(AND(ISNUMBER('Control Sample Data'!J375),'Control Sample Data'!J375&lt;$B$1,'Control Sample Data'!J375&gt;0),'Control Sample Data'!J375,$B$1),"")</f>
        <v/>
      </c>
      <c r="W376" s="15" t="str">
        <f>IF(SUM('Control Sample Data'!K$3:K$98)&gt;10,IF(AND(ISNUMBER('Control Sample Data'!K375),'Control Sample Data'!K375&lt;$B$1,'Control Sample Data'!K375&gt;0),'Control Sample Data'!K375,$B$1),"")</f>
        <v/>
      </c>
      <c r="X376" s="15" t="str">
        <f>IF(SUM('Control Sample Data'!L$3:L$98)&gt;10,IF(AND(ISNUMBER('Control Sample Data'!L375),'Control Sample Data'!L375&lt;$B$1,'Control Sample Data'!L375&gt;0),'Control Sample Data'!L375,$B$1),"")</f>
        <v/>
      </c>
      <c r="Y376" s="15" t="str">
        <f>IF(SUM('Control Sample Data'!M$3:M$98)&gt;10,IF(AND(ISNUMBER('Control Sample Data'!M375),'Control Sample Data'!M375&lt;$B$1,'Control Sample Data'!M375&gt;0),'Control Sample Data'!M375,$B$1),"")</f>
        <v/>
      </c>
      <c r="AT376" s="34" t="str">
        <f t="shared" si="330"/>
        <v/>
      </c>
      <c r="AU376" s="34" t="str">
        <f t="shared" si="331"/>
        <v/>
      </c>
      <c r="AV376" s="34" t="str">
        <f t="shared" si="332"/>
        <v/>
      </c>
      <c r="AW376" s="34" t="str">
        <f t="shared" si="333"/>
        <v/>
      </c>
      <c r="AX376" s="34" t="str">
        <f t="shared" si="334"/>
        <v/>
      </c>
      <c r="AY376" s="34" t="str">
        <f t="shared" si="335"/>
        <v/>
      </c>
      <c r="AZ376" s="34" t="str">
        <f t="shared" si="336"/>
        <v/>
      </c>
      <c r="BA376" s="34" t="str">
        <f t="shared" si="337"/>
        <v/>
      </c>
      <c r="BB376" s="34" t="str">
        <f t="shared" si="338"/>
        <v/>
      </c>
      <c r="BC376" s="34" t="str">
        <f t="shared" si="339"/>
        <v/>
      </c>
      <c r="BD376" s="34" t="str">
        <f t="shared" si="342"/>
        <v/>
      </c>
      <c r="BE376" s="34" t="str">
        <f t="shared" si="343"/>
        <v/>
      </c>
      <c r="BF376" s="34" t="str">
        <f t="shared" si="344"/>
        <v/>
      </c>
      <c r="BG376" s="34" t="str">
        <f t="shared" si="345"/>
        <v/>
      </c>
      <c r="BH376" s="34" t="str">
        <f t="shared" si="346"/>
        <v/>
      </c>
      <c r="BI376" s="34" t="str">
        <f t="shared" si="347"/>
        <v/>
      </c>
      <c r="BJ376" s="34" t="str">
        <f t="shared" si="348"/>
        <v/>
      </c>
      <c r="BK376" s="34" t="str">
        <f t="shared" si="349"/>
        <v/>
      </c>
      <c r="BL376" s="34" t="str">
        <f t="shared" si="350"/>
        <v/>
      </c>
      <c r="BM376" s="34" t="str">
        <f t="shared" si="351"/>
        <v/>
      </c>
      <c r="BN376" s="36" t="e">
        <f t="shared" si="340"/>
        <v>#DIV/0!</v>
      </c>
      <c r="BO376" s="36" t="e">
        <f t="shared" si="341"/>
        <v>#DIV/0!</v>
      </c>
      <c r="BP376" s="37" t="str">
        <f t="shared" si="310"/>
        <v/>
      </c>
      <c r="BQ376" s="37" t="str">
        <f t="shared" si="311"/>
        <v/>
      </c>
      <c r="BR376" s="37" t="str">
        <f t="shared" si="312"/>
        <v/>
      </c>
      <c r="BS376" s="37" t="str">
        <f t="shared" si="313"/>
        <v/>
      </c>
      <c r="BT376" s="37" t="str">
        <f t="shared" si="314"/>
        <v/>
      </c>
      <c r="BU376" s="37" t="str">
        <f t="shared" si="315"/>
        <v/>
      </c>
      <c r="BV376" s="37" t="str">
        <f t="shared" si="316"/>
        <v/>
      </c>
      <c r="BW376" s="37" t="str">
        <f t="shared" si="317"/>
        <v/>
      </c>
      <c r="BX376" s="37" t="str">
        <f t="shared" si="318"/>
        <v/>
      </c>
      <c r="BY376" s="37" t="str">
        <f t="shared" si="319"/>
        <v/>
      </c>
      <c r="BZ376" s="37" t="str">
        <f t="shared" si="320"/>
        <v/>
      </c>
      <c r="CA376" s="37" t="str">
        <f t="shared" si="321"/>
        <v/>
      </c>
      <c r="CB376" s="37" t="str">
        <f t="shared" si="322"/>
        <v/>
      </c>
      <c r="CC376" s="37" t="str">
        <f t="shared" si="323"/>
        <v/>
      </c>
      <c r="CD376" s="37" t="str">
        <f t="shared" si="324"/>
        <v/>
      </c>
      <c r="CE376" s="37" t="str">
        <f t="shared" si="325"/>
        <v/>
      </c>
      <c r="CF376" s="37" t="str">
        <f t="shared" si="326"/>
        <v/>
      </c>
      <c r="CG376" s="37" t="str">
        <f t="shared" si="327"/>
        <v/>
      </c>
      <c r="CH376" s="37" t="str">
        <f t="shared" si="328"/>
        <v/>
      </c>
      <c r="CI376" s="37" t="str">
        <f t="shared" si="329"/>
        <v/>
      </c>
    </row>
    <row r="377" spans="1:87">
      <c r="A377" s="16"/>
      <c r="B377" s="14" t="str">
        <f>'Gene Table'!D376</f>
        <v>HGDC</v>
      </c>
      <c r="C377" s="14" t="s">
        <v>347</v>
      </c>
      <c r="D377" s="15" t="str">
        <f>IF(SUM('Test Sample Data'!D$3:D$98)&gt;10,IF(AND(ISNUMBER('Test Sample Data'!D376),'Test Sample Data'!D376&lt;$B$1,'Test Sample Data'!D376&gt;0),'Test Sample Data'!D376,$B$1),"")</f>
        <v/>
      </c>
      <c r="E377" s="15" t="str">
        <f>IF(SUM('Test Sample Data'!E$3:E$98)&gt;10,IF(AND(ISNUMBER('Test Sample Data'!E376),'Test Sample Data'!E376&lt;$B$1,'Test Sample Data'!E376&gt;0),'Test Sample Data'!E376,$B$1),"")</f>
        <v/>
      </c>
      <c r="F377" s="15" t="str">
        <f>IF(SUM('Test Sample Data'!F$3:F$98)&gt;10,IF(AND(ISNUMBER('Test Sample Data'!F376),'Test Sample Data'!F376&lt;$B$1,'Test Sample Data'!F376&gt;0),'Test Sample Data'!F376,$B$1),"")</f>
        <v/>
      </c>
      <c r="G377" s="15" t="str">
        <f>IF(SUM('Test Sample Data'!G$3:G$98)&gt;10,IF(AND(ISNUMBER('Test Sample Data'!G376),'Test Sample Data'!G376&lt;$B$1,'Test Sample Data'!G376&gt;0),'Test Sample Data'!G376,$B$1),"")</f>
        <v/>
      </c>
      <c r="H377" s="15" t="str">
        <f>IF(SUM('Test Sample Data'!H$3:H$98)&gt;10,IF(AND(ISNUMBER('Test Sample Data'!H376),'Test Sample Data'!H376&lt;$B$1,'Test Sample Data'!H376&gt;0),'Test Sample Data'!H376,$B$1),"")</f>
        <v/>
      </c>
      <c r="I377" s="15" t="str">
        <f>IF(SUM('Test Sample Data'!I$3:I$98)&gt;10,IF(AND(ISNUMBER('Test Sample Data'!I376),'Test Sample Data'!I376&lt;$B$1,'Test Sample Data'!I376&gt;0),'Test Sample Data'!I376,$B$1),"")</f>
        <v/>
      </c>
      <c r="J377" s="15" t="str">
        <f>IF(SUM('Test Sample Data'!J$3:J$98)&gt;10,IF(AND(ISNUMBER('Test Sample Data'!J376),'Test Sample Data'!J376&lt;$B$1,'Test Sample Data'!J376&gt;0),'Test Sample Data'!J376,$B$1),"")</f>
        <v/>
      </c>
      <c r="K377" s="15" t="str">
        <f>IF(SUM('Test Sample Data'!K$3:K$98)&gt;10,IF(AND(ISNUMBER('Test Sample Data'!K376),'Test Sample Data'!K376&lt;$B$1,'Test Sample Data'!K376&gt;0),'Test Sample Data'!K376,$B$1),"")</f>
        <v/>
      </c>
      <c r="L377" s="15" t="str">
        <f>IF(SUM('Test Sample Data'!L$3:L$98)&gt;10,IF(AND(ISNUMBER('Test Sample Data'!L376),'Test Sample Data'!L376&lt;$B$1,'Test Sample Data'!L376&gt;0),'Test Sample Data'!L376,$B$1),"")</f>
        <v/>
      </c>
      <c r="M377" s="15" t="str">
        <f>IF(SUM('Test Sample Data'!M$3:M$98)&gt;10,IF(AND(ISNUMBER('Test Sample Data'!M376),'Test Sample Data'!M376&lt;$B$1,'Test Sample Data'!M376&gt;0),'Test Sample Data'!M376,$B$1),"")</f>
        <v/>
      </c>
      <c r="N377" s="15" t="str">
        <f>'Gene Table'!D376</f>
        <v>HGDC</v>
      </c>
      <c r="O377" s="14" t="s">
        <v>347</v>
      </c>
      <c r="P377" s="15" t="str">
        <f>IF(SUM('Control Sample Data'!D$3:D$98)&gt;10,IF(AND(ISNUMBER('Control Sample Data'!D376),'Control Sample Data'!D376&lt;$B$1,'Control Sample Data'!D376&gt;0),'Control Sample Data'!D376,$B$1),"")</f>
        <v/>
      </c>
      <c r="Q377" s="15" t="str">
        <f>IF(SUM('Control Sample Data'!E$3:E$98)&gt;10,IF(AND(ISNUMBER('Control Sample Data'!E376),'Control Sample Data'!E376&lt;$B$1,'Control Sample Data'!E376&gt;0),'Control Sample Data'!E376,$B$1),"")</f>
        <v/>
      </c>
      <c r="R377" s="15" t="str">
        <f>IF(SUM('Control Sample Data'!F$3:F$98)&gt;10,IF(AND(ISNUMBER('Control Sample Data'!F376),'Control Sample Data'!F376&lt;$B$1,'Control Sample Data'!F376&gt;0),'Control Sample Data'!F376,$B$1),"")</f>
        <v/>
      </c>
      <c r="S377" s="15" t="str">
        <f>IF(SUM('Control Sample Data'!G$3:G$98)&gt;10,IF(AND(ISNUMBER('Control Sample Data'!G376),'Control Sample Data'!G376&lt;$B$1,'Control Sample Data'!G376&gt;0),'Control Sample Data'!G376,$B$1),"")</f>
        <v/>
      </c>
      <c r="T377" s="15" t="str">
        <f>IF(SUM('Control Sample Data'!H$3:H$98)&gt;10,IF(AND(ISNUMBER('Control Sample Data'!H376),'Control Sample Data'!H376&lt;$B$1,'Control Sample Data'!H376&gt;0),'Control Sample Data'!H376,$B$1),"")</f>
        <v/>
      </c>
      <c r="U377" s="15" t="str">
        <f>IF(SUM('Control Sample Data'!I$3:I$98)&gt;10,IF(AND(ISNUMBER('Control Sample Data'!I376),'Control Sample Data'!I376&lt;$B$1,'Control Sample Data'!I376&gt;0),'Control Sample Data'!I376,$B$1),"")</f>
        <v/>
      </c>
      <c r="V377" s="15" t="str">
        <f>IF(SUM('Control Sample Data'!J$3:J$98)&gt;10,IF(AND(ISNUMBER('Control Sample Data'!J376),'Control Sample Data'!J376&lt;$B$1,'Control Sample Data'!J376&gt;0),'Control Sample Data'!J376,$B$1),"")</f>
        <v/>
      </c>
      <c r="W377" s="15" t="str">
        <f>IF(SUM('Control Sample Data'!K$3:K$98)&gt;10,IF(AND(ISNUMBER('Control Sample Data'!K376),'Control Sample Data'!K376&lt;$B$1,'Control Sample Data'!K376&gt;0),'Control Sample Data'!K376,$B$1),"")</f>
        <v/>
      </c>
      <c r="X377" s="15" t="str">
        <f>IF(SUM('Control Sample Data'!L$3:L$98)&gt;10,IF(AND(ISNUMBER('Control Sample Data'!L376),'Control Sample Data'!L376&lt;$B$1,'Control Sample Data'!L376&gt;0),'Control Sample Data'!L376,$B$1),"")</f>
        <v/>
      </c>
      <c r="Y377" s="15" t="str">
        <f>IF(SUM('Control Sample Data'!M$3:M$98)&gt;10,IF(AND(ISNUMBER('Control Sample Data'!M376),'Control Sample Data'!M376&lt;$B$1,'Control Sample Data'!M376&gt;0),'Control Sample Data'!M376,$B$1),"")</f>
        <v/>
      </c>
      <c r="AT377" s="34" t="str">
        <f t="shared" si="330"/>
        <v/>
      </c>
      <c r="AU377" s="34" t="str">
        <f t="shared" si="331"/>
        <v/>
      </c>
      <c r="AV377" s="34" t="str">
        <f t="shared" si="332"/>
        <v/>
      </c>
      <c r="AW377" s="34" t="str">
        <f t="shared" si="333"/>
        <v/>
      </c>
      <c r="AX377" s="34" t="str">
        <f t="shared" si="334"/>
        <v/>
      </c>
      <c r="AY377" s="34" t="str">
        <f t="shared" si="335"/>
        <v/>
      </c>
      <c r="AZ377" s="34" t="str">
        <f t="shared" si="336"/>
        <v/>
      </c>
      <c r="BA377" s="34" t="str">
        <f t="shared" si="337"/>
        <v/>
      </c>
      <c r="BB377" s="34" t="str">
        <f t="shared" si="338"/>
        <v/>
      </c>
      <c r="BC377" s="34" t="str">
        <f t="shared" si="339"/>
        <v/>
      </c>
      <c r="BD377" s="34" t="str">
        <f t="shared" si="342"/>
        <v/>
      </c>
      <c r="BE377" s="34" t="str">
        <f t="shared" si="343"/>
        <v/>
      </c>
      <c r="BF377" s="34" t="str">
        <f t="shared" si="344"/>
        <v/>
      </c>
      <c r="BG377" s="34" t="str">
        <f t="shared" si="345"/>
        <v/>
      </c>
      <c r="BH377" s="34" t="str">
        <f t="shared" si="346"/>
        <v/>
      </c>
      <c r="BI377" s="34" t="str">
        <f t="shared" si="347"/>
        <v/>
      </c>
      <c r="BJ377" s="34" t="str">
        <f t="shared" si="348"/>
        <v/>
      </c>
      <c r="BK377" s="34" t="str">
        <f t="shared" si="349"/>
        <v/>
      </c>
      <c r="BL377" s="34" t="str">
        <f t="shared" si="350"/>
        <v/>
      </c>
      <c r="BM377" s="34" t="str">
        <f t="shared" si="351"/>
        <v/>
      </c>
      <c r="BN377" s="36" t="e">
        <f t="shared" si="340"/>
        <v>#DIV/0!</v>
      </c>
      <c r="BO377" s="36" t="e">
        <f t="shared" si="341"/>
        <v>#DIV/0!</v>
      </c>
      <c r="BP377" s="37" t="str">
        <f t="shared" si="310"/>
        <v/>
      </c>
      <c r="BQ377" s="37" t="str">
        <f t="shared" si="311"/>
        <v/>
      </c>
      <c r="BR377" s="37" t="str">
        <f t="shared" si="312"/>
        <v/>
      </c>
      <c r="BS377" s="37" t="str">
        <f t="shared" si="313"/>
        <v/>
      </c>
      <c r="BT377" s="37" t="str">
        <f t="shared" si="314"/>
        <v/>
      </c>
      <c r="BU377" s="37" t="str">
        <f t="shared" si="315"/>
        <v/>
      </c>
      <c r="BV377" s="37" t="str">
        <f t="shared" si="316"/>
        <v/>
      </c>
      <c r="BW377" s="37" t="str">
        <f t="shared" si="317"/>
        <v/>
      </c>
      <c r="BX377" s="37" t="str">
        <f t="shared" si="318"/>
        <v/>
      </c>
      <c r="BY377" s="37" t="str">
        <f t="shared" si="319"/>
        <v/>
      </c>
      <c r="BZ377" s="37" t="str">
        <f t="shared" si="320"/>
        <v/>
      </c>
      <c r="CA377" s="37" t="str">
        <f t="shared" si="321"/>
        <v/>
      </c>
      <c r="CB377" s="37" t="str">
        <f t="shared" si="322"/>
        <v/>
      </c>
      <c r="CC377" s="37" t="str">
        <f t="shared" si="323"/>
        <v/>
      </c>
      <c r="CD377" s="37" t="str">
        <f t="shared" si="324"/>
        <v/>
      </c>
      <c r="CE377" s="37" t="str">
        <f t="shared" si="325"/>
        <v/>
      </c>
      <c r="CF377" s="37" t="str">
        <f t="shared" si="326"/>
        <v/>
      </c>
      <c r="CG377" s="37" t="str">
        <f t="shared" si="327"/>
        <v/>
      </c>
      <c r="CH377" s="37" t="str">
        <f t="shared" si="328"/>
        <v/>
      </c>
      <c r="CI377" s="37" t="str">
        <f t="shared" si="329"/>
        <v/>
      </c>
    </row>
    <row r="378" spans="1:87">
      <c r="A378" s="16"/>
      <c r="B378" s="14" t="str">
        <f>'Gene Table'!D377</f>
        <v>NM_002046</v>
      </c>
      <c r="C378" s="14" t="s">
        <v>348</v>
      </c>
      <c r="D378" s="15" t="str">
        <f>IF(SUM('Test Sample Data'!D$3:D$98)&gt;10,IF(AND(ISNUMBER('Test Sample Data'!D377),'Test Sample Data'!D377&lt;$B$1,'Test Sample Data'!D377&gt;0),'Test Sample Data'!D377,$B$1),"")</f>
        <v/>
      </c>
      <c r="E378" s="15" t="str">
        <f>IF(SUM('Test Sample Data'!E$3:E$98)&gt;10,IF(AND(ISNUMBER('Test Sample Data'!E377),'Test Sample Data'!E377&lt;$B$1,'Test Sample Data'!E377&gt;0),'Test Sample Data'!E377,$B$1),"")</f>
        <v/>
      </c>
      <c r="F378" s="15" t="str">
        <f>IF(SUM('Test Sample Data'!F$3:F$98)&gt;10,IF(AND(ISNUMBER('Test Sample Data'!F377),'Test Sample Data'!F377&lt;$B$1,'Test Sample Data'!F377&gt;0),'Test Sample Data'!F377,$B$1),"")</f>
        <v/>
      </c>
      <c r="G378" s="15" t="str">
        <f>IF(SUM('Test Sample Data'!G$3:G$98)&gt;10,IF(AND(ISNUMBER('Test Sample Data'!G377),'Test Sample Data'!G377&lt;$B$1,'Test Sample Data'!G377&gt;0),'Test Sample Data'!G377,$B$1),"")</f>
        <v/>
      </c>
      <c r="H378" s="15" t="str">
        <f>IF(SUM('Test Sample Data'!H$3:H$98)&gt;10,IF(AND(ISNUMBER('Test Sample Data'!H377),'Test Sample Data'!H377&lt;$B$1,'Test Sample Data'!H377&gt;0),'Test Sample Data'!H377,$B$1),"")</f>
        <v/>
      </c>
      <c r="I378" s="15" t="str">
        <f>IF(SUM('Test Sample Data'!I$3:I$98)&gt;10,IF(AND(ISNUMBER('Test Sample Data'!I377),'Test Sample Data'!I377&lt;$B$1,'Test Sample Data'!I377&gt;0),'Test Sample Data'!I377,$B$1),"")</f>
        <v/>
      </c>
      <c r="J378" s="15" t="str">
        <f>IF(SUM('Test Sample Data'!J$3:J$98)&gt;10,IF(AND(ISNUMBER('Test Sample Data'!J377),'Test Sample Data'!J377&lt;$B$1,'Test Sample Data'!J377&gt;0),'Test Sample Data'!J377,$B$1),"")</f>
        <v/>
      </c>
      <c r="K378" s="15" t="str">
        <f>IF(SUM('Test Sample Data'!K$3:K$98)&gt;10,IF(AND(ISNUMBER('Test Sample Data'!K377),'Test Sample Data'!K377&lt;$B$1,'Test Sample Data'!K377&gt;0),'Test Sample Data'!K377,$B$1),"")</f>
        <v/>
      </c>
      <c r="L378" s="15" t="str">
        <f>IF(SUM('Test Sample Data'!L$3:L$98)&gt;10,IF(AND(ISNUMBER('Test Sample Data'!L377),'Test Sample Data'!L377&lt;$B$1,'Test Sample Data'!L377&gt;0),'Test Sample Data'!L377,$B$1),"")</f>
        <v/>
      </c>
      <c r="M378" s="15" t="str">
        <f>IF(SUM('Test Sample Data'!M$3:M$98)&gt;10,IF(AND(ISNUMBER('Test Sample Data'!M377),'Test Sample Data'!M377&lt;$B$1,'Test Sample Data'!M377&gt;0),'Test Sample Data'!M377,$B$1),"")</f>
        <v/>
      </c>
      <c r="N378" s="15" t="str">
        <f>'Gene Table'!D377</f>
        <v>NM_002046</v>
      </c>
      <c r="O378" s="14" t="s">
        <v>348</v>
      </c>
      <c r="P378" s="15" t="str">
        <f>IF(SUM('Control Sample Data'!D$3:D$98)&gt;10,IF(AND(ISNUMBER('Control Sample Data'!D377),'Control Sample Data'!D377&lt;$B$1,'Control Sample Data'!D377&gt;0),'Control Sample Data'!D377,$B$1),"")</f>
        <v/>
      </c>
      <c r="Q378" s="15" t="str">
        <f>IF(SUM('Control Sample Data'!E$3:E$98)&gt;10,IF(AND(ISNUMBER('Control Sample Data'!E377),'Control Sample Data'!E377&lt;$B$1,'Control Sample Data'!E377&gt;0),'Control Sample Data'!E377,$B$1),"")</f>
        <v/>
      </c>
      <c r="R378" s="15" t="str">
        <f>IF(SUM('Control Sample Data'!F$3:F$98)&gt;10,IF(AND(ISNUMBER('Control Sample Data'!F377),'Control Sample Data'!F377&lt;$B$1,'Control Sample Data'!F377&gt;0),'Control Sample Data'!F377,$B$1),"")</f>
        <v/>
      </c>
      <c r="S378" s="15" t="str">
        <f>IF(SUM('Control Sample Data'!G$3:G$98)&gt;10,IF(AND(ISNUMBER('Control Sample Data'!G377),'Control Sample Data'!G377&lt;$B$1,'Control Sample Data'!G377&gt;0),'Control Sample Data'!G377,$B$1),"")</f>
        <v/>
      </c>
      <c r="T378" s="15" t="str">
        <f>IF(SUM('Control Sample Data'!H$3:H$98)&gt;10,IF(AND(ISNUMBER('Control Sample Data'!H377),'Control Sample Data'!H377&lt;$B$1,'Control Sample Data'!H377&gt;0),'Control Sample Data'!H377,$B$1),"")</f>
        <v/>
      </c>
      <c r="U378" s="15" t="str">
        <f>IF(SUM('Control Sample Data'!I$3:I$98)&gt;10,IF(AND(ISNUMBER('Control Sample Data'!I377),'Control Sample Data'!I377&lt;$B$1,'Control Sample Data'!I377&gt;0),'Control Sample Data'!I377,$B$1),"")</f>
        <v/>
      </c>
      <c r="V378" s="15" t="str">
        <f>IF(SUM('Control Sample Data'!J$3:J$98)&gt;10,IF(AND(ISNUMBER('Control Sample Data'!J377),'Control Sample Data'!J377&lt;$B$1,'Control Sample Data'!J377&gt;0),'Control Sample Data'!J377,$B$1),"")</f>
        <v/>
      </c>
      <c r="W378" s="15" t="str">
        <f>IF(SUM('Control Sample Data'!K$3:K$98)&gt;10,IF(AND(ISNUMBER('Control Sample Data'!K377),'Control Sample Data'!K377&lt;$B$1,'Control Sample Data'!K377&gt;0),'Control Sample Data'!K377,$B$1),"")</f>
        <v/>
      </c>
      <c r="X378" s="15" t="str">
        <f>IF(SUM('Control Sample Data'!L$3:L$98)&gt;10,IF(AND(ISNUMBER('Control Sample Data'!L377),'Control Sample Data'!L377&lt;$B$1,'Control Sample Data'!L377&gt;0),'Control Sample Data'!L377,$B$1),"")</f>
        <v/>
      </c>
      <c r="Y378" s="15" t="str">
        <f>IF(SUM('Control Sample Data'!M$3:M$98)&gt;10,IF(AND(ISNUMBER('Control Sample Data'!M377),'Control Sample Data'!M377&lt;$B$1,'Control Sample Data'!M377&gt;0),'Control Sample Data'!M377,$B$1),"")</f>
        <v/>
      </c>
      <c r="AT378" s="34" t="str">
        <f t="shared" si="330"/>
        <v/>
      </c>
      <c r="AU378" s="34" t="str">
        <f t="shared" si="331"/>
        <v/>
      </c>
      <c r="AV378" s="34" t="str">
        <f t="shared" si="332"/>
        <v/>
      </c>
      <c r="AW378" s="34" t="str">
        <f t="shared" si="333"/>
        <v/>
      </c>
      <c r="AX378" s="34" t="str">
        <f t="shared" si="334"/>
        <v/>
      </c>
      <c r="AY378" s="34" t="str">
        <f t="shared" si="335"/>
        <v/>
      </c>
      <c r="AZ378" s="34" t="str">
        <f t="shared" si="336"/>
        <v/>
      </c>
      <c r="BA378" s="34" t="str">
        <f t="shared" si="337"/>
        <v/>
      </c>
      <c r="BB378" s="34" t="str">
        <f t="shared" si="338"/>
        <v/>
      </c>
      <c r="BC378" s="34" t="str">
        <f t="shared" si="339"/>
        <v/>
      </c>
      <c r="BD378" s="34" t="str">
        <f t="shared" si="342"/>
        <v/>
      </c>
      <c r="BE378" s="34" t="str">
        <f t="shared" si="343"/>
        <v/>
      </c>
      <c r="BF378" s="34" t="str">
        <f t="shared" si="344"/>
        <v/>
      </c>
      <c r="BG378" s="34" t="str">
        <f t="shared" si="345"/>
        <v/>
      </c>
      <c r="BH378" s="34" t="str">
        <f t="shared" si="346"/>
        <v/>
      </c>
      <c r="BI378" s="34" t="str">
        <f t="shared" si="347"/>
        <v/>
      </c>
      <c r="BJ378" s="34" t="str">
        <f t="shared" si="348"/>
        <v/>
      </c>
      <c r="BK378" s="34" t="str">
        <f t="shared" si="349"/>
        <v/>
      </c>
      <c r="BL378" s="34" t="str">
        <f t="shared" si="350"/>
        <v/>
      </c>
      <c r="BM378" s="34" t="str">
        <f t="shared" si="351"/>
        <v/>
      </c>
      <c r="BN378" s="36" t="e">
        <f t="shared" si="340"/>
        <v>#DIV/0!</v>
      </c>
      <c r="BO378" s="36" t="e">
        <f t="shared" si="341"/>
        <v>#DIV/0!</v>
      </c>
      <c r="BP378" s="37" t="str">
        <f t="shared" si="310"/>
        <v/>
      </c>
      <c r="BQ378" s="37" t="str">
        <f t="shared" si="311"/>
        <v/>
      </c>
      <c r="BR378" s="37" t="str">
        <f t="shared" si="312"/>
        <v/>
      </c>
      <c r="BS378" s="37" t="str">
        <f t="shared" si="313"/>
        <v/>
      </c>
      <c r="BT378" s="37" t="str">
        <f t="shared" si="314"/>
        <v/>
      </c>
      <c r="BU378" s="37" t="str">
        <f t="shared" si="315"/>
        <v/>
      </c>
      <c r="BV378" s="37" t="str">
        <f t="shared" si="316"/>
        <v/>
      </c>
      <c r="BW378" s="37" t="str">
        <f t="shared" si="317"/>
        <v/>
      </c>
      <c r="BX378" s="37" t="str">
        <f t="shared" si="318"/>
        <v/>
      </c>
      <c r="BY378" s="37" t="str">
        <f t="shared" si="319"/>
        <v/>
      </c>
      <c r="BZ378" s="37" t="str">
        <f t="shared" si="320"/>
        <v/>
      </c>
      <c r="CA378" s="37" t="str">
        <f t="shared" si="321"/>
        <v/>
      </c>
      <c r="CB378" s="37" t="str">
        <f t="shared" si="322"/>
        <v/>
      </c>
      <c r="CC378" s="37" t="str">
        <f t="shared" si="323"/>
        <v/>
      </c>
      <c r="CD378" s="37" t="str">
        <f t="shared" si="324"/>
        <v/>
      </c>
      <c r="CE378" s="37" t="str">
        <f t="shared" si="325"/>
        <v/>
      </c>
      <c r="CF378" s="37" t="str">
        <f t="shared" si="326"/>
        <v/>
      </c>
      <c r="CG378" s="37" t="str">
        <f t="shared" si="327"/>
        <v/>
      </c>
      <c r="CH378" s="37" t="str">
        <f t="shared" si="328"/>
        <v/>
      </c>
      <c r="CI378" s="37" t="str">
        <f t="shared" si="329"/>
        <v/>
      </c>
    </row>
    <row r="379" spans="1:87">
      <c r="A379" s="16"/>
      <c r="B379" s="14" t="str">
        <f>'Gene Table'!D378</f>
        <v>NM_001101</v>
      </c>
      <c r="C379" s="14" t="s">
        <v>352</v>
      </c>
      <c r="D379" s="15" t="str">
        <f>IF(SUM('Test Sample Data'!D$3:D$98)&gt;10,IF(AND(ISNUMBER('Test Sample Data'!D378),'Test Sample Data'!D378&lt;$B$1,'Test Sample Data'!D378&gt;0),'Test Sample Data'!D378,$B$1),"")</f>
        <v/>
      </c>
      <c r="E379" s="15" t="str">
        <f>IF(SUM('Test Sample Data'!E$3:E$98)&gt;10,IF(AND(ISNUMBER('Test Sample Data'!E378),'Test Sample Data'!E378&lt;$B$1,'Test Sample Data'!E378&gt;0),'Test Sample Data'!E378,$B$1),"")</f>
        <v/>
      </c>
      <c r="F379" s="15" t="str">
        <f>IF(SUM('Test Sample Data'!F$3:F$98)&gt;10,IF(AND(ISNUMBER('Test Sample Data'!F378),'Test Sample Data'!F378&lt;$B$1,'Test Sample Data'!F378&gt;0),'Test Sample Data'!F378,$B$1),"")</f>
        <v/>
      </c>
      <c r="G379" s="15" t="str">
        <f>IF(SUM('Test Sample Data'!G$3:G$98)&gt;10,IF(AND(ISNUMBER('Test Sample Data'!G378),'Test Sample Data'!G378&lt;$B$1,'Test Sample Data'!G378&gt;0),'Test Sample Data'!G378,$B$1),"")</f>
        <v/>
      </c>
      <c r="H379" s="15" t="str">
        <f>IF(SUM('Test Sample Data'!H$3:H$98)&gt;10,IF(AND(ISNUMBER('Test Sample Data'!H378),'Test Sample Data'!H378&lt;$B$1,'Test Sample Data'!H378&gt;0),'Test Sample Data'!H378,$B$1),"")</f>
        <v/>
      </c>
      <c r="I379" s="15" t="str">
        <f>IF(SUM('Test Sample Data'!I$3:I$98)&gt;10,IF(AND(ISNUMBER('Test Sample Data'!I378),'Test Sample Data'!I378&lt;$B$1,'Test Sample Data'!I378&gt;0),'Test Sample Data'!I378,$B$1),"")</f>
        <v/>
      </c>
      <c r="J379" s="15" t="str">
        <f>IF(SUM('Test Sample Data'!J$3:J$98)&gt;10,IF(AND(ISNUMBER('Test Sample Data'!J378),'Test Sample Data'!J378&lt;$B$1,'Test Sample Data'!J378&gt;0),'Test Sample Data'!J378,$B$1),"")</f>
        <v/>
      </c>
      <c r="K379" s="15" t="str">
        <f>IF(SUM('Test Sample Data'!K$3:K$98)&gt;10,IF(AND(ISNUMBER('Test Sample Data'!K378),'Test Sample Data'!K378&lt;$B$1,'Test Sample Data'!K378&gt;0),'Test Sample Data'!K378,$B$1),"")</f>
        <v/>
      </c>
      <c r="L379" s="15" t="str">
        <f>IF(SUM('Test Sample Data'!L$3:L$98)&gt;10,IF(AND(ISNUMBER('Test Sample Data'!L378),'Test Sample Data'!L378&lt;$B$1,'Test Sample Data'!L378&gt;0),'Test Sample Data'!L378,$B$1),"")</f>
        <v/>
      </c>
      <c r="M379" s="15" t="str">
        <f>IF(SUM('Test Sample Data'!M$3:M$98)&gt;10,IF(AND(ISNUMBER('Test Sample Data'!M378),'Test Sample Data'!M378&lt;$B$1,'Test Sample Data'!M378&gt;0),'Test Sample Data'!M378,$B$1),"")</f>
        <v/>
      </c>
      <c r="N379" s="15" t="str">
        <f>'Gene Table'!D378</f>
        <v>NM_001101</v>
      </c>
      <c r="O379" s="14" t="s">
        <v>352</v>
      </c>
      <c r="P379" s="15" t="str">
        <f>IF(SUM('Control Sample Data'!D$3:D$98)&gt;10,IF(AND(ISNUMBER('Control Sample Data'!D378),'Control Sample Data'!D378&lt;$B$1,'Control Sample Data'!D378&gt;0),'Control Sample Data'!D378,$B$1),"")</f>
        <v/>
      </c>
      <c r="Q379" s="15" t="str">
        <f>IF(SUM('Control Sample Data'!E$3:E$98)&gt;10,IF(AND(ISNUMBER('Control Sample Data'!E378),'Control Sample Data'!E378&lt;$B$1,'Control Sample Data'!E378&gt;0),'Control Sample Data'!E378,$B$1),"")</f>
        <v/>
      </c>
      <c r="R379" s="15" t="str">
        <f>IF(SUM('Control Sample Data'!F$3:F$98)&gt;10,IF(AND(ISNUMBER('Control Sample Data'!F378),'Control Sample Data'!F378&lt;$B$1,'Control Sample Data'!F378&gt;0),'Control Sample Data'!F378,$B$1),"")</f>
        <v/>
      </c>
      <c r="S379" s="15" t="str">
        <f>IF(SUM('Control Sample Data'!G$3:G$98)&gt;10,IF(AND(ISNUMBER('Control Sample Data'!G378),'Control Sample Data'!G378&lt;$B$1,'Control Sample Data'!G378&gt;0),'Control Sample Data'!G378,$B$1),"")</f>
        <v/>
      </c>
      <c r="T379" s="15" t="str">
        <f>IF(SUM('Control Sample Data'!H$3:H$98)&gt;10,IF(AND(ISNUMBER('Control Sample Data'!H378),'Control Sample Data'!H378&lt;$B$1,'Control Sample Data'!H378&gt;0),'Control Sample Data'!H378,$B$1),"")</f>
        <v/>
      </c>
      <c r="U379" s="15" t="str">
        <f>IF(SUM('Control Sample Data'!I$3:I$98)&gt;10,IF(AND(ISNUMBER('Control Sample Data'!I378),'Control Sample Data'!I378&lt;$B$1,'Control Sample Data'!I378&gt;0),'Control Sample Data'!I378,$B$1),"")</f>
        <v/>
      </c>
      <c r="V379" s="15" t="str">
        <f>IF(SUM('Control Sample Data'!J$3:J$98)&gt;10,IF(AND(ISNUMBER('Control Sample Data'!J378),'Control Sample Data'!J378&lt;$B$1,'Control Sample Data'!J378&gt;0),'Control Sample Data'!J378,$B$1),"")</f>
        <v/>
      </c>
      <c r="W379" s="15" t="str">
        <f>IF(SUM('Control Sample Data'!K$3:K$98)&gt;10,IF(AND(ISNUMBER('Control Sample Data'!K378),'Control Sample Data'!K378&lt;$B$1,'Control Sample Data'!K378&gt;0),'Control Sample Data'!K378,$B$1),"")</f>
        <v/>
      </c>
      <c r="X379" s="15" t="str">
        <f>IF(SUM('Control Sample Data'!L$3:L$98)&gt;10,IF(AND(ISNUMBER('Control Sample Data'!L378),'Control Sample Data'!L378&lt;$B$1,'Control Sample Data'!L378&gt;0),'Control Sample Data'!L378,$B$1),"")</f>
        <v/>
      </c>
      <c r="Y379" s="15" t="str">
        <f>IF(SUM('Control Sample Data'!M$3:M$98)&gt;10,IF(AND(ISNUMBER('Control Sample Data'!M378),'Control Sample Data'!M378&lt;$B$1,'Control Sample Data'!M378&gt;0),'Control Sample Data'!M378,$B$1),"")</f>
        <v/>
      </c>
      <c r="AT379" s="34" t="str">
        <f t="shared" si="330"/>
        <v/>
      </c>
      <c r="AU379" s="34" t="str">
        <f t="shared" si="331"/>
        <v/>
      </c>
      <c r="AV379" s="34" t="str">
        <f t="shared" si="332"/>
        <v/>
      </c>
      <c r="AW379" s="34" t="str">
        <f t="shared" si="333"/>
        <v/>
      </c>
      <c r="AX379" s="34" t="str">
        <f t="shared" si="334"/>
        <v/>
      </c>
      <c r="AY379" s="34" t="str">
        <f t="shared" si="335"/>
        <v/>
      </c>
      <c r="AZ379" s="34" t="str">
        <f t="shared" si="336"/>
        <v/>
      </c>
      <c r="BA379" s="34" t="str">
        <f t="shared" si="337"/>
        <v/>
      </c>
      <c r="BB379" s="34" t="str">
        <f t="shared" si="338"/>
        <v/>
      </c>
      <c r="BC379" s="34" t="str">
        <f t="shared" si="339"/>
        <v/>
      </c>
      <c r="BD379" s="34" t="str">
        <f t="shared" si="342"/>
        <v/>
      </c>
      <c r="BE379" s="34" t="str">
        <f t="shared" si="343"/>
        <v/>
      </c>
      <c r="BF379" s="34" t="str">
        <f t="shared" si="344"/>
        <v/>
      </c>
      <c r="BG379" s="34" t="str">
        <f t="shared" si="345"/>
        <v/>
      </c>
      <c r="BH379" s="34" t="str">
        <f t="shared" si="346"/>
        <v/>
      </c>
      <c r="BI379" s="34" t="str">
        <f t="shared" si="347"/>
        <v/>
      </c>
      <c r="BJ379" s="34" t="str">
        <f t="shared" si="348"/>
        <v/>
      </c>
      <c r="BK379" s="34" t="str">
        <f t="shared" si="349"/>
        <v/>
      </c>
      <c r="BL379" s="34" t="str">
        <f t="shared" si="350"/>
        <v/>
      </c>
      <c r="BM379" s="34" t="str">
        <f t="shared" si="351"/>
        <v/>
      </c>
      <c r="BN379" s="36" t="e">
        <f t="shared" si="340"/>
        <v>#DIV/0!</v>
      </c>
      <c r="BO379" s="36" t="e">
        <f t="shared" si="341"/>
        <v>#DIV/0!</v>
      </c>
      <c r="BP379" s="37" t="str">
        <f t="shared" si="310"/>
        <v/>
      </c>
      <c r="BQ379" s="37" t="str">
        <f t="shared" si="311"/>
        <v/>
      </c>
      <c r="BR379" s="37" t="str">
        <f t="shared" si="312"/>
        <v/>
      </c>
      <c r="BS379" s="37" t="str">
        <f t="shared" si="313"/>
        <v/>
      </c>
      <c r="BT379" s="37" t="str">
        <f t="shared" si="314"/>
        <v/>
      </c>
      <c r="BU379" s="37" t="str">
        <f t="shared" si="315"/>
        <v/>
      </c>
      <c r="BV379" s="37" t="str">
        <f t="shared" si="316"/>
        <v/>
      </c>
      <c r="BW379" s="37" t="str">
        <f t="shared" si="317"/>
        <v/>
      </c>
      <c r="BX379" s="37" t="str">
        <f t="shared" si="318"/>
        <v/>
      </c>
      <c r="BY379" s="37" t="str">
        <f t="shared" si="319"/>
        <v/>
      </c>
      <c r="BZ379" s="37" t="str">
        <f t="shared" si="320"/>
        <v/>
      </c>
      <c r="CA379" s="37" t="str">
        <f t="shared" si="321"/>
        <v/>
      </c>
      <c r="CB379" s="37" t="str">
        <f t="shared" si="322"/>
        <v/>
      </c>
      <c r="CC379" s="37" t="str">
        <f t="shared" si="323"/>
        <v/>
      </c>
      <c r="CD379" s="37" t="str">
        <f t="shared" si="324"/>
        <v/>
      </c>
      <c r="CE379" s="37" t="str">
        <f t="shared" si="325"/>
        <v/>
      </c>
      <c r="CF379" s="37" t="str">
        <f t="shared" si="326"/>
        <v/>
      </c>
      <c r="CG379" s="37" t="str">
        <f t="shared" si="327"/>
        <v/>
      </c>
      <c r="CH379" s="37" t="str">
        <f t="shared" si="328"/>
        <v/>
      </c>
      <c r="CI379" s="37" t="str">
        <f t="shared" si="329"/>
        <v/>
      </c>
    </row>
    <row r="380" spans="1:87">
      <c r="A380" s="16"/>
      <c r="B380" s="14" t="str">
        <f>'Gene Table'!D379</f>
        <v>NM_004048</v>
      </c>
      <c r="C380" s="14" t="s">
        <v>356</v>
      </c>
      <c r="D380" s="15" t="str">
        <f>IF(SUM('Test Sample Data'!D$3:D$98)&gt;10,IF(AND(ISNUMBER('Test Sample Data'!D379),'Test Sample Data'!D379&lt;$B$1,'Test Sample Data'!D379&gt;0),'Test Sample Data'!D379,$B$1),"")</f>
        <v/>
      </c>
      <c r="E380" s="15" t="str">
        <f>IF(SUM('Test Sample Data'!E$3:E$98)&gt;10,IF(AND(ISNUMBER('Test Sample Data'!E379),'Test Sample Data'!E379&lt;$B$1,'Test Sample Data'!E379&gt;0),'Test Sample Data'!E379,$B$1),"")</f>
        <v/>
      </c>
      <c r="F380" s="15" t="str">
        <f>IF(SUM('Test Sample Data'!F$3:F$98)&gt;10,IF(AND(ISNUMBER('Test Sample Data'!F379),'Test Sample Data'!F379&lt;$B$1,'Test Sample Data'!F379&gt;0),'Test Sample Data'!F379,$B$1),"")</f>
        <v/>
      </c>
      <c r="G380" s="15" t="str">
        <f>IF(SUM('Test Sample Data'!G$3:G$98)&gt;10,IF(AND(ISNUMBER('Test Sample Data'!G379),'Test Sample Data'!G379&lt;$B$1,'Test Sample Data'!G379&gt;0),'Test Sample Data'!G379,$B$1),"")</f>
        <v/>
      </c>
      <c r="H380" s="15" t="str">
        <f>IF(SUM('Test Sample Data'!H$3:H$98)&gt;10,IF(AND(ISNUMBER('Test Sample Data'!H379),'Test Sample Data'!H379&lt;$B$1,'Test Sample Data'!H379&gt;0),'Test Sample Data'!H379,$B$1),"")</f>
        <v/>
      </c>
      <c r="I380" s="15" t="str">
        <f>IF(SUM('Test Sample Data'!I$3:I$98)&gt;10,IF(AND(ISNUMBER('Test Sample Data'!I379),'Test Sample Data'!I379&lt;$B$1,'Test Sample Data'!I379&gt;0),'Test Sample Data'!I379,$B$1),"")</f>
        <v/>
      </c>
      <c r="J380" s="15" t="str">
        <f>IF(SUM('Test Sample Data'!J$3:J$98)&gt;10,IF(AND(ISNUMBER('Test Sample Data'!J379),'Test Sample Data'!J379&lt;$B$1,'Test Sample Data'!J379&gt;0),'Test Sample Data'!J379,$B$1),"")</f>
        <v/>
      </c>
      <c r="K380" s="15" t="str">
        <f>IF(SUM('Test Sample Data'!K$3:K$98)&gt;10,IF(AND(ISNUMBER('Test Sample Data'!K379),'Test Sample Data'!K379&lt;$B$1,'Test Sample Data'!K379&gt;0),'Test Sample Data'!K379,$B$1),"")</f>
        <v/>
      </c>
      <c r="L380" s="15" t="str">
        <f>IF(SUM('Test Sample Data'!L$3:L$98)&gt;10,IF(AND(ISNUMBER('Test Sample Data'!L379),'Test Sample Data'!L379&lt;$B$1,'Test Sample Data'!L379&gt;0),'Test Sample Data'!L379,$B$1),"")</f>
        <v/>
      </c>
      <c r="M380" s="15" t="str">
        <f>IF(SUM('Test Sample Data'!M$3:M$98)&gt;10,IF(AND(ISNUMBER('Test Sample Data'!M379),'Test Sample Data'!M379&lt;$B$1,'Test Sample Data'!M379&gt;0),'Test Sample Data'!M379,$B$1),"")</f>
        <v/>
      </c>
      <c r="N380" s="15" t="str">
        <f>'Gene Table'!D379</f>
        <v>NM_004048</v>
      </c>
      <c r="O380" s="14" t="s">
        <v>356</v>
      </c>
      <c r="P380" s="15" t="str">
        <f>IF(SUM('Control Sample Data'!D$3:D$98)&gt;10,IF(AND(ISNUMBER('Control Sample Data'!D379),'Control Sample Data'!D379&lt;$B$1,'Control Sample Data'!D379&gt;0),'Control Sample Data'!D379,$B$1),"")</f>
        <v/>
      </c>
      <c r="Q380" s="15" t="str">
        <f>IF(SUM('Control Sample Data'!E$3:E$98)&gt;10,IF(AND(ISNUMBER('Control Sample Data'!E379),'Control Sample Data'!E379&lt;$B$1,'Control Sample Data'!E379&gt;0),'Control Sample Data'!E379,$B$1),"")</f>
        <v/>
      </c>
      <c r="R380" s="15" t="str">
        <f>IF(SUM('Control Sample Data'!F$3:F$98)&gt;10,IF(AND(ISNUMBER('Control Sample Data'!F379),'Control Sample Data'!F379&lt;$B$1,'Control Sample Data'!F379&gt;0),'Control Sample Data'!F379,$B$1),"")</f>
        <v/>
      </c>
      <c r="S380" s="15" t="str">
        <f>IF(SUM('Control Sample Data'!G$3:G$98)&gt;10,IF(AND(ISNUMBER('Control Sample Data'!G379),'Control Sample Data'!G379&lt;$B$1,'Control Sample Data'!G379&gt;0),'Control Sample Data'!G379,$B$1),"")</f>
        <v/>
      </c>
      <c r="T380" s="15" t="str">
        <f>IF(SUM('Control Sample Data'!H$3:H$98)&gt;10,IF(AND(ISNUMBER('Control Sample Data'!H379),'Control Sample Data'!H379&lt;$B$1,'Control Sample Data'!H379&gt;0),'Control Sample Data'!H379,$B$1),"")</f>
        <v/>
      </c>
      <c r="U380" s="15" t="str">
        <f>IF(SUM('Control Sample Data'!I$3:I$98)&gt;10,IF(AND(ISNUMBER('Control Sample Data'!I379),'Control Sample Data'!I379&lt;$B$1,'Control Sample Data'!I379&gt;0),'Control Sample Data'!I379,$B$1),"")</f>
        <v/>
      </c>
      <c r="V380" s="15" t="str">
        <f>IF(SUM('Control Sample Data'!J$3:J$98)&gt;10,IF(AND(ISNUMBER('Control Sample Data'!J379),'Control Sample Data'!J379&lt;$B$1,'Control Sample Data'!J379&gt;0),'Control Sample Data'!J379,$B$1),"")</f>
        <v/>
      </c>
      <c r="W380" s="15" t="str">
        <f>IF(SUM('Control Sample Data'!K$3:K$98)&gt;10,IF(AND(ISNUMBER('Control Sample Data'!K379),'Control Sample Data'!K379&lt;$B$1,'Control Sample Data'!K379&gt;0),'Control Sample Data'!K379,$B$1),"")</f>
        <v/>
      </c>
      <c r="X380" s="15" t="str">
        <f>IF(SUM('Control Sample Data'!L$3:L$98)&gt;10,IF(AND(ISNUMBER('Control Sample Data'!L379),'Control Sample Data'!L379&lt;$B$1,'Control Sample Data'!L379&gt;0),'Control Sample Data'!L379,$B$1),"")</f>
        <v/>
      </c>
      <c r="Y380" s="15" t="str">
        <f>IF(SUM('Control Sample Data'!M$3:M$98)&gt;10,IF(AND(ISNUMBER('Control Sample Data'!M379),'Control Sample Data'!M379&lt;$B$1,'Control Sample Data'!M379&gt;0),'Control Sample Data'!M379,$B$1),"")</f>
        <v/>
      </c>
      <c r="AT380" s="34" t="str">
        <f t="shared" si="330"/>
        <v/>
      </c>
      <c r="AU380" s="34" t="str">
        <f t="shared" si="331"/>
        <v/>
      </c>
      <c r="AV380" s="34" t="str">
        <f t="shared" si="332"/>
        <v/>
      </c>
      <c r="AW380" s="34" t="str">
        <f t="shared" si="333"/>
        <v/>
      </c>
      <c r="AX380" s="34" t="str">
        <f t="shared" si="334"/>
        <v/>
      </c>
      <c r="AY380" s="34" t="str">
        <f t="shared" si="335"/>
        <v/>
      </c>
      <c r="AZ380" s="34" t="str">
        <f t="shared" si="336"/>
        <v/>
      </c>
      <c r="BA380" s="34" t="str">
        <f t="shared" si="337"/>
        <v/>
      </c>
      <c r="BB380" s="34" t="str">
        <f t="shared" si="338"/>
        <v/>
      </c>
      <c r="BC380" s="34" t="str">
        <f t="shared" si="339"/>
        <v/>
      </c>
      <c r="BD380" s="34" t="str">
        <f t="shared" si="342"/>
        <v/>
      </c>
      <c r="BE380" s="34" t="str">
        <f t="shared" si="343"/>
        <v/>
      </c>
      <c r="BF380" s="34" t="str">
        <f t="shared" si="344"/>
        <v/>
      </c>
      <c r="BG380" s="34" t="str">
        <f t="shared" si="345"/>
        <v/>
      </c>
      <c r="BH380" s="34" t="str">
        <f t="shared" si="346"/>
        <v/>
      </c>
      <c r="BI380" s="34" t="str">
        <f t="shared" si="347"/>
        <v/>
      </c>
      <c r="BJ380" s="34" t="str">
        <f t="shared" si="348"/>
        <v/>
      </c>
      <c r="BK380" s="34" t="str">
        <f t="shared" si="349"/>
        <v/>
      </c>
      <c r="BL380" s="34" t="str">
        <f t="shared" si="350"/>
        <v/>
      </c>
      <c r="BM380" s="34" t="str">
        <f t="shared" si="351"/>
        <v/>
      </c>
      <c r="BN380" s="36" t="e">
        <f t="shared" si="340"/>
        <v>#DIV/0!</v>
      </c>
      <c r="BO380" s="36" t="e">
        <f t="shared" si="341"/>
        <v>#DIV/0!</v>
      </c>
      <c r="BP380" s="37" t="str">
        <f t="shared" si="310"/>
        <v/>
      </c>
      <c r="BQ380" s="37" t="str">
        <f t="shared" si="311"/>
        <v/>
      </c>
      <c r="BR380" s="37" t="str">
        <f t="shared" si="312"/>
        <v/>
      </c>
      <c r="BS380" s="37" t="str">
        <f t="shared" si="313"/>
        <v/>
      </c>
      <c r="BT380" s="37" t="str">
        <f t="shared" si="314"/>
        <v/>
      </c>
      <c r="BU380" s="37" t="str">
        <f t="shared" si="315"/>
        <v/>
      </c>
      <c r="BV380" s="37" t="str">
        <f t="shared" si="316"/>
        <v/>
      </c>
      <c r="BW380" s="37" t="str">
        <f t="shared" si="317"/>
        <v/>
      </c>
      <c r="BX380" s="37" t="str">
        <f t="shared" si="318"/>
        <v/>
      </c>
      <c r="BY380" s="37" t="str">
        <f t="shared" si="319"/>
        <v/>
      </c>
      <c r="BZ380" s="37" t="str">
        <f t="shared" si="320"/>
        <v/>
      </c>
      <c r="CA380" s="37" t="str">
        <f t="shared" si="321"/>
        <v/>
      </c>
      <c r="CB380" s="37" t="str">
        <f t="shared" si="322"/>
        <v/>
      </c>
      <c r="CC380" s="37" t="str">
        <f t="shared" si="323"/>
        <v/>
      </c>
      <c r="CD380" s="37" t="str">
        <f t="shared" si="324"/>
        <v/>
      </c>
      <c r="CE380" s="37" t="str">
        <f t="shared" si="325"/>
        <v/>
      </c>
      <c r="CF380" s="37" t="str">
        <f t="shared" si="326"/>
        <v/>
      </c>
      <c r="CG380" s="37" t="str">
        <f t="shared" si="327"/>
        <v/>
      </c>
      <c r="CH380" s="37" t="str">
        <f t="shared" si="328"/>
        <v/>
      </c>
      <c r="CI380" s="37" t="str">
        <f t="shared" si="329"/>
        <v/>
      </c>
    </row>
    <row r="381" spans="1:87">
      <c r="A381" s="16"/>
      <c r="B381" s="14" t="str">
        <f>'Gene Table'!D380</f>
        <v>NM_012423</v>
      </c>
      <c r="C381" s="14" t="s">
        <v>360</v>
      </c>
      <c r="D381" s="15" t="str">
        <f>IF(SUM('Test Sample Data'!D$3:D$98)&gt;10,IF(AND(ISNUMBER('Test Sample Data'!D380),'Test Sample Data'!D380&lt;$B$1,'Test Sample Data'!D380&gt;0),'Test Sample Data'!D380,$B$1),"")</f>
        <v/>
      </c>
      <c r="E381" s="15" t="str">
        <f>IF(SUM('Test Sample Data'!E$3:E$98)&gt;10,IF(AND(ISNUMBER('Test Sample Data'!E380),'Test Sample Data'!E380&lt;$B$1,'Test Sample Data'!E380&gt;0),'Test Sample Data'!E380,$B$1),"")</f>
        <v/>
      </c>
      <c r="F381" s="15" t="str">
        <f>IF(SUM('Test Sample Data'!F$3:F$98)&gt;10,IF(AND(ISNUMBER('Test Sample Data'!F380),'Test Sample Data'!F380&lt;$B$1,'Test Sample Data'!F380&gt;0),'Test Sample Data'!F380,$B$1),"")</f>
        <v/>
      </c>
      <c r="G381" s="15" t="str">
        <f>IF(SUM('Test Sample Data'!G$3:G$98)&gt;10,IF(AND(ISNUMBER('Test Sample Data'!G380),'Test Sample Data'!G380&lt;$B$1,'Test Sample Data'!G380&gt;0),'Test Sample Data'!G380,$B$1),"")</f>
        <v/>
      </c>
      <c r="H381" s="15" t="str">
        <f>IF(SUM('Test Sample Data'!H$3:H$98)&gt;10,IF(AND(ISNUMBER('Test Sample Data'!H380),'Test Sample Data'!H380&lt;$B$1,'Test Sample Data'!H380&gt;0),'Test Sample Data'!H380,$B$1),"")</f>
        <v/>
      </c>
      <c r="I381" s="15" t="str">
        <f>IF(SUM('Test Sample Data'!I$3:I$98)&gt;10,IF(AND(ISNUMBER('Test Sample Data'!I380),'Test Sample Data'!I380&lt;$B$1,'Test Sample Data'!I380&gt;0),'Test Sample Data'!I380,$B$1),"")</f>
        <v/>
      </c>
      <c r="J381" s="15" t="str">
        <f>IF(SUM('Test Sample Data'!J$3:J$98)&gt;10,IF(AND(ISNUMBER('Test Sample Data'!J380),'Test Sample Data'!J380&lt;$B$1,'Test Sample Data'!J380&gt;0),'Test Sample Data'!J380,$B$1),"")</f>
        <v/>
      </c>
      <c r="K381" s="15" t="str">
        <f>IF(SUM('Test Sample Data'!K$3:K$98)&gt;10,IF(AND(ISNUMBER('Test Sample Data'!K380),'Test Sample Data'!K380&lt;$B$1,'Test Sample Data'!K380&gt;0),'Test Sample Data'!K380,$B$1),"")</f>
        <v/>
      </c>
      <c r="L381" s="15" t="str">
        <f>IF(SUM('Test Sample Data'!L$3:L$98)&gt;10,IF(AND(ISNUMBER('Test Sample Data'!L380),'Test Sample Data'!L380&lt;$B$1,'Test Sample Data'!L380&gt;0),'Test Sample Data'!L380,$B$1),"")</f>
        <v/>
      </c>
      <c r="M381" s="15" t="str">
        <f>IF(SUM('Test Sample Data'!M$3:M$98)&gt;10,IF(AND(ISNUMBER('Test Sample Data'!M380),'Test Sample Data'!M380&lt;$B$1,'Test Sample Data'!M380&gt;0),'Test Sample Data'!M380,$B$1),"")</f>
        <v/>
      </c>
      <c r="N381" s="15" t="str">
        <f>'Gene Table'!D380</f>
        <v>NM_012423</v>
      </c>
      <c r="O381" s="14" t="s">
        <v>360</v>
      </c>
      <c r="P381" s="15" t="str">
        <f>IF(SUM('Control Sample Data'!D$3:D$98)&gt;10,IF(AND(ISNUMBER('Control Sample Data'!D380),'Control Sample Data'!D380&lt;$B$1,'Control Sample Data'!D380&gt;0),'Control Sample Data'!D380,$B$1),"")</f>
        <v/>
      </c>
      <c r="Q381" s="15" t="str">
        <f>IF(SUM('Control Sample Data'!E$3:E$98)&gt;10,IF(AND(ISNUMBER('Control Sample Data'!E380),'Control Sample Data'!E380&lt;$B$1,'Control Sample Data'!E380&gt;0),'Control Sample Data'!E380,$B$1),"")</f>
        <v/>
      </c>
      <c r="R381" s="15" t="str">
        <f>IF(SUM('Control Sample Data'!F$3:F$98)&gt;10,IF(AND(ISNUMBER('Control Sample Data'!F380),'Control Sample Data'!F380&lt;$B$1,'Control Sample Data'!F380&gt;0),'Control Sample Data'!F380,$B$1),"")</f>
        <v/>
      </c>
      <c r="S381" s="15" t="str">
        <f>IF(SUM('Control Sample Data'!G$3:G$98)&gt;10,IF(AND(ISNUMBER('Control Sample Data'!G380),'Control Sample Data'!G380&lt;$B$1,'Control Sample Data'!G380&gt;0),'Control Sample Data'!G380,$B$1),"")</f>
        <v/>
      </c>
      <c r="T381" s="15" t="str">
        <f>IF(SUM('Control Sample Data'!H$3:H$98)&gt;10,IF(AND(ISNUMBER('Control Sample Data'!H380),'Control Sample Data'!H380&lt;$B$1,'Control Sample Data'!H380&gt;0),'Control Sample Data'!H380,$B$1),"")</f>
        <v/>
      </c>
      <c r="U381" s="15" t="str">
        <f>IF(SUM('Control Sample Data'!I$3:I$98)&gt;10,IF(AND(ISNUMBER('Control Sample Data'!I380),'Control Sample Data'!I380&lt;$B$1,'Control Sample Data'!I380&gt;0),'Control Sample Data'!I380,$B$1),"")</f>
        <v/>
      </c>
      <c r="V381" s="15" t="str">
        <f>IF(SUM('Control Sample Data'!J$3:J$98)&gt;10,IF(AND(ISNUMBER('Control Sample Data'!J380),'Control Sample Data'!J380&lt;$B$1,'Control Sample Data'!J380&gt;0),'Control Sample Data'!J380,$B$1),"")</f>
        <v/>
      </c>
      <c r="W381" s="15" t="str">
        <f>IF(SUM('Control Sample Data'!K$3:K$98)&gt;10,IF(AND(ISNUMBER('Control Sample Data'!K380),'Control Sample Data'!K380&lt;$B$1,'Control Sample Data'!K380&gt;0),'Control Sample Data'!K380,$B$1),"")</f>
        <v/>
      </c>
      <c r="X381" s="15" t="str">
        <f>IF(SUM('Control Sample Data'!L$3:L$98)&gt;10,IF(AND(ISNUMBER('Control Sample Data'!L380),'Control Sample Data'!L380&lt;$B$1,'Control Sample Data'!L380&gt;0),'Control Sample Data'!L380,$B$1),"")</f>
        <v/>
      </c>
      <c r="Y381" s="15" t="str">
        <f>IF(SUM('Control Sample Data'!M$3:M$98)&gt;10,IF(AND(ISNUMBER('Control Sample Data'!M380),'Control Sample Data'!M380&lt;$B$1,'Control Sample Data'!M380&gt;0),'Control Sample Data'!M380,$B$1),"")</f>
        <v/>
      </c>
      <c r="AT381" s="34" t="str">
        <f t="shared" si="330"/>
        <v/>
      </c>
      <c r="AU381" s="34" t="str">
        <f t="shared" si="331"/>
        <v/>
      </c>
      <c r="AV381" s="34" t="str">
        <f t="shared" si="332"/>
        <v/>
      </c>
      <c r="AW381" s="34" t="str">
        <f t="shared" si="333"/>
        <v/>
      </c>
      <c r="AX381" s="34" t="str">
        <f t="shared" si="334"/>
        <v/>
      </c>
      <c r="AY381" s="34" t="str">
        <f t="shared" si="335"/>
        <v/>
      </c>
      <c r="AZ381" s="34" t="str">
        <f t="shared" si="336"/>
        <v/>
      </c>
      <c r="BA381" s="34" t="str">
        <f t="shared" si="337"/>
        <v/>
      </c>
      <c r="BB381" s="34" t="str">
        <f t="shared" si="338"/>
        <v/>
      </c>
      <c r="BC381" s="34" t="str">
        <f t="shared" si="339"/>
        <v/>
      </c>
      <c r="BD381" s="34" t="str">
        <f t="shared" si="342"/>
        <v/>
      </c>
      <c r="BE381" s="34" t="str">
        <f t="shared" si="343"/>
        <v/>
      </c>
      <c r="BF381" s="34" t="str">
        <f t="shared" si="344"/>
        <v/>
      </c>
      <c r="BG381" s="34" t="str">
        <f t="shared" si="345"/>
        <v/>
      </c>
      <c r="BH381" s="34" t="str">
        <f t="shared" si="346"/>
        <v/>
      </c>
      <c r="BI381" s="34" t="str">
        <f t="shared" si="347"/>
        <v/>
      </c>
      <c r="BJ381" s="34" t="str">
        <f t="shared" si="348"/>
        <v/>
      </c>
      <c r="BK381" s="34" t="str">
        <f t="shared" si="349"/>
        <v/>
      </c>
      <c r="BL381" s="34" t="str">
        <f t="shared" si="350"/>
        <v/>
      </c>
      <c r="BM381" s="34" t="str">
        <f t="shared" si="351"/>
        <v/>
      </c>
      <c r="BN381" s="36" t="e">
        <f t="shared" si="340"/>
        <v>#DIV/0!</v>
      </c>
      <c r="BO381" s="36" t="e">
        <f t="shared" si="341"/>
        <v>#DIV/0!</v>
      </c>
      <c r="BP381" s="37" t="str">
        <f t="shared" si="310"/>
        <v/>
      </c>
      <c r="BQ381" s="37" t="str">
        <f t="shared" si="311"/>
        <v/>
      </c>
      <c r="BR381" s="37" t="str">
        <f t="shared" si="312"/>
        <v/>
      </c>
      <c r="BS381" s="37" t="str">
        <f t="shared" si="313"/>
        <v/>
      </c>
      <c r="BT381" s="37" t="str">
        <f t="shared" si="314"/>
        <v/>
      </c>
      <c r="BU381" s="37" t="str">
        <f t="shared" si="315"/>
        <v/>
      </c>
      <c r="BV381" s="37" t="str">
        <f t="shared" si="316"/>
        <v/>
      </c>
      <c r="BW381" s="37" t="str">
        <f t="shared" si="317"/>
        <v/>
      </c>
      <c r="BX381" s="37" t="str">
        <f t="shared" si="318"/>
        <v/>
      </c>
      <c r="BY381" s="37" t="str">
        <f t="shared" si="319"/>
        <v/>
      </c>
      <c r="BZ381" s="37" t="str">
        <f t="shared" si="320"/>
        <v/>
      </c>
      <c r="CA381" s="37" t="str">
        <f t="shared" si="321"/>
        <v/>
      </c>
      <c r="CB381" s="37" t="str">
        <f t="shared" si="322"/>
        <v/>
      </c>
      <c r="CC381" s="37" t="str">
        <f t="shared" si="323"/>
        <v/>
      </c>
      <c r="CD381" s="37" t="str">
        <f t="shared" si="324"/>
        <v/>
      </c>
      <c r="CE381" s="37" t="str">
        <f t="shared" si="325"/>
        <v/>
      </c>
      <c r="CF381" s="37" t="str">
        <f t="shared" si="326"/>
        <v/>
      </c>
      <c r="CG381" s="37" t="str">
        <f t="shared" si="327"/>
        <v/>
      </c>
      <c r="CH381" s="37" t="str">
        <f t="shared" si="328"/>
        <v/>
      </c>
      <c r="CI381" s="37" t="str">
        <f t="shared" si="329"/>
        <v/>
      </c>
    </row>
    <row r="382" spans="1:87">
      <c r="A382" s="16"/>
      <c r="B382" s="14" t="str">
        <f>'Gene Table'!D381</f>
        <v>NM_000194</v>
      </c>
      <c r="C382" s="14" t="s">
        <v>364</v>
      </c>
      <c r="D382" s="15" t="str">
        <f>IF(SUM('Test Sample Data'!D$3:D$98)&gt;10,IF(AND(ISNUMBER('Test Sample Data'!D381),'Test Sample Data'!D381&lt;$B$1,'Test Sample Data'!D381&gt;0),'Test Sample Data'!D381,$B$1),"")</f>
        <v/>
      </c>
      <c r="E382" s="15" t="str">
        <f>IF(SUM('Test Sample Data'!E$3:E$98)&gt;10,IF(AND(ISNUMBER('Test Sample Data'!E381),'Test Sample Data'!E381&lt;$B$1,'Test Sample Data'!E381&gt;0),'Test Sample Data'!E381,$B$1),"")</f>
        <v/>
      </c>
      <c r="F382" s="15" t="str">
        <f>IF(SUM('Test Sample Data'!F$3:F$98)&gt;10,IF(AND(ISNUMBER('Test Sample Data'!F381),'Test Sample Data'!F381&lt;$B$1,'Test Sample Data'!F381&gt;0),'Test Sample Data'!F381,$B$1),"")</f>
        <v/>
      </c>
      <c r="G382" s="15" t="str">
        <f>IF(SUM('Test Sample Data'!G$3:G$98)&gt;10,IF(AND(ISNUMBER('Test Sample Data'!G381),'Test Sample Data'!G381&lt;$B$1,'Test Sample Data'!G381&gt;0),'Test Sample Data'!G381,$B$1),"")</f>
        <v/>
      </c>
      <c r="H382" s="15" t="str">
        <f>IF(SUM('Test Sample Data'!H$3:H$98)&gt;10,IF(AND(ISNUMBER('Test Sample Data'!H381),'Test Sample Data'!H381&lt;$B$1,'Test Sample Data'!H381&gt;0),'Test Sample Data'!H381,$B$1),"")</f>
        <v/>
      </c>
      <c r="I382" s="15" t="str">
        <f>IF(SUM('Test Sample Data'!I$3:I$98)&gt;10,IF(AND(ISNUMBER('Test Sample Data'!I381),'Test Sample Data'!I381&lt;$B$1,'Test Sample Data'!I381&gt;0),'Test Sample Data'!I381,$B$1),"")</f>
        <v/>
      </c>
      <c r="J382" s="15" t="str">
        <f>IF(SUM('Test Sample Data'!J$3:J$98)&gt;10,IF(AND(ISNUMBER('Test Sample Data'!J381),'Test Sample Data'!J381&lt;$B$1,'Test Sample Data'!J381&gt;0),'Test Sample Data'!J381,$B$1),"")</f>
        <v/>
      </c>
      <c r="K382" s="15" t="str">
        <f>IF(SUM('Test Sample Data'!K$3:K$98)&gt;10,IF(AND(ISNUMBER('Test Sample Data'!K381),'Test Sample Data'!K381&lt;$B$1,'Test Sample Data'!K381&gt;0),'Test Sample Data'!K381,$B$1),"")</f>
        <v/>
      </c>
      <c r="L382" s="15" t="str">
        <f>IF(SUM('Test Sample Data'!L$3:L$98)&gt;10,IF(AND(ISNUMBER('Test Sample Data'!L381),'Test Sample Data'!L381&lt;$B$1,'Test Sample Data'!L381&gt;0),'Test Sample Data'!L381,$B$1),"")</f>
        <v/>
      </c>
      <c r="M382" s="15" t="str">
        <f>IF(SUM('Test Sample Data'!M$3:M$98)&gt;10,IF(AND(ISNUMBER('Test Sample Data'!M381),'Test Sample Data'!M381&lt;$B$1,'Test Sample Data'!M381&gt;0),'Test Sample Data'!M381,$B$1),"")</f>
        <v/>
      </c>
      <c r="N382" s="15" t="str">
        <f>'Gene Table'!D381</f>
        <v>NM_000194</v>
      </c>
      <c r="O382" s="14" t="s">
        <v>364</v>
      </c>
      <c r="P382" s="15" t="str">
        <f>IF(SUM('Control Sample Data'!D$3:D$98)&gt;10,IF(AND(ISNUMBER('Control Sample Data'!D381),'Control Sample Data'!D381&lt;$B$1,'Control Sample Data'!D381&gt;0),'Control Sample Data'!D381,$B$1),"")</f>
        <v/>
      </c>
      <c r="Q382" s="15" t="str">
        <f>IF(SUM('Control Sample Data'!E$3:E$98)&gt;10,IF(AND(ISNUMBER('Control Sample Data'!E381),'Control Sample Data'!E381&lt;$B$1,'Control Sample Data'!E381&gt;0),'Control Sample Data'!E381,$B$1),"")</f>
        <v/>
      </c>
      <c r="R382" s="15" t="str">
        <f>IF(SUM('Control Sample Data'!F$3:F$98)&gt;10,IF(AND(ISNUMBER('Control Sample Data'!F381),'Control Sample Data'!F381&lt;$B$1,'Control Sample Data'!F381&gt;0),'Control Sample Data'!F381,$B$1),"")</f>
        <v/>
      </c>
      <c r="S382" s="15" t="str">
        <f>IF(SUM('Control Sample Data'!G$3:G$98)&gt;10,IF(AND(ISNUMBER('Control Sample Data'!G381),'Control Sample Data'!G381&lt;$B$1,'Control Sample Data'!G381&gt;0),'Control Sample Data'!G381,$B$1),"")</f>
        <v/>
      </c>
      <c r="T382" s="15" t="str">
        <f>IF(SUM('Control Sample Data'!H$3:H$98)&gt;10,IF(AND(ISNUMBER('Control Sample Data'!H381),'Control Sample Data'!H381&lt;$B$1,'Control Sample Data'!H381&gt;0),'Control Sample Data'!H381,$B$1),"")</f>
        <v/>
      </c>
      <c r="U382" s="15" t="str">
        <f>IF(SUM('Control Sample Data'!I$3:I$98)&gt;10,IF(AND(ISNUMBER('Control Sample Data'!I381),'Control Sample Data'!I381&lt;$B$1,'Control Sample Data'!I381&gt;0),'Control Sample Data'!I381,$B$1),"")</f>
        <v/>
      </c>
      <c r="V382" s="15" t="str">
        <f>IF(SUM('Control Sample Data'!J$3:J$98)&gt;10,IF(AND(ISNUMBER('Control Sample Data'!J381),'Control Sample Data'!J381&lt;$B$1,'Control Sample Data'!J381&gt;0),'Control Sample Data'!J381,$B$1),"")</f>
        <v/>
      </c>
      <c r="W382" s="15" t="str">
        <f>IF(SUM('Control Sample Data'!K$3:K$98)&gt;10,IF(AND(ISNUMBER('Control Sample Data'!K381),'Control Sample Data'!K381&lt;$B$1,'Control Sample Data'!K381&gt;0),'Control Sample Data'!K381,$B$1),"")</f>
        <v/>
      </c>
      <c r="X382" s="15" t="str">
        <f>IF(SUM('Control Sample Data'!L$3:L$98)&gt;10,IF(AND(ISNUMBER('Control Sample Data'!L381),'Control Sample Data'!L381&lt;$B$1,'Control Sample Data'!L381&gt;0),'Control Sample Data'!L381,$B$1),"")</f>
        <v/>
      </c>
      <c r="Y382" s="15" t="str">
        <f>IF(SUM('Control Sample Data'!M$3:M$98)&gt;10,IF(AND(ISNUMBER('Control Sample Data'!M381),'Control Sample Data'!M381&lt;$B$1,'Control Sample Data'!M381&gt;0),'Control Sample Data'!M381,$B$1),"")</f>
        <v/>
      </c>
      <c r="AT382" s="34" t="str">
        <f t="shared" si="330"/>
        <v/>
      </c>
      <c r="AU382" s="34" t="str">
        <f t="shared" si="331"/>
        <v/>
      </c>
      <c r="AV382" s="34" t="str">
        <f t="shared" si="332"/>
        <v/>
      </c>
      <c r="AW382" s="34" t="str">
        <f t="shared" si="333"/>
        <v/>
      </c>
      <c r="AX382" s="34" t="str">
        <f t="shared" si="334"/>
        <v/>
      </c>
      <c r="AY382" s="34" t="str">
        <f t="shared" si="335"/>
        <v/>
      </c>
      <c r="AZ382" s="34" t="str">
        <f t="shared" si="336"/>
        <v/>
      </c>
      <c r="BA382" s="34" t="str">
        <f t="shared" si="337"/>
        <v/>
      </c>
      <c r="BB382" s="34" t="str">
        <f t="shared" si="338"/>
        <v/>
      </c>
      <c r="BC382" s="34" t="str">
        <f t="shared" si="339"/>
        <v/>
      </c>
      <c r="BD382" s="34" t="str">
        <f t="shared" si="342"/>
        <v/>
      </c>
      <c r="BE382" s="34" t="str">
        <f t="shared" si="343"/>
        <v/>
      </c>
      <c r="BF382" s="34" t="str">
        <f t="shared" si="344"/>
        <v/>
      </c>
      <c r="BG382" s="34" t="str">
        <f t="shared" si="345"/>
        <v/>
      </c>
      <c r="BH382" s="34" t="str">
        <f t="shared" si="346"/>
        <v/>
      </c>
      <c r="BI382" s="34" t="str">
        <f t="shared" si="347"/>
        <v/>
      </c>
      <c r="BJ382" s="34" t="str">
        <f t="shared" si="348"/>
        <v/>
      </c>
      <c r="BK382" s="34" t="str">
        <f t="shared" si="349"/>
        <v/>
      </c>
      <c r="BL382" s="34" t="str">
        <f t="shared" si="350"/>
        <v/>
      </c>
      <c r="BM382" s="34" t="str">
        <f t="shared" si="351"/>
        <v/>
      </c>
      <c r="BN382" s="36" t="e">
        <f t="shared" si="340"/>
        <v>#DIV/0!</v>
      </c>
      <c r="BO382" s="36" t="e">
        <f t="shared" si="341"/>
        <v>#DIV/0!</v>
      </c>
      <c r="BP382" s="37" t="str">
        <f t="shared" si="310"/>
        <v/>
      </c>
      <c r="BQ382" s="37" t="str">
        <f t="shared" si="311"/>
        <v/>
      </c>
      <c r="BR382" s="37" t="str">
        <f t="shared" si="312"/>
        <v/>
      </c>
      <c r="BS382" s="37" t="str">
        <f t="shared" si="313"/>
        <v/>
      </c>
      <c r="BT382" s="37" t="str">
        <f t="shared" si="314"/>
        <v/>
      </c>
      <c r="BU382" s="37" t="str">
        <f t="shared" si="315"/>
        <v/>
      </c>
      <c r="BV382" s="37" t="str">
        <f t="shared" si="316"/>
        <v/>
      </c>
      <c r="BW382" s="37" t="str">
        <f t="shared" si="317"/>
        <v/>
      </c>
      <c r="BX382" s="37" t="str">
        <f t="shared" si="318"/>
        <v/>
      </c>
      <c r="BY382" s="37" t="str">
        <f t="shared" si="319"/>
        <v/>
      </c>
      <c r="BZ382" s="37" t="str">
        <f t="shared" si="320"/>
        <v/>
      </c>
      <c r="CA382" s="37" t="str">
        <f t="shared" si="321"/>
        <v/>
      </c>
      <c r="CB382" s="37" t="str">
        <f t="shared" si="322"/>
        <v/>
      </c>
      <c r="CC382" s="37" t="str">
        <f t="shared" si="323"/>
        <v/>
      </c>
      <c r="CD382" s="37" t="str">
        <f t="shared" si="324"/>
        <v/>
      </c>
      <c r="CE382" s="37" t="str">
        <f t="shared" si="325"/>
        <v/>
      </c>
      <c r="CF382" s="37" t="str">
        <f t="shared" si="326"/>
        <v/>
      </c>
      <c r="CG382" s="37" t="str">
        <f t="shared" si="327"/>
        <v/>
      </c>
      <c r="CH382" s="37" t="str">
        <f t="shared" si="328"/>
        <v/>
      </c>
      <c r="CI382" s="37" t="str">
        <f t="shared" si="329"/>
        <v/>
      </c>
    </row>
    <row r="383" spans="1:87">
      <c r="A383" s="16"/>
      <c r="B383" s="14" t="str">
        <f>'Gene Table'!D382</f>
        <v>NR_003286</v>
      </c>
      <c r="C383" s="14" t="s">
        <v>368</v>
      </c>
      <c r="D383" s="15" t="str">
        <f>IF(SUM('Test Sample Data'!D$3:D$98)&gt;10,IF(AND(ISNUMBER('Test Sample Data'!D382),'Test Sample Data'!D382&lt;$B$1,'Test Sample Data'!D382&gt;0),'Test Sample Data'!D382,$B$1),"")</f>
        <v/>
      </c>
      <c r="E383" s="15" t="str">
        <f>IF(SUM('Test Sample Data'!E$3:E$98)&gt;10,IF(AND(ISNUMBER('Test Sample Data'!E382),'Test Sample Data'!E382&lt;$B$1,'Test Sample Data'!E382&gt;0),'Test Sample Data'!E382,$B$1),"")</f>
        <v/>
      </c>
      <c r="F383" s="15" t="str">
        <f>IF(SUM('Test Sample Data'!F$3:F$98)&gt;10,IF(AND(ISNUMBER('Test Sample Data'!F382),'Test Sample Data'!F382&lt;$B$1,'Test Sample Data'!F382&gt;0),'Test Sample Data'!F382,$B$1),"")</f>
        <v/>
      </c>
      <c r="G383" s="15" t="str">
        <f>IF(SUM('Test Sample Data'!G$3:G$98)&gt;10,IF(AND(ISNUMBER('Test Sample Data'!G382),'Test Sample Data'!G382&lt;$B$1,'Test Sample Data'!G382&gt;0),'Test Sample Data'!G382,$B$1),"")</f>
        <v/>
      </c>
      <c r="H383" s="15" t="str">
        <f>IF(SUM('Test Sample Data'!H$3:H$98)&gt;10,IF(AND(ISNUMBER('Test Sample Data'!H382),'Test Sample Data'!H382&lt;$B$1,'Test Sample Data'!H382&gt;0),'Test Sample Data'!H382,$B$1),"")</f>
        <v/>
      </c>
      <c r="I383" s="15" t="str">
        <f>IF(SUM('Test Sample Data'!I$3:I$98)&gt;10,IF(AND(ISNUMBER('Test Sample Data'!I382),'Test Sample Data'!I382&lt;$B$1,'Test Sample Data'!I382&gt;0),'Test Sample Data'!I382,$B$1),"")</f>
        <v/>
      </c>
      <c r="J383" s="15" t="str">
        <f>IF(SUM('Test Sample Data'!J$3:J$98)&gt;10,IF(AND(ISNUMBER('Test Sample Data'!J382),'Test Sample Data'!J382&lt;$B$1,'Test Sample Data'!J382&gt;0),'Test Sample Data'!J382,$B$1),"")</f>
        <v/>
      </c>
      <c r="K383" s="15" t="str">
        <f>IF(SUM('Test Sample Data'!K$3:K$98)&gt;10,IF(AND(ISNUMBER('Test Sample Data'!K382),'Test Sample Data'!K382&lt;$B$1,'Test Sample Data'!K382&gt;0),'Test Sample Data'!K382,$B$1),"")</f>
        <v/>
      </c>
      <c r="L383" s="15" t="str">
        <f>IF(SUM('Test Sample Data'!L$3:L$98)&gt;10,IF(AND(ISNUMBER('Test Sample Data'!L382),'Test Sample Data'!L382&lt;$B$1,'Test Sample Data'!L382&gt;0),'Test Sample Data'!L382,$B$1),"")</f>
        <v/>
      </c>
      <c r="M383" s="15" t="str">
        <f>IF(SUM('Test Sample Data'!M$3:M$98)&gt;10,IF(AND(ISNUMBER('Test Sample Data'!M382),'Test Sample Data'!M382&lt;$B$1,'Test Sample Data'!M382&gt;0),'Test Sample Data'!M382,$B$1),"")</f>
        <v/>
      </c>
      <c r="N383" s="15" t="str">
        <f>'Gene Table'!D382</f>
        <v>NR_003286</v>
      </c>
      <c r="O383" s="14" t="s">
        <v>368</v>
      </c>
      <c r="P383" s="15" t="str">
        <f>IF(SUM('Control Sample Data'!D$3:D$98)&gt;10,IF(AND(ISNUMBER('Control Sample Data'!D382),'Control Sample Data'!D382&lt;$B$1,'Control Sample Data'!D382&gt;0),'Control Sample Data'!D382,$B$1),"")</f>
        <v/>
      </c>
      <c r="Q383" s="15" t="str">
        <f>IF(SUM('Control Sample Data'!E$3:E$98)&gt;10,IF(AND(ISNUMBER('Control Sample Data'!E382),'Control Sample Data'!E382&lt;$B$1,'Control Sample Data'!E382&gt;0),'Control Sample Data'!E382,$B$1),"")</f>
        <v/>
      </c>
      <c r="R383" s="15" t="str">
        <f>IF(SUM('Control Sample Data'!F$3:F$98)&gt;10,IF(AND(ISNUMBER('Control Sample Data'!F382),'Control Sample Data'!F382&lt;$B$1,'Control Sample Data'!F382&gt;0),'Control Sample Data'!F382,$B$1),"")</f>
        <v/>
      </c>
      <c r="S383" s="15" t="str">
        <f>IF(SUM('Control Sample Data'!G$3:G$98)&gt;10,IF(AND(ISNUMBER('Control Sample Data'!G382),'Control Sample Data'!G382&lt;$B$1,'Control Sample Data'!G382&gt;0),'Control Sample Data'!G382,$B$1),"")</f>
        <v/>
      </c>
      <c r="T383" s="15" t="str">
        <f>IF(SUM('Control Sample Data'!H$3:H$98)&gt;10,IF(AND(ISNUMBER('Control Sample Data'!H382),'Control Sample Data'!H382&lt;$B$1,'Control Sample Data'!H382&gt;0),'Control Sample Data'!H382,$B$1),"")</f>
        <v/>
      </c>
      <c r="U383" s="15" t="str">
        <f>IF(SUM('Control Sample Data'!I$3:I$98)&gt;10,IF(AND(ISNUMBER('Control Sample Data'!I382),'Control Sample Data'!I382&lt;$B$1,'Control Sample Data'!I382&gt;0),'Control Sample Data'!I382,$B$1),"")</f>
        <v/>
      </c>
      <c r="V383" s="15" t="str">
        <f>IF(SUM('Control Sample Data'!J$3:J$98)&gt;10,IF(AND(ISNUMBER('Control Sample Data'!J382),'Control Sample Data'!J382&lt;$B$1,'Control Sample Data'!J382&gt;0),'Control Sample Data'!J382,$B$1),"")</f>
        <v/>
      </c>
      <c r="W383" s="15" t="str">
        <f>IF(SUM('Control Sample Data'!K$3:K$98)&gt;10,IF(AND(ISNUMBER('Control Sample Data'!K382),'Control Sample Data'!K382&lt;$B$1,'Control Sample Data'!K382&gt;0),'Control Sample Data'!K382,$B$1),"")</f>
        <v/>
      </c>
      <c r="X383" s="15" t="str">
        <f>IF(SUM('Control Sample Data'!L$3:L$98)&gt;10,IF(AND(ISNUMBER('Control Sample Data'!L382),'Control Sample Data'!L382&lt;$B$1,'Control Sample Data'!L382&gt;0),'Control Sample Data'!L382,$B$1),"")</f>
        <v/>
      </c>
      <c r="Y383" s="15" t="str">
        <f>IF(SUM('Control Sample Data'!M$3:M$98)&gt;10,IF(AND(ISNUMBER('Control Sample Data'!M382),'Control Sample Data'!M382&lt;$B$1,'Control Sample Data'!M382&gt;0),'Control Sample Data'!M382,$B$1),"")</f>
        <v/>
      </c>
      <c r="AT383" s="34" t="str">
        <f t="shared" si="330"/>
        <v/>
      </c>
      <c r="AU383" s="34" t="str">
        <f t="shared" si="331"/>
        <v/>
      </c>
      <c r="AV383" s="34" t="str">
        <f t="shared" si="332"/>
        <v/>
      </c>
      <c r="AW383" s="34" t="str">
        <f t="shared" si="333"/>
        <v/>
      </c>
      <c r="AX383" s="34" t="str">
        <f t="shared" si="334"/>
        <v/>
      </c>
      <c r="AY383" s="34" t="str">
        <f t="shared" si="335"/>
        <v/>
      </c>
      <c r="AZ383" s="34" t="str">
        <f t="shared" si="336"/>
        <v/>
      </c>
      <c r="BA383" s="34" t="str">
        <f t="shared" si="337"/>
        <v/>
      </c>
      <c r="BB383" s="34" t="str">
        <f t="shared" si="338"/>
        <v/>
      </c>
      <c r="BC383" s="34" t="str">
        <f t="shared" si="339"/>
        <v/>
      </c>
      <c r="BD383" s="34" t="str">
        <f t="shared" si="342"/>
        <v/>
      </c>
      <c r="BE383" s="34" t="str">
        <f t="shared" si="343"/>
        <v/>
      </c>
      <c r="BF383" s="34" t="str">
        <f t="shared" si="344"/>
        <v/>
      </c>
      <c r="BG383" s="34" t="str">
        <f t="shared" si="345"/>
        <v/>
      </c>
      <c r="BH383" s="34" t="str">
        <f t="shared" si="346"/>
        <v/>
      </c>
      <c r="BI383" s="34" t="str">
        <f t="shared" si="347"/>
        <v/>
      </c>
      <c r="BJ383" s="34" t="str">
        <f t="shared" si="348"/>
        <v/>
      </c>
      <c r="BK383" s="34" t="str">
        <f t="shared" si="349"/>
        <v/>
      </c>
      <c r="BL383" s="34" t="str">
        <f t="shared" si="350"/>
        <v/>
      </c>
      <c r="BM383" s="34" t="str">
        <f t="shared" si="351"/>
        <v/>
      </c>
      <c r="BN383" s="36" t="e">
        <f t="shared" si="340"/>
        <v>#DIV/0!</v>
      </c>
      <c r="BO383" s="36" t="e">
        <f t="shared" si="341"/>
        <v>#DIV/0!</v>
      </c>
      <c r="BP383" s="37" t="str">
        <f t="shared" si="310"/>
        <v/>
      </c>
      <c r="BQ383" s="37" t="str">
        <f t="shared" si="311"/>
        <v/>
      </c>
      <c r="BR383" s="37" t="str">
        <f t="shared" si="312"/>
        <v/>
      </c>
      <c r="BS383" s="37" t="str">
        <f t="shared" si="313"/>
        <v/>
      </c>
      <c r="BT383" s="37" t="str">
        <f t="shared" si="314"/>
        <v/>
      </c>
      <c r="BU383" s="37" t="str">
        <f t="shared" si="315"/>
        <v/>
      </c>
      <c r="BV383" s="37" t="str">
        <f t="shared" si="316"/>
        <v/>
      </c>
      <c r="BW383" s="37" t="str">
        <f t="shared" si="317"/>
        <v/>
      </c>
      <c r="BX383" s="37" t="str">
        <f t="shared" si="318"/>
        <v/>
      </c>
      <c r="BY383" s="37" t="str">
        <f t="shared" si="319"/>
        <v/>
      </c>
      <c r="BZ383" s="37" t="str">
        <f t="shared" si="320"/>
        <v/>
      </c>
      <c r="CA383" s="37" t="str">
        <f t="shared" si="321"/>
        <v/>
      </c>
      <c r="CB383" s="37" t="str">
        <f t="shared" si="322"/>
        <v/>
      </c>
      <c r="CC383" s="37" t="str">
        <f t="shared" si="323"/>
        <v/>
      </c>
      <c r="CD383" s="37" t="str">
        <f t="shared" si="324"/>
        <v/>
      </c>
      <c r="CE383" s="37" t="str">
        <f t="shared" si="325"/>
        <v/>
      </c>
      <c r="CF383" s="37" t="str">
        <f t="shared" si="326"/>
        <v/>
      </c>
      <c r="CG383" s="37" t="str">
        <f t="shared" si="327"/>
        <v/>
      </c>
      <c r="CH383" s="37" t="str">
        <f t="shared" si="328"/>
        <v/>
      </c>
      <c r="CI383" s="37" t="str">
        <f t="shared" si="329"/>
        <v/>
      </c>
    </row>
    <row r="384" spans="1:87">
      <c r="A384" s="16"/>
      <c r="B384" s="14" t="str">
        <f>'Gene Table'!D383</f>
        <v>RT</v>
      </c>
      <c r="C384" s="14" t="s">
        <v>372</v>
      </c>
      <c r="D384" s="15" t="str">
        <f>IF(SUM('Test Sample Data'!D$3:D$98)&gt;10,IF(AND(ISNUMBER('Test Sample Data'!D383),'Test Sample Data'!D383&lt;$B$1,'Test Sample Data'!D383&gt;0),'Test Sample Data'!D383,$B$1),"")</f>
        <v/>
      </c>
      <c r="E384" s="15" t="str">
        <f>IF(SUM('Test Sample Data'!E$3:E$98)&gt;10,IF(AND(ISNUMBER('Test Sample Data'!E383),'Test Sample Data'!E383&lt;$B$1,'Test Sample Data'!E383&gt;0),'Test Sample Data'!E383,$B$1),"")</f>
        <v/>
      </c>
      <c r="F384" s="15" t="str">
        <f>IF(SUM('Test Sample Data'!F$3:F$98)&gt;10,IF(AND(ISNUMBER('Test Sample Data'!F383),'Test Sample Data'!F383&lt;$B$1,'Test Sample Data'!F383&gt;0),'Test Sample Data'!F383,$B$1),"")</f>
        <v/>
      </c>
      <c r="G384" s="15" t="str">
        <f>IF(SUM('Test Sample Data'!G$3:G$98)&gt;10,IF(AND(ISNUMBER('Test Sample Data'!G383),'Test Sample Data'!G383&lt;$B$1,'Test Sample Data'!G383&gt;0),'Test Sample Data'!G383,$B$1),"")</f>
        <v/>
      </c>
      <c r="H384" s="15" t="str">
        <f>IF(SUM('Test Sample Data'!H$3:H$98)&gt;10,IF(AND(ISNUMBER('Test Sample Data'!H383),'Test Sample Data'!H383&lt;$B$1,'Test Sample Data'!H383&gt;0),'Test Sample Data'!H383,$B$1),"")</f>
        <v/>
      </c>
      <c r="I384" s="15" t="str">
        <f>IF(SUM('Test Sample Data'!I$3:I$98)&gt;10,IF(AND(ISNUMBER('Test Sample Data'!I383),'Test Sample Data'!I383&lt;$B$1,'Test Sample Data'!I383&gt;0),'Test Sample Data'!I383,$B$1),"")</f>
        <v/>
      </c>
      <c r="J384" s="15" t="str">
        <f>IF(SUM('Test Sample Data'!J$3:J$98)&gt;10,IF(AND(ISNUMBER('Test Sample Data'!J383),'Test Sample Data'!J383&lt;$B$1,'Test Sample Data'!J383&gt;0),'Test Sample Data'!J383,$B$1),"")</f>
        <v/>
      </c>
      <c r="K384" s="15" t="str">
        <f>IF(SUM('Test Sample Data'!K$3:K$98)&gt;10,IF(AND(ISNUMBER('Test Sample Data'!K383),'Test Sample Data'!K383&lt;$B$1,'Test Sample Data'!K383&gt;0),'Test Sample Data'!K383,$B$1),"")</f>
        <v/>
      </c>
      <c r="L384" s="15" t="str">
        <f>IF(SUM('Test Sample Data'!L$3:L$98)&gt;10,IF(AND(ISNUMBER('Test Sample Data'!L383),'Test Sample Data'!L383&lt;$B$1,'Test Sample Data'!L383&gt;0),'Test Sample Data'!L383,$B$1),"")</f>
        <v/>
      </c>
      <c r="M384" s="15" t="str">
        <f>IF(SUM('Test Sample Data'!M$3:M$98)&gt;10,IF(AND(ISNUMBER('Test Sample Data'!M383),'Test Sample Data'!M383&lt;$B$1,'Test Sample Data'!M383&gt;0),'Test Sample Data'!M383,$B$1),"")</f>
        <v/>
      </c>
      <c r="N384" s="15" t="str">
        <f>'Gene Table'!D383</f>
        <v>RT</v>
      </c>
      <c r="O384" s="14" t="s">
        <v>372</v>
      </c>
      <c r="P384" s="15" t="str">
        <f>IF(SUM('Control Sample Data'!D$3:D$98)&gt;10,IF(AND(ISNUMBER('Control Sample Data'!D383),'Control Sample Data'!D383&lt;$B$1,'Control Sample Data'!D383&gt;0),'Control Sample Data'!D383,$B$1),"")</f>
        <v/>
      </c>
      <c r="Q384" s="15" t="str">
        <f>IF(SUM('Control Sample Data'!E$3:E$98)&gt;10,IF(AND(ISNUMBER('Control Sample Data'!E383),'Control Sample Data'!E383&lt;$B$1,'Control Sample Data'!E383&gt;0),'Control Sample Data'!E383,$B$1),"")</f>
        <v/>
      </c>
      <c r="R384" s="15" t="str">
        <f>IF(SUM('Control Sample Data'!F$3:F$98)&gt;10,IF(AND(ISNUMBER('Control Sample Data'!F383),'Control Sample Data'!F383&lt;$B$1,'Control Sample Data'!F383&gt;0),'Control Sample Data'!F383,$B$1),"")</f>
        <v/>
      </c>
      <c r="S384" s="15" t="str">
        <f>IF(SUM('Control Sample Data'!G$3:G$98)&gt;10,IF(AND(ISNUMBER('Control Sample Data'!G383),'Control Sample Data'!G383&lt;$B$1,'Control Sample Data'!G383&gt;0),'Control Sample Data'!G383,$B$1),"")</f>
        <v/>
      </c>
      <c r="T384" s="15" t="str">
        <f>IF(SUM('Control Sample Data'!H$3:H$98)&gt;10,IF(AND(ISNUMBER('Control Sample Data'!H383),'Control Sample Data'!H383&lt;$B$1,'Control Sample Data'!H383&gt;0),'Control Sample Data'!H383,$B$1),"")</f>
        <v/>
      </c>
      <c r="U384" s="15" t="str">
        <f>IF(SUM('Control Sample Data'!I$3:I$98)&gt;10,IF(AND(ISNUMBER('Control Sample Data'!I383),'Control Sample Data'!I383&lt;$B$1,'Control Sample Data'!I383&gt;0),'Control Sample Data'!I383,$B$1),"")</f>
        <v/>
      </c>
      <c r="V384" s="15" t="str">
        <f>IF(SUM('Control Sample Data'!J$3:J$98)&gt;10,IF(AND(ISNUMBER('Control Sample Data'!J383),'Control Sample Data'!J383&lt;$B$1,'Control Sample Data'!J383&gt;0),'Control Sample Data'!J383,$B$1),"")</f>
        <v/>
      </c>
      <c r="W384" s="15" t="str">
        <f>IF(SUM('Control Sample Data'!K$3:K$98)&gt;10,IF(AND(ISNUMBER('Control Sample Data'!K383),'Control Sample Data'!K383&lt;$B$1,'Control Sample Data'!K383&gt;0),'Control Sample Data'!K383,$B$1),"")</f>
        <v/>
      </c>
      <c r="X384" s="15" t="str">
        <f>IF(SUM('Control Sample Data'!L$3:L$98)&gt;10,IF(AND(ISNUMBER('Control Sample Data'!L383),'Control Sample Data'!L383&lt;$B$1,'Control Sample Data'!L383&gt;0),'Control Sample Data'!L383,$B$1),"")</f>
        <v/>
      </c>
      <c r="Y384" s="15" t="str">
        <f>IF(SUM('Control Sample Data'!M$3:M$98)&gt;10,IF(AND(ISNUMBER('Control Sample Data'!M383),'Control Sample Data'!M383&lt;$B$1,'Control Sample Data'!M383&gt;0),'Control Sample Data'!M383,$B$1),"")</f>
        <v/>
      </c>
      <c r="AT384" s="34" t="str">
        <f t="shared" si="330"/>
        <v/>
      </c>
      <c r="AU384" s="34" t="str">
        <f t="shared" si="331"/>
        <v/>
      </c>
      <c r="AV384" s="34" t="str">
        <f t="shared" si="332"/>
        <v/>
      </c>
      <c r="AW384" s="34" t="str">
        <f t="shared" si="333"/>
        <v/>
      </c>
      <c r="AX384" s="34" t="str">
        <f t="shared" si="334"/>
        <v/>
      </c>
      <c r="AY384" s="34" t="str">
        <f t="shared" si="335"/>
        <v/>
      </c>
      <c r="AZ384" s="34" t="str">
        <f t="shared" si="336"/>
        <v/>
      </c>
      <c r="BA384" s="34" t="str">
        <f t="shared" si="337"/>
        <v/>
      </c>
      <c r="BB384" s="34" t="str">
        <f t="shared" si="338"/>
        <v/>
      </c>
      <c r="BC384" s="34" t="str">
        <f t="shared" si="339"/>
        <v/>
      </c>
      <c r="BD384" s="34" t="str">
        <f t="shared" si="342"/>
        <v/>
      </c>
      <c r="BE384" s="34" t="str">
        <f t="shared" si="343"/>
        <v/>
      </c>
      <c r="BF384" s="34" t="str">
        <f t="shared" si="344"/>
        <v/>
      </c>
      <c r="BG384" s="34" t="str">
        <f t="shared" si="345"/>
        <v/>
      </c>
      <c r="BH384" s="34" t="str">
        <f t="shared" si="346"/>
        <v/>
      </c>
      <c r="BI384" s="34" t="str">
        <f t="shared" si="347"/>
        <v/>
      </c>
      <c r="BJ384" s="34" t="str">
        <f t="shared" si="348"/>
        <v/>
      </c>
      <c r="BK384" s="34" t="str">
        <f t="shared" si="349"/>
        <v/>
      </c>
      <c r="BL384" s="34" t="str">
        <f t="shared" si="350"/>
        <v/>
      </c>
      <c r="BM384" s="34" t="str">
        <f t="shared" si="351"/>
        <v/>
      </c>
      <c r="BN384" s="36" t="e">
        <f t="shared" si="340"/>
        <v>#DIV/0!</v>
      </c>
      <c r="BO384" s="36" t="e">
        <f t="shared" si="341"/>
        <v>#DIV/0!</v>
      </c>
      <c r="BP384" s="37" t="str">
        <f t="shared" si="310"/>
        <v/>
      </c>
      <c r="BQ384" s="37" t="str">
        <f t="shared" si="311"/>
        <v/>
      </c>
      <c r="BR384" s="37" t="str">
        <f t="shared" si="312"/>
        <v/>
      </c>
      <c r="BS384" s="37" t="str">
        <f t="shared" si="313"/>
        <v/>
      </c>
      <c r="BT384" s="37" t="str">
        <f t="shared" si="314"/>
        <v/>
      </c>
      <c r="BU384" s="37" t="str">
        <f t="shared" si="315"/>
        <v/>
      </c>
      <c r="BV384" s="37" t="str">
        <f t="shared" si="316"/>
        <v/>
      </c>
      <c r="BW384" s="37" t="str">
        <f t="shared" si="317"/>
        <v/>
      </c>
      <c r="BX384" s="37" t="str">
        <f t="shared" si="318"/>
        <v/>
      </c>
      <c r="BY384" s="37" t="str">
        <f t="shared" si="319"/>
        <v/>
      </c>
      <c r="BZ384" s="37" t="str">
        <f t="shared" si="320"/>
        <v/>
      </c>
      <c r="CA384" s="37" t="str">
        <f t="shared" si="321"/>
        <v/>
      </c>
      <c r="CB384" s="37" t="str">
        <f t="shared" si="322"/>
        <v/>
      </c>
      <c r="CC384" s="37" t="str">
        <f t="shared" si="323"/>
        <v/>
      </c>
      <c r="CD384" s="37" t="str">
        <f t="shared" si="324"/>
        <v/>
      </c>
      <c r="CE384" s="37" t="str">
        <f t="shared" si="325"/>
        <v/>
      </c>
      <c r="CF384" s="37" t="str">
        <f t="shared" si="326"/>
        <v/>
      </c>
      <c r="CG384" s="37" t="str">
        <f t="shared" si="327"/>
        <v/>
      </c>
      <c r="CH384" s="37" t="str">
        <f t="shared" si="328"/>
        <v/>
      </c>
      <c r="CI384" s="37" t="str">
        <f t="shared" si="329"/>
        <v/>
      </c>
    </row>
    <row r="385" spans="1:87">
      <c r="A385" s="16"/>
      <c r="B385" s="14" t="str">
        <f>'Gene Table'!D384</f>
        <v>RT</v>
      </c>
      <c r="C385" s="14" t="s">
        <v>374</v>
      </c>
      <c r="D385" s="15" t="str">
        <f>IF(SUM('Test Sample Data'!D$3:D$98)&gt;10,IF(AND(ISNUMBER('Test Sample Data'!D384),'Test Sample Data'!D384&lt;$B$1,'Test Sample Data'!D384&gt;0),'Test Sample Data'!D384,$B$1),"")</f>
        <v/>
      </c>
      <c r="E385" s="15" t="str">
        <f>IF(SUM('Test Sample Data'!E$3:E$98)&gt;10,IF(AND(ISNUMBER('Test Sample Data'!E384),'Test Sample Data'!E384&lt;$B$1,'Test Sample Data'!E384&gt;0),'Test Sample Data'!E384,$B$1),"")</f>
        <v/>
      </c>
      <c r="F385" s="15" t="str">
        <f>IF(SUM('Test Sample Data'!F$3:F$98)&gt;10,IF(AND(ISNUMBER('Test Sample Data'!F384),'Test Sample Data'!F384&lt;$B$1,'Test Sample Data'!F384&gt;0),'Test Sample Data'!F384,$B$1),"")</f>
        <v/>
      </c>
      <c r="G385" s="15" t="str">
        <f>IF(SUM('Test Sample Data'!G$3:G$98)&gt;10,IF(AND(ISNUMBER('Test Sample Data'!G384),'Test Sample Data'!G384&lt;$B$1,'Test Sample Data'!G384&gt;0),'Test Sample Data'!G384,$B$1),"")</f>
        <v/>
      </c>
      <c r="H385" s="15" t="str">
        <f>IF(SUM('Test Sample Data'!H$3:H$98)&gt;10,IF(AND(ISNUMBER('Test Sample Data'!H384),'Test Sample Data'!H384&lt;$B$1,'Test Sample Data'!H384&gt;0),'Test Sample Data'!H384,$B$1),"")</f>
        <v/>
      </c>
      <c r="I385" s="15" t="str">
        <f>IF(SUM('Test Sample Data'!I$3:I$98)&gt;10,IF(AND(ISNUMBER('Test Sample Data'!I384),'Test Sample Data'!I384&lt;$B$1,'Test Sample Data'!I384&gt;0),'Test Sample Data'!I384,$B$1),"")</f>
        <v/>
      </c>
      <c r="J385" s="15" t="str">
        <f>IF(SUM('Test Sample Data'!J$3:J$98)&gt;10,IF(AND(ISNUMBER('Test Sample Data'!J384),'Test Sample Data'!J384&lt;$B$1,'Test Sample Data'!J384&gt;0),'Test Sample Data'!J384,$B$1),"")</f>
        <v/>
      </c>
      <c r="K385" s="15" t="str">
        <f>IF(SUM('Test Sample Data'!K$3:K$98)&gt;10,IF(AND(ISNUMBER('Test Sample Data'!K384),'Test Sample Data'!K384&lt;$B$1,'Test Sample Data'!K384&gt;0),'Test Sample Data'!K384,$B$1),"")</f>
        <v/>
      </c>
      <c r="L385" s="15" t="str">
        <f>IF(SUM('Test Sample Data'!L$3:L$98)&gt;10,IF(AND(ISNUMBER('Test Sample Data'!L384),'Test Sample Data'!L384&lt;$B$1,'Test Sample Data'!L384&gt;0),'Test Sample Data'!L384,$B$1),"")</f>
        <v/>
      </c>
      <c r="M385" s="15" t="str">
        <f>IF(SUM('Test Sample Data'!M$3:M$98)&gt;10,IF(AND(ISNUMBER('Test Sample Data'!M384),'Test Sample Data'!M384&lt;$B$1,'Test Sample Data'!M384&gt;0),'Test Sample Data'!M384,$B$1),"")</f>
        <v/>
      </c>
      <c r="N385" s="15" t="str">
        <f>'Gene Table'!D384</f>
        <v>RT</v>
      </c>
      <c r="O385" s="14" t="s">
        <v>374</v>
      </c>
      <c r="P385" s="15" t="str">
        <f>IF(SUM('Control Sample Data'!D$3:D$98)&gt;10,IF(AND(ISNUMBER('Control Sample Data'!D384),'Control Sample Data'!D384&lt;$B$1,'Control Sample Data'!D384&gt;0),'Control Sample Data'!D384,$B$1),"")</f>
        <v/>
      </c>
      <c r="Q385" s="15" t="str">
        <f>IF(SUM('Control Sample Data'!E$3:E$98)&gt;10,IF(AND(ISNUMBER('Control Sample Data'!E384),'Control Sample Data'!E384&lt;$B$1,'Control Sample Data'!E384&gt;0),'Control Sample Data'!E384,$B$1),"")</f>
        <v/>
      </c>
      <c r="R385" s="15" t="str">
        <f>IF(SUM('Control Sample Data'!F$3:F$98)&gt;10,IF(AND(ISNUMBER('Control Sample Data'!F384),'Control Sample Data'!F384&lt;$B$1,'Control Sample Data'!F384&gt;0),'Control Sample Data'!F384,$B$1),"")</f>
        <v/>
      </c>
      <c r="S385" s="15" t="str">
        <f>IF(SUM('Control Sample Data'!G$3:G$98)&gt;10,IF(AND(ISNUMBER('Control Sample Data'!G384),'Control Sample Data'!G384&lt;$B$1,'Control Sample Data'!G384&gt;0),'Control Sample Data'!G384,$B$1),"")</f>
        <v/>
      </c>
      <c r="T385" s="15" t="str">
        <f>IF(SUM('Control Sample Data'!H$3:H$98)&gt;10,IF(AND(ISNUMBER('Control Sample Data'!H384),'Control Sample Data'!H384&lt;$B$1,'Control Sample Data'!H384&gt;0),'Control Sample Data'!H384,$B$1),"")</f>
        <v/>
      </c>
      <c r="U385" s="15" t="str">
        <f>IF(SUM('Control Sample Data'!I$3:I$98)&gt;10,IF(AND(ISNUMBER('Control Sample Data'!I384),'Control Sample Data'!I384&lt;$B$1,'Control Sample Data'!I384&gt;0),'Control Sample Data'!I384,$B$1),"")</f>
        <v/>
      </c>
      <c r="V385" s="15" t="str">
        <f>IF(SUM('Control Sample Data'!J$3:J$98)&gt;10,IF(AND(ISNUMBER('Control Sample Data'!J384),'Control Sample Data'!J384&lt;$B$1,'Control Sample Data'!J384&gt;0),'Control Sample Data'!J384,$B$1),"")</f>
        <v/>
      </c>
      <c r="W385" s="15" t="str">
        <f>IF(SUM('Control Sample Data'!K$3:K$98)&gt;10,IF(AND(ISNUMBER('Control Sample Data'!K384),'Control Sample Data'!K384&lt;$B$1,'Control Sample Data'!K384&gt;0),'Control Sample Data'!K384,$B$1),"")</f>
        <v/>
      </c>
      <c r="X385" s="15" t="str">
        <f>IF(SUM('Control Sample Data'!L$3:L$98)&gt;10,IF(AND(ISNUMBER('Control Sample Data'!L384),'Control Sample Data'!L384&lt;$B$1,'Control Sample Data'!L384&gt;0),'Control Sample Data'!L384,$B$1),"")</f>
        <v/>
      </c>
      <c r="Y385" s="15" t="str">
        <f>IF(SUM('Control Sample Data'!M$3:M$98)&gt;10,IF(AND(ISNUMBER('Control Sample Data'!M384),'Control Sample Data'!M384&lt;$B$1,'Control Sample Data'!M384&gt;0),'Control Sample Data'!M384,$B$1),"")</f>
        <v/>
      </c>
      <c r="AT385" s="34" t="str">
        <f t="shared" si="330"/>
        <v/>
      </c>
      <c r="AU385" s="34" t="str">
        <f t="shared" si="331"/>
        <v/>
      </c>
      <c r="AV385" s="34" t="str">
        <f t="shared" si="332"/>
        <v/>
      </c>
      <c r="AW385" s="34" t="str">
        <f t="shared" si="333"/>
        <v/>
      </c>
      <c r="AX385" s="34" t="str">
        <f t="shared" si="334"/>
        <v/>
      </c>
      <c r="AY385" s="34" t="str">
        <f t="shared" si="335"/>
        <v/>
      </c>
      <c r="AZ385" s="34" t="str">
        <f t="shared" si="336"/>
        <v/>
      </c>
      <c r="BA385" s="34" t="str">
        <f t="shared" si="337"/>
        <v/>
      </c>
      <c r="BB385" s="34" t="str">
        <f t="shared" si="338"/>
        <v/>
      </c>
      <c r="BC385" s="34" t="str">
        <f t="shared" si="339"/>
        <v/>
      </c>
      <c r="BD385" s="34" t="str">
        <f t="shared" si="342"/>
        <v/>
      </c>
      <c r="BE385" s="34" t="str">
        <f t="shared" si="343"/>
        <v/>
      </c>
      <c r="BF385" s="34" t="str">
        <f t="shared" si="344"/>
        <v/>
      </c>
      <c r="BG385" s="34" t="str">
        <f t="shared" si="345"/>
        <v/>
      </c>
      <c r="BH385" s="34" t="str">
        <f t="shared" si="346"/>
        <v/>
      </c>
      <c r="BI385" s="34" t="str">
        <f t="shared" si="347"/>
        <v/>
      </c>
      <c r="BJ385" s="34" t="str">
        <f t="shared" si="348"/>
        <v/>
      </c>
      <c r="BK385" s="34" t="str">
        <f t="shared" si="349"/>
        <v/>
      </c>
      <c r="BL385" s="34" t="str">
        <f t="shared" si="350"/>
        <v/>
      </c>
      <c r="BM385" s="34" t="str">
        <f t="shared" si="351"/>
        <v/>
      </c>
      <c r="BN385" s="36" t="e">
        <f t="shared" si="340"/>
        <v>#DIV/0!</v>
      </c>
      <c r="BO385" s="36" t="e">
        <f t="shared" si="341"/>
        <v>#DIV/0!</v>
      </c>
      <c r="BP385" s="37" t="str">
        <f t="shared" si="310"/>
        <v/>
      </c>
      <c r="BQ385" s="37" t="str">
        <f t="shared" si="311"/>
        <v/>
      </c>
      <c r="BR385" s="37" t="str">
        <f t="shared" si="312"/>
        <v/>
      </c>
      <c r="BS385" s="37" t="str">
        <f t="shared" si="313"/>
        <v/>
      </c>
      <c r="BT385" s="37" t="str">
        <f t="shared" si="314"/>
        <v/>
      </c>
      <c r="BU385" s="37" t="str">
        <f t="shared" si="315"/>
        <v/>
      </c>
      <c r="BV385" s="37" t="str">
        <f t="shared" si="316"/>
        <v/>
      </c>
      <c r="BW385" s="37" t="str">
        <f t="shared" si="317"/>
        <v/>
      </c>
      <c r="BX385" s="37" t="str">
        <f t="shared" si="318"/>
        <v/>
      </c>
      <c r="BY385" s="37" t="str">
        <f t="shared" si="319"/>
        <v/>
      </c>
      <c r="BZ385" s="37" t="str">
        <f t="shared" si="320"/>
        <v/>
      </c>
      <c r="CA385" s="37" t="str">
        <f t="shared" si="321"/>
        <v/>
      </c>
      <c r="CB385" s="37" t="str">
        <f t="shared" si="322"/>
        <v/>
      </c>
      <c r="CC385" s="37" t="str">
        <f t="shared" si="323"/>
        <v/>
      </c>
      <c r="CD385" s="37" t="str">
        <f t="shared" si="324"/>
        <v/>
      </c>
      <c r="CE385" s="37" t="str">
        <f t="shared" si="325"/>
        <v/>
      </c>
      <c r="CF385" s="37" t="str">
        <f t="shared" si="326"/>
        <v/>
      </c>
      <c r="CG385" s="37" t="str">
        <f t="shared" si="327"/>
        <v/>
      </c>
      <c r="CH385" s="37" t="str">
        <f t="shared" si="328"/>
        <v/>
      </c>
      <c r="CI385" s="37" t="str">
        <f t="shared" si="329"/>
        <v/>
      </c>
    </row>
    <row r="386" spans="1:87">
      <c r="A386" s="16"/>
      <c r="B386" s="14" t="str">
        <f>'Gene Table'!D385</f>
        <v>PCR</v>
      </c>
      <c r="C386" s="14" t="s">
        <v>375</v>
      </c>
      <c r="D386" s="15" t="str">
        <f>IF(SUM('Test Sample Data'!D$3:D$98)&gt;10,IF(AND(ISNUMBER('Test Sample Data'!D385),'Test Sample Data'!D385&lt;$B$1,'Test Sample Data'!D385&gt;0),'Test Sample Data'!D385,$B$1),"")</f>
        <v/>
      </c>
      <c r="E386" s="15" t="str">
        <f>IF(SUM('Test Sample Data'!E$3:E$98)&gt;10,IF(AND(ISNUMBER('Test Sample Data'!E385),'Test Sample Data'!E385&lt;$B$1,'Test Sample Data'!E385&gt;0),'Test Sample Data'!E385,$B$1),"")</f>
        <v/>
      </c>
      <c r="F386" s="15" t="str">
        <f>IF(SUM('Test Sample Data'!F$3:F$98)&gt;10,IF(AND(ISNUMBER('Test Sample Data'!F385),'Test Sample Data'!F385&lt;$B$1,'Test Sample Data'!F385&gt;0),'Test Sample Data'!F385,$B$1),"")</f>
        <v/>
      </c>
      <c r="G386" s="15" t="str">
        <f>IF(SUM('Test Sample Data'!G$3:G$98)&gt;10,IF(AND(ISNUMBER('Test Sample Data'!G385),'Test Sample Data'!G385&lt;$B$1,'Test Sample Data'!G385&gt;0),'Test Sample Data'!G385,$B$1),"")</f>
        <v/>
      </c>
      <c r="H386" s="15" t="str">
        <f>IF(SUM('Test Sample Data'!H$3:H$98)&gt;10,IF(AND(ISNUMBER('Test Sample Data'!H385),'Test Sample Data'!H385&lt;$B$1,'Test Sample Data'!H385&gt;0),'Test Sample Data'!H385,$B$1),"")</f>
        <v/>
      </c>
      <c r="I386" s="15" t="str">
        <f>IF(SUM('Test Sample Data'!I$3:I$98)&gt;10,IF(AND(ISNUMBER('Test Sample Data'!I385),'Test Sample Data'!I385&lt;$B$1,'Test Sample Data'!I385&gt;0),'Test Sample Data'!I385,$B$1),"")</f>
        <v/>
      </c>
      <c r="J386" s="15" t="str">
        <f>IF(SUM('Test Sample Data'!J$3:J$98)&gt;10,IF(AND(ISNUMBER('Test Sample Data'!J385),'Test Sample Data'!J385&lt;$B$1,'Test Sample Data'!J385&gt;0),'Test Sample Data'!J385,$B$1),"")</f>
        <v/>
      </c>
      <c r="K386" s="15" t="str">
        <f>IF(SUM('Test Sample Data'!K$3:K$98)&gt;10,IF(AND(ISNUMBER('Test Sample Data'!K385),'Test Sample Data'!K385&lt;$B$1,'Test Sample Data'!K385&gt;0),'Test Sample Data'!K385,$B$1),"")</f>
        <v/>
      </c>
      <c r="L386" s="15" t="str">
        <f>IF(SUM('Test Sample Data'!L$3:L$98)&gt;10,IF(AND(ISNUMBER('Test Sample Data'!L385),'Test Sample Data'!L385&lt;$B$1,'Test Sample Data'!L385&gt;0),'Test Sample Data'!L385,$B$1),"")</f>
        <v/>
      </c>
      <c r="M386" s="15" t="str">
        <f>IF(SUM('Test Sample Data'!M$3:M$98)&gt;10,IF(AND(ISNUMBER('Test Sample Data'!M385),'Test Sample Data'!M385&lt;$B$1,'Test Sample Data'!M385&gt;0),'Test Sample Data'!M385,$B$1),"")</f>
        <v/>
      </c>
      <c r="N386" s="15" t="str">
        <f>'Gene Table'!D385</f>
        <v>PCR</v>
      </c>
      <c r="O386" s="14" t="s">
        <v>375</v>
      </c>
      <c r="P386" s="15" t="str">
        <f>IF(SUM('Control Sample Data'!D$3:D$98)&gt;10,IF(AND(ISNUMBER('Control Sample Data'!D385),'Control Sample Data'!D385&lt;$B$1,'Control Sample Data'!D385&gt;0),'Control Sample Data'!D385,$B$1),"")</f>
        <v/>
      </c>
      <c r="Q386" s="15" t="str">
        <f>IF(SUM('Control Sample Data'!E$3:E$98)&gt;10,IF(AND(ISNUMBER('Control Sample Data'!E385),'Control Sample Data'!E385&lt;$B$1,'Control Sample Data'!E385&gt;0),'Control Sample Data'!E385,$B$1),"")</f>
        <v/>
      </c>
      <c r="R386" s="15" t="str">
        <f>IF(SUM('Control Sample Data'!F$3:F$98)&gt;10,IF(AND(ISNUMBER('Control Sample Data'!F385),'Control Sample Data'!F385&lt;$B$1,'Control Sample Data'!F385&gt;0),'Control Sample Data'!F385,$B$1),"")</f>
        <v/>
      </c>
      <c r="S386" s="15" t="str">
        <f>IF(SUM('Control Sample Data'!G$3:G$98)&gt;10,IF(AND(ISNUMBER('Control Sample Data'!G385),'Control Sample Data'!G385&lt;$B$1,'Control Sample Data'!G385&gt;0),'Control Sample Data'!G385,$B$1),"")</f>
        <v/>
      </c>
      <c r="T386" s="15" t="str">
        <f>IF(SUM('Control Sample Data'!H$3:H$98)&gt;10,IF(AND(ISNUMBER('Control Sample Data'!H385),'Control Sample Data'!H385&lt;$B$1,'Control Sample Data'!H385&gt;0),'Control Sample Data'!H385,$B$1),"")</f>
        <v/>
      </c>
      <c r="U386" s="15" t="str">
        <f>IF(SUM('Control Sample Data'!I$3:I$98)&gt;10,IF(AND(ISNUMBER('Control Sample Data'!I385),'Control Sample Data'!I385&lt;$B$1,'Control Sample Data'!I385&gt;0),'Control Sample Data'!I385,$B$1),"")</f>
        <v/>
      </c>
      <c r="V386" s="15" t="str">
        <f>IF(SUM('Control Sample Data'!J$3:J$98)&gt;10,IF(AND(ISNUMBER('Control Sample Data'!J385),'Control Sample Data'!J385&lt;$B$1,'Control Sample Data'!J385&gt;0),'Control Sample Data'!J385,$B$1),"")</f>
        <v/>
      </c>
      <c r="W386" s="15" t="str">
        <f>IF(SUM('Control Sample Data'!K$3:K$98)&gt;10,IF(AND(ISNUMBER('Control Sample Data'!K385),'Control Sample Data'!K385&lt;$B$1,'Control Sample Data'!K385&gt;0),'Control Sample Data'!K385,$B$1),"")</f>
        <v/>
      </c>
      <c r="X386" s="15" t="str">
        <f>IF(SUM('Control Sample Data'!L$3:L$98)&gt;10,IF(AND(ISNUMBER('Control Sample Data'!L385),'Control Sample Data'!L385&lt;$B$1,'Control Sample Data'!L385&gt;0),'Control Sample Data'!L385,$B$1),"")</f>
        <v/>
      </c>
      <c r="Y386" s="15" t="str">
        <f>IF(SUM('Control Sample Data'!M$3:M$98)&gt;10,IF(AND(ISNUMBER('Control Sample Data'!M385),'Control Sample Data'!M385&lt;$B$1,'Control Sample Data'!M385&gt;0),'Control Sample Data'!M385,$B$1),"")</f>
        <v/>
      </c>
      <c r="AT386" s="34" t="str">
        <f t="shared" si="330"/>
        <v/>
      </c>
      <c r="AU386" s="34" t="str">
        <f t="shared" si="331"/>
        <v/>
      </c>
      <c r="AV386" s="34" t="str">
        <f t="shared" si="332"/>
        <v/>
      </c>
      <c r="AW386" s="34" t="str">
        <f t="shared" si="333"/>
        <v/>
      </c>
      <c r="AX386" s="34" t="str">
        <f t="shared" si="334"/>
        <v/>
      </c>
      <c r="AY386" s="34" t="str">
        <f t="shared" si="335"/>
        <v/>
      </c>
      <c r="AZ386" s="34" t="str">
        <f t="shared" si="336"/>
        <v/>
      </c>
      <c r="BA386" s="34" t="str">
        <f t="shared" si="337"/>
        <v/>
      </c>
      <c r="BB386" s="34" t="str">
        <f t="shared" si="338"/>
        <v/>
      </c>
      <c r="BC386" s="34" t="str">
        <f t="shared" si="339"/>
        <v/>
      </c>
      <c r="BD386" s="34" t="str">
        <f t="shared" si="342"/>
        <v/>
      </c>
      <c r="BE386" s="34" t="str">
        <f t="shared" si="343"/>
        <v/>
      </c>
      <c r="BF386" s="34" t="str">
        <f t="shared" si="344"/>
        <v/>
      </c>
      <c r="BG386" s="34" t="str">
        <f t="shared" si="345"/>
        <v/>
      </c>
      <c r="BH386" s="34" t="str">
        <f t="shared" si="346"/>
        <v/>
      </c>
      <c r="BI386" s="34" t="str">
        <f t="shared" si="347"/>
        <v/>
      </c>
      <c r="BJ386" s="34" t="str">
        <f t="shared" si="348"/>
        <v/>
      </c>
      <c r="BK386" s="34" t="str">
        <f t="shared" si="349"/>
        <v/>
      </c>
      <c r="BL386" s="34" t="str">
        <f t="shared" si="350"/>
        <v/>
      </c>
      <c r="BM386" s="34" t="str">
        <f t="shared" si="351"/>
        <v/>
      </c>
      <c r="BN386" s="36" t="e">
        <f t="shared" si="340"/>
        <v>#DIV/0!</v>
      </c>
      <c r="BO386" s="36" t="e">
        <f t="shared" si="341"/>
        <v>#DIV/0!</v>
      </c>
      <c r="BP386" s="37" t="str">
        <f t="shared" si="310"/>
        <v/>
      </c>
      <c r="BQ386" s="37" t="str">
        <f t="shared" si="311"/>
        <v/>
      </c>
      <c r="BR386" s="37" t="str">
        <f t="shared" si="312"/>
        <v/>
      </c>
      <c r="BS386" s="37" t="str">
        <f t="shared" si="313"/>
        <v/>
      </c>
      <c r="BT386" s="37" t="str">
        <f t="shared" si="314"/>
        <v/>
      </c>
      <c r="BU386" s="37" t="str">
        <f t="shared" si="315"/>
        <v/>
      </c>
      <c r="BV386" s="37" t="str">
        <f t="shared" si="316"/>
        <v/>
      </c>
      <c r="BW386" s="37" t="str">
        <f t="shared" si="317"/>
        <v/>
      </c>
      <c r="BX386" s="37" t="str">
        <f t="shared" si="318"/>
        <v/>
      </c>
      <c r="BY386" s="37" t="str">
        <f t="shared" si="319"/>
        <v/>
      </c>
      <c r="BZ386" s="37" t="str">
        <f t="shared" si="320"/>
        <v/>
      </c>
      <c r="CA386" s="37" t="str">
        <f t="shared" si="321"/>
        <v/>
      </c>
      <c r="CB386" s="37" t="str">
        <f t="shared" si="322"/>
        <v/>
      </c>
      <c r="CC386" s="37" t="str">
        <f t="shared" si="323"/>
        <v/>
      </c>
      <c r="CD386" s="37" t="str">
        <f t="shared" si="324"/>
        <v/>
      </c>
      <c r="CE386" s="37" t="str">
        <f t="shared" si="325"/>
        <v/>
      </c>
      <c r="CF386" s="37" t="str">
        <f t="shared" si="326"/>
        <v/>
      </c>
      <c r="CG386" s="37" t="str">
        <f t="shared" si="327"/>
        <v/>
      </c>
      <c r="CH386" s="37" t="str">
        <f t="shared" si="328"/>
        <v/>
      </c>
      <c r="CI386" s="37" t="str">
        <f t="shared" si="329"/>
        <v/>
      </c>
    </row>
    <row r="387" spans="1:87">
      <c r="A387" s="38"/>
      <c r="B387" s="14" t="str">
        <f>'Gene Table'!D386</f>
        <v>PCR</v>
      </c>
      <c r="C387" s="14" t="s">
        <v>377</v>
      </c>
      <c r="D387" s="15" t="str">
        <f>IF(SUM('Test Sample Data'!D$3:D$98)&gt;10,IF(AND(ISNUMBER('Test Sample Data'!D386),'Test Sample Data'!D386&lt;$B$1,'Test Sample Data'!D386&gt;0),'Test Sample Data'!D386,$B$1),"")</f>
        <v/>
      </c>
      <c r="E387" s="15" t="str">
        <f>IF(SUM('Test Sample Data'!E$3:E$98)&gt;10,IF(AND(ISNUMBER('Test Sample Data'!E386),'Test Sample Data'!E386&lt;$B$1,'Test Sample Data'!E386&gt;0),'Test Sample Data'!E386,$B$1),"")</f>
        <v/>
      </c>
      <c r="F387" s="15" t="str">
        <f>IF(SUM('Test Sample Data'!F$3:F$98)&gt;10,IF(AND(ISNUMBER('Test Sample Data'!F386),'Test Sample Data'!F386&lt;$B$1,'Test Sample Data'!F386&gt;0),'Test Sample Data'!F386,$B$1),"")</f>
        <v/>
      </c>
      <c r="G387" s="15" t="str">
        <f>IF(SUM('Test Sample Data'!G$3:G$98)&gt;10,IF(AND(ISNUMBER('Test Sample Data'!G386),'Test Sample Data'!G386&lt;$B$1,'Test Sample Data'!G386&gt;0),'Test Sample Data'!G386,$B$1),"")</f>
        <v/>
      </c>
      <c r="H387" s="15" t="str">
        <f>IF(SUM('Test Sample Data'!H$3:H$98)&gt;10,IF(AND(ISNUMBER('Test Sample Data'!H386),'Test Sample Data'!H386&lt;$B$1,'Test Sample Data'!H386&gt;0),'Test Sample Data'!H386,$B$1),"")</f>
        <v/>
      </c>
      <c r="I387" s="15" t="str">
        <f>IF(SUM('Test Sample Data'!I$3:I$98)&gt;10,IF(AND(ISNUMBER('Test Sample Data'!I386),'Test Sample Data'!I386&lt;$B$1,'Test Sample Data'!I386&gt;0),'Test Sample Data'!I386,$B$1),"")</f>
        <v/>
      </c>
      <c r="J387" s="15" t="str">
        <f>IF(SUM('Test Sample Data'!J$3:J$98)&gt;10,IF(AND(ISNUMBER('Test Sample Data'!J386),'Test Sample Data'!J386&lt;$B$1,'Test Sample Data'!J386&gt;0),'Test Sample Data'!J386,$B$1),"")</f>
        <v/>
      </c>
      <c r="K387" s="15" t="str">
        <f>IF(SUM('Test Sample Data'!K$3:K$98)&gt;10,IF(AND(ISNUMBER('Test Sample Data'!K386),'Test Sample Data'!K386&lt;$B$1,'Test Sample Data'!K386&gt;0),'Test Sample Data'!K386,$B$1),"")</f>
        <v/>
      </c>
      <c r="L387" s="15" t="str">
        <f>IF(SUM('Test Sample Data'!L$3:L$98)&gt;10,IF(AND(ISNUMBER('Test Sample Data'!L386),'Test Sample Data'!L386&lt;$B$1,'Test Sample Data'!L386&gt;0),'Test Sample Data'!L386,$B$1),"")</f>
        <v/>
      </c>
      <c r="M387" s="15" t="str">
        <f>IF(SUM('Test Sample Data'!M$3:M$98)&gt;10,IF(AND(ISNUMBER('Test Sample Data'!M386),'Test Sample Data'!M386&lt;$B$1,'Test Sample Data'!M386&gt;0),'Test Sample Data'!M386,$B$1),"")</f>
        <v/>
      </c>
      <c r="N387" s="15" t="str">
        <f>'Gene Table'!D386</f>
        <v>PCR</v>
      </c>
      <c r="O387" s="14" t="s">
        <v>377</v>
      </c>
      <c r="P387" s="15" t="str">
        <f>IF(SUM('Control Sample Data'!D$3:D$98)&gt;10,IF(AND(ISNUMBER('Control Sample Data'!D386),'Control Sample Data'!D386&lt;$B$1,'Control Sample Data'!D386&gt;0),'Control Sample Data'!D386,$B$1),"")</f>
        <v/>
      </c>
      <c r="Q387" s="15" t="str">
        <f>IF(SUM('Control Sample Data'!E$3:E$98)&gt;10,IF(AND(ISNUMBER('Control Sample Data'!E386),'Control Sample Data'!E386&lt;$B$1,'Control Sample Data'!E386&gt;0),'Control Sample Data'!E386,$B$1),"")</f>
        <v/>
      </c>
      <c r="R387" s="15" t="str">
        <f>IF(SUM('Control Sample Data'!F$3:F$98)&gt;10,IF(AND(ISNUMBER('Control Sample Data'!F386),'Control Sample Data'!F386&lt;$B$1,'Control Sample Data'!F386&gt;0),'Control Sample Data'!F386,$B$1),"")</f>
        <v/>
      </c>
      <c r="S387" s="15" t="str">
        <f>IF(SUM('Control Sample Data'!G$3:G$98)&gt;10,IF(AND(ISNUMBER('Control Sample Data'!G386),'Control Sample Data'!G386&lt;$B$1,'Control Sample Data'!G386&gt;0),'Control Sample Data'!G386,$B$1),"")</f>
        <v/>
      </c>
      <c r="T387" s="15" t="str">
        <f>IF(SUM('Control Sample Data'!H$3:H$98)&gt;10,IF(AND(ISNUMBER('Control Sample Data'!H386),'Control Sample Data'!H386&lt;$B$1,'Control Sample Data'!H386&gt;0),'Control Sample Data'!H386,$B$1),"")</f>
        <v/>
      </c>
      <c r="U387" s="15" t="str">
        <f>IF(SUM('Control Sample Data'!I$3:I$98)&gt;10,IF(AND(ISNUMBER('Control Sample Data'!I386),'Control Sample Data'!I386&lt;$B$1,'Control Sample Data'!I386&gt;0),'Control Sample Data'!I386,$B$1),"")</f>
        <v/>
      </c>
      <c r="V387" s="15" t="str">
        <f>IF(SUM('Control Sample Data'!J$3:J$98)&gt;10,IF(AND(ISNUMBER('Control Sample Data'!J386),'Control Sample Data'!J386&lt;$B$1,'Control Sample Data'!J386&gt;0),'Control Sample Data'!J386,$B$1),"")</f>
        <v/>
      </c>
      <c r="W387" s="15" t="str">
        <f>IF(SUM('Control Sample Data'!K$3:K$98)&gt;10,IF(AND(ISNUMBER('Control Sample Data'!K386),'Control Sample Data'!K386&lt;$B$1,'Control Sample Data'!K386&gt;0),'Control Sample Data'!K386,$B$1),"")</f>
        <v/>
      </c>
      <c r="X387" s="15" t="str">
        <f>IF(SUM('Control Sample Data'!L$3:L$98)&gt;10,IF(AND(ISNUMBER('Control Sample Data'!L386),'Control Sample Data'!L386&lt;$B$1,'Control Sample Data'!L386&gt;0),'Control Sample Data'!L386,$B$1),"")</f>
        <v/>
      </c>
      <c r="Y387" s="15" t="str">
        <f>IF(SUM('Control Sample Data'!M$3:M$98)&gt;10,IF(AND(ISNUMBER('Control Sample Data'!M386),'Control Sample Data'!M386&lt;$B$1,'Control Sample Data'!M386&gt;0),'Control Sample Data'!M386,$B$1),"")</f>
        <v/>
      </c>
      <c r="AT387" s="34" t="str">
        <f t="shared" si="330"/>
        <v/>
      </c>
      <c r="AU387" s="34" t="str">
        <f t="shared" si="331"/>
        <v/>
      </c>
      <c r="AV387" s="34" t="str">
        <f t="shared" si="332"/>
        <v/>
      </c>
      <c r="AW387" s="34" t="str">
        <f t="shared" si="333"/>
        <v/>
      </c>
      <c r="AX387" s="34" t="str">
        <f t="shared" si="334"/>
        <v/>
      </c>
      <c r="AY387" s="34" t="str">
        <f t="shared" si="335"/>
        <v/>
      </c>
      <c r="AZ387" s="34" t="str">
        <f t="shared" si="336"/>
        <v/>
      </c>
      <c r="BA387" s="34" t="str">
        <f t="shared" si="337"/>
        <v/>
      </c>
      <c r="BB387" s="34" t="str">
        <f t="shared" si="338"/>
        <v/>
      </c>
      <c r="BC387" s="34" t="str">
        <f t="shared" si="339"/>
        <v/>
      </c>
      <c r="BD387" s="34" t="str">
        <f t="shared" si="342"/>
        <v/>
      </c>
      <c r="BE387" s="34" t="str">
        <f t="shared" si="343"/>
        <v/>
      </c>
      <c r="BF387" s="34" t="str">
        <f t="shared" si="344"/>
        <v/>
      </c>
      <c r="BG387" s="34" t="str">
        <f t="shared" si="345"/>
        <v/>
      </c>
      <c r="BH387" s="34" t="str">
        <f t="shared" si="346"/>
        <v/>
      </c>
      <c r="BI387" s="34" t="str">
        <f t="shared" si="347"/>
        <v/>
      </c>
      <c r="BJ387" s="34" t="str">
        <f t="shared" si="348"/>
        <v/>
      </c>
      <c r="BK387" s="34" t="str">
        <f t="shared" si="349"/>
        <v/>
      </c>
      <c r="BL387" s="34" t="str">
        <f t="shared" si="350"/>
        <v/>
      </c>
      <c r="BM387" s="34" t="str">
        <f t="shared" si="351"/>
        <v/>
      </c>
      <c r="BN387" s="36" t="e">
        <f t="shared" si="340"/>
        <v>#DIV/0!</v>
      </c>
      <c r="BO387" s="36" t="e">
        <f t="shared" si="341"/>
        <v>#DIV/0!</v>
      </c>
      <c r="BP387" s="37" t="str">
        <f t="shared" si="310"/>
        <v/>
      </c>
      <c r="BQ387" s="37" t="str">
        <f t="shared" si="311"/>
        <v/>
      </c>
      <c r="BR387" s="37" t="str">
        <f t="shared" si="312"/>
        <v/>
      </c>
      <c r="BS387" s="37" t="str">
        <f t="shared" si="313"/>
        <v/>
      </c>
      <c r="BT387" s="37" t="str">
        <f t="shared" si="314"/>
        <v/>
      </c>
      <c r="BU387" s="37" t="str">
        <f t="shared" si="315"/>
        <v/>
      </c>
      <c r="BV387" s="37" t="str">
        <f t="shared" si="316"/>
        <v/>
      </c>
      <c r="BW387" s="37" t="str">
        <f t="shared" si="317"/>
        <v/>
      </c>
      <c r="BX387" s="37" t="str">
        <f t="shared" si="318"/>
        <v/>
      </c>
      <c r="BY387" s="37" t="str">
        <f t="shared" si="319"/>
        <v/>
      </c>
      <c r="BZ387" s="37" t="str">
        <f t="shared" si="320"/>
        <v/>
      </c>
      <c r="CA387" s="37" t="str">
        <f t="shared" si="321"/>
        <v/>
      </c>
      <c r="CB387" s="37" t="str">
        <f t="shared" si="322"/>
        <v/>
      </c>
      <c r="CC387" s="37" t="str">
        <f t="shared" si="323"/>
        <v/>
      </c>
      <c r="CD387" s="37" t="str">
        <f t="shared" si="324"/>
        <v/>
      </c>
      <c r="CE387" s="37" t="str">
        <f t="shared" si="325"/>
        <v/>
      </c>
      <c r="CF387" s="37" t="str">
        <f t="shared" si="326"/>
        <v/>
      </c>
      <c r="CG387" s="37" t="str">
        <f t="shared" si="327"/>
        <v/>
      </c>
      <c r="CH387" s="37" t="str">
        <f t="shared" si="328"/>
        <v/>
      </c>
      <c r="CI387" s="37" t="str">
        <f t="shared" si="329"/>
        <v/>
      </c>
    </row>
    <row r="388" spans="1:87">
      <c r="A388" s="13" t="s">
        <v>1137</v>
      </c>
      <c r="B388" s="14" t="str">
        <f>'Gene Table'!D387</f>
        <v>NM_002083</v>
      </c>
      <c r="C388" s="14" t="s">
        <v>9</v>
      </c>
      <c r="D388" s="15" t="str">
        <f>IF(SUM('Test Sample Data'!D$3:D$98)&gt;10,IF(AND(ISNUMBER('Test Sample Data'!D387),'Test Sample Data'!D387&lt;$B$1,'Test Sample Data'!D387&gt;0),'Test Sample Data'!D387,$B$1),"")</f>
        <v/>
      </c>
      <c r="E388" s="15" t="str">
        <f>IF(SUM('Test Sample Data'!E$3:E$98)&gt;10,IF(AND(ISNUMBER('Test Sample Data'!E387),'Test Sample Data'!E387&lt;$B$1,'Test Sample Data'!E387&gt;0),'Test Sample Data'!E387,$B$1),"")</f>
        <v/>
      </c>
      <c r="F388" s="15" t="str">
        <f>IF(SUM('Test Sample Data'!F$3:F$98)&gt;10,IF(AND(ISNUMBER('Test Sample Data'!F387),'Test Sample Data'!F387&lt;$B$1,'Test Sample Data'!F387&gt;0),'Test Sample Data'!F387,$B$1),"")</f>
        <v/>
      </c>
      <c r="G388" s="15" t="str">
        <f>IF(SUM('Test Sample Data'!G$3:G$98)&gt;10,IF(AND(ISNUMBER('Test Sample Data'!G387),'Test Sample Data'!G387&lt;$B$1,'Test Sample Data'!G387&gt;0),'Test Sample Data'!G387,$B$1),"")</f>
        <v/>
      </c>
      <c r="H388" s="15" t="str">
        <f>IF(SUM('Test Sample Data'!H$3:H$98)&gt;10,IF(AND(ISNUMBER('Test Sample Data'!H387),'Test Sample Data'!H387&lt;$B$1,'Test Sample Data'!H387&gt;0),'Test Sample Data'!H387,$B$1),"")</f>
        <v/>
      </c>
      <c r="I388" s="15" t="str">
        <f>IF(SUM('Test Sample Data'!I$3:I$98)&gt;10,IF(AND(ISNUMBER('Test Sample Data'!I387),'Test Sample Data'!I387&lt;$B$1,'Test Sample Data'!I387&gt;0),'Test Sample Data'!I387,$B$1),"")</f>
        <v/>
      </c>
      <c r="J388" s="15" t="str">
        <f>IF(SUM('Test Sample Data'!J$3:J$98)&gt;10,IF(AND(ISNUMBER('Test Sample Data'!J387),'Test Sample Data'!J387&lt;$B$1,'Test Sample Data'!J387&gt;0),'Test Sample Data'!J387,$B$1),"")</f>
        <v/>
      </c>
      <c r="K388" s="15" t="str">
        <f>IF(SUM('Test Sample Data'!K$3:K$98)&gt;10,IF(AND(ISNUMBER('Test Sample Data'!K387),'Test Sample Data'!K387&lt;$B$1,'Test Sample Data'!K387&gt;0),'Test Sample Data'!K387,$B$1),"")</f>
        <v/>
      </c>
      <c r="L388" s="15" t="str">
        <f>IF(SUM('Test Sample Data'!L$3:L$98)&gt;10,IF(AND(ISNUMBER('Test Sample Data'!L387),'Test Sample Data'!L387&lt;$B$1,'Test Sample Data'!L387&gt;0),'Test Sample Data'!L387,$B$1),"")</f>
        <v/>
      </c>
      <c r="M388" s="15" t="str">
        <f>IF(SUM('Test Sample Data'!M$3:M$98)&gt;10,IF(AND(ISNUMBER('Test Sample Data'!M387),'Test Sample Data'!M387&lt;$B$1,'Test Sample Data'!M387&gt;0),'Test Sample Data'!M387,$B$1),"")</f>
        <v/>
      </c>
      <c r="N388" s="15" t="str">
        <f>'Gene Table'!D387</f>
        <v>NM_002083</v>
      </c>
      <c r="O388" s="14" t="s">
        <v>9</v>
      </c>
      <c r="P388" s="15" t="str">
        <f>IF(SUM('Control Sample Data'!D$3:D$98)&gt;10,IF(AND(ISNUMBER('Control Sample Data'!D387),'Control Sample Data'!D387&lt;$B$1,'Control Sample Data'!D387&gt;0),'Control Sample Data'!D387,$B$1),"")</f>
        <v/>
      </c>
      <c r="Q388" s="15" t="str">
        <f>IF(SUM('Control Sample Data'!E$3:E$98)&gt;10,IF(AND(ISNUMBER('Control Sample Data'!E387),'Control Sample Data'!E387&lt;$B$1,'Control Sample Data'!E387&gt;0),'Control Sample Data'!E387,$B$1),"")</f>
        <v/>
      </c>
      <c r="R388" s="15" t="str">
        <f>IF(SUM('Control Sample Data'!F$3:F$98)&gt;10,IF(AND(ISNUMBER('Control Sample Data'!F387),'Control Sample Data'!F387&lt;$B$1,'Control Sample Data'!F387&gt;0),'Control Sample Data'!F387,$B$1),"")</f>
        <v/>
      </c>
      <c r="S388" s="15" t="str">
        <f>IF(SUM('Control Sample Data'!G$3:G$98)&gt;10,IF(AND(ISNUMBER('Control Sample Data'!G387),'Control Sample Data'!G387&lt;$B$1,'Control Sample Data'!G387&gt;0),'Control Sample Data'!G387,$B$1),"")</f>
        <v/>
      </c>
      <c r="T388" s="15" t="str">
        <f>IF(SUM('Control Sample Data'!H$3:H$98)&gt;10,IF(AND(ISNUMBER('Control Sample Data'!H387),'Control Sample Data'!H387&lt;$B$1,'Control Sample Data'!H387&gt;0),'Control Sample Data'!H387,$B$1),"")</f>
        <v/>
      </c>
      <c r="U388" s="15" t="str">
        <f>IF(SUM('Control Sample Data'!I$3:I$98)&gt;10,IF(AND(ISNUMBER('Control Sample Data'!I387),'Control Sample Data'!I387&lt;$B$1,'Control Sample Data'!I387&gt;0),'Control Sample Data'!I387,$B$1),"")</f>
        <v/>
      </c>
      <c r="V388" s="15" t="str">
        <f>IF(SUM('Control Sample Data'!J$3:J$98)&gt;10,IF(AND(ISNUMBER('Control Sample Data'!J387),'Control Sample Data'!J387&lt;$B$1,'Control Sample Data'!J387&gt;0),'Control Sample Data'!J387,$B$1),"")</f>
        <v/>
      </c>
      <c r="W388" s="15" t="str">
        <f>IF(SUM('Control Sample Data'!K$3:K$98)&gt;10,IF(AND(ISNUMBER('Control Sample Data'!K387),'Control Sample Data'!K387&lt;$B$1,'Control Sample Data'!K387&gt;0),'Control Sample Data'!K387,$B$1),"")</f>
        <v/>
      </c>
      <c r="X388" s="15" t="str">
        <f>IF(SUM('Control Sample Data'!L$3:L$98)&gt;10,IF(AND(ISNUMBER('Control Sample Data'!L387),'Control Sample Data'!L387&lt;$B$1,'Control Sample Data'!L387&gt;0),'Control Sample Data'!L387,$B$1),"")</f>
        <v/>
      </c>
      <c r="Y388" s="15" t="str">
        <f>IF(SUM('Control Sample Data'!M$3:M$98)&gt;10,IF(AND(ISNUMBER('Control Sample Data'!M387),'Control Sample Data'!M387&lt;$B$1,'Control Sample Data'!M387&gt;0),'Control Sample Data'!M387,$B$1),"")</f>
        <v/>
      </c>
      <c r="Z388" s="36" t="str">
        <f>IF(ISERROR(VLOOKUP('Choose Housekeeping Genes'!$C3,Calculations!$C$388:$M$483,2,0)),"",VLOOKUP('Choose Housekeeping Genes'!$C3,Calculations!$C$388:$M$483,2,0))</f>
        <v/>
      </c>
      <c r="AA388" s="36" t="str">
        <f>IF(ISERROR(VLOOKUP('Choose Housekeeping Genes'!$C3,Calculations!$C$388:$M$483,3,0)),"",VLOOKUP('Choose Housekeeping Genes'!$C3,Calculations!$C$388:$M$483,3,0))</f>
        <v/>
      </c>
      <c r="AB388" s="36" t="str">
        <f>IF(ISERROR(VLOOKUP('Choose Housekeeping Genes'!$C3,Calculations!$C$388:$M$483,4,0)),"",VLOOKUP('Choose Housekeeping Genes'!$C3,Calculations!$C$388:$M$483,4,0))</f>
        <v/>
      </c>
      <c r="AC388" s="36" t="str">
        <f>IF(ISERROR(VLOOKUP('Choose Housekeeping Genes'!$C3,Calculations!$C$388:$M$483,5,0)),"",VLOOKUP('Choose Housekeeping Genes'!$C3,Calculations!$C$388:$M$483,5,0))</f>
        <v/>
      </c>
      <c r="AD388" s="36" t="str">
        <f>IF(ISERROR(VLOOKUP('Choose Housekeeping Genes'!$C3,Calculations!$C$388:$M$483,6,0)),"",VLOOKUP('Choose Housekeeping Genes'!$C3,Calculations!$C$388:$M$483,6,0))</f>
        <v/>
      </c>
      <c r="AE388" s="36" t="str">
        <f>IF(ISERROR(VLOOKUP('Choose Housekeeping Genes'!$C3,Calculations!$C$388:$M$483,7,0)),"",VLOOKUP('Choose Housekeeping Genes'!$C3,Calculations!$C$388:$M$483,7,0))</f>
        <v/>
      </c>
      <c r="AF388" s="36" t="str">
        <f>IF(ISERROR(VLOOKUP('Choose Housekeeping Genes'!$C3,Calculations!$C$388:$M$483,8,0)),"",VLOOKUP('Choose Housekeeping Genes'!$C3,Calculations!$C$388:$M$483,8,0))</f>
        <v/>
      </c>
      <c r="AG388" s="36" t="str">
        <f>IF(ISERROR(VLOOKUP('Choose Housekeeping Genes'!$C3,Calculations!$C$388:$M$483,9,0)),"",VLOOKUP('Choose Housekeeping Genes'!$C3,Calculations!$C$388:$M$483,9,0))</f>
        <v/>
      </c>
      <c r="AH388" s="36" t="str">
        <f>IF(ISERROR(VLOOKUP('Choose Housekeeping Genes'!$C3,Calculations!$C$388:$M$483,10,0)),"",VLOOKUP('Choose Housekeeping Genes'!$C3,Calculations!$C$388:$M$483,10,0))</f>
        <v/>
      </c>
      <c r="AI388" s="36" t="str">
        <f>IF(ISERROR(VLOOKUP('Choose Housekeeping Genes'!$C3,Calculations!$C$388:$M$483,11,0)),"",VLOOKUP('Choose Housekeeping Genes'!$C3,Calculations!$C$388:$M$483,11,0))</f>
        <v/>
      </c>
      <c r="AJ388" s="36" t="str">
        <f>IF(ISERROR(VLOOKUP('Choose Housekeeping Genes'!$C3,Calculations!$C$388:$AB$483,14,0)),"",VLOOKUP('Choose Housekeeping Genes'!$C3,Calculations!$C$388:$AB$483,14,0))</f>
        <v/>
      </c>
      <c r="AK388" s="36" t="str">
        <f>IF(ISERROR(VLOOKUP('Choose Housekeeping Genes'!$C3,Calculations!$C$388:$AB$483,15,0)),"",VLOOKUP('Choose Housekeeping Genes'!$C3,Calculations!$C$388:$AB$483,15,0))</f>
        <v/>
      </c>
      <c r="AL388" s="36" t="str">
        <f>IF(ISERROR(VLOOKUP('Choose Housekeeping Genes'!$C3,Calculations!$C$388:$AB$483,16,0)),"",VLOOKUP('Choose Housekeeping Genes'!$C3,Calculations!$C$388:$AB$483,16,0))</f>
        <v/>
      </c>
      <c r="AM388" s="36" t="str">
        <f>IF(ISERROR(VLOOKUP('Choose Housekeeping Genes'!$C3,Calculations!$C$388:$AB$483,17,0)),"",VLOOKUP('Choose Housekeeping Genes'!$C3,Calculations!$C$388:$AB$483,17,0))</f>
        <v/>
      </c>
      <c r="AN388" s="36" t="str">
        <f>IF(ISERROR(VLOOKUP('Choose Housekeeping Genes'!$C3,Calculations!$C$388:$AB$483,18,0)),"",VLOOKUP('Choose Housekeeping Genes'!$C3,Calculations!$C$388:$AB$483,18,0))</f>
        <v/>
      </c>
      <c r="AO388" s="36" t="str">
        <f>IF(ISERROR(VLOOKUP('Choose Housekeeping Genes'!$C3,Calculations!$C$388:$AB$483,19,0)),"",VLOOKUP('Choose Housekeeping Genes'!$C3,Calculations!$C$388:$AB$483,19,0))</f>
        <v/>
      </c>
      <c r="AP388" s="36" t="str">
        <f>IF(ISERROR(VLOOKUP('Choose Housekeeping Genes'!$C3,Calculations!$C$388:$AB$483,20,0)),"",VLOOKUP('Choose Housekeeping Genes'!$C3,Calculations!$C$388:$AB$483,20,0))</f>
        <v/>
      </c>
      <c r="AQ388" s="36" t="str">
        <f>IF(ISERROR(VLOOKUP('Choose Housekeeping Genes'!$C3,Calculations!$C$388:$AB$483,21,0)),"",VLOOKUP('Choose Housekeeping Genes'!$C3,Calculations!$C$388:$AB$483,21,0))</f>
        <v/>
      </c>
      <c r="AR388" s="36" t="str">
        <f>IF(ISERROR(VLOOKUP('Choose Housekeeping Genes'!$C3,Calculations!$C$388:$AB$483,22,0)),"",VLOOKUP('Choose Housekeeping Genes'!$C3,Calculations!$C$388:$AB$483,22,0))</f>
        <v/>
      </c>
      <c r="AS388" s="36" t="str">
        <f>IF(ISERROR(VLOOKUP('Choose Housekeeping Genes'!$C3,Calculations!$C$388:$AB$483,23,0)),"",VLOOKUP('Choose Housekeeping Genes'!$C3,Calculations!$C$388:$AB$483,23,0))</f>
        <v/>
      </c>
      <c r="AT388" s="34" t="str">
        <f t="shared" ref="AT388:BC389" si="352">IF(ISERROR(D388-Z$410),"",D388-Z$410)</f>
        <v/>
      </c>
      <c r="AU388" s="34" t="str">
        <f t="shared" si="352"/>
        <v/>
      </c>
      <c r="AV388" s="34" t="str">
        <f t="shared" si="352"/>
        <v/>
      </c>
      <c r="AW388" s="34" t="str">
        <f t="shared" si="352"/>
        <v/>
      </c>
      <c r="AX388" s="34" t="str">
        <f t="shared" si="352"/>
        <v/>
      </c>
      <c r="AY388" s="34" t="str">
        <f t="shared" si="352"/>
        <v/>
      </c>
      <c r="AZ388" s="34" t="str">
        <f t="shared" si="352"/>
        <v/>
      </c>
      <c r="BA388" s="34" t="str">
        <f t="shared" si="352"/>
        <v/>
      </c>
      <c r="BB388" s="34" t="str">
        <f t="shared" si="352"/>
        <v/>
      </c>
      <c r="BC388" s="34" t="str">
        <f t="shared" si="352"/>
        <v/>
      </c>
      <c r="BD388" s="34" t="str">
        <f>IF(ISERROR(P388-AJ$410),"",P388-AJ$410)</f>
        <v/>
      </c>
      <c r="BE388" s="34" t="str">
        <f t="shared" ref="BE388:BM388" si="353">IF(ISERROR(Q388-AK$410),"",Q388-AK$410)</f>
        <v/>
      </c>
      <c r="BF388" s="34" t="str">
        <f t="shared" si="353"/>
        <v/>
      </c>
      <c r="BG388" s="34" t="str">
        <f t="shared" si="353"/>
        <v/>
      </c>
      <c r="BH388" s="34" t="str">
        <f t="shared" si="353"/>
        <v/>
      </c>
      <c r="BI388" s="34" t="str">
        <f t="shared" si="353"/>
        <v/>
      </c>
      <c r="BJ388" s="34" t="str">
        <f t="shared" si="353"/>
        <v/>
      </c>
      <c r="BK388" s="34" t="str">
        <f t="shared" si="353"/>
        <v/>
      </c>
      <c r="BL388" s="34" t="str">
        <f t="shared" si="353"/>
        <v/>
      </c>
      <c r="BM388" s="34" t="str">
        <f t="shared" si="353"/>
        <v/>
      </c>
      <c r="BN388" s="36" t="e">
        <f t="shared" ref="BN388:BN451" si="354">AVERAGE(AT388:BC388)</f>
        <v>#DIV/0!</v>
      </c>
      <c r="BO388" s="36" t="e">
        <f t="shared" ref="BO388:BO451" si="355">AVERAGE(BD388:BM388)</f>
        <v>#DIV/0!</v>
      </c>
      <c r="BP388" s="37" t="str">
        <f t="shared" si="310"/>
        <v/>
      </c>
      <c r="BQ388" s="37" t="str">
        <f t="shared" si="311"/>
        <v/>
      </c>
      <c r="BR388" s="37" t="str">
        <f t="shared" si="312"/>
        <v/>
      </c>
      <c r="BS388" s="37" t="str">
        <f t="shared" si="313"/>
        <v/>
      </c>
      <c r="BT388" s="37" t="str">
        <f t="shared" si="314"/>
        <v/>
      </c>
      <c r="BU388" s="37" t="str">
        <f t="shared" si="315"/>
        <v/>
      </c>
      <c r="BV388" s="37" t="str">
        <f t="shared" si="316"/>
        <v/>
      </c>
      <c r="BW388" s="37" t="str">
        <f t="shared" si="317"/>
        <v/>
      </c>
      <c r="BX388" s="37" t="str">
        <f t="shared" si="318"/>
        <v/>
      </c>
      <c r="BY388" s="37" t="str">
        <f t="shared" si="319"/>
        <v/>
      </c>
      <c r="BZ388" s="37" t="str">
        <f t="shared" si="320"/>
        <v/>
      </c>
      <c r="CA388" s="37" t="str">
        <f t="shared" si="321"/>
        <v/>
      </c>
      <c r="CB388" s="37" t="str">
        <f t="shared" si="322"/>
        <v/>
      </c>
      <c r="CC388" s="37" t="str">
        <f t="shared" si="323"/>
        <v/>
      </c>
      <c r="CD388" s="37" t="str">
        <f t="shared" si="324"/>
        <v/>
      </c>
      <c r="CE388" s="37" t="str">
        <f t="shared" si="325"/>
        <v/>
      </c>
      <c r="CF388" s="37" t="str">
        <f t="shared" si="326"/>
        <v/>
      </c>
      <c r="CG388" s="37" t="str">
        <f t="shared" si="327"/>
        <v/>
      </c>
      <c r="CH388" s="37" t="str">
        <f t="shared" si="328"/>
        <v/>
      </c>
      <c r="CI388" s="37" t="str">
        <f t="shared" si="329"/>
        <v/>
      </c>
    </row>
    <row r="389" spans="1:87">
      <c r="A389" s="16"/>
      <c r="B389" s="14" t="str">
        <f>'Gene Table'!D388</f>
        <v>NM_002075</v>
      </c>
      <c r="C389" s="14" t="s">
        <v>13</v>
      </c>
      <c r="D389" s="15" t="str">
        <f>IF(SUM('Test Sample Data'!D$3:D$98)&gt;10,IF(AND(ISNUMBER('Test Sample Data'!D388),'Test Sample Data'!D388&lt;$B$1,'Test Sample Data'!D388&gt;0),'Test Sample Data'!D388,$B$1),"")</f>
        <v/>
      </c>
      <c r="E389" s="15" t="str">
        <f>IF(SUM('Test Sample Data'!E$3:E$98)&gt;10,IF(AND(ISNUMBER('Test Sample Data'!E388),'Test Sample Data'!E388&lt;$B$1,'Test Sample Data'!E388&gt;0),'Test Sample Data'!E388,$B$1),"")</f>
        <v/>
      </c>
      <c r="F389" s="15" t="str">
        <f>IF(SUM('Test Sample Data'!F$3:F$98)&gt;10,IF(AND(ISNUMBER('Test Sample Data'!F388),'Test Sample Data'!F388&lt;$B$1,'Test Sample Data'!F388&gt;0),'Test Sample Data'!F388,$B$1),"")</f>
        <v/>
      </c>
      <c r="G389" s="15" t="str">
        <f>IF(SUM('Test Sample Data'!G$3:G$98)&gt;10,IF(AND(ISNUMBER('Test Sample Data'!G388),'Test Sample Data'!G388&lt;$B$1,'Test Sample Data'!G388&gt;0),'Test Sample Data'!G388,$B$1),"")</f>
        <v/>
      </c>
      <c r="H389" s="15" t="str">
        <f>IF(SUM('Test Sample Data'!H$3:H$98)&gt;10,IF(AND(ISNUMBER('Test Sample Data'!H388),'Test Sample Data'!H388&lt;$B$1,'Test Sample Data'!H388&gt;0),'Test Sample Data'!H388,$B$1),"")</f>
        <v/>
      </c>
      <c r="I389" s="15" t="str">
        <f>IF(SUM('Test Sample Data'!I$3:I$98)&gt;10,IF(AND(ISNUMBER('Test Sample Data'!I388),'Test Sample Data'!I388&lt;$B$1,'Test Sample Data'!I388&gt;0),'Test Sample Data'!I388,$B$1),"")</f>
        <v/>
      </c>
      <c r="J389" s="15" t="str">
        <f>IF(SUM('Test Sample Data'!J$3:J$98)&gt;10,IF(AND(ISNUMBER('Test Sample Data'!J388),'Test Sample Data'!J388&lt;$B$1,'Test Sample Data'!J388&gt;0),'Test Sample Data'!J388,$B$1),"")</f>
        <v/>
      </c>
      <c r="K389" s="15" t="str">
        <f>IF(SUM('Test Sample Data'!K$3:K$98)&gt;10,IF(AND(ISNUMBER('Test Sample Data'!K388),'Test Sample Data'!K388&lt;$B$1,'Test Sample Data'!K388&gt;0),'Test Sample Data'!K388,$B$1),"")</f>
        <v/>
      </c>
      <c r="L389" s="15" t="str">
        <f>IF(SUM('Test Sample Data'!L$3:L$98)&gt;10,IF(AND(ISNUMBER('Test Sample Data'!L388),'Test Sample Data'!L388&lt;$B$1,'Test Sample Data'!L388&gt;0),'Test Sample Data'!L388,$B$1),"")</f>
        <v/>
      </c>
      <c r="M389" s="15" t="str">
        <f>IF(SUM('Test Sample Data'!M$3:M$98)&gt;10,IF(AND(ISNUMBER('Test Sample Data'!M388),'Test Sample Data'!M388&lt;$B$1,'Test Sample Data'!M388&gt;0),'Test Sample Data'!M388,$B$1),"")</f>
        <v/>
      </c>
      <c r="N389" s="15" t="str">
        <f>'Gene Table'!D388</f>
        <v>NM_002075</v>
      </c>
      <c r="O389" s="14" t="s">
        <v>13</v>
      </c>
      <c r="P389" s="15" t="str">
        <f>IF(SUM('Control Sample Data'!D$3:D$98)&gt;10,IF(AND(ISNUMBER('Control Sample Data'!D388),'Control Sample Data'!D388&lt;$B$1,'Control Sample Data'!D388&gt;0),'Control Sample Data'!D388,$B$1),"")</f>
        <v/>
      </c>
      <c r="Q389" s="15" t="str">
        <f>IF(SUM('Control Sample Data'!E$3:E$98)&gt;10,IF(AND(ISNUMBER('Control Sample Data'!E388),'Control Sample Data'!E388&lt;$B$1,'Control Sample Data'!E388&gt;0),'Control Sample Data'!E388,$B$1),"")</f>
        <v/>
      </c>
      <c r="R389" s="15" t="str">
        <f>IF(SUM('Control Sample Data'!F$3:F$98)&gt;10,IF(AND(ISNUMBER('Control Sample Data'!F388),'Control Sample Data'!F388&lt;$B$1,'Control Sample Data'!F388&gt;0),'Control Sample Data'!F388,$B$1),"")</f>
        <v/>
      </c>
      <c r="S389" s="15" t="str">
        <f>IF(SUM('Control Sample Data'!G$3:G$98)&gt;10,IF(AND(ISNUMBER('Control Sample Data'!G388),'Control Sample Data'!G388&lt;$B$1,'Control Sample Data'!G388&gt;0),'Control Sample Data'!G388,$B$1),"")</f>
        <v/>
      </c>
      <c r="T389" s="15" t="str">
        <f>IF(SUM('Control Sample Data'!H$3:H$98)&gt;10,IF(AND(ISNUMBER('Control Sample Data'!H388),'Control Sample Data'!H388&lt;$B$1,'Control Sample Data'!H388&gt;0),'Control Sample Data'!H388,$B$1),"")</f>
        <v/>
      </c>
      <c r="U389" s="15" t="str">
        <f>IF(SUM('Control Sample Data'!I$3:I$98)&gt;10,IF(AND(ISNUMBER('Control Sample Data'!I388),'Control Sample Data'!I388&lt;$B$1,'Control Sample Data'!I388&gt;0),'Control Sample Data'!I388,$B$1),"")</f>
        <v/>
      </c>
      <c r="V389" s="15" t="str">
        <f>IF(SUM('Control Sample Data'!J$3:J$98)&gt;10,IF(AND(ISNUMBER('Control Sample Data'!J388),'Control Sample Data'!J388&lt;$B$1,'Control Sample Data'!J388&gt;0),'Control Sample Data'!J388,$B$1),"")</f>
        <v/>
      </c>
      <c r="W389" s="15" t="str">
        <f>IF(SUM('Control Sample Data'!K$3:K$98)&gt;10,IF(AND(ISNUMBER('Control Sample Data'!K388),'Control Sample Data'!K388&lt;$B$1,'Control Sample Data'!K388&gt;0),'Control Sample Data'!K388,$B$1),"")</f>
        <v/>
      </c>
      <c r="X389" s="15" t="str">
        <f>IF(SUM('Control Sample Data'!L$3:L$98)&gt;10,IF(AND(ISNUMBER('Control Sample Data'!L388),'Control Sample Data'!L388&lt;$B$1,'Control Sample Data'!L388&gt;0),'Control Sample Data'!L388,$B$1),"")</f>
        <v/>
      </c>
      <c r="Y389" s="15" t="str">
        <f>IF(SUM('Control Sample Data'!M$3:M$98)&gt;10,IF(AND(ISNUMBER('Control Sample Data'!M388),'Control Sample Data'!M388&lt;$B$1,'Control Sample Data'!M388&gt;0),'Control Sample Data'!M388,$B$1),"")</f>
        <v/>
      </c>
      <c r="Z389" s="36" t="str">
        <f>IF(ISERROR(VLOOKUP('Choose Housekeeping Genes'!$C4,Calculations!$C$388:$M$483,2,0)),"",VLOOKUP('Choose Housekeeping Genes'!$C4,Calculations!$C$388:$M$483,2,0))</f>
        <v/>
      </c>
      <c r="AA389" s="36" t="str">
        <f>IF(ISERROR(VLOOKUP('Choose Housekeeping Genes'!$C4,Calculations!$C$388:$M$483,3,0)),"",VLOOKUP('Choose Housekeeping Genes'!$C4,Calculations!$C$388:$M$483,3,0))</f>
        <v/>
      </c>
      <c r="AB389" s="36" t="str">
        <f>IF(ISERROR(VLOOKUP('Choose Housekeeping Genes'!$C4,Calculations!$C$388:$M$483,4,0)),"",VLOOKUP('Choose Housekeeping Genes'!$C4,Calculations!$C$388:$M$483,4,0))</f>
        <v/>
      </c>
      <c r="AC389" s="36" t="str">
        <f>IF(ISERROR(VLOOKUP('Choose Housekeeping Genes'!$C4,Calculations!$C$388:$M$483,5,0)),"",VLOOKUP('Choose Housekeeping Genes'!$C4,Calculations!$C$388:$M$483,5,0))</f>
        <v/>
      </c>
      <c r="AD389" s="36" t="str">
        <f>IF(ISERROR(VLOOKUP('Choose Housekeeping Genes'!$C4,Calculations!$C$388:$M$483,6,0)),"",VLOOKUP('Choose Housekeeping Genes'!$C4,Calculations!$C$388:$M$483,6,0))</f>
        <v/>
      </c>
      <c r="AE389" s="36" t="str">
        <f>IF(ISERROR(VLOOKUP('Choose Housekeeping Genes'!$C4,Calculations!$C$388:$M$483,7,0)),"",VLOOKUP('Choose Housekeeping Genes'!$C4,Calculations!$C$388:$M$483,7,0))</f>
        <v/>
      </c>
      <c r="AF389" s="36" t="str">
        <f>IF(ISERROR(VLOOKUP('Choose Housekeeping Genes'!$C4,Calculations!$C$388:$M$483,8,0)),"",VLOOKUP('Choose Housekeeping Genes'!$C4,Calculations!$C$388:$M$483,8,0))</f>
        <v/>
      </c>
      <c r="AG389" s="36" t="str">
        <f>IF(ISERROR(VLOOKUP('Choose Housekeeping Genes'!$C4,Calculations!$C$388:$M$483,9,0)),"",VLOOKUP('Choose Housekeeping Genes'!$C4,Calculations!$C$388:$M$483,9,0))</f>
        <v/>
      </c>
      <c r="AH389" s="36" t="str">
        <f>IF(ISERROR(VLOOKUP('Choose Housekeeping Genes'!$C4,Calculations!$C$388:$M$483,10,0)),"",VLOOKUP('Choose Housekeeping Genes'!$C4,Calculations!$C$388:$M$483,10,0))</f>
        <v/>
      </c>
      <c r="AI389" s="36" t="str">
        <f>IF(ISERROR(VLOOKUP('Choose Housekeeping Genes'!$C4,Calculations!$C$388:$M$483,11,0)),"",VLOOKUP('Choose Housekeeping Genes'!$C4,Calculations!$C$388:$M$483,11,0))</f>
        <v/>
      </c>
      <c r="AJ389" s="36" t="str">
        <f>IF(ISERROR(VLOOKUP('Choose Housekeeping Genes'!$C4,Calculations!$C$388:$AB$483,14,0)),"",VLOOKUP('Choose Housekeeping Genes'!$C4,Calculations!$C$388:$AB$483,14,0))</f>
        <v/>
      </c>
      <c r="AK389" s="36" t="str">
        <f>IF(ISERROR(VLOOKUP('Choose Housekeeping Genes'!$C4,Calculations!$C$388:$AB$483,15,0)),"",VLOOKUP('Choose Housekeeping Genes'!$C4,Calculations!$C$388:$AB$483,15,0))</f>
        <v/>
      </c>
      <c r="AL389" s="36" t="str">
        <f>IF(ISERROR(VLOOKUP('Choose Housekeeping Genes'!$C4,Calculations!$C$388:$AB$483,16,0)),"",VLOOKUP('Choose Housekeeping Genes'!$C4,Calculations!$C$388:$AB$483,16,0))</f>
        <v/>
      </c>
      <c r="AM389" s="36" t="str">
        <f>IF(ISERROR(VLOOKUP('Choose Housekeeping Genes'!$C4,Calculations!$C$388:$AB$483,17,0)),"",VLOOKUP('Choose Housekeeping Genes'!$C4,Calculations!$C$388:$AB$483,17,0))</f>
        <v/>
      </c>
      <c r="AN389" s="36" t="str">
        <f>IF(ISERROR(VLOOKUP('Choose Housekeeping Genes'!$C4,Calculations!$C$388:$AB$483,18,0)),"",VLOOKUP('Choose Housekeeping Genes'!$C4,Calculations!$C$388:$AB$483,18,0))</f>
        <v/>
      </c>
      <c r="AO389" s="36" t="str">
        <f>IF(ISERROR(VLOOKUP('Choose Housekeeping Genes'!$C4,Calculations!$C$388:$AB$483,19,0)),"",VLOOKUP('Choose Housekeeping Genes'!$C4,Calculations!$C$388:$AB$483,19,0))</f>
        <v/>
      </c>
      <c r="AP389" s="36" t="str">
        <f>IF(ISERROR(VLOOKUP('Choose Housekeeping Genes'!$C4,Calculations!$C$388:$AB$483,20,0)),"",VLOOKUP('Choose Housekeeping Genes'!$C4,Calculations!$C$388:$AB$483,20,0))</f>
        <v/>
      </c>
      <c r="AQ389" s="36" t="str">
        <f>IF(ISERROR(VLOOKUP('Choose Housekeeping Genes'!$C4,Calculations!$C$388:$AB$483,21,0)),"",VLOOKUP('Choose Housekeeping Genes'!$C4,Calculations!$C$388:$AB$483,21,0))</f>
        <v/>
      </c>
      <c r="AR389" s="36" t="str">
        <f>IF(ISERROR(VLOOKUP('Choose Housekeeping Genes'!$C4,Calculations!$C$388:$AB$483,22,0)),"",VLOOKUP('Choose Housekeeping Genes'!$C4,Calculations!$C$388:$AB$483,22,0))</f>
        <v/>
      </c>
      <c r="AS389" s="36" t="str">
        <f>IF(ISERROR(VLOOKUP('Choose Housekeeping Genes'!$C4,Calculations!$C$388:$AB$483,23,0)),"",VLOOKUP('Choose Housekeeping Genes'!$C4,Calculations!$C$388:$AB$483,23,0))</f>
        <v/>
      </c>
      <c r="AT389" s="34" t="str">
        <f t="shared" si="352"/>
        <v/>
      </c>
      <c r="AU389" s="34" t="str">
        <f t="shared" si="352"/>
        <v/>
      </c>
      <c r="AV389" s="34" t="str">
        <f t="shared" si="352"/>
        <v/>
      </c>
      <c r="AW389" s="34" t="str">
        <f t="shared" si="352"/>
        <v/>
      </c>
      <c r="AX389" s="34" t="str">
        <f t="shared" si="352"/>
        <v/>
      </c>
      <c r="AY389" s="34" t="str">
        <f t="shared" si="352"/>
        <v/>
      </c>
      <c r="AZ389" s="34" t="str">
        <f t="shared" si="352"/>
        <v/>
      </c>
      <c r="BA389" s="34" t="str">
        <f t="shared" si="352"/>
        <v/>
      </c>
      <c r="BB389" s="34" t="str">
        <f t="shared" si="352"/>
        <v/>
      </c>
      <c r="BC389" s="34" t="str">
        <f t="shared" si="352"/>
        <v/>
      </c>
      <c r="BD389" s="34" t="str">
        <f t="shared" ref="BD389:BD452" si="356">IF(ISERROR(P389-AJ$410),"",P389-AJ$410)</f>
        <v/>
      </c>
      <c r="BE389" s="34" t="str">
        <f t="shared" ref="BE389:BE452" si="357">IF(ISERROR(Q389-AK$410),"",Q389-AK$410)</f>
        <v/>
      </c>
      <c r="BF389" s="34" t="str">
        <f t="shared" ref="BF389:BF452" si="358">IF(ISERROR(R389-AL$410),"",R389-AL$410)</f>
        <v/>
      </c>
      <c r="BG389" s="34" t="str">
        <f t="shared" ref="BG389:BG452" si="359">IF(ISERROR(S389-AM$410),"",S389-AM$410)</f>
        <v/>
      </c>
      <c r="BH389" s="34" t="str">
        <f t="shared" ref="BH389:BH452" si="360">IF(ISERROR(T389-AN$410),"",T389-AN$410)</f>
        <v/>
      </c>
      <c r="BI389" s="34" t="str">
        <f t="shared" ref="BI389:BI452" si="361">IF(ISERROR(U389-AO$410),"",U389-AO$410)</f>
        <v/>
      </c>
      <c r="BJ389" s="34" t="str">
        <f t="shared" ref="BJ389:BJ452" si="362">IF(ISERROR(V389-AP$410),"",V389-AP$410)</f>
        <v/>
      </c>
      <c r="BK389" s="34" t="str">
        <f t="shared" ref="BK389:BK452" si="363">IF(ISERROR(W389-AQ$410),"",W389-AQ$410)</f>
        <v/>
      </c>
      <c r="BL389" s="34" t="str">
        <f t="shared" ref="BL389:BL452" si="364">IF(ISERROR(X389-AR$410),"",X389-AR$410)</f>
        <v/>
      </c>
      <c r="BM389" s="34" t="str">
        <f t="shared" ref="BM389:BM452" si="365">IF(ISERROR(Y389-AS$410),"",Y389-AS$410)</f>
        <v/>
      </c>
      <c r="BN389" s="36" t="e">
        <f t="shared" si="354"/>
        <v>#DIV/0!</v>
      </c>
      <c r="BO389" s="36" t="e">
        <f t="shared" si="355"/>
        <v>#DIV/0!</v>
      </c>
      <c r="BP389" s="37" t="str">
        <f t="shared" ref="BP389:BP452" si="366">IF(ISNUMBER(AT389),POWER(2,-AT389),"")</f>
        <v/>
      </c>
      <c r="BQ389" s="37" t="str">
        <f t="shared" ref="BQ389:BQ452" si="367">IF(ISNUMBER(AU389),POWER(2,-AU389),"")</f>
        <v/>
      </c>
      <c r="BR389" s="37" t="str">
        <f t="shared" ref="BR389:BR452" si="368">IF(ISNUMBER(AV389),POWER(2,-AV389),"")</f>
        <v/>
      </c>
      <c r="BS389" s="37" t="str">
        <f t="shared" ref="BS389:BS452" si="369">IF(ISNUMBER(AW389),POWER(2,-AW389),"")</f>
        <v/>
      </c>
      <c r="BT389" s="37" t="str">
        <f t="shared" ref="BT389:BT452" si="370">IF(ISNUMBER(AX389),POWER(2,-AX389),"")</f>
        <v/>
      </c>
      <c r="BU389" s="37" t="str">
        <f t="shared" ref="BU389:BU452" si="371">IF(ISNUMBER(AY389),POWER(2,-AY389),"")</f>
        <v/>
      </c>
      <c r="BV389" s="37" t="str">
        <f t="shared" ref="BV389:BV452" si="372">IF(ISNUMBER(AZ389),POWER(2,-AZ389),"")</f>
        <v/>
      </c>
      <c r="BW389" s="37" t="str">
        <f t="shared" ref="BW389:BW452" si="373">IF(ISNUMBER(BA389),POWER(2,-BA389),"")</f>
        <v/>
      </c>
      <c r="BX389" s="37" t="str">
        <f t="shared" ref="BX389:BX452" si="374">IF(ISNUMBER(BB389),POWER(2,-BB389),"")</f>
        <v/>
      </c>
      <c r="BY389" s="37" t="str">
        <f t="shared" ref="BY389:BY452" si="375">IF(ISNUMBER(BC389),POWER(2,-BC389),"")</f>
        <v/>
      </c>
      <c r="BZ389" s="37" t="str">
        <f t="shared" ref="BZ389:BZ452" si="376">IF(ISNUMBER(BD389),POWER(2,-BD389),"")</f>
        <v/>
      </c>
      <c r="CA389" s="37" t="str">
        <f t="shared" ref="CA389:CA452" si="377">IF(ISNUMBER(BE389),POWER(2,-BE389),"")</f>
        <v/>
      </c>
      <c r="CB389" s="37" t="str">
        <f t="shared" ref="CB389:CB452" si="378">IF(ISNUMBER(BF389),POWER(2,-BF389),"")</f>
        <v/>
      </c>
      <c r="CC389" s="37" t="str">
        <f t="shared" ref="CC389:CC452" si="379">IF(ISNUMBER(BG389),POWER(2,-BG389),"")</f>
        <v/>
      </c>
      <c r="CD389" s="37" t="str">
        <f t="shared" ref="CD389:CD452" si="380">IF(ISNUMBER(BH389),POWER(2,-BH389),"")</f>
        <v/>
      </c>
      <c r="CE389" s="37" t="str">
        <f t="shared" ref="CE389:CE452" si="381">IF(ISNUMBER(BI389),POWER(2,-BI389),"")</f>
        <v/>
      </c>
      <c r="CF389" s="37" t="str">
        <f t="shared" ref="CF389:CF452" si="382">IF(ISNUMBER(BJ389),POWER(2,-BJ389),"")</f>
        <v/>
      </c>
      <c r="CG389" s="37" t="str">
        <f t="shared" ref="CG389:CG452" si="383">IF(ISNUMBER(BK389),POWER(2,-BK389),"")</f>
        <v/>
      </c>
      <c r="CH389" s="37" t="str">
        <f t="shared" ref="CH389:CH452" si="384">IF(ISNUMBER(BL389),POWER(2,-BL389),"")</f>
        <v/>
      </c>
      <c r="CI389" s="37" t="str">
        <f t="shared" ref="CI389:CI452" si="385">IF(ISNUMBER(BM389),POWER(2,-BM389),"")</f>
        <v/>
      </c>
    </row>
    <row r="390" spans="1:87">
      <c r="A390" s="16"/>
      <c r="B390" s="14" t="str">
        <f>'Gene Table'!D389</f>
        <v>NM_000516</v>
      </c>
      <c r="C390" s="14" t="s">
        <v>17</v>
      </c>
      <c r="D390" s="15" t="str">
        <f>IF(SUM('Test Sample Data'!D$3:D$98)&gt;10,IF(AND(ISNUMBER('Test Sample Data'!D389),'Test Sample Data'!D389&lt;$B$1,'Test Sample Data'!D389&gt;0),'Test Sample Data'!D389,$B$1),"")</f>
        <v/>
      </c>
      <c r="E390" s="15" t="str">
        <f>IF(SUM('Test Sample Data'!E$3:E$98)&gt;10,IF(AND(ISNUMBER('Test Sample Data'!E389),'Test Sample Data'!E389&lt;$B$1,'Test Sample Data'!E389&gt;0),'Test Sample Data'!E389,$B$1),"")</f>
        <v/>
      </c>
      <c r="F390" s="15" t="str">
        <f>IF(SUM('Test Sample Data'!F$3:F$98)&gt;10,IF(AND(ISNUMBER('Test Sample Data'!F389),'Test Sample Data'!F389&lt;$B$1,'Test Sample Data'!F389&gt;0),'Test Sample Data'!F389,$B$1),"")</f>
        <v/>
      </c>
      <c r="G390" s="15" t="str">
        <f>IF(SUM('Test Sample Data'!G$3:G$98)&gt;10,IF(AND(ISNUMBER('Test Sample Data'!G389),'Test Sample Data'!G389&lt;$B$1,'Test Sample Data'!G389&gt;0),'Test Sample Data'!G389,$B$1),"")</f>
        <v/>
      </c>
      <c r="H390" s="15" t="str">
        <f>IF(SUM('Test Sample Data'!H$3:H$98)&gt;10,IF(AND(ISNUMBER('Test Sample Data'!H389),'Test Sample Data'!H389&lt;$B$1,'Test Sample Data'!H389&gt;0),'Test Sample Data'!H389,$B$1),"")</f>
        <v/>
      </c>
      <c r="I390" s="15" t="str">
        <f>IF(SUM('Test Sample Data'!I$3:I$98)&gt;10,IF(AND(ISNUMBER('Test Sample Data'!I389),'Test Sample Data'!I389&lt;$B$1,'Test Sample Data'!I389&gt;0),'Test Sample Data'!I389,$B$1),"")</f>
        <v/>
      </c>
      <c r="J390" s="15" t="str">
        <f>IF(SUM('Test Sample Data'!J$3:J$98)&gt;10,IF(AND(ISNUMBER('Test Sample Data'!J389),'Test Sample Data'!J389&lt;$B$1,'Test Sample Data'!J389&gt;0),'Test Sample Data'!J389,$B$1),"")</f>
        <v/>
      </c>
      <c r="K390" s="15" t="str">
        <f>IF(SUM('Test Sample Data'!K$3:K$98)&gt;10,IF(AND(ISNUMBER('Test Sample Data'!K389),'Test Sample Data'!K389&lt;$B$1,'Test Sample Data'!K389&gt;0),'Test Sample Data'!K389,$B$1),"")</f>
        <v/>
      </c>
      <c r="L390" s="15" t="str">
        <f>IF(SUM('Test Sample Data'!L$3:L$98)&gt;10,IF(AND(ISNUMBER('Test Sample Data'!L389),'Test Sample Data'!L389&lt;$B$1,'Test Sample Data'!L389&gt;0),'Test Sample Data'!L389,$B$1),"")</f>
        <v/>
      </c>
      <c r="M390" s="15" t="str">
        <f>IF(SUM('Test Sample Data'!M$3:M$98)&gt;10,IF(AND(ISNUMBER('Test Sample Data'!M389),'Test Sample Data'!M389&lt;$B$1,'Test Sample Data'!M389&gt;0),'Test Sample Data'!M389,$B$1),"")</f>
        <v/>
      </c>
      <c r="N390" s="15" t="str">
        <f>'Gene Table'!D389</f>
        <v>NM_000516</v>
      </c>
      <c r="O390" s="14" t="s">
        <v>17</v>
      </c>
      <c r="P390" s="15" t="str">
        <f>IF(SUM('Control Sample Data'!D$3:D$98)&gt;10,IF(AND(ISNUMBER('Control Sample Data'!D389),'Control Sample Data'!D389&lt;$B$1,'Control Sample Data'!D389&gt;0),'Control Sample Data'!D389,$B$1),"")</f>
        <v/>
      </c>
      <c r="Q390" s="15" t="str">
        <f>IF(SUM('Control Sample Data'!E$3:E$98)&gt;10,IF(AND(ISNUMBER('Control Sample Data'!E389),'Control Sample Data'!E389&lt;$B$1,'Control Sample Data'!E389&gt;0),'Control Sample Data'!E389,$B$1),"")</f>
        <v/>
      </c>
      <c r="R390" s="15" t="str">
        <f>IF(SUM('Control Sample Data'!F$3:F$98)&gt;10,IF(AND(ISNUMBER('Control Sample Data'!F389),'Control Sample Data'!F389&lt;$B$1,'Control Sample Data'!F389&gt;0),'Control Sample Data'!F389,$B$1),"")</f>
        <v/>
      </c>
      <c r="S390" s="15" t="str">
        <f>IF(SUM('Control Sample Data'!G$3:G$98)&gt;10,IF(AND(ISNUMBER('Control Sample Data'!G389),'Control Sample Data'!G389&lt;$B$1,'Control Sample Data'!G389&gt;0),'Control Sample Data'!G389,$B$1),"")</f>
        <v/>
      </c>
      <c r="T390" s="15" t="str">
        <f>IF(SUM('Control Sample Data'!H$3:H$98)&gt;10,IF(AND(ISNUMBER('Control Sample Data'!H389),'Control Sample Data'!H389&lt;$B$1,'Control Sample Data'!H389&gt;0),'Control Sample Data'!H389,$B$1),"")</f>
        <v/>
      </c>
      <c r="U390" s="15" t="str">
        <f>IF(SUM('Control Sample Data'!I$3:I$98)&gt;10,IF(AND(ISNUMBER('Control Sample Data'!I389),'Control Sample Data'!I389&lt;$B$1,'Control Sample Data'!I389&gt;0),'Control Sample Data'!I389,$B$1),"")</f>
        <v/>
      </c>
      <c r="V390" s="15" t="str">
        <f>IF(SUM('Control Sample Data'!J$3:J$98)&gt;10,IF(AND(ISNUMBER('Control Sample Data'!J389),'Control Sample Data'!J389&lt;$B$1,'Control Sample Data'!J389&gt;0),'Control Sample Data'!J389,$B$1),"")</f>
        <v/>
      </c>
      <c r="W390" s="15" t="str">
        <f>IF(SUM('Control Sample Data'!K$3:K$98)&gt;10,IF(AND(ISNUMBER('Control Sample Data'!K389),'Control Sample Data'!K389&lt;$B$1,'Control Sample Data'!K389&gt;0),'Control Sample Data'!K389,$B$1),"")</f>
        <v/>
      </c>
      <c r="X390" s="15" t="str">
        <f>IF(SUM('Control Sample Data'!L$3:L$98)&gt;10,IF(AND(ISNUMBER('Control Sample Data'!L389),'Control Sample Data'!L389&lt;$B$1,'Control Sample Data'!L389&gt;0),'Control Sample Data'!L389,$B$1),"")</f>
        <v/>
      </c>
      <c r="Y390" s="15" t="str">
        <f>IF(SUM('Control Sample Data'!M$3:M$98)&gt;10,IF(AND(ISNUMBER('Control Sample Data'!M389),'Control Sample Data'!M389&lt;$B$1,'Control Sample Data'!M389&gt;0),'Control Sample Data'!M389,$B$1),"")</f>
        <v/>
      </c>
      <c r="Z390" s="36" t="str">
        <f>IF(ISERROR(VLOOKUP('Choose Housekeeping Genes'!$C5,Calculations!$C$388:$M$483,2,0)),"",VLOOKUP('Choose Housekeeping Genes'!$C5,Calculations!$C$388:$M$483,2,0))</f>
        <v/>
      </c>
      <c r="AA390" s="36" t="str">
        <f>IF(ISERROR(VLOOKUP('Choose Housekeeping Genes'!$C5,Calculations!$C$388:$M$483,3,0)),"",VLOOKUP('Choose Housekeeping Genes'!$C5,Calculations!$C$388:$M$483,3,0))</f>
        <v/>
      </c>
      <c r="AB390" s="36" t="str">
        <f>IF(ISERROR(VLOOKUP('Choose Housekeeping Genes'!$C5,Calculations!$C$388:$M$483,4,0)),"",VLOOKUP('Choose Housekeeping Genes'!$C5,Calculations!$C$388:$M$483,4,0))</f>
        <v/>
      </c>
      <c r="AC390" s="36" t="str">
        <f>IF(ISERROR(VLOOKUP('Choose Housekeeping Genes'!$C5,Calculations!$C$388:$M$483,5,0)),"",VLOOKUP('Choose Housekeeping Genes'!$C5,Calculations!$C$388:$M$483,5,0))</f>
        <v/>
      </c>
      <c r="AD390" s="36" t="str">
        <f>IF(ISERROR(VLOOKUP('Choose Housekeeping Genes'!$C5,Calculations!$C$388:$M$483,6,0)),"",VLOOKUP('Choose Housekeeping Genes'!$C5,Calculations!$C$388:$M$483,6,0))</f>
        <v/>
      </c>
      <c r="AE390" s="36" t="str">
        <f>IF(ISERROR(VLOOKUP('Choose Housekeeping Genes'!$C5,Calculations!$C$388:$M$483,7,0)),"",VLOOKUP('Choose Housekeeping Genes'!$C5,Calculations!$C$388:$M$483,7,0))</f>
        <v/>
      </c>
      <c r="AF390" s="36" t="str">
        <f>IF(ISERROR(VLOOKUP('Choose Housekeeping Genes'!$C5,Calculations!$C$388:$M$483,8,0)),"",VLOOKUP('Choose Housekeeping Genes'!$C5,Calculations!$C$388:$M$483,8,0))</f>
        <v/>
      </c>
      <c r="AG390" s="36" t="str">
        <f>IF(ISERROR(VLOOKUP('Choose Housekeeping Genes'!$C5,Calculations!$C$388:$M$483,9,0)),"",VLOOKUP('Choose Housekeeping Genes'!$C5,Calculations!$C$388:$M$483,9,0))</f>
        <v/>
      </c>
      <c r="AH390" s="36" t="str">
        <f>IF(ISERROR(VLOOKUP('Choose Housekeeping Genes'!$C5,Calculations!$C$388:$M$483,10,0)),"",VLOOKUP('Choose Housekeeping Genes'!$C5,Calculations!$C$388:$M$483,10,0))</f>
        <v/>
      </c>
      <c r="AI390" s="36" t="str">
        <f>IF(ISERROR(VLOOKUP('Choose Housekeeping Genes'!$C5,Calculations!$C$388:$M$483,11,0)),"",VLOOKUP('Choose Housekeeping Genes'!$C5,Calculations!$C$388:$M$483,11,0))</f>
        <v/>
      </c>
      <c r="AJ390" s="36" t="str">
        <f>IF(ISERROR(VLOOKUP('Choose Housekeeping Genes'!$C5,Calculations!$C$388:$AB$483,14,0)),"",VLOOKUP('Choose Housekeeping Genes'!$C5,Calculations!$C$388:$AB$483,14,0))</f>
        <v/>
      </c>
      <c r="AK390" s="36" t="str">
        <f>IF(ISERROR(VLOOKUP('Choose Housekeeping Genes'!$C5,Calculations!$C$388:$AB$483,15,0)),"",VLOOKUP('Choose Housekeeping Genes'!$C5,Calculations!$C$388:$AB$483,15,0))</f>
        <v/>
      </c>
      <c r="AL390" s="36" t="str">
        <f>IF(ISERROR(VLOOKUP('Choose Housekeeping Genes'!$C5,Calculations!$C$388:$AB$483,16,0)),"",VLOOKUP('Choose Housekeeping Genes'!$C5,Calculations!$C$388:$AB$483,16,0))</f>
        <v/>
      </c>
      <c r="AM390" s="36" t="str">
        <f>IF(ISERROR(VLOOKUP('Choose Housekeeping Genes'!$C5,Calculations!$C$388:$AB$483,17,0)),"",VLOOKUP('Choose Housekeeping Genes'!$C5,Calculations!$C$388:$AB$483,17,0))</f>
        <v/>
      </c>
      <c r="AN390" s="36" t="str">
        <f>IF(ISERROR(VLOOKUP('Choose Housekeeping Genes'!$C5,Calculations!$C$388:$AB$483,18,0)),"",VLOOKUP('Choose Housekeeping Genes'!$C5,Calculations!$C$388:$AB$483,18,0))</f>
        <v/>
      </c>
      <c r="AO390" s="36" t="str">
        <f>IF(ISERROR(VLOOKUP('Choose Housekeeping Genes'!$C5,Calculations!$C$388:$AB$483,19,0)),"",VLOOKUP('Choose Housekeeping Genes'!$C5,Calculations!$C$388:$AB$483,19,0))</f>
        <v/>
      </c>
      <c r="AP390" s="36" t="str">
        <f>IF(ISERROR(VLOOKUP('Choose Housekeeping Genes'!$C5,Calculations!$C$388:$AB$483,20,0)),"",VLOOKUP('Choose Housekeeping Genes'!$C5,Calculations!$C$388:$AB$483,20,0))</f>
        <v/>
      </c>
      <c r="AQ390" s="36" t="str">
        <f>IF(ISERROR(VLOOKUP('Choose Housekeeping Genes'!$C5,Calculations!$C$388:$AB$483,21,0)),"",VLOOKUP('Choose Housekeeping Genes'!$C5,Calculations!$C$388:$AB$483,21,0))</f>
        <v/>
      </c>
      <c r="AR390" s="36" t="str">
        <f>IF(ISERROR(VLOOKUP('Choose Housekeeping Genes'!$C5,Calculations!$C$388:$AB$483,22,0)),"",VLOOKUP('Choose Housekeeping Genes'!$C5,Calculations!$C$388:$AB$483,22,0))</f>
        <v/>
      </c>
      <c r="AS390" s="36" t="str">
        <f>IF(ISERROR(VLOOKUP('Choose Housekeeping Genes'!$C5,Calculations!$C$388:$AB$483,23,0)),"",VLOOKUP('Choose Housekeeping Genes'!$C5,Calculations!$C$388:$AB$483,23,0))</f>
        <v/>
      </c>
      <c r="AT390" s="34" t="str">
        <f t="shared" ref="AT390:AT453" si="386">IF(ISERROR(D390-Z$410),"",D390-Z$410)</f>
        <v/>
      </c>
      <c r="AU390" s="34" t="str">
        <f t="shared" ref="AU390:AU453" si="387">IF(ISERROR(E390-AA$410),"",E390-AA$410)</f>
        <v/>
      </c>
      <c r="AV390" s="34" t="str">
        <f t="shared" ref="AV390:AV453" si="388">IF(ISERROR(F390-AB$410),"",F390-AB$410)</f>
        <v/>
      </c>
      <c r="AW390" s="34" t="str">
        <f t="shared" ref="AW390:AW453" si="389">IF(ISERROR(G390-AC$410),"",G390-AC$410)</f>
        <v/>
      </c>
      <c r="AX390" s="34" t="str">
        <f t="shared" ref="AX390:AX453" si="390">IF(ISERROR(H390-AD$410),"",H390-AD$410)</f>
        <v/>
      </c>
      <c r="AY390" s="34" t="str">
        <f t="shared" ref="AY390:AY453" si="391">IF(ISERROR(I390-AE$410),"",I390-AE$410)</f>
        <v/>
      </c>
      <c r="AZ390" s="34" t="str">
        <f t="shared" ref="AZ390:AZ453" si="392">IF(ISERROR(J390-AF$410),"",J390-AF$410)</f>
        <v/>
      </c>
      <c r="BA390" s="34" t="str">
        <f t="shared" ref="BA390:BA453" si="393">IF(ISERROR(K390-AG$410),"",K390-AG$410)</f>
        <v/>
      </c>
      <c r="BB390" s="34" t="str">
        <f t="shared" ref="BB390:BC453" si="394">IF(ISERROR(L390-AH$410),"",L390-AH$410)</f>
        <v/>
      </c>
      <c r="BC390" s="34" t="str">
        <f t="shared" ref="BC390:BC403" si="395">IF(ISERROR(M390-AI$410),"",M390-AI$410)</f>
        <v/>
      </c>
      <c r="BD390" s="34" t="str">
        <f t="shared" si="356"/>
        <v/>
      </c>
      <c r="BE390" s="34" t="str">
        <f t="shared" si="357"/>
        <v/>
      </c>
      <c r="BF390" s="34" t="str">
        <f t="shared" si="358"/>
        <v/>
      </c>
      <c r="BG390" s="34" t="str">
        <f t="shared" si="359"/>
        <v/>
      </c>
      <c r="BH390" s="34" t="str">
        <f t="shared" si="360"/>
        <v/>
      </c>
      <c r="BI390" s="34" t="str">
        <f t="shared" si="361"/>
        <v/>
      </c>
      <c r="BJ390" s="34" t="str">
        <f t="shared" si="362"/>
        <v/>
      </c>
      <c r="BK390" s="34" t="str">
        <f t="shared" si="363"/>
        <v/>
      </c>
      <c r="BL390" s="34" t="str">
        <f t="shared" si="364"/>
        <v/>
      </c>
      <c r="BM390" s="34" t="str">
        <f t="shared" si="365"/>
        <v/>
      </c>
      <c r="BN390" s="36" t="e">
        <f t="shared" si="354"/>
        <v>#DIV/0!</v>
      </c>
      <c r="BO390" s="36" t="e">
        <f t="shared" si="355"/>
        <v>#DIV/0!</v>
      </c>
      <c r="BP390" s="37" t="str">
        <f t="shared" si="366"/>
        <v/>
      </c>
      <c r="BQ390" s="37" t="str">
        <f t="shared" si="367"/>
        <v/>
      </c>
      <c r="BR390" s="37" t="str">
        <f t="shared" si="368"/>
        <v/>
      </c>
      <c r="BS390" s="37" t="str">
        <f t="shared" si="369"/>
        <v/>
      </c>
      <c r="BT390" s="37" t="str">
        <f t="shared" si="370"/>
        <v/>
      </c>
      <c r="BU390" s="37" t="str">
        <f t="shared" si="371"/>
        <v/>
      </c>
      <c r="BV390" s="37" t="str">
        <f t="shared" si="372"/>
        <v/>
      </c>
      <c r="BW390" s="37" t="str">
        <f t="shared" si="373"/>
        <v/>
      </c>
      <c r="BX390" s="37" t="str">
        <f t="shared" si="374"/>
        <v/>
      </c>
      <c r="BY390" s="37" t="str">
        <f t="shared" si="375"/>
        <v/>
      </c>
      <c r="BZ390" s="37" t="str">
        <f t="shared" si="376"/>
        <v/>
      </c>
      <c r="CA390" s="37" t="str">
        <f t="shared" si="377"/>
        <v/>
      </c>
      <c r="CB390" s="37" t="str">
        <f t="shared" si="378"/>
        <v/>
      </c>
      <c r="CC390" s="37" t="str">
        <f t="shared" si="379"/>
        <v/>
      </c>
      <c r="CD390" s="37" t="str">
        <f t="shared" si="380"/>
        <v/>
      </c>
      <c r="CE390" s="37" t="str">
        <f t="shared" si="381"/>
        <v/>
      </c>
      <c r="CF390" s="37" t="str">
        <f t="shared" si="382"/>
        <v/>
      </c>
      <c r="CG390" s="37" t="str">
        <f t="shared" si="383"/>
        <v/>
      </c>
      <c r="CH390" s="37" t="str">
        <f t="shared" si="384"/>
        <v/>
      </c>
      <c r="CI390" s="37" t="str">
        <f t="shared" si="385"/>
        <v/>
      </c>
    </row>
    <row r="391" spans="1:87">
      <c r="A391" s="16"/>
      <c r="B391" s="14" t="str">
        <f>'Gene Table'!D390</f>
        <v>NM_013274</v>
      </c>
      <c r="C391" s="14" t="s">
        <v>21</v>
      </c>
      <c r="D391" s="15" t="str">
        <f>IF(SUM('Test Sample Data'!D$3:D$98)&gt;10,IF(AND(ISNUMBER('Test Sample Data'!D390),'Test Sample Data'!D390&lt;$B$1,'Test Sample Data'!D390&gt;0),'Test Sample Data'!D390,$B$1),"")</f>
        <v/>
      </c>
      <c r="E391" s="15" t="str">
        <f>IF(SUM('Test Sample Data'!E$3:E$98)&gt;10,IF(AND(ISNUMBER('Test Sample Data'!E390),'Test Sample Data'!E390&lt;$B$1,'Test Sample Data'!E390&gt;0),'Test Sample Data'!E390,$B$1),"")</f>
        <v/>
      </c>
      <c r="F391" s="15" t="str">
        <f>IF(SUM('Test Sample Data'!F$3:F$98)&gt;10,IF(AND(ISNUMBER('Test Sample Data'!F390),'Test Sample Data'!F390&lt;$B$1,'Test Sample Data'!F390&gt;0),'Test Sample Data'!F390,$B$1),"")</f>
        <v/>
      </c>
      <c r="G391" s="15" t="str">
        <f>IF(SUM('Test Sample Data'!G$3:G$98)&gt;10,IF(AND(ISNUMBER('Test Sample Data'!G390),'Test Sample Data'!G390&lt;$B$1,'Test Sample Data'!G390&gt;0),'Test Sample Data'!G390,$B$1),"")</f>
        <v/>
      </c>
      <c r="H391" s="15" t="str">
        <f>IF(SUM('Test Sample Data'!H$3:H$98)&gt;10,IF(AND(ISNUMBER('Test Sample Data'!H390),'Test Sample Data'!H390&lt;$B$1,'Test Sample Data'!H390&gt;0),'Test Sample Data'!H390,$B$1),"")</f>
        <v/>
      </c>
      <c r="I391" s="15" t="str">
        <f>IF(SUM('Test Sample Data'!I$3:I$98)&gt;10,IF(AND(ISNUMBER('Test Sample Data'!I390),'Test Sample Data'!I390&lt;$B$1,'Test Sample Data'!I390&gt;0),'Test Sample Data'!I390,$B$1),"")</f>
        <v/>
      </c>
      <c r="J391" s="15" t="str">
        <f>IF(SUM('Test Sample Data'!J$3:J$98)&gt;10,IF(AND(ISNUMBER('Test Sample Data'!J390),'Test Sample Data'!J390&lt;$B$1,'Test Sample Data'!J390&gt;0),'Test Sample Data'!J390,$B$1),"")</f>
        <v/>
      </c>
      <c r="K391" s="15" t="str">
        <f>IF(SUM('Test Sample Data'!K$3:K$98)&gt;10,IF(AND(ISNUMBER('Test Sample Data'!K390),'Test Sample Data'!K390&lt;$B$1,'Test Sample Data'!K390&gt;0),'Test Sample Data'!K390,$B$1),"")</f>
        <v/>
      </c>
      <c r="L391" s="15" t="str">
        <f>IF(SUM('Test Sample Data'!L$3:L$98)&gt;10,IF(AND(ISNUMBER('Test Sample Data'!L390),'Test Sample Data'!L390&lt;$B$1,'Test Sample Data'!L390&gt;0),'Test Sample Data'!L390,$B$1),"")</f>
        <v/>
      </c>
      <c r="M391" s="15" t="str">
        <f>IF(SUM('Test Sample Data'!M$3:M$98)&gt;10,IF(AND(ISNUMBER('Test Sample Data'!M390),'Test Sample Data'!M390&lt;$B$1,'Test Sample Data'!M390&gt;0),'Test Sample Data'!M390,$B$1),"")</f>
        <v/>
      </c>
      <c r="N391" s="15" t="str">
        <f>'Gene Table'!D390</f>
        <v>NM_013274</v>
      </c>
      <c r="O391" s="14" t="s">
        <v>21</v>
      </c>
      <c r="P391" s="15" t="str">
        <f>IF(SUM('Control Sample Data'!D$3:D$98)&gt;10,IF(AND(ISNUMBER('Control Sample Data'!D390),'Control Sample Data'!D390&lt;$B$1,'Control Sample Data'!D390&gt;0),'Control Sample Data'!D390,$B$1),"")</f>
        <v/>
      </c>
      <c r="Q391" s="15" t="str">
        <f>IF(SUM('Control Sample Data'!E$3:E$98)&gt;10,IF(AND(ISNUMBER('Control Sample Data'!E390),'Control Sample Data'!E390&lt;$B$1,'Control Sample Data'!E390&gt;0),'Control Sample Data'!E390,$B$1),"")</f>
        <v/>
      </c>
      <c r="R391" s="15" t="str">
        <f>IF(SUM('Control Sample Data'!F$3:F$98)&gt;10,IF(AND(ISNUMBER('Control Sample Data'!F390),'Control Sample Data'!F390&lt;$B$1,'Control Sample Data'!F390&gt;0),'Control Sample Data'!F390,$B$1),"")</f>
        <v/>
      </c>
      <c r="S391" s="15" t="str">
        <f>IF(SUM('Control Sample Data'!G$3:G$98)&gt;10,IF(AND(ISNUMBER('Control Sample Data'!G390),'Control Sample Data'!G390&lt;$B$1,'Control Sample Data'!G390&gt;0),'Control Sample Data'!G390,$B$1),"")</f>
        <v/>
      </c>
      <c r="T391" s="15" t="str">
        <f>IF(SUM('Control Sample Data'!H$3:H$98)&gt;10,IF(AND(ISNUMBER('Control Sample Data'!H390),'Control Sample Data'!H390&lt;$B$1,'Control Sample Data'!H390&gt;0),'Control Sample Data'!H390,$B$1),"")</f>
        <v/>
      </c>
      <c r="U391" s="15" t="str">
        <f>IF(SUM('Control Sample Data'!I$3:I$98)&gt;10,IF(AND(ISNUMBER('Control Sample Data'!I390),'Control Sample Data'!I390&lt;$B$1,'Control Sample Data'!I390&gt;0),'Control Sample Data'!I390,$B$1),"")</f>
        <v/>
      </c>
      <c r="V391" s="15" t="str">
        <f>IF(SUM('Control Sample Data'!J$3:J$98)&gt;10,IF(AND(ISNUMBER('Control Sample Data'!J390),'Control Sample Data'!J390&lt;$B$1,'Control Sample Data'!J390&gt;0),'Control Sample Data'!J390,$B$1),"")</f>
        <v/>
      </c>
      <c r="W391" s="15" t="str">
        <f>IF(SUM('Control Sample Data'!K$3:K$98)&gt;10,IF(AND(ISNUMBER('Control Sample Data'!K390),'Control Sample Data'!K390&lt;$B$1,'Control Sample Data'!K390&gt;0),'Control Sample Data'!K390,$B$1),"")</f>
        <v/>
      </c>
      <c r="X391" s="15" t="str">
        <f>IF(SUM('Control Sample Data'!L$3:L$98)&gt;10,IF(AND(ISNUMBER('Control Sample Data'!L390),'Control Sample Data'!L390&lt;$B$1,'Control Sample Data'!L390&gt;0),'Control Sample Data'!L390,$B$1),"")</f>
        <v/>
      </c>
      <c r="Y391" s="15" t="str">
        <f>IF(SUM('Control Sample Data'!M$3:M$98)&gt;10,IF(AND(ISNUMBER('Control Sample Data'!M390),'Control Sample Data'!M390&lt;$B$1,'Control Sample Data'!M390&gt;0),'Control Sample Data'!M390,$B$1),"")</f>
        <v/>
      </c>
      <c r="Z391" s="36" t="str">
        <f>IF(ISERROR(VLOOKUP('Choose Housekeeping Genes'!$C6,Calculations!$C$388:$M$483,2,0)),"",VLOOKUP('Choose Housekeeping Genes'!$C6,Calculations!$C$388:$M$483,2,0))</f>
        <v/>
      </c>
      <c r="AA391" s="36" t="str">
        <f>IF(ISERROR(VLOOKUP('Choose Housekeeping Genes'!$C6,Calculations!$C$388:$M$483,3,0)),"",VLOOKUP('Choose Housekeeping Genes'!$C6,Calculations!$C$388:$M$483,3,0))</f>
        <v/>
      </c>
      <c r="AB391" s="36" t="str">
        <f>IF(ISERROR(VLOOKUP('Choose Housekeeping Genes'!$C6,Calculations!$C$388:$M$483,4,0)),"",VLOOKUP('Choose Housekeeping Genes'!$C6,Calculations!$C$388:$M$483,4,0))</f>
        <v/>
      </c>
      <c r="AC391" s="36" t="str">
        <f>IF(ISERROR(VLOOKUP('Choose Housekeeping Genes'!$C6,Calculations!$C$388:$M$483,5,0)),"",VLOOKUP('Choose Housekeeping Genes'!$C6,Calculations!$C$388:$M$483,5,0))</f>
        <v/>
      </c>
      <c r="AD391" s="36" t="str">
        <f>IF(ISERROR(VLOOKUP('Choose Housekeeping Genes'!$C6,Calculations!$C$388:$M$483,6,0)),"",VLOOKUP('Choose Housekeeping Genes'!$C6,Calculations!$C$388:$M$483,6,0))</f>
        <v/>
      </c>
      <c r="AE391" s="36" t="str">
        <f>IF(ISERROR(VLOOKUP('Choose Housekeeping Genes'!$C6,Calculations!$C$388:$M$483,7,0)),"",VLOOKUP('Choose Housekeeping Genes'!$C6,Calculations!$C$388:$M$483,7,0))</f>
        <v/>
      </c>
      <c r="AF391" s="36" t="str">
        <f>IF(ISERROR(VLOOKUP('Choose Housekeeping Genes'!$C6,Calculations!$C$388:$M$483,8,0)),"",VLOOKUP('Choose Housekeeping Genes'!$C6,Calculations!$C$388:$M$483,8,0))</f>
        <v/>
      </c>
      <c r="AG391" s="36" t="str">
        <f>IF(ISERROR(VLOOKUP('Choose Housekeeping Genes'!$C6,Calculations!$C$388:$M$483,9,0)),"",VLOOKUP('Choose Housekeeping Genes'!$C6,Calculations!$C$388:$M$483,9,0))</f>
        <v/>
      </c>
      <c r="AH391" s="36" t="str">
        <f>IF(ISERROR(VLOOKUP('Choose Housekeeping Genes'!$C6,Calculations!$C$388:$M$483,10,0)),"",VLOOKUP('Choose Housekeeping Genes'!$C6,Calculations!$C$388:$M$483,10,0))</f>
        <v/>
      </c>
      <c r="AI391" s="36" t="str">
        <f>IF(ISERROR(VLOOKUP('Choose Housekeeping Genes'!$C6,Calculations!$C$388:$M$483,11,0)),"",VLOOKUP('Choose Housekeeping Genes'!$C6,Calculations!$C$388:$M$483,11,0))</f>
        <v/>
      </c>
      <c r="AJ391" s="36" t="str">
        <f>IF(ISERROR(VLOOKUP('Choose Housekeeping Genes'!$C6,Calculations!$C$388:$AB$483,14,0)),"",VLOOKUP('Choose Housekeeping Genes'!$C6,Calculations!$C$388:$AB$483,14,0))</f>
        <v/>
      </c>
      <c r="AK391" s="36" t="str">
        <f>IF(ISERROR(VLOOKUP('Choose Housekeeping Genes'!$C6,Calculations!$C$388:$AB$483,15,0)),"",VLOOKUP('Choose Housekeeping Genes'!$C6,Calculations!$C$388:$AB$483,15,0))</f>
        <v/>
      </c>
      <c r="AL391" s="36" t="str">
        <f>IF(ISERROR(VLOOKUP('Choose Housekeeping Genes'!$C6,Calculations!$C$388:$AB$483,16,0)),"",VLOOKUP('Choose Housekeeping Genes'!$C6,Calculations!$C$388:$AB$483,16,0))</f>
        <v/>
      </c>
      <c r="AM391" s="36" t="str">
        <f>IF(ISERROR(VLOOKUP('Choose Housekeeping Genes'!$C6,Calculations!$C$388:$AB$483,17,0)),"",VLOOKUP('Choose Housekeeping Genes'!$C6,Calculations!$C$388:$AB$483,17,0))</f>
        <v/>
      </c>
      <c r="AN391" s="36" t="str">
        <f>IF(ISERROR(VLOOKUP('Choose Housekeeping Genes'!$C6,Calculations!$C$388:$AB$483,18,0)),"",VLOOKUP('Choose Housekeeping Genes'!$C6,Calculations!$C$388:$AB$483,18,0))</f>
        <v/>
      </c>
      <c r="AO391" s="36" t="str">
        <f>IF(ISERROR(VLOOKUP('Choose Housekeeping Genes'!$C6,Calculations!$C$388:$AB$483,19,0)),"",VLOOKUP('Choose Housekeeping Genes'!$C6,Calculations!$C$388:$AB$483,19,0))</f>
        <v/>
      </c>
      <c r="AP391" s="36" t="str">
        <f>IF(ISERROR(VLOOKUP('Choose Housekeeping Genes'!$C6,Calculations!$C$388:$AB$483,20,0)),"",VLOOKUP('Choose Housekeeping Genes'!$C6,Calculations!$C$388:$AB$483,20,0))</f>
        <v/>
      </c>
      <c r="AQ391" s="36" t="str">
        <f>IF(ISERROR(VLOOKUP('Choose Housekeeping Genes'!$C6,Calculations!$C$388:$AB$483,21,0)),"",VLOOKUP('Choose Housekeeping Genes'!$C6,Calculations!$C$388:$AB$483,21,0))</f>
        <v/>
      </c>
      <c r="AR391" s="36" t="str">
        <f>IF(ISERROR(VLOOKUP('Choose Housekeeping Genes'!$C6,Calculations!$C$388:$AB$483,22,0)),"",VLOOKUP('Choose Housekeeping Genes'!$C6,Calculations!$C$388:$AB$483,22,0))</f>
        <v/>
      </c>
      <c r="AS391" s="36" t="str">
        <f>IF(ISERROR(VLOOKUP('Choose Housekeeping Genes'!$C6,Calculations!$C$388:$AB$483,23,0)),"",VLOOKUP('Choose Housekeeping Genes'!$C6,Calculations!$C$388:$AB$483,23,0))</f>
        <v/>
      </c>
      <c r="AT391" s="34" t="str">
        <f t="shared" si="386"/>
        <v/>
      </c>
      <c r="AU391" s="34" t="str">
        <f t="shared" si="387"/>
        <v/>
      </c>
      <c r="AV391" s="34" t="str">
        <f t="shared" si="388"/>
        <v/>
      </c>
      <c r="AW391" s="34" t="str">
        <f t="shared" si="389"/>
        <v/>
      </c>
      <c r="AX391" s="34" t="str">
        <f t="shared" si="390"/>
        <v/>
      </c>
      <c r="AY391" s="34" t="str">
        <f t="shared" si="391"/>
        <v/>
      </c>
      <c r="AZ391" s="34" t="str">
        <f t="shared" si="392"/>
        <v/>
      </c>
      <c r="BA391" s="34" t="str">
        <f t="shared" si="393"/>
        <v/>
      </c>
      <c r="BB391" s="34" t="str">
        <f t="shared" si="394"/>
        <v/>
      </c>
      <c r="BC391" s="34" t="str">
        <f t="shared" si="395"/>
        <v/>
      </c>
      <c r="BD391" s="34" t="str">
        <f t="shared" si="356"/>
        <v/>
      </c>
      <c r="BE391" s="34" t="str">
        <f t="shared" si="357"/>
        <v/>
      </c>
      <c r="BF391" s="34" t="str">
        <f t="shared" si="358"/>
        <v/>
      </c>
      <c r="BG391" s="34" t="str">
        <f t="shared" si="359"/>
        <v/>
      </c>
      <c r="BH391" s="34" t="str">
        <f t="shared" si="360"/>
        <v/>
      </c>
      <c r="BI391" s="34" t="str">
        <f t="shared" si="361"/>
        <v/>
      </c>
      <c r="BJ391" s="34" t="str">
        <f t="shared" si="362"/>
        <v/>
      </c>
      <c r="BK391" s="34" t="str">
        <f t="shared" si="363"/>
        <v/>
      </c>
      <c r="BL391" s="34" t="str">
        <f t="shared" si="364"/>
        <v/>
      </c>
      <c r="BM391" s="34" t="str">
        <f t="shared" si="365"/>
        <v/>
      </c>
      <c r="BN391" s="36" t="e">
        <f t="shared" si="354"/>
        <v>#DIV/0!</v>
      </c>
      <c r="BO391" s="36" t="e">
        <f t="shared" si="355"/>
        <v>#DIV/0!</v>
      </c>
      <c r="BP391" s="37" t="str">
        <f t="shared" si="366"/>
        <v/>
      </c>
      <c r="BQ391" s="37" t="str">
        <f t="shared" si="367"/>
        <v/>
      </c>
      <c r="BR391" s="37" t="str">
        <f t="shared" si="368"/>
        <v/>
      </c>
      <c r="BS391" s="37" t="str">
        <f t="shared" si="369"/>
        <v/>
      </c>
      <c r="BT391" s="37" t="str">
        <f t="shared" si="370"/>
        <v/>
      </c>
      <c r="BU391" s="37" t="str">
        <f t="shared" si="371"/>
        <v/>
      </c>
      <c r="BV391" s="37" t="str">
        <f t="shared" si="372"/>
        <v/>
      </c>
      <c r="BW391" s="37" t="str">
        <f t="shared" si="373"/>
        <v/>
      </c>
      <c r="BX391" s="37" t="str">
        <f t="shared" si="374"/>
        <v/>
      </c>
      <c r="BY391" s="37" t="str">
        <f t="shared" si="375"/>
        <v/>
      </c>
      <c r="BZ391" s="37" t="str">
        <f t="shared" si="376"/>
        <v/>
      </c>
      <c r="CA391" s="37" t="str">
        <f t="shared" si="377"/>
        <v/>
      </c>
      <c r="CB391" s="37" t="str">
        <f t="shared" si="378"/>
        <v/>
      </c>
      <c r="CC391" s="37" t="str">
        <f t="shared" si="379"/>
        <v/>
      </c>
      <c r="CD391" s="37" t="str">
        <f t="shared" si="380"/>
        <v/>
      </c>
      <c r="CE391" s="37" t="str">
        <f t="shared" si="381"/>
        <v/>
      </c>
      <c r="CF391" s="37" t="str">
        <f t="shared" si="382"/>
        <v/>
      </c>
      <c r="CG391" s="37" t="str">
        <f t="shared" si="383"/>
        <v/>
      </c>
      <c r="CH391" s="37" t="str">
        <f t="shared" si="384"/>
        <v/>
      </c>
      <c r="CI391" s="37" t="str">
        <f t="shared" si="385"/>
        <v/>
      </c>
    </row>
    <row r="392" spans="1:87">
      <c r="A392" s="16"/>
      <c r="B392" s="14" t="str">
        <f>'Gene Table'!D391</f>
        <v>NM_014475</v>
      </c>
      <c r="C392" s="14" t="s">
        <v>25</v>
      </c>
      <c r="D392" s="15" t="str">
        <f>IF(SUM('Test Sample Data'!D$3:D$98)&gt;10,IF(AND(ISNUMBER('Test Sample Data'!D391),'Test Sample Data'!D391&lt;$B$1,'Test Sample Data'!D391&gt;0),'Test Sample Data'!D391,$B$1),"")</f>
        <v/>
      </c>
      <c r="E392" s="15" t="str">
        <f>IF(SUM('Test Sample Data'!E$3:E$98)&gt;10,IF(AND(ISNUMBER('Test Sample Data'!E391),'Test Sample Data'!E391&lt;$B$1,'Test Sample Data'!E391&gt;0),'Test Sample Data'!E391,$B$1),"")</f>
        <v/>
      </c>
      <c r="F392" s="15" t="str">
        <f>IF(SUM('Test Sample Data'!F$3:F$98)&gt;10,IF(AND(ISNUMBER('Test Sample Data'!F391),'Test Sample Data'!F391&lt;$B$1,'Test Sample Data'!F391&gt;0),'Test Sample Data'!F391,$B$1),"")</f>
        <v/>
      </c>
      <c r="G392" s="15" t="str">
        <f>IF(SUM('Test Sample Data'!G$3:G$98)&gt;10,IF(AND(ISNUMBER('Test Sample Data'!G391),'Test Sample Data'!G391&lt;$B$1,'Test Sample Data'!G391&gt;0),'Test Sample Data'!G391,$B$1),"")</f>
        <v/>
      </c>
      <c r="H392" s="15" t="str">
        <f>IF(SUM('Test Sample Data'!H$3:H$98)&gt;10,IF(AND(ISNUMBER('Test Sample Data'!H391),'Test Sample Data'!H391&lt;$B$1,'Test Sample Data'!H391&gt;0),'Test Sample Data'!H391,$B$1),"")</f>
        <v/>
      </c>
      <c r="I392" s="15" t="str">
        <f>IF(SUM('Test Sample Data'!I$3:I$98)&gt;10,IF(AND(ISNUMBER('Test Sample Data'!I391),'Test Sample Data'!I391&lt;$B$1,'Test Sample Data'!I391&gt;0),'Test Sample Data'!I391,$B$1),"")</f>
        <v/>
      </c>
      <c r="J392" s="15" t="str">
        <f>IF(SUM('Test Sample Data'!J$3:J$98)&gt;10,IF(AND(ISNUMBER('Test Sample Data'!J391),'Test Sample Data'!J391&lt;$B$1,'Test Sample Data'!J391&gt;0),'Test Sample Data'!J391,$B$1),"")</f>
        <v/>
      </c>
      <c r="K392" s="15" t="str">
        <f>IF(SUM('Test Sample Data'!K$3:K$98)&gt;10,IF(AND(ISNUMBER('Test Sample Data'!K391),'Test Sample Data'!K391&lt;$B$1,'Test Sample Data'!K391&gt;0),'Test Sample Data'!K391,$B$1),"")</f>
        <v/>
      </c>
      <c r="L392" s="15" t="str">
        <f>IF(SUM('Test Sample Data'!L$3:L$98)&gt;10,IF(AND(ISNUMBER('Test Sample Data'!L391),'Test Sample Data'!L391&lt;$B$1,'Test Sample Data'!L391&gt;0),'Test Sample Data'!L391,$B$1),"")</f>
        <v/>
      </c>
      <c r="M392" s="15" t="str">
        <f>IF(SUM('Test Sample Data'!M$3:M$98)&gt;10,IF(AND(ISNUMBER('Test Sample Data'!M391),'Test Sample Data'!M391&lt;$B$1,'Test Sample Data'!M391&gt;0),'Test Sample Data'!M391,$B$1),"")</f>
        <v/>
      </c>
      <c r="N392" s="15" t="str">
        <f>'Gene Table'!D391</f>
        <v>NM_014475</v>
      </c>
      <c r="O392" s="14" t="s">
        <v>25</v>
      </c>
      <c r="P392" s="15" t="str">
        <f>IF(SUM('Control Sample Data'!D$3:D$98)&gt;10,IF(AND(ISNUMBER('Control Sample Data'!D391),'Control Sample Data'!D391&lt;$B$1,'Control Sample Data'!D391&gt;0),'Control Sample Data'!D391,$B$1),"")</f>
        <v/>
      </c>
      <c r="Q392" s="15" t="str">
        <f>IF(SUM('Control Sample Data'!E$3:E$98)&gt;10,IF(AND(ISNUMBER('Control Sample Data'!E391),'Control Sample Data'!E391&lt;$B$1,'Control Sample Data'!E391&gt;0),'Control Sample Data'!E391,$B$1),"")</f>
        <v/>
      </c>
      <c r="R392" s="15" t="str">
        <f>IF(SUM('Control Sample Data'!F$3:F$98)&gt;10,IF(AND(ISNUMBER('Control Sample Data'!F391),'Control Sample Data'!F391&lt;$B$1,'Control Sample Data'!F391&gt;0),'Control Sample Data'!F391,$B$1),"")</f>
        <v/>
      </c>
      <c r="S392" s="15" t="str">
        <f>IF(SUM('Control Sample Data'!G$3:G$98)&gt;10,IF(AND(ISNUMBER('Control Sample Data'!G391),'Control Sample Data'!G391&lt;$B$1,'Control Sample Data'!G391&gt;0),'Control Sample Data'!G391,$B$1),"")</f>
        <v/>
      </c>
      <c r="T392" s="15" t="str">
        <f>IF(SUM('Control Sample Data'!H$3:H$98)&gt;10,IF(AND(ISNUMBER('Control Sample Data'!H391),'Control Sample Data'!H391&lt;$B$1,'Control Sample Data'!H391&gt;0),'Control Sample Data'!H391,$B$1),"")</f>
        <v/>
      </c>
      <c r="U392" s="15" t="str">
        <f>IF(SUM('Control Sample Data'!I$3:I$98)&gt;10,IF(AND(ISNUMBER('Control Sample Data'!I391),'Control Sample Data'!I391&lt;$B$1,'Control Sample Data'!I391&gt;0),'Control Sample Data'!I391,$B$1),"")</f>
        <v/>
      </c>
      <c r="V392" s="15" t="str">
        <f>IF(SUM('Control Sample Data'!J$3:J$98)&gt;10,IF(AND(ISNUMBER('Control Sample Data'!J391),'Control Sample Data'!J391&lt;$B$1,'Control Sample Data'!J391&gt;0),'Control Sample Data'!J391,$B$1),"")</f>
        <v/>
      </c>
      <c r="W392" s="15" t="str">
        <f>IF(SUM('Control Sample Data'!K$3:K$98)&gt;10,IF(AND(ISNUMBER('Control Sample Data'!K391),'Control Sample Data'!K391&lt;$B$1,'Control Sample Data'!K391&gt;0),'Control Sample Data'!K391,$B$1),"")</f>
        <v/>
      </c>
      <c r="X392" s="15" t="str">
        <f>IF(SUM('Control Sample Data'!L$3:L$98)&gt;10,IF(AND(ISNUMBER('Control Sample Data'!L391),'Control Sample Data'!L391&lt;$B$1,'Control Sample Data'!L391&gt;0),'Control Sample Data'!L391,$B$1),"")</f>
        <v/>
      </c>
      <c r="Y392" s="15" t="str">
        <f>IF(SUM('Control Sample Data'!M$3:M$98)&gt;10,IF(AND(ISNUMBER('Control Sample Data'!M391),'Control Sample Data'!M391&lt;$B$1,'Control Sample Data'!M391&gt;0),'Control Sample Data'!M391,$B$1),"")</f>
        <v/>
      </c>
      <c r="Z392" s="36" t="str">
        <f>IF(ISERROR(VLOOKUP('Choose Housekeeping Genes'!$C7,Calculations!$C$388:$M$483,2,0)),"",VLOOKUP('Choose Housekeeping Genes'!$C7,Calculations!$C$388:$M$483,2,0))</f>
        <v/>
      </c>
      <c r="AA392" s="36" t="str">
        <f>IF(ISERROR(VLOOKUP('Choose Housekeeping Genes'!$C7,Calculations!$C$388:$M$483,3,0)),"",VLOOKUP('Choose Housekeeping Genes'!$C7,Calculations!$C$388:$M$483,3,0))</f>
        <v/>
      </c>
      <c r="AB392" s="36" t="str">
        <f>IF(ISERROR(VLOOKUP('Choose Housekeeping Genes'!$C7,Calculations!$C$388:$M$483,4,0)),"",VLOOKUP('Choose Housekeeping Genes'!$C7,Calculations!$C$388:$M$483,4,0))</f>
        <v/>
      </c>
      <c r="AC392" s="36" t="str">
        <f>IF(ISERROR(VLOOKUP('Choose Housekeeping Genes'!$C7,Calculations!$C$388:$M$483,5,0)),"",VLOOKUP('Choose Housekeeping Genes'!$C7,Calculations!$C$388:$M$483,5,0))</f>
        <v/>
      </c>
      <c r="AD392" s="36" t="str">
        <f>IF(ISERROR(VLOOKUP('Choose Housekeeping Genes'!$C7,Calculations!$C$388:$M$483,6,0)),"",VLOOKUP('Choose Housekeeping Genes'!$C7,Calculations!$C$388:$M$483,6,0))</f>
        <v/>
      </c>
      <c r="AE392" s="36" t="str">
        <f>IF(ISERROR(VLOOKUP('Choose Housekeeping Genes'!$C7,Calculations!$C$388:$M$483,7,0)),"",VLOOKUP('Choose Housekeeping Genes'!$C7,Calculations!$C$388:$M$483,7,0))</f>
        <v/>
      </c>
      <c r="AF392" s="36" t="str">
        <f>IF(ISERROR(VLOOKUP('Choose Housekeeping Genes'!$C7,Calculations!$C$388:$M$483,8,0)),"",VLOOKUP('Choose Housekeeping Genes'!$C7,Calculations!$C$388:$M$483,8,0))</f>
        <v/>
      </c>
      <c r="AG392" s="36" t="str">
        <f>IF(ISERROR(VLOOKUP('Choose Housekeeping Genes'!$C7,Calculations!$C$388:$M$483,9,0)),"",VLOOKUP('Choose Housekeeping Genes'!$C7,Calculations!$C$388:$M$483,9,0))</f>
        <v/>
      </c>
      <c r="AH392" s="36" t="str">
        <f>IF(ISERROR(VLOOKUP('Choose Housekeeping Genes'!$C7,Calculations!$C$388:$M$483,10,0)),"",VLOOKUP('Choose Housekeeping Genes'!$C7,Calculations!$C$388:$M$483,10,0))</f>
        <v/>
      </c>
      <c r="AI392" s="36" t="str">
        <f>IF(ISERROR(VLOOKUP('Choose Housekeeping Genes'!$C7,Calculations!$C$388:$M$483,11,0)),"",VLOOKUP('Choose Housekeeping Genes'!$C7,Calculations!$C$388:$M$483,11,0))</f>
        <v/>
      </c>
      <c r="AJ392" s="36" t="str">
        <f>IF(ISERROR(VLOOKUP('Choose Housekeeping Genes'!$C7,Calculations!$C$388:$AB$483,14,0)),"",VLOOKUP('Choose Housekeeping Genes'!$C7,Calculations!$C$388:$AB$483,14,0))</f>
        <v/>
      </c>
      <c r="AK392" s="36" t="str">
        <f>IF(ISERROR(VLOOKUP('Choose Housekeeping Genes'!$C7,Calculations!$C$388:$AB$483,15,0)),"",VLOOKUP('Choose Housekeeping Genes'!$C7,Calculations!$C$388:$AB$483,15,0))</f>
        <v/>
      </c>
      <c r="AL392" s="36" t="str">
        <f>IF(ISERROR(VLOOKUP('Choose Housekeeping Genes'!$C7,Calculations!$C$388:$AB$483,16,0)),"",VLOOKUP('Choose Housekeeping Genes'!$C7,Calculations!$C$388:$AB$483,16,0))</f>
        <v/>
      </c>
      <c r="AM392" s="36" t="str">
        <f>IF(ISERROR(VLOOKUP('Choose Housekeeping Genes'!$C7,Calculations!$C$388:$AB$483,17,0)),"",VLOOKUP('Choose Housekeeping Genes'!$C7,Calculations!$C$388:$AB$483,17,0))</f>
        <v/>
      </c>
      <c r="AN392" s="36" t="str">
        <f>IF(ISERROR(VLOOKUP('Choose Housekeeping Genes'!$C7,Calculations!$C$388:$AB$483,18,0)),"",VLOOKUP('Choose Housekeeping Genes'!$C7,Calculations!$C$388:$AB$483,18,0))</f>
        <v/>
      </c>
      <c r="AO392" s="36" t="str">
        <f>IF(ISERROR(VLOOKUP('Choose Housekeeping Genes'!$C7,Calculations!$C$388:$AB$483,19,0)),"",VLOOKUP('Choose Housekeeping Genes'!$C7,Calculations!$C$388:$AB$483,19,0))</f>
        <v/>
      </c>
      <c r="AP392" s="36" t="str">
        <f>IF(ISERROR(VLOOKUP('Choose Housekeeping Genes'!$C7,Calculations!$C$388:$AB$483,20,0)),"",VLOOKUP('Choose Housekeeping Genes'!$C7,Calculations!$C$388:$AB$483,20,0))</f>
        <v/>
      </c>
      <c r="AQ392" s="36" t="str">
        <f>IF(ISERROR(VLOOKUP('Choose Housekeeping Genes'!$C7,Calculations!$C$388:$AB$483,21,0)),"",VLOOKUP('Choose Housekeeping Genes'!$C7,Calculations!$C$388:$AB$483,21,0))</f>
        <v/>
      </c>
      <c r="AR392" s="36" t="str">
        <f>IF(ISERROR(VLOOKUP('Choose Housekeeping Genes'!$C7,Calculations!$C$388:$AB$483,22,0)),"",VLOOKUP('Choose Housekeeping Genes'!$C7,Calculations!$C$388:$AB$483,22,0))</f>
        <v/>
      </c>
      <c r="AS392" s="36" t="str">
        <f>IF(ISERROR(VLOOKUP('Choose Housekeeping Genes'!$C7,Calculations!$C$388:$AB$483,23,0)),"",VLOOKUP('Choose Housekeeping Genes'!$C7,Calculations!$C$388:$AB$483,23,0))</f>
        <v/>
      </c>
      <c r="AT392" s="34" t="str">
        <f t="shared" si="386"/>
        <v/>
      </c>
      <c r="AU392" s="34" t="str">
        <f t="shared" si="387"/>
        <v/>
      </c>
      <c r="AV392" s="34" t="str">
        <f t="shared" si="388"/>
        <v/>
      </c>
      <c r="AW392" s="34" t="str">
        <f t="shared" si="389"/>
        <v/>
      </c>
      <c r="AX392" s="34" t="str">
        <f t="shared" si="390"/>
        <v/>
      </c>
      <c r="AY392" s="34" t="str">
        <f t="shared" si="391"/>
        <v/>
      </c>
      <c r="AZ392" s="34" t="str">
        <f t="shared" si="392"/>
        <v/>
      </c>
      <c r="BA392" s="34" t="str">
        <f t="shared" si="393"/>
        <v/>
      </c>
      <c r="BB392" s="34" t="str">
        <f t="shared" si="394"/>
        <v/>
      </c>
      <c r="BC392" s="34" t="str">
        <f t="shared" si="395"/>
        <v/>
      </c>
      <c r="BD392" s="34" t="str">
        <f t="shared" si="356"/>
        <v/>
      </c>
      <c r="BE392" s="34" t="str">
        <f t="shared" si="357"/>
        <v/>
      </c>
      <c r="BF392" s="34" t="str">
        <f t="shared" si="358"/>
        <v/>
      </c>
      <c r="BG392" s="34" t="str">
        <f t="shared" si="359"/>
        <v/>
      </c>
      <c r="BH392" s="34" t="str">
        <f t="shared" si="360"/>
        <v/>
      </c>
      <c r="BI392" s="34" t="str">
        <f t="shared" si="361"/>
        <v/>
      </c>
      <c r="BJ392" s="34" t="str">
        <f t="shared" si="362"/>
        <v/>
      </c>
      <c r="BK392" s="34" t="str">
        <f t="shared" si="363"/>
        <v/>
      </c>
      <c r="BL392" s="34" t="str">
        <f t="shared" si="364"/>
        <v/>
      </c>
      <c r="BM392" s="34" t="str">
        <f t="shared" si="365"/>
        <v/>
      </c>
      <c r="BN392" s="36" t="e">
        <f t="shared" si="354"/>
        <v>#DIV/0!</v>
      </c>
      <c r="BO392" s="36" t="e">
        <f t="shared" si="355"/>
        <v>#DIV/0!</v>
      </c>
      <c r="BP392" s="37" t="str">
        <f t="shared" si="366"/>
        <v/>
      </c>
      <c r="BQ392" s="37" t="str">
        <f t="shared" si="367"/>
        <v/>
      </c>
      <c r="BR392" s="37" t="str">
        <f t="shared" si="368"/>
        <v/>
      </c>
      <c r="BS392" s="37" t="str">
        <f t="shared" si="369"/>
        <v/>
      </c>
      <c r="BT392" s="37" t="str">
        <f t="shared" si="370"/>
        <v/>
      </c>
      <c r="BU392" s="37" t="str">
        <f t="shared" si="371"/>
        <v/>
      </c>
      <c r="BV392" s="37" t="str">
        <f t="shared" si="372"/>
        <v/>
      </c>
      <c r="BW392" s="37" t="str">
        <f t="shared" si="373"/>
        <v/>
      </c>
      <c r="BX392" s="37" t="str">
        <f t="shared" si="374"/>
        <v/>
      </c>
      <c r="BY392" s="37" t="str">
        <f t="shared" si="375"/>
        <v/>
      </c>
      <c r="BZ392" s="37" t="str">
        <f t="shared" si="376"/>
        <v/>
      </c>
      <c r="CA392" s="37" t="str">
        <f t="shared" si="377"/>
        <v/>
      </c>
      <c r="CB392" s="37" t="str">
        <f t="shared" si="378"/>
        <v/>
      </c>
      <c r="CC392" s="37" t="str">
        <f t="shared" si="379"/>
        <v/>
      </c>
      <c r="CD392" s="37" t="str">
        <f t="shared" si="380"/>
        <v/>
      </c>
      <c r="CE392" s="37" t="str">
        <f t="shared" si="381"/>
        <v/>
      </c>
      <c r="CF392" s="37" t="str">
        <f t="shared" si="382"/>
        <v/>
      </c>
      <c r="CG392" s="37" t="str">
        <f t="shared" si="383"/>
        <v/>
      </c>
      <c r="CH392" s="37" t="str">
        <f t="shared" si="384"/>
        <v/>
      </c>
      <c r="CI392" s="37" t="str">
        <f t="shared" si="385"/>
        <v/>
      </c>
    </row>
    <row r="393" spans="1:87">
      <c r="A393" s="16"/>
      <c r="B393" s="14" t="str">
        <f>'Gene Table'!D392</f>
        <v>NM_012419</v>
      </c>
      <c r="C393" s="14" t="s">
        <v>29</v>
      </c>
      <c r="D393" s="15" t="str">
        <f>IF(SUM('Test Sample Data'!D$3:D$98)&gt;10,IF(AND(ISNUMBER('Test Sample Data'!D392),'Test Sample Data'!D392&lt;$B$1,'Test Sample Data'!D392&gt;0),'Test Sample Data'!D392,$B$1),"")</f>
        <v/>
      </c>
      <c r="E393" s="15" t="str">
        <f>IF(SUM('Test Sample Data'!E$3:E$98)&gt;10,IF(AND(ISNUMBER('Test Sample Data'!E392),'Test Sample Data'!E392&lt;$B$1,'Test Sample Data'!E392&gt;0),'Test Sample Data'!E392,$B$1),"")</f>
        <v/>
      </c>
      <c r="F393" s="15" t="str">
        <f>IF(SUM('Test Sample Data'!F$3:F$98)&gt;10,IF(AND(ISNUMBER('Test Sample Data'!F392),'Test Sample Data'!F392&lt;$B$1,'Test Sample Data'!F392&gt;0),'Test Sample Data'!F392,$B$1),"")</f>
        <v/>
      </c>
      <c r="G393" s="15" t="str">
        <f>IF(SUM('Test Sample Data'!G$3:G$98)&gt;10,IF(AND(ISNUMBER('Test Sample Data'!G392),'Test Sample Data'!G392&lt;$B$1,'Test Sample Data'!G392&gt;0),'Test Sample Data'!G392,$B$1),"")</f>
        <v/>
      </c>
      <c r="H393" s="15" t="str">
        <f>IF(SUM('Test Sample Data'!H$3:H$98)&gt;10,IF(AND(ISNUMBER('Test Sample Data'!H392),'Test Sample Data'!H392&lt;$B$1,'Test Sample Data'!H392&gt;0),'Test Sample Data'!H392,$B$1),"")</f>
        <v/>
      </c>
      <c r="I393" s="15" t="str">
        <f>IF(SUM('Test Sample Data'!I$3:I$98)&gt;10,IF(AND(ISNUMBER('Test Sample Data'!I392),'Test Sample Data'!I392&lt;$B$1,'Test Sample Data'!I392&gt;0),'Test Sample Data'!I392,$B$1),"")</f>
        <v/>
      </c>
      <c r="J393" s="15" t="str">
        <f>IF(SUM('Test Sample Data'!J$3:J$98)&gt;10,IF(AND(ISNUMBER('Test Sample Data'!J392),'Test Sample Data'!J392&lt;$B$1,'Test Sample Data'!J392&gt;0),'Test Sample Data'!J392,$B$1),"")</f>
        <v/>
      </c>
      <c r="K393" s="15" t="str">
        <f>IF(SUM('Test Sample Data'!K$3:K$98)&gt;10,IF(AND(ISNUMBER('Test Sample Data'!K392),'Test Sample Data'!K392&lt;$B$1,'Test Sample Data'!K392&gt;0),'Test Sample Data'!K392,$B$1),"")</f>
        <v/>
      </c>
      <c r="L393" s="15" t="str">
        <f>IF(SUM('Test Sample Data'!L$3:L$98)&gt;10,IF(AND(ISNUMBER('Test Sample Data'!L392),'Test Sample Data'!L392&lt;$B$1,'Test Sample Data'!L392&gt;0),'Test Sample Data'!L392,$B$1),"")</f>
        <v/>
      </c>
      <c r="M393" s="15" t="str">
        <f>IF(SUM('Test Sample Data'!M$3:M$98)&gt;10,IF(AND(ISNUMBER('Test Sample Data'!M392),'Test Sample Data'!M392&lt;$B$1,'Test Sample Data'!M392&gt;0),'Test Sample Data'!M392,$B$1),"")</f>
        <v/>
      </c>
      <c r="N393" s="15" t="str">
        <f>'Gene Table'!D392</f>
        <v>NM_012419</v>
      </c>
      <c r="O393" s="14" t="s">
        <v>29</v>
      </c>
      <c r="P393" s="15" t="str">
        <f>IF(SUM('Control Sample Data'!D$3:D$98)&gt;10,IF(AND(ISNUMBER('Control Sample Data'!D392),'Control Sample Data'!D392&lt;$B$1,'Control Sample Data'!D392&gt;0),'Control Sample Data'!D392,$B$1),"")</f>
        <v/>
      </c>
      <c r="Q393" s="15" t="str">
        <f>IF(SUM('Control Sample Data'!E$3:E$98)&gt;10,IF(AND(ISNUMBER('Control Sample Data'!E392),'Control Sample Data'!E392&lt;$B$1,'Control Sample Data'!E392&gt;0),'Control Sample Data'!E392,$B$1),"")</f>
        <v/>
      </c>
      <c r="R393" s="15" t="str">
        <f>IF(SUM('Control Sample Data'!F$3:F$98)&gt;10,IF(AND(ISNUMBER('Control Sample Data'!F392),'Control Sample Data'!F392&lt;$B$1,'Control Sample Data'!F392&gt;0),'Control Sample Data'!F392,$B$1),"")</f>
        <v/>
      </c>
      <c r="S393" s="15" t="str">
        <f>IF(SUM('Control Sample Data'!G$3:G$98)&gt;10,IF(AND(ISNUMBER('Control Sample Data'!G392),'Control Sample Data'!G392&lt;$B$1,'Control Sample Data'!G392&gt;0),'Control Sample Data'!G392,$B$1),"")</f>
        <v/>
      </c>
      <c r="T393" s="15" t="str">
        <f>IF(SUM('Control Sample Data'!H$3:H$98)&gt;10,IF(AND(ISNUMBER('Control Sample Data'!H392),'Control Sample Data'!H392&lt;$B$1,'Control Sample Data'!H392&gt;0),'Control Sample Data'!H392,$B$1),"")</f>
        <v/>
      </c>
      <c r="U393" s="15" t="str">
        <f>IF(SUM('Control Sample Data'!I$3:I$98)&gt;10,IF(AND(ISNUMBER('Control Sample Data'!I392),'Control Sample Data'!I392&lt;$B$1,'Control Sample Data'!I392&gt;0),'Control Sample Data'!I392,$B$1),"")</f>
        <v/>
      </c>
      <c r="V393" s="15" t="str">
        <f>IF(SUM('Control Sample Data'!J$3:J$98)&gt;10,IF(AND(ISNUMBER('Control Sample Data'!J392),'Control Sample Data'!J392&lt;$B$1,'Control Sample Data'!J392&gt;0),'Control Sample Data'!J392,$B$1),"")</f>
        <v/>
      </c>
      <c r="W393" s="15" t="str">
        <f>IF(SUM('Control Sample Data'!K$3:K$98)&gt;10,IF(AND(ISNUMBER('Control Sample Data'!K392),'Control Sample Data'!K392&lt;$B$1,'Control Sample Data'!K392&gt;0),'Control Sample Data'!K392,$B$1),"")</f>
        <v/>
      </c>
      <c r="X393" s="15" t="str">
        <f>IF(SUM('Control Sample Data'!L$3:L$98)&gt;10,IF(AND(ISNUMBER('Control Sample Data'!L392),'Control Sample Data'!L392&lt;$B$1,'Control Sample Data'!L392&gt;0),'Control Sample Data'!L392,$B$1),"")</f>
        <v/>
      </c>
      <c r="Y393" s="15" t="str">
        <f>IF(SUM('Control Sample Data'!M$3:M$98)&gt;10,IF(AND(ISNUMBER('Control Sample Data'!M392),'Control Sample Data'!M392&lt;$B$1,'Control Sample Data'!M392&gt;0),'Control Sample Data'!M392,$B$1),"")</f>
        <v/>
      </c>
      <c r="Z393" s="36" t="str">
        <f>IF(ISERROR(VLOOKUP('Choose Housekeeping Genes'!$C8,Calculations!$C$388:$M$483,2,0)),"",VLOOKUP('Choose Housekeeping Genes'!$C8,Calculations!$C$388:$M$483,2,0))</f>
        <v/>
      </c>
      <c r="AA393" s="36" t="str">
        <f>IF(ISERROR(VLOOKUP('Choose Housekeeping Genes'!$C8,Calculations!$C$388:$M$483,3,0)),"",VLOOKUP('Choose Housekeeping Genes'!$C8,Calculations!$C$388:$M$483,3,0))</f>
        <v/>
      </c>
      <c r="AB393" s="36" t="str">
        <f>IF(ISERROR(VLOOKUP('Choose Housekeeping Genes'!$C8,Calculations!$C$388:$M$483,4,0)),"",VLOOKUP('Choose Housekeeping Genes'!$C8,Calculations!$C$388:$M$483,4,0))</f>
        <v/>
      </c>
      <c r="AC393" s="36" t="str">
        <f>IF(ISERROR(VLOOKUP('Choose Housekeeping Genes'!$C8,Calculations!$C$388:$M$483,5,0)),"",VLOOKUP('Choose Housekeeping Genes'!$C8,Calculations!$C$388:$M$483,5,0))</f>
        <v/>
      </c>
      <c r="AD393" s="36" t="str">
        <f>IF(ISERROR(VLOOKUP('Choose Housekeeping Genes'!$C8,Calculations!$C$388:$M$483,6,0)),"",VLOOKUP('Choose Housekeeping Genes'!$C8,Calculations!$C$388:$M$483,6,0))</f>
        <v/>
      </c>
      <c r="AE393" s="36" t="str">
        <f>IF(ISERROR(VLOOKUP('Choose Housekeeping Genes'!$C8,Calculations!$C$388:$M$483,7,0)),"",VLOOKUP('Choose Housekeeping Genes'!$C8,Calculations!$C$388:$M$483,7,0))</f>
        <v/>
      </c>
      <c r="AF393" s="36" t="str">
        <f>IF(ISERROR(VLOOKUP('Choose Housekeeping Genes'!$C8,Calculations!$C$388:$M$483,8,0)),"",VLOOKUP('Choose Housekeeping Genes'!$C8,Calculations!$C$388:$M$483,8,0))</f>
        <v/>
      </c>
      <c r="AG393" s="36" t="str">
        <f>IF(ISERROR(VLOOKUP('Choose Housekeeping Genes'!$C8,Calculations!$C$388:$M$483,9,0)),"",VLOOKUP('Choose Housekeeping Genes'!$C8,Calculations!$C$388:$M$483,9,0))</f>
        <v/>
      </c>
      <c r="AH393" s="36" t="str">
        <f>IF(ISERROR(VLOOKUP('Choose Housekeeping Genes'!$C8,Calculations!$C$388:$M$483,10,0)),"",VLOOKUP('Choose Housekeeping Genes'!$C8,Calculations!$C$388:$M$483,10,0))</f>
        <v/>
      </c>
      <c r="AI393" s="36" t="str">
        <f>IF(ISERROR(VLOOKUP('Choose Housekeeping Genes'!$C8,Calculations!$C$388:$M$483,11,0)),"",VLOOKUP('Choose Housekeeping Genes'!$C8,Calculations!$C$388:$M$483,11,0))</f>
        <v/>
      </c>
      <c r="AJ393" s="36" t="str">
        <f>IF(ISERROR(VLOOKUP('Choose Housekeeping Genes'!$C8,Calculations!$C$388:$AB$483,14,0)),"",VLOOKUP('Choose Housekeeping Genes'!$C8,Calculations!$C$388:$AB$483,14,0))</f>
        <v/>
      </c>
      <c r="AK393" s="36" t="str">
        <f>IF(ISERROR(VLOOKUP('Choose Housekeeping Genes'!$C8,Calculations!$C$388:$AB$483,15,0)),"",VLOOKUP('Choose Housekeeping Genes'!$C8,Calculations!$C$388:$AB$483,15,0))</f>
        <v/>
      </c>
      <c r="AL393" s="36" t="str">
        <f>IF(ISERROR(VLOOKUP('Choose Housekeeping Genes'!$C8,Calculations!$C$388:$AB$483,16,0)),"",VLOOKUP('Choose Housekeeping Genes'!$C8,Calculations!$C$388:$AB$483,16,0))</f>
        <v/>
      </c>
      <c r="AM393" s="36" t="str">
        <f>IF(ISERROR(VLOOKUP('Choose Housekeeping Genes'!$C8,Calculations!$C$388:$AB$483,17,0)),"",VLOOKUP('Choose Housekeeping Genes'!$C8,Calculations!$C$388:$AB$483,17,0))</f>
        <v/>
      </c>
      <c r="AN393" s="36" t="str">
        <f>IF(ISERROR(VLOOKUP('Choose Housekeeping Genes'!$C8,Calculations!$C$388:$AB$483,18,0)),"",VLOOKUP('Choose Housekeeping Genes'!$C8,Calculations!$C$388:$AB$483,18,0))</f>
        <v/>
      </c>
      <c r="AO393" s="36" t="str">
        <f>IF(ISERROR(VLOOKUP('Choose Housekeeping Genes'!$C8,Calculations!$C$388:$AB$483,19,0)),"",VLOOKUP('Choose Housekeeping Genes'!$C8,Calculations!$C$388:$AB$483,19,0))</f>
        <v/>
      </c>
      <c r="AP393" s="36" t="str">
        <f>IF(ISERROR(VLOOKUP('Choose Housekeeping Genes'!$C8,Calculations!$C$388:$AB$483,20,0)),"",VLOOKUP('Choose Housekeeping Genes'!$C8,Calculations!$C$388:$AB$483,20,0))</f>
        <v/>
      </c>
      <c r="AQ393" s="36" t="str">
        <f>IF(ISERROR(VLOOKUP('Choose Housekeeping Genes'!$C8,Calculations!$C$388:$AB$483,21,0)),"",VLOOKUP('Choose Housekeeping Genes'!$C8,Calculations!$C$388:$AB$483,21,0))</f>
        <v/>
      </c>
      <c r="AR393" s="36" t="str">
        <f>IF(ISERROR(VLOOKUP('Choose Housekeeping Genes'!$C8,Calculations!$C$388:$AB$483,22,0)),"",VLOOKUP('Choose Housekeeping Genes'!$C8,Calculations!$C$388:$AB$483,22,0))</f>
        <v/>
      </c>
      <c r="AS393" s="36" t="str">
        <f>IF(ISERROR(VLOOKUP('Choose Housekeeping Genes'!$C8,Calculations!$C$388:$AB$483,23,0)),"",VLOOKUP('Choose Housekeeping Genes'!$C8,Calculations!$C$388:$AB$483,23,0))</f>
        <v/>
      </c>
      <c r="AT393" s="34" t="str">
        <f t="shared" si="386"/>
        <v/>
      </c>
      <c r="AU393" s="34" t="str">
        <f t="shared" si="387"/>
        <v/>
      </c>
      <c r="AV393" s="34" t="str">
        <f t="shared" si="388"/>
        <v/>
      </c>
      <c r="AW393" s="34" t="str">
        <f t="shared" si="389"/>
        <v/>
      </c>
      <c r="AX393" s="34" t="str">
        <f t="shared" si="390"/>
        <v/>
      </c>
      <c r="AY393" s="34" t="str">
        <f t="shared" si="391"/>
        <v/>
      </c>
      <c r="AZ393" s="34" t="str">
        <f t="shared" si="392"/>
        <v/>
      </c>
      <c r="BA393" s="34" t="str">
        <f t="shared" si="393"/>
        <v/>
      </c>
      <c r="BB393" s="34" t="str">
        <f t="shared" si="394"/>
        <v/>
      </c>
      <c r="BC393" s="34" t="str">
        <f t="shared" si="395"/>
        <v/>
      </c>
      <c r="BD393" s="34" t="str">
        <f t="shared" si="356"/>
        <v/>
      </c>
      <c r="BE393" s="34" t="str">
        <f t="shared" si="357"/>
        <v/>
      </c>
      <c r="BF393" s="34" t="str">
        <f t="shared" si="358"/>
        <v/>
      </c>
      <c r="BG393" s="34" t="str">
        <f t="shared" si="359"/>
        <v/>
      </c>
      <c r="BH393" s="34" t="str">
        <f t="shared" si="360"/>
        <v/>
      </c>
      <c r="BI393" s="34" t="str">
        <f t="shared" si="361"/>
        <v/>
      </c>
      <c r="BJ393" s="34" t="str">
        <f t="shared" si="362"/>
        <v/>
      </c>
      <c r="BK393" s="34" t="str">
        <f t="shared" si="363"/>
        <v/>
      </c>
      <c r="BL393" s="34" t="str">
        <f t="shared" si="364"/>
        <v/>
      </c>
      <c r="BM393" s="34" t="str">
        <f t="shared" si="365"/>
        <v/>
      </c>
      <c r="BN393" s="36" t="e">
        <f t="shared" si="354"/>
        <v>#DIV/0!</v>
      </c>
      <c r="BO393" s="36" t="e">
        <f t="shared" si="355"/>
        <v>#DIV/0!</v>
      </c>
      <c r="BP393" s="37" t="str">
        <f t="shared" si="366"/>
        <v/>
      </c>
      <c r="BQ393" s="37" t="str">
        <f t="shared" si="367"/>
        <v/>
      </c>
      <c r="BR393" s="37" t="str">
        <f t="shared" si="368"/>
        <v/>
      </c>
      <c r="BS393" s="37" t="str">
        <f t="shared" si="369"/>
        <v/>
      </c>
      <c r="BT393" s="37" t="str">
        <f t="shared" si="370"/>
        <v/>
      </c>
      <c r="BU393" s="37" t="str">
        <f t="shared" si="371"/>
        <v/>
      </c>
      <c r="BV393" s="37" t="str">
        <f t="shared" si="372"/>
        <v/>
      </c>
      <c r="BW393" s="37" t="str">
        <f t="shared" si="373"/>
        <v/>
      </c>
      <c r="BX393" s="37" t="str">
        <f t="shared" si="374"/>
        <v/>
      </c>
      <c r="BY393" s="37" t="str">
        <f t="shared" si="375"/>
        <v/>
      </c>
      <c r="BZ393" s="37" t="str">
        <f t="shared" si="376"/>
        <v/>
      </c>
      <c r="CA393" s="37" t="str">
        <f t="shared" si="377"/>
        <v/>
      </c>
      <c r="CB393" s="37" t="str">
        <f t="shared" si="378"/>
        <v/>
      </c>
      <c r="CC393" s="37" t="str">
        <f t="shared" si="379"/>
        <v/>
      </c>
      <c r="CD393" s="37" t="str">
        <f t="shared" si="380"/>
        <v/>
      </c>
      <c r="CE393" s="37" t="str">
        <f t="shared" si="381"/>
        <v/>
      </c>
      <c r="CF393" s="37" t="str">
        <f t="shared" si="382"/>
        <v/>
      </c>
      <c r="CG393" s="37" t="str">
        <f t="shared" si="383"/>
        <v/>
      </c>
      <c r="CH393" s="37" t="str">
        <f t="shared" si="384"/>
        <v/>
      </c>
      <c r="CI393" s="37" t="str">
        <f t="shared" si="385"/>
        <v/>
      </c>
    </row>
    <row r="394" spans="1:87">
      <c r="A394" s="16"/>
      <c r="B394" s="14" t="str">
        <f>'Gene Table'!D393</f>
        <v>NM_000583</v>
      </c>
      <c r="C394" s="14" t="s">
        <v>33</v>
      </c>
      <c r="D394" s="15" t="str">
        <f>IF(SUM('Test Sample Data'!D$3:D$98)&gt;10,IF(AND(ISNUMBER('Test Sample Data'!D393),'Test Sample Data'!D393&lt;$B$1,'Test Sample Data'!D393&gt;0),'Test Sample Data'!D393,$B$1),"")</f>
        <v/>
      </c>
      <c r="E394" s="15" t="str">
        <f>IF(SUM('Test Sample Data'!E$3:E$98)&gt;10,IF(AND(ISNUMBER('Test Sample Data'!E393),'Test Sample Data'!E393&lt;$B$1,'Test Sample Data'!E393&gt;0),'Test Sample Data'!E393,$B$1),"")</f>
        <v/>
      </c>
      <c r="F394" s="15" t="str">
        <f>IF(SUM('Test Sample Data'!F$3:F$98)&gt;10,IF(AND(ISNUMBER('Test Sample Data'!F393),'Test Sample Data'!F393&lt;$B$1,'Test Sample Data'!F393&gt;0),'Test Sample Data'!F393,$B$1),"")</f>
        <v/>
      </c>
      <c r="G394" s="15" t="str">
        <f>IF(SUM('Test Sample Data'!G$3:G$98)&gt;10,IF(AND(ISNUMBER('Test Sample Data'!G393),'Test Sample Data'!G393&lt;$B$1,'Test Sample Data'!G393&gt;0),'Test Sample Data'!G393,$B$1),"")</f>
        <v/>
      </c>
      <c r="H394" s="15" t="str">
        <f>IF(SUM('Test Sample Data'!H$3:H$98)&gt;10,IF(AND(ISNUMBER('Test Sample Data'!H393),'Test Sample Data'!H393&lt;$B$1,'Test Sample Data'!H393&gt;0),'Test Sample Data'!H393,$B$1),"")</f>
        <v/>
      </c>
      <c r="I394" s="15" t="str">
        <f>IF(SUM('Test Sample Data'!I$3:I$98)&gt;10,IF(AND(ISNUMBER('Test Sample Data'!I393),'Test Sample Data'!I393&lt;$B$1,'Test Sample Data'!I393&gt;0),'Test Sample Data'!I393,$B$1),"")</f>
        <v/>
      </c>
      <c r="J394" s="15" t="str">
        <f>IF(SUM('Test Sample Data'!J$3:J$98)&gt;10,IF(AND(ISNUMBER('Test Sample Data'!J393),'Test Sample Data'!J393&lt;$B$1,'Test Sample Data'!J393&gt;0),'Test Sample Data'!J393,$B$1),"")</f>
        <v/>
      </c>
      <c r="K394" s="15" t="str">
        <f>IF(SUM('Test Sample Data'!K$3:K$98)&gt;10,IF(AND(ISNUMBER('Test Sample Data'!K393),'Test Sample Data'!K393&lt;$B$1,'Test Sample Data'!K393&gt;0),'Test Sample Data'!K393,$B$1),"")</f>
        <v/>
      </c>
      <c r="L394" s="15" t="str">
        <f>IF(SUM('Test Sample Data'!L$3:L$98)&gt;10,IF(AND(ISNUMBER('Test Sample Data'!L393),'Test Sample Data'!L393&lt;$B$1,'Test Sample Data'!L393&gt;0),'Test Sample Data'!L393,$B$1),"")</f>
        <v/>
      </c>
      <c r="M394" s="15" t="str">
        <f>IF(SUM('Test Sample Data'!M$3:M$98)&gt;10,IF(AND(ISNUMBER('Test Sample Data'!M393),'Test Sample Data'!M393&lt;$B$1,'Test Sample Data'!M393&gt;0),'Test Sample Data'!M393,$B$1),"")</f>
        <v/>
      </c>
      <c r="N394" s="15" t="str">
        <f>'Gene Table'!D393</f>
        <v>NM_000583</v>
      </c>
      <c r="O394" s="14" t="s">
        <v>33</v>
      </c>
      <c r="P394" s="15" t="str">
        <f>IF(SUM('Control Sample Data'!D$3:D$98)&gt;10,IF(AND(ISNUMBER('Control Sample Data'!D393),'Control Sample Data'!D393&lt;$B$1,'Control Sample Data'!D393&gt;0),'Control Sample Data'!D393,$B$1),"")</f>
        <v/>
      </c>
      <c r="Q394" s="15" t="str">
        <f>IF(SUM('Control Sample Data'!E$3:E$98)&gt;10,IF(AND(ISNUMBER('Control Sample Data'!E393),'Control Sample Data'!E393&lt;$B$1,'Control Sample Data'!E393&gt;0),'Control Sample Data'!E393,$B$1),"")</f>
        <v/>
      </c>
      <c r="R394" s="15" t="str">
        <f>IF(SUM('Control Sample Data'!F$3:F$98)&gt;10,IF(AND(ISNUMBER('Control Sample Data'!F393),'Control Sample Data'!F393&lt;$B$1,'Control Sample Data'!F393&gt;0),'Control Sample Data'!F393,$B$1),"")</f>
        <v/>
      </c>
      <c r="S394" s="15" t="str">
        <f>IF(SUM('Control Sample Data'!G$3:G$98)&gt;10,IF(AND(ISNUMBER('Control Sample Data'!G393),'Control Sample Data'!G393&lt;$B$1,'Control Sample Data'!G393&gt;0),'Control Sample Data'!G393,$B$1),"")</f>
        <v/>
      </c>
      <c r="T394" s="15" t="str">
        <f>IF(SUM('Control Sample Data'!H$3:H$98)&gt;10,IF(AND(ISNUMBER('Control Sample Data'!H393),'Control Sample Data'!H393&lt;$B$1,'Control Sample Data'!H393&gt;0),'Control Sample Data'!H393,$B$1),"")</f>
        <v/>
      </c>
      <c r="U394" s="15" t="str">
        <f>IF(SUM('Control Sample Data'!I$3:I$98)&gt;10,IF(AND(ISNUMBER('Control Sample Data'!I393),'Control Sample Data'!I393&lt;$B$1,'Control Sample Data'!I393&gt;0),'Control Sample Data'!I393,$B$1),"")</f>
        <v/>
      </c>
      <c r="V394" s="15" t="str">
        <f>IF(SUM('Control Sample Data'!J$3:J$98)&gt;10,IF(AND(ISNUMBER('Control Sample Data'!J393),'Control Sample Data'!J393&lt;$B$1,'Control Sample Data'!J393&gt;0),'Control Sample Data'!J393,$B$1),"")</f>
        <v/>
      </c>
      <c r="W394" s="15" t="str">
        <f>IF(SUM('Control Sample Data'!K$3:K$98)&gt;10,IF(AND(ISNUMBER('Control Sample Data'!K393),'Control Sample Data'!K393&lt;$B$1,'Control Sample Data'!K393&gt;0),'Control Sample Data'!K393,$B$1),"")</f>
        <v/>
      </c>
      <c r="X394" s="15" t="str">
        <f>IF(SUM('Control Sample Data'!L$3:L$98)&gt;10,IF(AND(ISNUMBER('Control Sample Data'!L393),'Control Sample Data'!L393&lt;$B$1,'Control Sample Data'!L393&gt;0),'Control Sample Data'!L393,$B$1),"")</f>
        <v/>
      </c>
      <c r="Y394" s="15" t="str">
        <f>IF(SUM('Control Sample Data'!M$3:M$98)&gt;10,IF(AND(ISNUMBER('Control Sample Data'!M393),'Control Sample Data'!M393&lt;$B$1,'Control Sample Data'!M393&gt;0),'Control Sample Data'!M393,$B$1),"")</f>
        <v/>
      </c>
      <c r="Z394" s="36" t="str">
        <f>IF(ISERROR(VLOOKUP('Choose Housekeeping Genes'!$C9,Calculations!$C$388:$M$483,2,0)),"",VLOOKUP('Choose Housekeeping Genes'!$C9,Calculations!$C$388:$M$483,2,0))</f>
        <v/>
      </c>
      <c r="AA394" s="36" t="str">
        <f>IF(ISERROR(VLOOKUP('Choose Housekeeping Genes'!$C9,Calculations!$C$388:$M$483,3,0)),"",VLOOKUP('Choose Housekeeping Genes'!$C9,Calculations!$C$388:$M$483,3,0))</f>
        <v/>
      </c>
      <c r="AB394" s="36" t="str">
        <f>IF(ISERROR(VLOOKUP('Choose Housekeeping Genes'!$C9,Calculations!$C$388:$M$483,4,0)),"",VLOOKUP('Choose Housekeeping Genes'!$C9,Calculations!$C$388:$M$483,4,0))</f>
        <v/>
      </c>
      <c r="AC394" s="36" t="str">
        <f>IF(ISERROR(VLOOKUP('Choose Housekeeping Genes'!$C9,Calculations!$C$388:$M$483,5,0)),"",VLOOKUP('Choose Housekeeping Genes'!$C9,Calculations!$C$388:$M$483,5,0))</f>
        <v/>
      </c>
      <c r="AD394" s="36" t="str">
        <f>IF(ISERROR(VLOOKUP('Choose Housekeeping Genes'!$C9,Calculations!$C$388:$M$483,6,0)),"",VLOOKUP('Choose Housekeeping Genes'!$C9,Calculations!$C$388:$M$483,6,0))</f>
        <v/>
      </c>
      <c r="AE394" s="36" t="str">
        <f>IF(ISERROR(VLOOKUP('Choose Housekeeping Genes'!$C9,Calculations!$C$388:$M$483,7,0)),"",VLOOKUP('Choose Housekeeping Genes'!$C9,Calculations!$C$388:$M$483,7,0))</f>
        <v/>
      </c>
      <c r="AF394" s="36" t="str">
        <f>IF(ISERROR(VLOOKUP('Choose Housekeeping Genes'!$C9,Calculations!$C$388:$M$483,8,0)),"",VLOOKUP('Choose Housekeeping Genes'!$C9,Calculations!$C$388:$M$483,8,0))</f>
        <v/>
      </c>
      <c r="AG394" s="36" t="str">
        <f>IF(ISERROR(VLOOKUP('Choose Housekeeping Genes'!$C9,Calculations!$C$388:$M$483,9,0)),"",VLOOKUP('Choose Housekeeping Genes'!$C9,Calculations!$C$388:$M$483,9,0))</f>
        <v/>
      </c>
      <c r="AH394" s="36" t="str">
        <f>IF(ISERROR(VLOOKUP('Choose Housekeeping Genes'!$C9,Calculations!$C$388:$M$483,10,0)),"",VLOOKUP('Choose Housekeeping Genes'!$C9,Calculations!$C$388:$M$483,10,0))</f>
        <v/>
      </c>
      <c r="AI394" s="36" t="str">
        <f>IF(ISERROR(VLOOKUP('Choose Housekeeping Genes'!$C9,Calculations!$C$388:$M$483,11,0)),"",VLOOKUP('Choose Housekeeping Genes'!$C9,Calculations!$C$388:$M$483,11,0))</f>
        <v/>
      </c>
      <c r="AJ394" s="36" t="str">
        <f>IF(ISERROR(VLOOKUP('Choose Housekeeping Genes'!$C9,Calculations!$C$388:$AB$483,14,0)),"",VLOOKUP('Choose Housekeeping Genes'!$C9,Calculations!$C$388:$AB$483,14,0))</f>
        <v/>
      </c>
      <c r="AK394" s="36" t="str">
        <f>IF(ISERROR(VLOOKUP('Choose Housekeeping Genes'!$C9,Calculations!$C$388:$AB$483,15,0)),"",VLOOKUP('Choose Housekeeping Genes'!$C9,Calculations!$C$388:$AB$483,15,0))</f>
        <v/>
      </c>
      <c r="AL394" s="36" t="str">
        <f>IF(ISERROR(VLOOKUP('Choose Housekeeping Genes'!$C9,Calculations!$C$388:$AB$483,16,0)),"",VLOOKUP('Choose Housekeeping Genes'!$C9,Calculations!$C$388:$AB$483,16,0))</f>
        <v/>
      </c>
      <c r="AM394" s="36" t="str">
        <f>IF(ISERROR(VLOOKUP('Choose Housekeeping Genes'!$C9,Calculations!$C$388:$AB$483,17,0)),"",VLOOKUP('Choose Housekeeping Genes'!$C9,Calculations!$C$388:$AB$483,17,0))</f>
        <v/>
      </c>
      <c r="AN394" s="36" t="str">
        <f>IF(ISERROR(VLOOKUP('Choose Housekeeping Genes'!$C9,Calculations!$C$388:$AB$483,18,0)),"",VLOOKUP('Choose Housekeeping Genes'!$C9,Calculations!$C$388:$AB$483,18,0))</f>
        <v/>
      </c>
      <c r="AO394" s="36" t="str">
        <f>IF(ISERROR(VLOOKUP('Choose Housekeeping Genes'!$C9,Calculations!$C$388:$AB$483,19,0)),"",VLOOKUP('Choose Housekeeping Genes'!$C9,Calculations!$C$388:$AB$483,19,0))</f>
        <v/>
      </c>
      <c r="AP394" s="36" t="str">
        <f>IF(ISERROR(VLOOKUP('Choose Housekeeping Genes'!$C9,Calculations!$C$388:$AB$483,20,0)),"",VLOOKUP('Choose Housekeeping Genes'!$C9,Calculations!$C$388:$AB$483,20,0))</f>
        <v/>
      </c>
      <c r="AQ394" s="36" t="str">
        <f>IF(ISERROR(VLOOKUP('Choose Housekeeping Genes'!$C9,Calculations!$C$388:$AB$483,21,0)),"",VLOOKUP('Choose Housekeeping Genes'!$C9,Calculations!$C$388:$AB$483,21,0))</f>
        <v/>
      </c>
      <c r="AR394" s="36" t="str">
        <f>IF(ISERROR(VLOOKUP('Choose Housekeeping Genes'!$C9,Calculations!$C$388:$AB$483,22,0)),"",VLOOKUP('Choose Housekeeping Genes'!$C9,Calculations!$C$388:$AB$483,22,0))</f>
        <v/>
      </c>
      <c r="AS394" s="36" t="str">
        <f>IF(ISERROR(VLOOKUP('Choose Housekeeping Genes'!$C9,Calculations!$C$388:$AB$483,23,0)),"",VLOOKUP('Choose Housekeeping Genes'!$C9,Calculations!$C$388:$AB$483,23,0))</f>
        <v/>
      </c>
      <c r="AT394" s="34" t="str">
        <f t="shared" si="386"/>
        <v/>
      </c>
      <c r="AU394" s="34" t="str">
        <f t="shared" si="387"/>
        <v/>
      </c>
      <c r="AV394" s="34" t="str">
        <f t="shared" si="388"/>
        <v/>
      </c>
      <c r="AW394" s="34" t="str">
        <f t="shared" si="389"/>
        <v/>
      </c>
      <c r="AX394" s="34" t="str">
        <f t="shared" si="390"/>
        <v/>
      </c>
      <c r="AY394" s="34" t="str">
        <f t="shared" si="391"/>
        <v/>
      </c>
      <c r="AZ394" s="34" t="str">
        <f t="shared" si="392"/>
        <v/>
      </c>
      <c r="BA394" s="34" t="str">
        <f t="shared" si="393"/>
        <v/>
      </c>
      <c r="BB394" s="34" t="str">
        <f t="shared" si="394"/>
        <v/>
      </c>
      <c r="BC394" s="34" t="str">
        <f t="shared" si="395"/>
        <v/>
      </c>
      <c r="BD394" s="34" t="str">
        <f t="shared" si="356"/>
        <v/>
      </c>
      <c r="BE394" s="34" t="str">
        <f t="shared" si="357"/>
        <v/>
      </c>
      <c r="BF394" s="34" t="str">
        <f t="shared" si="358"/>
        <v/>
      </c>
      <c r="BG394" s="34" t="str">
        <f t="shared" si="359"/>
        <v/>
      </c>
      <c r="BH394" s="34" t="str">
        <f t="shared" si="360"/>
        <v/>
      </c>
      <c r="BI394" s="34" t="str">
        <f t="shared" si="361"/>
        <v/>
      </c>
      <c r="BJ394" s="34" t="str">
        <f t="shared" si="362"/>
        <v/>
      </c>
      <c r="BK394" s="34" t="str">
        <f t="shared" si="363"/>
        <v/>
      </c>
      <c r="BL394" s="34" t="str">
        <f t="shared" si="364"/>
        <v/>
      </c>
      <c r="BM394" s="34" t="str">
        <f t="shared" si="365"/>
        <v/>
      </c>
      <c r="BN394" s="36" t="e">
        <f t="shared" si="354"/>
        <v>#DIV/0!</v>
      </c>
      <c r="BO394" s="36" t="e">
        <f t="shared" si="355"/>
        <v>#DIV/0!</v>
      </c>
      <c r="BP394" s="37" t="str">
        <f t="shared" si="366"/>
        <v/>
      </c>
      <c r="BQ394" s="37" t="str">
        <f t="shared" si="367"/>
        <v/>
      </c>
      <c r="BR394" s="37" t="str">
        <f t="shared" si="368"/>
        <v/>
      </c>
      <c r="BS394" s="37" t="str">
        <f t="shared" si="369"/>
        <v/>
      </c>
      <c r="BT394" s="37" t="str">
        <f t="shared" si="370"/>
        <v/>
      </c>
      <c r="BU394" s="37" t="str">
        <f t="shared" si="371"/>
        <v/>
      </c>
      <c r="BV394" s="37" t="str">
        <f t="shared" si="372"/>
        <v/>
      </c>
      <c r="BW394" s="37" t="str">
        <f t="shared" si="373"/>
        <v/>
      </c>
      <c r="BX394" s="37" t="str">
        <f t="shared" si="374"/>
        <v/>
      </c>
      <c r="BY394" s="37" t="str">
        <f t="shared" si="375"/>
        <v/>
      </c>
      <c r="BZ394" s="37" t="str">
        <f t="shared" si="376"/>
        <v/>
      </c>
      <c r="CA394" s="37" t="str">
        <f t="shared" si="377"/>
        <v/>
      </c>
      <c r="CB394" s="37" t="str">
        <f t="shared" si="378"/>
        <v/>
      </c>
      <c r="CC394" s="37" t="str">
        <f t="shared" si="379"/>
        <v/>
      </c>
      <c r="CD394" s="37" t="str">
        <f t="shared" si="380"/>
        <v/>
      </c>
      <c r="CE394" s="37" t="str">
        <f t="shared" si="381"/>
        <v/>
      </c>
      <c r="CF394" s="37" t="str">
        <f t="shared" si="382"/>
        <v/>
      </c>
      <c r="CG394" s="37" t="str">
        <f t="shared" si="383"/>
        <v/>
      </c>
      <c r="CH394" s="37" t="str">
        <f t="shared" si="384"/>
        <v/>
      </c>
      <c r="CI394" s="37" t="str">
        <f t="shared" si="385"/>
        <v/>
      </c>
    </row>
    <row r="395" spans="1:87">
      <c r="A395" s="16"/>
      <c r="B395" s="14" t="str">
        <f>'Gene Table'!D394</f>
        <v>NM_014365</v>
      </c>
      <c r="C395" s="14" t="s">
        <v>37</v>
      </c>
      <c r="D395" s="15" t="str">
        <f>IF(SUM('Test Sample Data'!D$3:D$98)&gt;10,IF(AND(ISNUMBER('Test Sample Data'!D394),'Test Sample Data'!D394&lt;$B$1,'Test Sample Data'!D394&gt;0),'Test Sample Data'!D394,$B$1),"")</f>
        <v/>
      </c>
      <c r="E395" s="15" t="str">
        <f>IF(SUM('Test Sample Data'!E$3:E$98)&gt;10,IF(AND(ISNUMBER('Test Sample Data'!E394),'Test Sample Data'!E394&lt;$B$1,'Test Sample Data'!E394&gt;0),'Test Sample Data'!E394,$B$1),"")</f>
        <v/>
      </c>
      <c r="F395" s="15" t="str">
        <f>IF(SUM('Test Sample Data'!F$3:F$98)&gt;10,IF(AND(ISNUMBER('Test Sample Data'!F394),'Test Sample Data'!F394&lt;$B$1,'Test Sample Data'!F394&gt;0),'Test Sample Data'!F394,$B$1),"")</f>
        <v/>
      </c>
      <c r="G395" s="15" t="str">
        <f>IF(SUM('Test Sample Data'!G$3:G$98)&gt;10,IF(AND(ISNUMBER('Test Sample Data'!G394),'Test Sample Data'!G394&lt;$B$1,'Test Sample Data'!G394&gt;0),'Test Sample Data'!G394,$B$1),"")</f>
        <v/>
      </c>
      <c r="H395" s="15" t="str">
        <f>IF(SUM('Test Sample Data'!H$3:H$98)&gt;10,IF(AND(ISNUMBER('Test Sample Data'!H394),'Test Sample Data'!H394&lt;$B$1,'Test Sample Data'!H394&gt;0),'Test Sample Data'!H394,$B$1),"")</f>
        <v/>
      </c>
      <c r="I395" s="15" t="str">
        <f>IF(SUM('Test Sample Data'!I$3:I$98)&gt;10,IF(AND(ISNUMBER('Test Sample Data'!I394),'Test Sample Data'!I394&lt;$B$1,'Test Sample Data'!I394&gt;0),'Test Sample Data'!I394,$B$1),"")</f>
        <v/>
      </c>
      <c r="J395" s="15" t="str">
        <f>IF(SUM('Test Sample Data'!J$3:J$98)&gt;10,IF(AND(ISNUMBER('Test Sample Data'!J394),'Test Sample Data'!J394&lt;$B$1,'Test Sample Data'!J394&gt;0),'Test Sample Data'!J394,$B$1),"")</f>
        <v/>
      </c>
      <c r="K395" s="15" t="str">
        <f>IF(SUM('Test Sample Data'!K$3:K$98)&gt;10,IF(AND(ISNUMBER('Test Sample Data'!K394),'Test Sample Data'!K394&lt;$B$1,'Test Sample Data'!K394&gt;0),'Test Sample Data'!K394,$B$1),"")</f>
        <v/>
      </c>
      <c r="L395" s="15" t="str">
        <f>IF(SUM('Test Sample Data'!L$3:L$98)&gt;10,IF(AND(ISNUMBER('Test Sample Data'!L394),'Test Sample Data'!L394&lt;$B$1,'Test Sample Data'!L394&gt;0),'Test Sample Data'!L394,$B$1),"")</f>
        <v/>
      </c>
      <c r="M395" s="15" t="str">
        <f>IF(SUM('Test Sample Data'!M$3:M$98)&gt;10,IF(AND(ISNUMBER('Test Sample Data'!M394),'Test Sample Data'!M394&lt;$B$1,'Test Sample Data'!M394&gt;0),'Test Sample Data'!M394,$B$1),"")</f>
        <v/>
      </c>
      <c r="N395" s="15" t="str">
        <f>'Gene Table'!D394</f>
        <v>NM_014365</v>
      </c>
      <c r="O395" s="14" t="s">
        <v>37</v>
      </c>
      <c r="P395" s="15" t="str">
        <f>IF(SUM('Control Sample Data'!D$3:D$98)&gt;10,IF(AND(ISNUMBER('Control Sample Data'!D394),'Control Sample Data'!D394&lt;$B$1,'Control Sample Data'!D394&gt;0),'Control Sample Data'!D394,$B$1),"")</f>
        <v/>
      </c>
      <c r="Q395" s="15" t="str">
        <f>IF(SUM('Control Sample Data'!E$3:E$98)&gt;10,IF(AND(ISNUMBER('Control Sample Data'!E394),'Control Sample Data'!E394&lt;$B$1,'Control Sample Data'!E394&gt;0),'Control Sample Data'!E394,$B$1),"")</f>
        <v/>
      </c>
      <c r="R395" s="15" t="str">
        <f>IF(SUM('Control Sample Data'!F$3:F$98)&gt;10,IF(AND(ISNUMBER('Control Sample Data'!F394),'Control Sample Data'!F394&lt;$B$1,'Control Sample Data'!F394&gt;0),'Control Sample Data'!F394,$B$1),"")</f>
        <v/>
      </c>
      <c r="S395" s="15" t="str">
        <f>IF(SUM('Control Sample Data'!G$3:G$98)&gt;10,IF(AND(ISNUMBER('Control Sample Data'!G394),'Control Sample Data'!G394&lt;$B$1,'Control Sample Data'!G394&gt;0),'Control Sample Data'!G394,$B$1),"")</f>
        <v/>
      </c>
      <c r="T395" s="15" t="str">
        <f>IF(SUM('Control Sample Data'!H$3:H$98)&gt;10,IF(AND(ISNUMBER('Control Sample Data'!H394),'Control Sample Data'!H394&lt;$B$1,'Control Sample Data'!H394&gt;0),'Control Sample Data'!H394,$B$1),"")</f>
        <v/>
      </c>
      <c r="U395" s="15" t="str">
        <f>IF(SUM('Control Sample Data'!I$3:I$98)&gt;10,IF(AND(ISNUMBER('Control Sample Data'!I394),'Control Sample Data'!I394&lt;$B$1,'Control Sample Data'!I394&gt;0),'Control Sample Data'!I394,$B$1),"")</f>
        <v/>
      </c>
      <c r="V395" s="15" t="str">
        <f>IF(SUM('Control Sample Data'!J$3:J$98)&gt;10,IF(AND(ISNUMBER('Control Sample Data'!J394),'Control Sample Data'!J394&lt;$B$1,'Control Sample Data'!J394&gt;0),'Control Sample Data'!J394,$B$1),"")</f>
        <v/>
      </c>
      <c r="W395" s="15" t="str">
        <f>IF(SUM('Control Sample Data'!K$3:K$98)&gt;10,IF(AND(ISNUMBER('Control Sample Data'!K394),'Control Sample Data'!K394&lt;$B$1,'Control Sample Data'!K394&gt;0),'Control Sample Data'!K394,$B$1),"")</f>
        <v/>
      </c>
      <c r="X395" s="15" t="str">
        <f>IF(SUM('Control Sample Data'!L$3:L$98)&gt;10,IF(AND(ISNUMBER('Control Sample Data'!L394),'Control Sample Data'!L394&lt;$B$1,'Control Sample Data'!L394&gt;0),'Control Sample Data'!L394,$B$1),"")</f>
        <v/>
      </c>
      <c r="Y395" s="15" t="str">
        <f>IF(SUM('Control Sample Data'!M$3:M$98)&gt;10,IF(AND(ISNUMBER('Control Sample Data'!M394),'Control Sample Data'!M394&lt;$B$1,'Control Sample Data'!M394&gt;0),'Control Sample Data'!M394,$B$1),"")</f>
        <v/>
      </c>
      <c r="Z395" s="36" t="str">
        <f>IF(ISERROR(VLOOKUP('Choose Housekeeping Genes'!$C10,Calculations!$C$388:$M$483,2,0)),"",VLOOKUP('Choose Housekeeping Genes'!$C10,Calculations!$C$388:$M$483,2,0))</f>
        <v/>
      </c>
      <c r="AA395" s="36" t="str">
        <f>IF(ISERROR(VLOOKUP('Choose Housekeeping Genes'!$C10,Calculations!$C$388:$M$483,3,0)),"",VLOOKUP('Choose Housekeeping Genes'!$C10,Calculations!$C$388:$M$483,3,0))</f>
        <v/>
      </c>
      <c r="AB395" s="36" t="str">
        <f>IF(ISERROR(VLOOKUP('Choose Housekeeping Genes'!$C10,Calculations!$C$388:$M$483,4,0)),"",VLOOKUP('Choose Housekeeping Genes'!$C10,Calculations!$C$388:$M$483,4,0))</f>
        <v/>
      </c>
      <c r="AC395" s="36" t="str">
        <f>IF(ISERROR(VLOOKUP('Choose Housekeeping Genes'!$C10,Calculations!$C$388:$M$483,5,0)),"",VLOOKUP('Choose Housekeeping Genes'!$C10,Calculations!$C$388:$M$483,5,0))</f>
        <v/>
      </c>
      <c r="AD395" s="36" t="str">
        <f>IF(ISERROR(VLOOKUP('Choose Housekeeping Genes'!$C10,Calculations!$C$388:$M$483,6,0)),"",VLOOKUP('Choose Housekeeping Genes'!$C10,Calculations!$C$388:$M$483,6,0))</f>
        <v/>
      </c>
      <c r="AE395" s="36" t="str">
        <f>IF(ISERROR(VLOOKUP('Choose Housekeeping Genes'!$C10,Calculations!$C$388:$M$483,7,0)),"",VLOOKUP('Choose Housekeeping Genes'!$C10,Calculations!$C$388:$M$483,7,0))</f>
        <v/>
      </c>
      <c r="AF395" s="36" t="str">
        <f>IF(ISERROR(VLOOKUP('Choose Housekeeping Genes'!$C10,Calculations!$C$388:$M$483,8,0)),"",VLOOKUP('Choose Housekeeping Genes'!$C10,Calculations!$C$388:$M$483,8,0))</f>
        <v/>
      </c>
      <c r="AG395" s="36" t="str">
        <f>IF(ISERROR(VLOOKUP('Choose Housekeeping Genes'!$C10,Calculations!$C$388:$M$483,9,0)),"",VLOOKUP('Choose Housekeeping Genes'!$C10,Calculations!$C$388:$M$483,9,0))</f>
        <v/>
      </c>
      <c r="AH395" s="36" t="str">
        <f>IF(ISERROR(VLOOKUP('Choose Housekeeping Genes'!$C10,Calculations!$C$388:$M$483,10,0)),"",VLOOKUP('Choose Housekeeping Genes'!$C10,Calculations!$C$388:$M$483,10,0))</f>
        <v/>
      </c>
      <c r="AI395" s="36" t="str">
        <f>IF(ISERROR(VLOOKUP('Choose Housekeeping Genes'!$C10,Calculations!$C$388:$M$483,11,0)),"",VLOOKUP('Choose Housekeeping Genes'!$C10,Calculations!$C$388:$M$483,11,0))</f>
        <v/>
      </c>
      <c r="AJ395" s="36" t="str">
        <f>IF(ISERROR(VLOOKUP('Choose Housekeeping Genes'!$C10,Calculations!$C$388:$AB$483,14,0)),"",VLOOKUP('Choose Housekeeping Genes'!$C10,Calculations!$C$388:$AB$483,14,0))</f>
        <v/>
      </c>
      <c r="AK395" s="36" t="str">
        <f>IF(ISERROR(VLOOKUP('Choose Housekeeping Genes'!$C10,Calculations!$C$388:$AB$483,15,0)),"",VLOOKUP('Choose Housekeeping Genes'!$C10,Calculations!$C$388:$AB$483,15,0))</f>
        <v/>
      </c>
      <c r="AL395" s="36" t="str">
        <f>IF(ISERROR(VLOOKUP('Choose Housekeeping Genes'!$C10,Calculations!$C$388:$AB$483,16,0)),"",VLOOKUP('Choose Housekeeping Genes'!$C10,Calculations!$C$388:$AB$483,16,0))</f>
        <v/>
      </c>
      <c r="AM395" s="36" t="str">
        <f>IF(ISERROR(VLOOKUP('Choose Housekeeping Genes'!$C10,Calculations!$C$388:$AB$483,17,0)),"",VLOOKUP('Choose Housekeeping Genes'!$C10,Calculations!$C$388:$AB$483,17,0))</f>
        <v/>
      </c>
      <c r="AN395" s="36" t="str">
        <f>IF(ISERROR(VLOOKUP('Choose Housekeeping Genes'!$C10,Calculations!$C$388:$AB$483,18,0)),"",VLOOKUP('Choose Housekeeping Genes'!$C10,Calculations!$C$388:$AB$483,18,0))</f>
        <v/>
      </c>
      <c r="AO395" s="36" t="str">
        <f>IF(ISERROR(VLOOKUP('Choose Housekeeping Genes'!$C10,Calculations!$C$388:$AB$483,19,0)),"",VLOOKUP('Choose Housekeeping Genes'!$C10,Calculations!$C$388:$AB$483,19,0))</f>
        <v/>
      </c>
      <c r="AP395" s="36" t="str">
        <f>IF(ISERROR(VLOOKUP('Choose Housekeeping Genes'!$C10,Calculations!$C$388:$AB$483,20,0)),"",VLOOKUP('Choose Housekeeping Genes'!$C10,Calculations!$C$388:$AB$483,20,0))</f>
        <v/>
      </c>
      <c r="AQ395" s="36" t="str">
        <f>IF(ISERROR(VLOOKUP('Choose Housekeeping Genes'!$C10,Calculations!$C$388:$AB$483,21,0)),"",VLOOKUP('Choose Housekeeping Genes'!$C10,Calculations!$C$388:$AB$483,21,0))</f>
        <v/>
      </c>
      <c r="AR395" s="36" t="str">
        <f>IF(ISERROR(VLOOKUP('Choose Housekeeping Genes'!$C10,Calculations!$C$388:$AB$483,22,0)),"",VLOOKUP('Choose Housekeeping Genes'!$C10,Calculations!$C$388:$AB$483,22,0))</f>
        <v/>
      </c>
      <c r="AS395" s="36" t="str">
        <f>IF(ISERROR(VLOOKUP('Choose Housekeeping Genes'!$C10,Calculations!$C$388:$AB$483,23,0)),"",VLOOKUP('Choose Housekeeping Genes'!$C10,Calculations!$C$388:$AB$483,23,0))</f>
        <v/>
      </c>
      <c r="AT395" s="34" t="str">
        <f t="shared" si="386"/>
        <v/>
      </c>
      <c r="AU395" s="34" t="str">
        <f t="shared" si="387"/>
        <v/>
      </c>
      <c r="AV395" s="34" t="str">
        <f t="shared" si="388"/>
        <v/>
      </c>
      <c r="AW395" s="34" t="str">
        <f t="shared" si="389"/>
        <v/>
      </c>
      <c r="AX395" s="34" t="str">
        <f t="shared" si="390"/>
        <v/>
      </c>
      <c r="AY395" s="34" t="str">
        <f t="shared" si="391"/>
        <v/>
      </c>
      <c r="AZ395" s="34" t="str">
        <f t="shared" si="392"/>
        <v/>
      </c>
      <c r="BA395" s="34" t="str">
        <f t="shared" si="393"/>
        <v/>
      </c>
      <c r="BB395" s="34" t="str">
        <f t="shared" si="394"/>
        <v/>
      </c>
      <c r="BC395" s="34" t="str">
        <f t="shared" si="395"/>
        <v/>
      </c>
      <c r="BD395" s="34" t="str">
        <f t="shared" si="356"/>
        <v/>
      </c>
      <c r="BE395" s="34" t="str">
        <f t="shared" si="357"/>
        <v/>
      </c>
      <c r="BF395" s="34" t="str">
        <f t="shared" si="358"/>
        <v/>
      </c>
      <c r="BG395" s="34" t="str">
        <f t="shared" si="359"/>
        <v/>
      </c>
      <c r="BH395" s="34" t="str">
        <f t="shared" si="360"/>
        <v/>
      </c>
      <c r="BI395" s="34" t="str">
        <f t="shared" si="361"/>
        <v/>
      </c>
      <c r="BJ395" s="34" t="str">
        <f t="shared" si="362"/>
        <v/>
      </c>
      <c r="BK395" s="34" t="str">
        <f t="shared" si="363"/>
        <v/>
      </c>
      <c r="BL395" s="34" t="str">
        <f t="shared" si="364"/>
        <v/>
      </c>
      <c r="BM395" s="34" t="str">
        <f t="shared" si="365"/>
        <v/>
      </c>
      <c r="BN395" s="36" t="e">
        <f t="shared" si="354"/>
        <v>#DIV/0!</v>
      </c>
      <c r="BO395" s="36" t="e">
        <f t="shared" si="355"/>
        <v>#DIV/0!</v>
      </c>
      <c r="BP395" s="37" t="str">
        <f t="shared" si="366"/>
        <v/>
      </c>
      <c r="BQ395" s="37" t="str">
        <f t="shared" si="367"/>
        <v/>
      </c>
      <c r="BR395" s="37" t="str">
        <f t="shared" si="368"/>
        <v/>
      </c>
      <c r="BS395" s="37" t="str">
        <f t="shared" si="369"/>
        <v/>
      </c>
      <c r="BT395" s="37" t="str">
        <f t="shared" si="370"/>
        <v/>
      </c>
      <c r="BU395" s="37" t="str">
        <f t="shared" si="371"/>
        <v/>
      </c>
      <c r="BV395" s="37" t="str">
        <f t="shared" si="372"/>
        <v/>
      </c>
      <c r="BW395" s="37" t="str">
        <f t="shared" si="373"/>
        <v/>
      </c>
      <c r="BX395" s="37" t="str">
        <f t="shared" si="374"/>
        <v/>
      </c>
      <c r="BY395" s="37" t="str">
        <f t="shared" si="375"/>
        <v/>
      </c>
      <c r="BZ395" s="37" t="str">
        <f t="shared" si="376"/>
        <v/>
      </c>
      <c r="CA395" s="37" t="str">
        <f t="shared" si="377"/>
        <v/>
      </c>
      <c r="CB395" s="37" t="str">
        <f t="shared" si="378"/>
        <v/>
      </c>
      <c r="CC395" s="37" t="str">
        <f t="shared" si="379"/>
        <v/>
      </c>
      <c r="CD395" s="37" t="str">
        <f t="shared" si="380"/>
        <v/>
      </c>
      <c r="CE395" s="37" t="str">
        <f t="shared" si="381"/>
        <v/>
      </c>
      <c r="CF395" s="37" t="str">
        <f t="shared" si="382"/>
        <v/>
      </c>
      <c r="CG395" s="37" t="str">
        <f t="shared" si="383"/>
        <v/>
      </c>
      <c r="CH395" s="37" t="str">
        <f t="shared" si="384"/>
        <v/>
      </c>
      <c r="CI395" s="37" t="str">
        <f t="shared" si="385"/>
        <v/>
      </c>
    </row>
    <row r="396" spans="1:87">
      <c r="A396" s="16"/>
      <c r="B396" s="14" t="str">
        <f>'Gene Table'!D395</f>
        <v>NM_015515</v>
      </c>
      <c r="C396" s="14" t="s">
        <v>41</v>
      </c>
      <c r="D396" s="15" t="str">
        <f>IF(SUM('Test Sample Data'!D$3:D$98)&gt;10,IF(AND(ISNUMBER('Test Sample Data'!D395),'Test Sample Data'!D395&lt;$B$1,'Test Sample Data'!D395&gt;0),'Test Sample Data'!D395,$B$1),"")</f>
        <v/>
      </c>
      <c r="E396" s="15" t="str">
        <f>IF(SUM('Test Sample Data'!E$3:E$98)&gt;10,IF(AND(ISNUMBER('Test Sample Data'!E395),'Test Sample Data'!E395&lt;$B$1,'Test Sample Data'!E395&gt;0),'Test Sample Data'!E395,$B$1),"")</f>
        <v/>
      </c>
      <c r="F396" s="15" t="str">
        <f>IF(SUM('Test Sample Data'!F$3:F$98)&gt;10,IF(AND(ISNUMBER('Test Sample Data'!F395),'Test Sample Data'!F395&lt;$B$1,'Test Sample Data'!F395&gt;0),'Test Sample Data'!F395,$B$1),"")</f>
        <v/>
      </c>
      <c r="G396" s="15" t="str">
        <f>IF(SUM('Test Sample Data'!G$3:G$98)&gt;10,IF(AND(ISNUMBER('Test Sample Data'!G395),'Test Sample Data'!G395&lt;$B$1,'Test Sample Data'!G395&gt;0),'Test Sample Data'!G395,$B$1),"")</f>
        <v/>
      </c>
      <c r="H396" s="15" t="str">
        <f>IF(SUM('Test Sample Data'!H$3:H$98)&gt;10,IF(AND(ISNUMBER('Test Sample Data'!H395),'Test Sample Data'!H395&lt;$B$1,'Test Sample Data'!H395&gt;0),'Test Sample Data'!H395,$B$1),"")</f>
        <v/>
      </c>
      <c r="I396" s="15" t="str">
        <f>IF(SUM('Test Sample Data'!I$3:I$98)&gt;10,IF(AND(ISNUMBER('Test Sample Data'!I395),'Test Sample Data'!I395&lt;$B$1,'Test Sample Data'!I395&gt;0),'Test Sample Data'!I395,$B$1),"")</f>
        <v/>
      </c>
      <c r="J396" s="15" t="str">
        <f>IF(SUM('Test Sample Data'!J$3:J$98)&gt;10,IF(AND(ISNUMBER('Test Sample Data'!J395),'Test Sample Data'!J395&lt;$B$1,'Test Sample Data'!J395&gt;0),'Test Sample Data'!J395,$B$1),"")</f>
        <v/>
      </c>
      <c r="K396" s="15" t="str">
        <f>IF(SUM('Test Sample Data'!K$3:K$98)&gt;10,IF(AND(ISNUMBER('Test Sample Data'!K395),'Test Sample Data'!K395&lt;$B$1,'Test Sample Data'!K395&gt;0),'Test Sample Data'!K395,$B$1),"")</f>
        <v/>
      </c>
      <c r="L396" s="15" t="str">
        <f>IF(SUM('Test Sample Data'!L$3:L$98)&gt;10,IF(AND(ISNUMBER('Test Sample Data'!L395),'Test Sample Data'!L395&lt;$B$1,'Test Sample Data'!L395&gt;0),'Test Sample Data'!L395,$B$1),"")</f>
        <v/>
      </c>
      <c r="M396" s="15" t="str">
        <f>IF(SUM('Test Sample Data'!M$3:M$98)&gt;10,IF(AND(ISNUMBER('Test Sample Data'!M395),'Test Sample Data'!M395&lt;$B$1,'Test Sample Data'!M395&gt;0),'Test Sample Data'!M395,$B$1),"")</f>
        <v/>
      </c>
      <c r="N396" s="15" t="str">
        <f>'Gene Table'!D395</f>
        <v>NM_015515</v>
      </c>
      <c r="O396" s="14" t="s">
        <v>41</v>
      </c>
      <c r="P396" s="15" t="str">
        <f>IF(SUM('Control Sample Data'!D$3:D$98)&gt;10,IF(AND(ISNUMBER('Control Sample Data'!D395),'Control Sample Data'!D395&lt;$B$1,'Control Sample Data'!D395&gt;0),'Control Sample Data'!D395,$B$1),"")</f>
        <v/>
      </c>
      <c r="Q396" s="15" t="str">
        <f>IF(SUM('Control Sample Data'!E$3:E$98)&gt;10,IF(AND(ISNUMBER('Control Sample Data'!E395),'Control Sample Data'!E395&lt;$B$1,'Control Sample Data'!E395&gt;0),'Control Sample Data'!E395,$B$1),"")</f>
        <v/>
      </c>
      <c r="R396" s="15" t="str">
        <f>IF(SUM('Control Sample Data'!F$3:F$98)&gt;10,IF(AND(ISNUMBER('Control Sample Data'!F395),'Control Sample Data'!F395&lt;$B$1,'Control Sample Data'!F395&gt;0),'Control Sample Data'!F395,$B$1),"")</f>
        <v/>
      </c>
      <c r="S396" s="15" t="str">
        <f>IF(SUM('Control Sample Data'!G$3:G$98)&gt;10,IF(AND(ISNUMBER('Control Sample Data'!G395),'Control Sample Data'!G395&lt;$B$1,'Control Sample Data'!G395&gt;0),'Control Sample Data'!G395,$B$1),"")</f>
        <v/>
      </c>
      <c r="T396" s="15" t="str">
        <f>IF(SUM('Control Sample Data'!H$3:H$98)&gt;10,IF(AND(ISNUMBER('Control Sample Data'!H395),'Control Sample Data'!H395&lt;$B$1,'Control Sample Data'!H395&gt;0),'Control Sample Data'!H395,$B$1),"")</f>
        <v/>
      </c>
      <c r="U396" s="15" t="str">
        <f>IF(SUM('Control Sample Data'!I$3:I$98)&gt;10,IF(AND(ISNUMBER('Control Sample Data'!I395),'Control Sample Data'!I395&lt;$B$1,'Control Sample Data'!I395&gt;0),'Control Sample Data'!I395,$B$1),"")</f>
        <v/>
      </c>
      <c r="V396" s="15" t="str">
        <f>IF(SUM('Control Sample Data'!J$3:J$98)&gt;10,IF(AND(ISNUMBER('Control Sample Data'!J395),'Control Sample Data'!J395&lt;$B$1,'Control Sample Data'!J395&gt;0),'Control Sample Data'!J395,$B$1),"")</f>
        <v/>
      </c>
      <c r="W396" s="15" t="str">
        <f>IF(SUM('Control Sample Data'!K$3:K$98)&gt;10,IF(AND(ISNUMBER('Control Sample Data'!K395),'Control Sample Data'!K395&lt;$B$1,'Control Sample Data'!K395&gt;0),'Control Sample Data'!K395,$B$1),"")</f>
        <v/>
      </c>
      <c r="X396" s="15" t="str">
        <f>IF(SUM('Control Sample Data'!L$3:L$98)&gt;10,IF(AND(ISNUMBER('Control Sample Data'!L395),'Control Sample Data'!L395&lt;$B$1,'Control Sample Data'!L395&gt;0),'Control Sample Data'!L395,$B$1),"")</f>
        <v/>
      </c>
      <c r="Y396" s="15" t="str">
        <f>IF(SUM('Control Sample Data'!M$3:M$98)&gt;10,IF(AND(ISNUMBER('Control Sample Data'!M395),'Control Sample Data'!M395&lt;$B$1,'Control Sample Data'!M395&gt;0),'Control Sample Data'!M395,$B$1),"")</f>
        <v/>
      </c>
      <c r="Z396" s="36" t="str">
        <f>IF(ISERROR(VLOOKUP('Choose Housekeeping Genes'!$C11,Calculations!$C$388:$M$483,2,0)),"",VLOOKUP('Choose Housekeeping Genes'!$C11,Calculations!$C$388:$M$483,2,0))</f>
        <v/>
      </c>
      <c r="AA396" s="36" t="str">
        <f>IF(ISERROR(VLOOKUP('Choose Housekeeping Genes'!$C11,Calculations!$C$388:$M$483,3,0)),"",VLOOKUP('Choose Housekeeping Genes'!$C11,Calculations!$C$388:$M$483,3,0))</f>
        <v/>
      </c>
      <c r="AB396" s="36" t="str">
        <f>IF(ISERROR(VLOOKUP('Choose Housekeeping Genes'!$C11,Calculations!$C$388:$M$483,4,0)),"",VLOOKUP('Choose Housekeeping Genes'!$C11,Calculations!$C$388:$M$483,4,0))</f>
        <v/>
      </c>
      <c r="AC396" s="36" t="str">
        <f>IF(ISERROR(VLOOKUP('Choose Housekeeping Genes'!$C11,Calculations!$C$388:$M$483,5,0)),"",VLOOKUP('Choose Housekeeping Genes'!$C11,Calculations!$C$388:$M$483,5,0))</f>
        <v/>
      </c>
      <c r="AD396" s="36" t="str">
        <f>IF(ISERROR(VLOOKUP('Choose Housekeeping Genes'!$C11,Calculations!$C$388:$M$483,6,0)),"",VLOOKUP('Choose Housekeeping Genes'!$C11,Calculations!$C$388:$M$483,6,0))</f>
        <v/>
      </c>
      <c r="AE396" s="36" t="str">
        <f>IF(ISERROR(VLOOKUP('Choose Housekeeping Genes'!$C11,Calculations!$C$388:$M$483,7,0)),"",VLOOKUP('Choose Housekeeping Genes'!$C11,Calculations!$C$388:$M$483,7,0))</f>
        <v/>
      </c>
      <c r="AF396" s="36" t="str">
        <f>IF(ISERROR(VLOOKUP('Choose Housekeeping Genes'!$C11,Calculations!$C$388:$M$483,8,0)),"",VLOOKUP('Choose Housekeeping Genes'!$C11,Calculations!$C$388:$M$483,8,0))</f>
        <v/>
      </c>
      <c r="AG396" s="36" t="str">
        <f>IF(ISERROR(VLOOKUP('Choose Housekeeping Genes'!$C11,Calculations!$C$388:$M$483,9,0)),"",VLOOKUP('Choose Housekeeping Genes'!$C11,Calculations!$C$388:$M$483,9,0))</f>
        <v/>
      </c>
      <c r="AH396" s="36" t="str">
        <f>IF(ISERROR(VLOOKUP('Choose Housekeeping Genes'!$C11,Calculations!$C$388:$M$483,10,0)),"",VLOOKUP('Choose Housekeeping Genes'!$C11,Calculations!$C$388:$M$483,10,0))</f>
        <v/>
      </c>
      <c r="AI396" s="36" t="str">
        <f>IF(ISERROR(VLOOKUP('Choose Housekeeping Genes'!$C11,Calculations!$C$388:$M$483,11,0)),"",VLOOKUP('Choose Housekeeping Genes'!$C11,Calculations!$C$388:$M$483,11,0))</f>
        <v/>
      </c>
      <c r="AJ396" s="36" t="str">
        <f>IF(ISERROR(VLOOKUP('Choose Housekeeping Genes'!$C11,Calculations!$C$388:$AB$483,14,0)),"",VLOOKUP('Choose Housekeeping Genes'!$C11,Calculations!$C$388:$AB$483,14,0))</f>
        <v/>
      </c>
      <c r="AK396" s="36" t="str">
        <f>IF(ISERROR(VLOOKUP('Choose Housekeeping Genes'!$C11,Calculations!$C$388:$AB$483,15,0)),"",VLOOKUP('Choose Housekeeping Genes'!$C11,Calculations!$C$388:$AB$483,15,0))</f>
        <v/>
      </c>
      <c r="AL396" s="36" t="str">
        <f>IF(ISERROR(VLOOKUP('Choose Housekeeping Genes'!$C11,Calculations!$C$388:$AB$483,16,0)),"",VLOOKUP('Choose Housekeeping Genes'!$C11,Calculations!$C$388:$AB$483,16,0))</f>
        <v/>
      </c>
      <c r="AM396" s="36" t="str">
        <f>IF(ISERROR(VLOOKUP('Choose Housekeeping Genes'!$C11,Calculations!$C$388:$AB$483,17,0)),"",VLOOKUP('Choose Housekeeping Genes'!$C11,Calculations!$C$388:$AB$483,17,0))</f>
        <v/>
      </c>
      <c r="AN396" s="36" t="str">
        <f>IF(ISERROR(VLOOKUP('Choose Housekeeping Genes'!$C11,Calculations!$C$388:$AB$483,18,0)),"",VLOOKUP('Choose Housekeeping Genes'!$C11,Calculations!$C$388:$AB$483,18,0))</f>
        <v/>
      </c>
      <c r="AO396" s="36" t="str">
        <f>IF(ISERROR(VLOOKUP('Choose Housekeeping Genes'!$C11,Calculations!$C$388:$AB$483,19,0)),"",VLOOKUP('Choose Housekeeping Genes'!$C11,Calculations!$C$388:$AB$483,19,0))</f>
        <v/>
      </c>
      <c r="AP396" s="36" t="str">
        <f>IF(ISERROR(VLOOKUP('Choose Housekeeping Genes'!$C11,Calculations!$C$388:$AB$483,20,0)),"",VLOOKUP('Choose Housekeeping Genes'!$C11,Calculations!$C$388:$AB$483,20,0))</f>
        <v/>
      </c>
      <c r="AQ396" s="36" t="str">
        <f>IF(ISERROR(VLOOKUP('Choose Housekeeping Genes'!$C11,Calculations!$C$388:$AB$483,21,0)),"",VLOOKUP('Choose Housekeeping Genes'!$C11,Calculations!$C$388:$AB$483,21,0))</f>
        <v/>
      </c>
      <c r="AR396" s="36" t="str">
        <f>IF(ISERROR(VLOOKUP('Choose Housekeeping Genes'!$C11,Calculations!$C$388:$AB$483,22,0)),"",VLOOKUP('Choose Housekeeping Genes'!$C11,Calculations!$C$388:$AB$483,22,0))</f>
        <v/>
      </c>
      <c r="AS396" s="36" t="str">
        <f>IF(ISERROR(VLOOKUP('Choose Housekeeping Genes'!$C11,Calculations!$C$388:$AB$483,23,0)),"",VLOOKUP('Choose Housekeeping Genes'!$C11,Calculations!$C$388:$AB$483,23,0))</f>
        <v/>
      </c>
      <c r="AT396" s="34" t="str">
        <f t="shared" si="386"/>
        <v/>
      </c>
      <c r="AU396" s="34" t="str">
        <f t="shared" si="387"/>
        <v/>
      </c>
      <c r="AV396" s="34" t="str">
        <f t="shared" si="388"/>
        <v/>
      </c>
      <c r="AW396" s="34" t="str">
        <f t="shared" si="389"/>
        <v/>
      </c>
      <c r="AX396" s="34" t="str">
        <f t="shared" si="390"/>
        <v/>
      </c>
      <c r="AY396" s="34" t="str">
        <f t="shared" si="391"/>
        <v/>
      </c>
      <c r="AZ396" s="34" t="str">
        <f t="shared" si="392"/>
        <v/>
      </c>
      <c r="BA396" s="34" t="str">
        <f t="shared" si="393"/>
        <v/>
      </c>
      <c r="BB396" s="34" t="str">
        <f t="shared" si="394"/>
        <v/>
      </c>
      <c r="BC396" s="34" t="str">
        <f t="shared" si="395"/>
        <v/>
      </c>
      <c r="BD396" s="34" t="str">
        <f t="shared" si="356"/>
        <v/>
      </c>
      <c r="BE396" s="34" t="str">
        <f t="shared" si="357"/>
        <v/>
      </c>
      <c r="BF396" s="34" t="str">
        <f t="shared" si="358"/>
        <v/>
      </c>
      <c r="BG396" s="34" t="str">
        <f t="shared" si="359"/>
        <v/>
      </c>
      <c r="BH396" s="34" t="str">
        <f t="shared" si="360"/>
        <v/>
      </c>
      <c r="BI396" s="34" t="str">
        <f t="shared" si="361"/>
        <v/>
      </c>
      <c r="BJ396" s="34" t="str">
        <f t="shared" si="362"/>
        <v/>
      </c>
      <c r="BK396" s="34" t="str">
        <f t="shared" si="363"/>
        <v/>
      </c>
      <c r="BL396" s="34" t="str">
        <f t="shared" si="364"/>
        <v/>
      </c>
      <c r="BM396" s="34" t="str">
        <f t="shared" si="365"/>
        <v/>
      </c>
      <c r="BN396" s="36" t="e">
        <f t="shared" si="354"/>
        <v>#DIV/0!</v>
      </c>
      <c r="BO396" s="36" t="e">
        <f t="shared" si="355"/>
        <v>#DIV/0!</v>
      </c>
      <c r="BP396" s="37" t="str">
        <f t="shared" si="366"/>
        <v/>
      </c>
      <c r="BQ396" s="37" t="str">
        <f t="shared" si="367"/>
        <v/>
      </c>
      <c r="BR396" s="37" t="str">
        <f t="shared" si="368"/>
        <v/>
      </c>
      <c r="BS396" s="37" t="str">
        <f t="shared" si="369"/>
        <v/>
      </c>
      <c r="BT396" s="37" t="str">
        <f t="shared" si="370"/>
        <v/>
      </c>
      <c r="BU396" s="37" t="str">
        <f t="shared" si="371"/>
        <v/>
      </c>
      <c r="BV396" s="37" t="str">
        <f t="shared" si="372"/>
        <v/>
      </c>
      <c r="BW396" s="37" t="str">
        <f t="shared" si="373"/>
        <v/>
      </c>
      <c r="BX396" s="37" t="str">
        <f t="shared" si="374"/>
        <v/>
      </c>
      <c r="BY396" s="37" t="str">
        <f t="shared" si="375"/>
        <v/>
      </c>
      <c r="BZ396" s="37" t="str">
        <f t="shared" si="376"/>
        <v/>
      </c>
      <c r="CA396" s="37" t="str">
        <f t="shared" si="377"/>
        <v/>
      </c>
      <c r="CB396" s="37" t="str">
        <f t="shared" si="378"/>
        <v/>
      </c>
      <c r="CC396" s="37" t="str">
        <f t="shared" si="379"/>
        <v/>
      </c>
      <c r="CD396" s="37" t="str">
        <f t="shared" si="380"/>
        <v/>
      </c>
      <c r="CE396" s="37" t="str">
        <f t="shared" si="381"/>
        <v/>
      </c>
      <c r="CF396" s="37" t="str">
        <f t="shared" si="382"/>
        <v/>
      </c>
      <c r="CG396" s="37" t="str">
        <f t="shared" si="383"/>
        <v/>
      </c>
      <c r="CH396" s="37" t="str">
        <f t="shared" si="384"/>
        <v/>
      </c>
      <c r="CI396" s="37" t="str">
        <f t="shared" si="385"/>
        <v/>
      </c>
    </row>
    <row r="397" spans="1:87">
      <c r="A397" s="16"/>
      <c r="B397" s="14" t="str">
        <f>'Gene Table'!D396</f>
        <v>NM_001042594</v>
      </c>
      <c r="C397" s="14" t="s">
        <v>45</v>
      </c>
      <c r="D397" s="15" t="str">
        <f>IF(SUM('Test Sample Data'!D$3:D$98)&gt;10,IF(AND(ISNUMBER('Test Sample Data'!D396),'Test Sample Data'!D396&lt;$B$1,'Test Sample Data'!D396&gt;0),'Test Sample Data'!D396,$B$1),"")</f>
        <v/>
      </c>
      <c r="E397" s="15" t="str">
        <f>IF(SUM('Test Sample Data'!E$3:E$98)&gt;10,IF(AND(ISNUMBER('Test Sample Data'!E396),'Test Sample Data'!E396&lt;$B$1,'Test Sample Data'!E396&gt;0),'Test Sample Data'!E396,$B$1),"")</f>
        <v/>
      </c>
      <c r="F397" s="15" t="str">
        <f>IF(SUM('Test Sample Data'!F$3:F$98)&gt;10,IF(AND(ISNUMBER('Test Sample Data'!F396),'Test Sample Data'!F396&lt;$B$1,'Test Sample Data'!F396&gt;0),'Test Sample Data'!F396,$B$1),"")</f>
        <v/>
      </c>
      <c r="G397" s="15" t="str">
        <f>IF(SUM('Test Sample Data'!G$3:G$98)&gt;10,IF(AND(ISNUMBER('Test Sample Data'!G396),'Test Sample Data'!G396&lt;$B$1,'Test Sample Data'!G396&gt;0),'Test Sample Data'!G396,$B$1),"")</f>
        <v/>
      </c>
      <c r="H397" s="15" t="str">
        <f>IF(SUM('Test Sample Data'!H$3:H$98)&gt;10,IF(AND(ISNUMBER('Test Sample Data'!H396),'Test Sample Data'!H396&lt;$B$1,'Test Sample Data'!H396&gt;0),'Test Sample Data'!H396,$B$1),"")</f>
        <v/>
      </c>
      <c r="I397" s="15" t="str">
        <f>IF(SUM('Test Sample Data'!I$3:I$98)&gt;10,IF(AND(ISNUMBER('Test Sample Data'!I396),'Test Sample Data'!I396&lt;$B$1,'Test Sample Data'!I396&gt;0),'Test Sample Data'!I396,$B$1),"")</f>
        <v/>
      </c>
      <c r="J397" s="15" t="str">
        <f>IF(SUM('Test Sample Data'!J$3:J$98)&gt;10,IF(AND(ISNUMBER('Test Sample Data'!J396),'Test Sample Data'!J396&lt;$B$1,'Test Sample Data'!J396&gt;0),'Test Sample Data'!J396,$B$1),"")</f>
        <v/>
      </c>
      <c r="K397" s="15" t="str">
        <f>IF(SUM('Test Sample Data'!K$3:K$98)&gt;10,IF(AND(ISNUMBER('Test Sample Data'!K396),'Test Sample Data'!K396&lt;$B$1,'Test Sample Data'!K396&gt;0),'Test Sample Data'!K396,$B$1),"")</f>
        <v/>
      </c>
      <c r="L397" s="15" t="str">
        <f>IF(SUM('Test Sample Data'!L$3:L$98)&gt;10,IF(AND(ISNUMBER('Test Sample Data'!L396),'Test Sample Data'!L396&lt;$B$1,'Test Sample Data'!L396&gt;0),'Test Sample Data'!L396,$B$1),"")</f>
        <v/>
      </c>
      <c r="M397" s="15" t="str">
        <f>IF(SUM('Test Sample Data'!M$3:M$98)&gt;10,IF(AND(ISNUMBER('Test Sample Data'!M396),'Test Sample Data'!M396&lt;$B$1,'Test Sample Data'!M396&gt;0),'Test Sample Data'!M396,$B$1),"")</f>
        <v/>
      </c>
      <c r="N397" s="15" t="str">
        <f>'Gene Table'!D396</f>
        <v>NM_001042594</v>
      </c>
      <c r="O397" s="14" t="s">
        <v>45</v>
      </c>
      <c r="P397" s="15" t="str">
        <f>IF(SUM('Control Sample Data'!D$3:D$98)&gt;10,IF(AND(ISNUMBER('Control Sample Data'!D396),'Control Sample Data'!D396&lt;$B$1,'Control Sample Data'!D396&gt;0),'Control Sample Data'!D396,$B$1),"")</f>
        <v/>
      </c>
      <c r="Q397" s="15" t="str">
        <f>IF(SUM('Control Sample Data'!E$3:E$98)&gt;10,IF(AND(ISNUMBER('Control Sample Data'!E396),'Control Sample Data'!E396&lt;$B$1,'Control Sample Data'!E396&gt;0),'Control Sample Data'!E396,$B$1),"")</f>
        <v/>
      </c>
      <c r="R397" s="15" t="str">
        <f>IF(SUM('Control Sample Data'!F$3:F$98)&gt;10,IF(AND(ISNUMBER('Control Sample Data'!F396),'Control Sample Data'!F396&lt;$B$1,'Control Sample Data'!F396&gt;0),'Control Sample Data'!F396,$B$1),"")</f>
        <v/>
      </c>
      <c r="S397" s="15" t="str">
        <f>IF(SUM('Control Sample Data'!G$3:G$98)&gt;10,IF(AND(ISNUMBER('Control Sample Data'!G396),'Control Sample Data'!G396&lt;$B$1,'Control Sample Data'!G396&gt;0),'Control Sample Data'!G396,$B$1),"")</f>
        <v/>
      </c>
      <c r="T397" s="15" t="str">
        <f>IF(SUM('Control Sample Data'!H$3:H$98)&gt;10,IF(AND(ISNUMBER('Control Sample Data'!H396),'Control Sample Data'!H396&lt;$B$1,'Control Sample Data'!H396&gt;0),'Control Sample Data'!H396,$B$1),"")</f>
        <v/>
      </c>
      <c r="U397" s="15" t="str">
        <f>IF(SUM('Control Sample Data'!I$3:I$98)&gt;10,IF(AND(ISNUMBER('Control Sample Data'!I396),'Control Sample Data'!I396&lt;$B$1,'Control Sample Data'!I396&gt;0),'Control Sample Data'!I396,$B$1),"")</f>
        <v/>
      </c>
      <c r="V397" s="15" t="str">
        <f>IF(SUM('Control Sample Data'!J$3:J$98)&gt;10,IF(AND(ISNUMBER('Control Sample Data'!J396),'Control Sample Data'!J396&lt;$B$1,'Control Sample Data'!J396&gt;0),'Control Sample Data'!J396,$B$1),"")</f>
        <v/>
      </c>
      <c r="W397" s="15" t="str">
        <f>IF(SUM('Control Sample Data'!K$3:K$98)&gt;10,IF(AND(ISNUMBER('Control Sample Data'!K396),'Control Sample Data'!K396&lt;$B$1,'Control Sample Data'!K396&gt;0),'Control Sample Data'!K396,$B$1),"")</f>
        <v/>
      </c>
      <c r="X397" s="15" t="str">
        <f>IF(SUM('Control Sample Data'!L$3:L$98)&gt;10,IF(AND(ISNUMBER('Control Sample Data'!L396),'Control Sample Data'!L396&lt;$B$1,'Control Sample Data'!L396&gt;0),'Control Sample Data'!L396,$B$1),"")</f>
        <v/>
      </c>
      <c r="Y397" s="15" t="str">
        <f>IF(SUM('Control Sample Data'!M$3:M$98)&gt;10,IF(AND(ISNUMBER('Control Sample Data'!M396),'Control Sample Data'!M396&lt;$B$1,'Control Sample Data'!M396&gt;0),'Control Sample Data'!M396,$B$1),"")</f>
        <v/>
      </c>
      <c r="Z397" s="36" t="str">
        <f>IF(ISERROR(VLOOKUP('Choose Housekeeping Genes'!$C12,Calculations!$C$388:$M$483,2,0)),"",VLOOKUP('Choose Housekeeping Genes'!$C12,Calculations!$C$388:$M$483,2,0))</f>
        <v/>
      </c>
      <c r="AA397" s="36" t="str">
        <f>IF(ISERROR(VLOOKUP('Choose Housekeeping Genes'!$C12,Calculations!$C$388:$M$483,3,0)),"",VLOOKUP('Choose Housekeeping Genes'!$C12,Calculations!$C$388:$M$483,3,0))</f>
        <v/>
      </c>
      <c r="AB397" s="36" t="str">
        <f>IF(ISERROR(VLOOKUP('Choose Housekeeping Genes'!$C12,Calculations!$C$388:$M$483,4,0)),"",VLOOKUP('Choose Housekeeping Genes'!$C12,Calculations!$C$388:$M$483,4,0))</f>
        <v/>
      </c>
      <c r="AC397" s="36" t="str">
        <f>IF(ISERROR(VLOOKUP('Choose Housekeeping Genes'!$C12,Calculations!$C$388:$M$483,5,0)),"",VLOOKUP('Choose Housekeeping Genes'!$C12,Calculations!$C$388:$M$483,5,0))</f>
        <v/>
      </c>
      <c r="AD397" s="36" t="str">
        <f>IF(ISERROR(VLOOKUP('Choose Housekeeping Genes'!$C12,Calculations!$C$388:$M$483,6,0)),"",VLOOKUP('Choose Housekeeping Genes'!$C12,Calculations!$C$388:$M$483,6,0))</f>
        <v/>
      </c>
      <c r="AE397" s="36" t="str">
        <f>IF(ISERROR(VLOOKUP('Choose Housekeeping Genes'!$C12,Calculations!$C$388:$M$483,7,0)),"",VLOOKUP('Choose Housekeeping Genes'!$C12,Calculations!$C$388:$M$483,7,0))</f>
        <v/>
      </c>
      <c r="AF397" s="36" t="str">
        <f>IF(ISERROR(VLOOKUP('Choose Housekeeping Genes'!$C12,Calculations!$C$388:$M$483,8,0)),"",VLOOKUP('Choose Housekeeping Genes'!$C12,Calculations!$C$388:$M$483,8,0))</f>
        <v/>
      </c>
      <c r="AG397" s="36" t="str">
        <f>IF(ISERROR(VLOOKUP('Choose Housekeeping Genes'!$C12,Calculations!$C$388:$M$483,9,0)),"",VLOOKUP('Choose Housekeeping Genes'!$C12,Calculations!$C$388:$M$483,9,0))</f>
        <v/>
      </c>
      <c r="AH397" s="36" t="str">
        <f>IF(ISERROR(VLOOKUP('Choose Housekeeping Genes'!$C12,Calculations!$C$388:$M$483,10,0)),"",VLOOKUP('Choose Housekeeping Genes'!$C12,Calculations!$C$388:$M$483,10,0))</f>
        <v/>
      </c>
      <c r="AI397" s="36" t="str">
        <f>IF(ISERROR(VLOOKUP('Choose Housekeeping Genes'!$C12,Calculations!$C$388:$M$483,11,0)),"",VLOOKUP('Choose Housekeeping Genes'!$C12,Calculations!$C$388:$M$483,11,0))</f>
        <v/>
      </c>
      <c r="AJ397" s="36" t="str">
        <f>IF(ISERROR(VLOOKUP('Choose Housekeeping Genes'!$C12,Calculations!$C$388:$AB$483,14,0)),"",VLOOKUP('Choose Housekeeping Genes'!$C12,Calculations!$C$388:$AB$483,14,0))</f>
        <v/>
      </c>
      <c r="AK397" s="36" t="str">
        <f>IF(ISERROR(VLOOKUP('Choose Housekeeping Genes'!$C12,Calculations!$C$388:$AB$483,15,0)),"",VLOOKUP('Choose Housekeeping Genes'!$C12,Calculations!$C$388:$AB$483,15,0))</f>
        <v/>
      </c>
      <c r="AL397" s="36" t="str">
        <f>IF(ISERROR(VLOOKUP('Choose Housekeeping Genes'!$C12,Calculations!$C$388:$AB$483,16,0)),"",VLOOKUP('Choose Housekeeping Genes'!$C12,Calculations!$C$388:$AB$483,16,0))</f>
        <v/>
      </c>
      <c r="AM397" s="36" t="str">
        <f>IF(ISERROR(VLOOKUP('Choose Housekeeping Genes'!$C12,Calculations!$C$388:$AB$483,17,0)),"",VLOOKUP('Choose Housekeeping Genes'!$C12,Calculations!$C$388:$AB$483,17,0))</f>
        <v/>
      </c>
      <c r="AN397" s="36" t="str">
        <f>IF(ISERROR(VLOOKUP('Choose Housekeeping Genes'!$C12,Calculations!$C$388:$AB$483,18,0)),"",VLOOKUP('Choose Housekeeping Genes'!$C12,Calculations!$C$388:$AB$483,18,0))</f>
        <v/>
      </c>
      <c r="AO397" s="36" t="str">
        <f>IF(ISERROR(VLOOKUP('Choose Housekeeping Genes'!$C12,Calculations!$C$388:$AB$483,19,0)),"",VLOOKUP('Choose Housekeeping Genes'!$C12,Calculations!$C$388:$AB$483,19,0))</f>
        <v/>
      </c>
      <c r="AP397" s="36" t="str">
        <f>IF(ISERROR(VLOOKUP('Choose Housekeeping Genes'!$C12,Calculations!$C$388:$AB$483,20,0)),"",VLOOKUP('Choose Housekeeping Genes'!$C12,Calculations!$C$388:$AB$483,20,0))</f>
        <v/>
      </c>
      <c r="AQ397" s="36" t="str">
        <f>IF(ISERROR(VLOOKUP('Choose Housekeeping Genes'!$C12,Calculations!$C$388:$AB$483,21,0)),"",VLOOKUP('Choose Housekeeping Genes'!$C12,Calculations!$C$388:$AB$483,21,0))</f>
        <v/>
      </c>
      <c r="AR397" s="36" t="str">
        <f>IF(ISERROR(VLOOKUP('Choose Housekeeping Genes'!$C12,Calculations!$C$388:$AB$483,22,0)),"",VLOOKUP('Choose Housekeeping Genes'!$C12,Calculations!$C$388:$AB$483,22,0))</f>
        <v/>
      </c>
      <c r="AS397" s="36" t="str">
        <f>IF(ISERROR(VLOOKUP('Choose Housekeeping Genes'!$C12,Calculations!$C$388:$AB$483,23,0)),"",VLOOKUP('Choose Housekeeping Genes'!$C12,Calculations!$C$388:$AB$483,23,0))</f>
        <v/>
      </c>
      <c r="AT397" s="34" t="str">
        <f t="shared" si="386"/>
        <v/>
      </c>
      <c r="AU397" s="34" t="str">
        <f t="shared" si="387"/>
        <v/>
      </c>
      <c r="AV397" s="34" t="str">
        <f t="shared" si="388"/>
        <v/>
      </c>
      <c r="AW397" s="34" t="str">
        <f t="shared" si="389"/>
        <v/>
      </c>
      <c r="AX397" s="34" t="str">
        <f t="shared" si="390"/>
        <v/>
      </c>
      <c r="AY397" s="34" t="str">
        <f t="shared" si="391"/>
        <v/>
      </c>
      <c r="AZ397" s="34" t="str">
        <f t="shared" si="392"/>
        <v/>
      </c>
      <c r="BA397" s="34" t="str">
        <f t="shared" si="393"/>
        <v/>
      </c>
      <c r="BB397" s="34" t="str">
        <f t="shared" si="394"/>
        <v/>
      </c>
      <c r="BC397" s="34" t="str">
        <f t="shared" si="395"/>
        <v/>
      </c>
      <c r="BD397" s="34" t="str">
        <f t="shared" si="356"/>
        <v/>
      </c>
      <c r="BE397" s="34" t="str">
        <f t="shared" si="357"/>
        <v/>
      </c>
      <c r="BF397" s="34" t="str">
        <f t="shared" si="358"/>
        <v/>
      </c>
      <c r="BG397" s="34" t="str">
        <f t="shared" si="359"/>
        <v/>
      </c>
      <c r="BH397" s="34" t="str">
        <f t="shared" si="360"/>
        <v/>
      </c>
      <c r="BI397" s="34" t="str">
        <f t="shared" si="361"/>
        <v/>
      </c>
      <c r="BJ397" s="34" t="str">
        <f t="shared" si="362"/>
        <v/>
      </c>
      <c r="BK397" s="34" t="str">
        <f t="shared" si="363"/>
        <v/>
      </c>
      <c r="BL397" s="34" t="str">
        <f t="shared" si="364"/>
        <v/>
      </c>
      <c r="BM397" s="34" t="str">
        <f t="shared" si="365"/>
        <v/>
      </c>
      <c r="BN397" s="36" t="e">
        <f t="shared" si="354"/>
        <v>#DIV/0!</v>
      </c>
      <c r="BO397" s="36" t="e">
        <f t="shared" si="355"/>
        <v>#DIV/0!</v>
      </c>
      <c r="BP397" s="37" t="str">
        <f t="shared" si="366"/>
        <v/>
      </c>
      <c r="BQ397" s="37" t="str">
        <f t="shared" si="367"/>
        <v/>
      </c>
      <c r="BR397" s="37" t="str">
        <f t="shared" si="368"/>
        <v/>
      </c>
      <c r="BS397" s="37" t="str">
        <f t="shared" si="369"/>
        <v/>
      </c>
      <c r="BT397" s="37" t="str">
        <f t="shared" si="370"/>
        <v/>
      </c>
      <c r="BU397" s="37" t="str">
        <f t="shared" si="371"/>
        <v/>
      </c>
      <c r="BV397" s="37" t="str">
        <f t="shared" si="372"/>
        <v/>
      </c>
      <c r="BW397" s="37" t="str">
        <f t="shared" si="373"/>
        <v/>
      </c>
      <c r="BX397" s="37" t="str">
        <f t="shared" si="374"/>
        <v/>
      </c>
      <c r="BY397" s="37" t="str">
        <f t="shared" si="375"/>
        <v/>
      </c>
      <c r="BZ397" s="37" t="str">
        <f t="shared" si="376"/>
        <v/>
      </c>
      <c r="CA397" s="37" t="str">
        <f t="shared" si="377"/>
        <v/>
      </c>
      <c r="CB397" s="37" t="str">
        <f t="shared" si="378"/>
        <v/>
      </c>
      <c r="CC397" s="37" t="str">
        <f t="shared" si="379"/>
        <v/>
      </c>
      <c r="CD397" s="37" t="str">
        <f t="shared" si="380"/>
        <v/>
      </c>
      <c r="CE397" s="37" t="str">
        <f t="shared" si="381"/>
        <v/>
      </c>
      <c r="CF397" s="37" t="str">
        <f t="shared" si="382"/>
        <v/>
      </c>
      <c r="CG397" s="37" t="str">
        <f t="shared" si="383"/>
        <v/>
      </c>
      <c r="CH397" s="37" t="str">
        <f t="shared" si="384"/>
        <v/>
      </c>
      <c r="CI397" s="37" t="str">
        <f t="shared" si="385"/>
        <v/>
      </c>
    </row>
    <row r="398" spans="1:87">
      <c r="A398" s="16"/>
      <c r="B398" s="14" t="str">
        <f>'Gene Table'!D397</f>
        <v>NM_012134</v>
      </c>
      <c r="C398" s="14" t="s">
        <v>49</v>
      </c>
      <c r="D398" s="15" t="str">
        <f>IF(SUM('Test Sample Data'!D$3:D$98)&gt;10,IF(AND(ISNUMBER('Test Sample Data'!D397),'Test Sample Data'!D397&lt;$B$1,'Test Sample Data'!D397&gt;0),'Test Sample Data'!D397,$B$1),"")</f>
        <v/>
      </c>
      <c r="E398" s="15" t="str">
        <f>IF(SUM('Test Sample Data'!E$3:E$98)&gt;10,IF(AND(ISNUMBER('Test Sample Data'!E397),'Test Sample Data'!E397&lt;$B$1,'Test Sample Data'!E397&gt;0),'Test Sample Data'!E397,$B$1),"")</f>
        <v/>
      </c>
      <c r="F398" s="15" t="str">
        <f>IF(SUM('Test Sample Data'!F$3:F$98)&gt;10,IF(AND(ISNUMBER('Test Sample Data'!F397),'Test Sample Data'!F397&lt;$B$1,'Test Sample Data'!F397&gt;0),'Test Sample Data'!F397,$B$1),"")</f>
        <v/>
      </c>
      <c r="G398" s="15" t="str">
        <f>IF(SUM('Test Sample Data'!G$3:G$98)&gt;10,IF(AND(ISNUMBER('Test Sample Data'!G397),'Test Sample Data'!G397&lt;$B$1,'Test Sample Data'!G397&gt;0),'Test Sample Data'!G397,$B$1),"")</f>
        <v/>
      </c>
      <c r="H398" s="15" t="str">
        <f>IF(SUM('Test Sample Data'!H$3:H$98)&gt;10,IF(AND(ISNUMBER('Test Sample Data'!H397),'Test Sample Data'!H397&lt;$B$1,'Test Sample Data'!H397&gt;0),'Test Sample Data'!H397,$B$1),"")</f>
        <v/>
      </c>
      <c r="I398" s="15" t="str">
        <f>IF(SUM('Test Sample Data'!I$3:I$98)&gt;10,IF(AND(ISNUMBER('Test Sample Data'!I397),'Test Sample Data'!I397&lt;$B$1,'Test Sample Data'!I397&gt;0),'Test Sample Data'!I397,$B$1),"")</f>
        <v/>
      </c>
      <c r="J398" s="15" t="str">
        <f>IF(SUM('Test Sample Data'!J$3:J$98)&gt;10,IF(AND(ISNUMBER('Test Sample Data'!J397),'Test Sample Data'!J397&lt;$B$1,'Test Sample Data'!J397&gt;0),'Test Sample Data'!J397,$B$1),"")</f>
        <v/>
      </c>
      <c r="K398" s="15" t="str">
        <f>IF(SUM('Test Sample Data'!K$3:K$98)&gt;10,IF(AND(ISNUMBER('Test Sample Data'!K397),'Test Sample Data'!K397&lt;$B$1,'Test Sample Data'!K397&gt;0),'Test Sample Data'!K397,$B$1),"")</f>
        <v/>
      </c>
      <c r="L398" s="15" t="str">
        <f>IF(SUM('Test Sample Data'!L$3:L$98)&gt;10,IF(AND(ISNUMBER('Test Sample Data'!L397),'Test Sample Data'!L397&lt;$B$1,'Test Sample Data'!L397&gt;0),'Test Sample Data'!L397,$B$1),"")</f>
        <v/>
      </c>
      <c r="M398" s="15" t="str">
        <f>IF(SUM('Test Sample Data'!M$3:M$98)&gt;10,IF(AND(ISNUMBER('Test Sample Data'!M397),'Test Sample Data'!M397&lt;$B$1,'Test Sample Data'!M397&gt;0),'Test Sample Data'!M397,$B$1),"")</f>
        <v/>
      </c>
      <c r="N398" s="15" t="str">
        <f>'Gene Table'!D397</f>
        <v>NM_012134</v>
      </c>
      <c r="O398" s="14" t="s">
        <v>49</v>
      </c>
      <c r="P398" s="15" t="str">
        <f>IF(SUM('Control Sample Data'!D$3:D$98)&gt;10,IF(AND(ISNUMBER('Control Sample Data'!D397),'Control Sample Data'!D397&lt;$B$1,'Control Sample Data'!D397&gt;0),'Control Sample Data'!D397,$B$1),"")</f>
        <v/>
      </c>
      <c r="Q398" s="15" t="str">
        <f>IF(SUM('Control Sample Data'!E$3:E$98)&gt;10,IF(AND(ISNUMBER('Control Sample Data'!E397),'Control Sample Data'!E397&lt;$B$1,'Control Sample Data'!E397&gt;0),'Control Sample Data'!E397,$B$1),"")</f>
        <v/>
      </c>
      <c r="R398" s="15" t="str">
        <f>IF(SUM('Control Sample Data'!F$3:F$98)&gt;10,IF(AND(ISNUMBER('Control Sample Data'!F397),'Control Sample Data'!F397&lt;$B$1,'Control Sample Data'!F397&gt;0),'Control Sample Data'!F397,$B$1),"")</f>
        <v/>
      </c>
      <c r="S398" s="15" t="str">
        <f>IF(SUM('Control Sample Data'!G$3:G$98)&gt;10,IF(AND(ISNUMBER('Control Sample Data'!G397),'Control Sample Data'!G397&lt;$B$1,'Control Sample Data'!G397&gt;0),'Control Sample Data'!G397,$B$1),"")</f>
        <v/>
      </c>
      <c r="T398" s="15" t="str">
        <f>IF(SUM('Control Sample Data'!H$3:H$98)&gt;10,IF(AND(ISNUMBER('Control Sample Data'!H397),'Control Sample Data'!H397&lt;$B$1,'Control Sample Data'!H397&gt;0),'Control Sample Data'!H397,$B$1),"")</f>
        <v/>
      </c>
      <c r="U398" s="15" t="str">
        <f>IF(SUM('Control Sample Data'!I$3:I$98)&gt;10,IF(AND(ISNUMBER('Control Sample Data'!I397),'Control Sample Data'!I397&lt;$B$1,'Control Sample Data'!I397&gt;0),'Control Sample Data'!I397,$B$1),"")</f>
        <v/>
      </c>
      <c r="V398" s="15" t="str">
        <f>IF(SUM('Control Sample Data'!J$3:J$98)&gt;10,IF(AND(ISNUMBER('Control Sample Data'!J397),'Control Sample Data'!J397&lt;$B$1,'Control Sample Data'!J397&gt;0),'Control Sample Data'!J397,$B$1),"")</f>
        <v/>
      </c>
      <c r="W398" s="15" t="str">
        <f>IF(SUM('Control Sample Data'!K$3:K$98)&gt;10,IF(AND(ISNUMBER('Control Sample Data'!K397),'Control Sample Data'!K397&lt;$B$1,'Control Sample Data'!K397&gt;0),'Control Sample Data'!K397,$B$1),"")</f>
        <v/>
      </c>
      <c r="X398" s="15" t="str">
        <f>IF(SUM('Control Sample Data'!L$3:L$98)&gt;10,IF(AND(ISNUMBER('Control Sample Data'!L397),'Control Sample Data'!L397&lt;$B$1,'Control Sample Data'!L397&gt;0),'Control Sample Data'!L397,$B$1),"")</f>
        <v/>
      </c>
      <c r="Y398" s="15" t="str">
        <f>IF(SUM('Control Sample Data'!M$3:M$98)&gt;10,IF(AND(ISNUMBER('Control Sample Data'!M397),'Control Sample Data'!M397&lt;$B$1,'Control Sample Data'!M397&gt;0),'Control Sample Data'!M397,$B$1),"")</f>
        <v/>
      </c>
      <c r="Z398" s="36" t="str">
        <f>IF(ISERROR(VLOOKUP('Choose Housekeeping Genes'!$C13,Calculations!$C$388:$M$483,2,0)),"",VLOOKUP('Choose Housekeeping Genes'!$C13,Calculations!$C$388:$M$483,2,0))</f>
        <v/>
      </c>
      <c r="AA398" s="36" t="str">
        <f>IF(ISERROR(VLOOKUP('Choose Housekeeping Genes'!$C13,Calculations!$C$388:$M$483,3,0)),"",VLOOKUP('Choose Housekeeping Genes'!$C13,Calculations!$C$388:$M$483,3,0))</f>
        <v/>
      </c>
      <c r="AB398" s="36" t="str">
        <f>IF(ISERROR(VLOOKUP('Choose Housekeeping Genes'!$C13,Calculations!$C$388:$M$483,4,0)),"",VLOOKUP('Choose Housekeeping Genes'!$C13,Calculations!$C$388:$M$483,4,0))</f>
        <v/>
      </c>
      <c r="AC398" s="36" t="str">
        <f>IF(ISERROR(VLOOKUP('Choose Housekeeping Genes'!$C13,Calculations!$C$388:$M$483,5,0)),"",VLOOKUP('Choose Housekeeping Genes'!$C13,Calculations!$C$388:$M$483,5,0))</f>
        <v/>
      </c>
      <c r="AD398" s="36" t="str">
        <f>IF(ISERROR(VLOOKUP('Choose Housekeeping Genes'!$C13,Calculations!$C$388:$M$483,6,0)),"",VLOOKUP('Choose Housekeeping Genes'!$C13,Calculations!$C$388:$M$483,6,0))</f>
        <v/>
      </c>
      <c r="AE398" s="36" t="str">
        <f>IF(ISERROR(VLOOKUP('Choose Housekeeping Genes'!$C13,Calculations!$C$388:$M$483,7,0)),"",VLOOKUP('Choose Housekeeping Genes'!$C13,Calculations!$C$388:$M$483,7,0))</f>
        <v/>
      </c>
      <c r="AF398" s="36" t="str">
        <f>IF(ISERROR(VLOOKUP('Choose Housekeeping Genes'!$C13,Calculations!$C$388:$M$483,8,0)),"",VLOOKUP('Choose Housekeeping Genes'!$C13,Calculations!$C$388:$M$483,8,0))</f>
        <v/>
      </c>
      <c r="AG398" s="36" t="str">
        <f>IF(ISERROR(VLOOKUP('Choose Housekeeping Genes'!$C13,Calculations!$C$388:$M$483,9,0)),"",VLOOKUP('Choose Housekeeping Genes'!$C13,Calculations!$C$388:$M$483,9,0))</f>
        <v/>
      </c>
      <c r="AH398" s="36" t="str">
        <f>IF(ISERROR(VLOOKUP('Choose Housekeeping Genes'!$C13,Calculations!$C$388:$M$483,10,0)),"",VLOOKUP('Choose Housekeeping Genes'!$C13,Calculations!$C$388:$M$483,10,0))</f>
        <v/>
      </c>
      <c r="AI398" s="36" t="str">
        <f>IF(ISERROR(VLOOKUP('Choose Housekeeping Genes'!$C13,Calculations!$C$388:$M$483,11,0)),"",VLOOKUP('Choose Housekeeping Genes'!$C13,Calculations!$C$388:$M$483,11,0))</f>
        <v/>
      </c>
      <c r="AJ398" s="36" t="str">
        <f>IF(ISERROR(VLOOKUP('Choose Housekeeping Genes'!$C13,Calculations!$C$388:$AB$483,14,0)),"",VLOOKUP('Choose Housekeeping Genes'!$C13,Calculations!$C$388:$AB$483,14,0))</f>
        <v/>
      </c>
      <c r="AK398" s="36" t="str">
        <f>IF(ISERROR(VLOOKUP('Choose Housekeeping Genes'!$C13,Calculations!$C$388:$AB$483,15,0)),"",VLOOKUP('Choose Housekeeping Genes'!$C13,Calculations!$C$388:$AB$483,15,0))</f>
        <v/>
      </c>
      <c r="AL398" s="36" t="str">
        <f>IF(ISERROR(VLOOKUP('Choose Housekeeping Genes'!$C13,Calculations!$C$388:$AB$483,16,0)),"",VLOOKUP('Choose Housekeeping Genes'!$C13,Calculations!$C$388:$AB$483,16,0))</f>
        <v/>
      </c>
      <c r="AM398" s="36" t="str">
        <f>IF(ISERROR(VLOOKUP('Choose Housekeeping Genes'!$C13,Calculations!$C$388:$AB$483,17,0)),"",VLOOKUP('Choose Housekeeping Genes'!$C13,Calculations!$C$388:$AB$483,17,0))</f>
        <v/>
      </c>
      <c r="AN398" s="36" t="str">
        <f>IF(ISERROR(VLOOKUP('Choose Housekeeping Genes'!$C13,Calculations!$C$388:$AB$483,18,0)),"",VLOOKUP('Choose Housekeeping Genes'!$C13,Calculations!$C$388:$AB$483,18,0))</f>
        <v/>
      </c>
      <c r="AO398" s="36" t="str">
        <f>IF(ISERROR(VLOOKUP('Choose Housekeeping Genes'!$C13,Calculations!$C$388:$AB$483,19,0)),"",VLOOKUP('Choose Housekeeping Genes'!$C13,Calculations!$C$388:$AB$483,19,0))</f>
        <v/>
      </c>
      <c r="AP398" s="36" t="str">
        <f>IF(ISERROR(VLOOKUP('Choose Housekeeping Genes'!$C13,Calculations!$C$388:$AB$483,20,0)),"",VLOOKUP('Choose Housekeeping Genes'!$C13,Calculations!$C$388:$AB$483,20,0))</f>
        <v/>
      </c>
      <c r="AQ398" s="36" t="str">
        <f>IF(ISERROR(VLOOKUP('Choose Housekeeping Genes'!$C13,Calculations!$C$388:$AB$483,21,0)),"",VLOOKUP('Choose Housekeeping Genes'!$C13,Calculations!$C$388:$AB$483,21,0))</f>
        <v/>
      </c>
      <c r="AR398" s="36" t="str">
        <f>IF(ISERROR(VLOOKUP('Choose Housekeeping Genes'!$C13,Calculations!$C$388:$AB$483,22,0)),"",VLOOKUP('Choose Housekeeping Genes'!$C13,Calculations!$C$388:$AB$483,22,0))</f>
        <v/>
      </c>
      <c r="AS398" s="36" t="str">
        <f>IF(ISERROR(VLOOKUP('Choose Housekeeping Genes'!$C13,Calculations!$C$388:$AB$483,23,0)),"",VLOOKUP('Choose Housekeeping Genes'!$C13,Calculations!$C$388:$AB$483,23,0))</f>
        <v/>
      </c>
      <c r="AT398" s="34" t="str">
        <f t="shared" si="386"/>
        <v/>
      </c>
      <c r="AU398" s="34" t="str">
        <f t="shared" si="387"/>
        <v/>
      </c>
      <c r="AV398" s="34" t="str">
        <f t="shared" si="388"/>
        <v/>
      </c>
      <c r="AW398" s="34" t="str">
        <f t="shared" si="389"/>
        <v/>
      </c>
      <c r="AX398" s="34" t="str">
        <f t="shared" si="390"/>
        <v/>
      </c>
      <c r="AY398" s="34" t="str">
        <f t="shared" si="391"/>
        <v/>
      </c>
      <c r="AZ398" s="34" t="str">
        <f t="shared" si="392"/>
        <v/>
      </c>
      <c r="BA398" s="34" t="str">
        <f t="shared" si="393"/>
        <v/>
      </c>
      <c r="BB398" s="34" t="str">
        <f t="shared" si="394"/>
        <v/>
      </c>
      <c r="BC398" s="34" t="str">
        <f t="shared" si="395"/>
        <v/>
      </c>
      <c r="BD398" s="34" t="str">
        <f t="shared" si="356"/>
        <v/>
      </c>
      <c r="BE398" s="34" t="str">
        <f t="shared" si="357"/>
        <v/>
      </c>
      <c r="BF398" s="34" t="str">
        <f t="shared" si="358"/>
        <v/>
      </c>
      <c r="BG398" s="34" t="str">
        <f t="shared" si="359"/>
        <v/>
      </c>
      <c r="BH398" s="34" t="str">
        <f t="shared" si="360"/>
        <v/>
      </c>
      <c r="BI398" s="34" t="str">
        <f t="shared" si="361"/>
        <v/>
      </c>
      <c r="BJ398" s="34" t="str">
        <f t="shared" si="362"/>
        <v/>
      </c>
      <c r="BK398" s="34" t="str">
        <f t="shared" si="363"/>
        <v/>
      </c>
      <c r="BL398" s="34" t="str">
        <f t="shared" si="364"/>
        <v/>
      </c>
      <c r="BM398" s="34" t="str">
        <f t="shared" si="365"/>
        <v/>
      </c>
      <c r="BN398" s="36" t="e">
        <f t="shared" si="354"/>
        <v>#DIV/0!</v>
      </c>
      <c r="BO398" s="36" t="e">
        <f t="shared" si="355"/>
        <v>#DIV/0!</v>
      </c>
      <c r="BP398" s="37" t="str">
        <f t="shared" si="366"/>
        <v/>
      </c>
      <c r="BQ398" s="37" t="str">
        <f t="shared" si="367"/>
        <v/>
      </c>
      <c r="BR398" s="37" t="str">
        <f t="shared" si="368"/>
        <v/>
      </c>
      <c r="BS398" s="37" t="str">
        <f t="shared" si="369"/>
        <v/>
      </c>
      <c r="BT398" s="37" t="str">
        <f t="shared" si="370"/>
        <v/>
      </c>
      <c r="BU398" s="37" t="str">
        <f t="shared" si="371"/>
        <v/>
      </c>
      <c r="BV398" s="37" t="str">
        <f t="shared" si="372"/>
        <v/>
      </c>
      <c r="BW398" s="37" t="str">
        <f t="shared" si="373"/>
        <v/>
      </c>
      <c r="BX398" s="37" t="str">
        <f t="shared" si="374"/>
        <v/>
      </c>
      <c r="BY398" s="37" t="str">
        <f t="shared" si="375"/>
        <v/>
      </c>
      <c r="BZ398" s="37" t="str">
        <f t="shared" si="376"/>
        <v/>
      </c>
      <c r="CA398" s="37" t="str">
        <f t="shared" si="377"/>
        <v/>
      </c>
      <c r="CB398" s="37" t="str">
        <f t="shared" si="378"/>
        <v/>
      </c>
      <c r="CC398" s="37" t="str">
        <f t="shared" si="379"/>
        <v/>
      </c>
      <c r="CD398" s="37" t="str">
        <f t="shared" si="380"/>
        <v/>
      </c>
      <c r="CE398" s="37" t="str">
        <f t="shared" si="381"/>
        <v/>
      </c>
      <c r="CF398" s="37" t="str">
        <f t="shared" si="382"/>
        <v/>
      </c>
      <c r="CG398" s="37" t="str">
        <f t="shared" si="383"/>
        <v/>
      </c>
      <c r="CH398" s="37" t="str">
        <f t="shared" si="384"/>
        <v/>
      </c>
      <c r="CI398" s="37" t="str">
        <f t="shared" si="385"/>
        <v/>
      </c>
    </row>
    <row r="399" spans="1:87">
      <c r="A399" s="16"/>
      <c r="B399" s="14" t="str">
        <f>'Gene Table'!D398</f>
        <v>NM_178510</v>
      </c>
      <c r="C399" s="14" t="s">
        <v>53</v>
      </c>
      <c r="D399" s="15" t="str">
        <f>IF(SUM('Test Sample Data'!D$3:D$98)&gt;10,IF(AND(ISNUMBER('Test Sample Data'!D398),'Test Sample Data'!D398&lt;$B$1,'Test Sample Data'!D398&gt;0),'Test Sample Data'!D398,$B$1),"")</f>
        <v/>
      </c>
      <c r="E399" s="15" t="str">
        <f>IF(SUM('Test Sample Data'!E$3:E$98)&gt;10,IF(AND(ISNUMBER('Test Sample Data'!E398),'Test Sample Data'!E398&lt;$B$1,'Test Sample Data'!E398&gt;0),'Test Sample Data'!E398,$B$1),"")</f>
        <v/>
      </c>
      <c r="F399" s="15" t="str">
        <f>IF(SUM('Test Sample Data'!F$3:F$98)&gt;10,IF(AND(ISNUMBER('Test Sample Data'!F398),'Test Sample Data'!F398&lt;$B$1,'Test Sample Data'!F398&gt;0),'Test Sample Data'!F398,$B$1),"")</f>
        <v/>
      </c>
      <c r="G399" s="15" t="str">
        <f>IF(SUM('Test Sample Data'!G$3:G$98)&gt;10,IF(AND(ISNUMBER('Test Sample Data'!G398),'Test Sample Data'!G398&lt;$B$1,'Test Sample Data'!G398&gt;0),'Test Sample Data'!G398,$B$1),"")</f>
        <v/>
      </c>
      <c r="H399" s="15" t="str">
        <f>IF(SUM('Test Sample Data'!H$3:H$98)&gt;10,IF(AND(ISNUMBER('Test Sample Data'!H398),'Test Sample Data'!H398&lt;$B$1,'Test Sample Data'!H398&gt;0),'Test Sample Data'!H398,$B$1),"")</f>
        <v/>
      </c>
      <c r="I399" s="15" t="str">
        <f>IF(SUM('Test Sample Data'!I$3:I$98)&gt;10,IF(AND(ISNUMBER('Test Sample Data'!I398),'Test Sample Data'!I398&lt;$B$1,'Test Sample Data'!I398&gt;0),'Test Sample Data'!I398,$B$1),"")</f>
        <v/>
      </c>
      <c r="J399" s="15" t="str">
        <f>IF(SUM('Test Sample Data'!J$3:J$98)&gt;10,IF(AND(ISNUMBER('Test Sample Data'!J398),'Test Sample Data'!J398&lt;$B$1,'Test Sample Data'!J398&gt;0),'Test Sample Data'!J398,$B$1),"")</f>
        <v/>
      </c>
      <c r="K399" s="15" t="str">
        <f>IF(SUM('Test Sample Data'!K$3:K$98)&gt;10,IF(AND(ISNUMBER('Test Sample Data'!K398),'Test Sample Data'!K398&lt;$B$1,'Test Sample Data'!K398&gt;0),'Test Sample Data'!K398,$B$1),"")</f>
        <v/>
      </c>
      <c r="L399" s="15" t="str">
        <f>IF(SUM('Test Sample Data'!L$3:L$98)&gt;10,IF(AND(ISNUMBER('Test Sample Data'!L398),'Test Sample Data'!L398&lt;$B$1,'Test Sample Data'!L398&gt;0),'Test Sample Data'!L398,$B$1),"")</f>
        <v/>
      </c>
      <c r="M399" s="15" t="str">
        <f>IF(SUM('Test Sample Data'!M$3:M$98)&gt;10,IF(AND(ISNUMBER('Test Sample Data'!M398),'Test Sample Data'!M398&lt;$B$1,'Test Sample Data'!M398&gt;0),'Test Sample Data'!M398,$B$1),"")</f>
        <v/>
      </c>
      <c r="N399" s="15" t="str">
        <f>'Gene Table'!D398</f>
        <v>NM_178510</v>
      </c>
      <c r="O399" s="14" t="s">
        <v>53</v>
      </c>
      <c r="P399" s="15" t="str">
        <f>IF(SUM('Control Sample Data'!D$3:D$98)&gt;10,IF(AND(ISNUMBER('Control Sample Data'!D398),'Control Sample Data'!D398&lt;$B$1,'Control Sample Data'!D398&gt;0),'Control Sample Data'!D398,$B$1),"")</f>
        <v/>
      </c>
      <c r="Q399" s="15" t="str">
        <f>IF(SUM('Control Sample Data'!E$3:E$98)&gt;10,IF(AND(ISNUMBER('Control Sample Data'!E398),'Control Sample Data'!E398&lt;$B$1,'Control Sample Data'!E398&gt;0),'Control Sample Data'!E398,$B$1),"")</f>
        <v/>
      </c>
      <c r="R399" s="15" t="str">
        <f>IF(SUM('Control Sample Data'!F$3:F$98)&gt;10,IF(AND(ISNUMBER('Control Sample Data'!F398),'Control Sample Data'!F398&lt;$B$1,'Control Sample Data'!F398&gt;0),'Control Sample Data'!F398,$B$1),"")</f>
        <v/>
      </c>
      <c r="S399" s="15" t="str">
        <f>IF(SUM('Control Sample Data'!G$3:G$98)&gt;10,IF(AND(ISNUMBER('Control Sample Data'!G398),'Control Sample Data'!G398&lt;$B$1,'Control Sample Data'!G398&gt;0),'Control Sample Data'!G398,$B$1),"")</f>
        <v/>
      </c>
      <c r="T399" s="15" t="str">
        <f>IF(SUM('Control Sample Data'!H$3:H$98)&gt;10,IF(AND(ISNUMBER('Control Sample Data'!H398),'Control Sample Data'!H398&lt;$B$1,'Control Sample Data'!H398&gt;0),'Control Sample Data'!H398,$B$1),"")</f>
        <v/>
      </c>
      <c r="U399" s="15" t="str">
        <f>IF(SUM('Control Sample Data'!I$3:I$98)&gt;10,IF(AND(ISNUMBER('Control Sample Data'!I398),'Control Sample Data'!I398&lt;$B$1,'Control Sample Data'!I398&gt;0),'Control Sample Data'!I398,$B$1),"")</f>
        <v/>
      </c>
      <c r="V399" s="15" t="str">
        <f>IF(SUM('Control Sample Data'!J$3:J$98)&gt;10,IF(AND(ISNUMBER('Control Sample Data'!J398),'Control Sample Data'!J398&lt;$B$1,'Control Sample Data'!J398&gt;0),'Control Sample Data'!J398,$B$1),"")</f>
        <v/>
      </c>
      <c r="W399" s="15" t="str">
        <f>IF(SUM('Control Sample Data'!K$3:K$98)&gt;10,IF(AND(ISNUMBER('Control Sample Data'!K398),'Control Sample Data'!K398&lt;$B$1,'Control Sample Data'!K398&gt;0),'Control Sample Data'!K398,$B$1),"")</f>
        <v/>
      </c>
      <c r="X399" s="15" t="str">
        <f>IF(SUM('Control Sample Data'!L$3:L$98)&gt;10,IF(AND(ISNUMBER('Control Sample Data'!L398),'Control Sample Data'!L398&lt;$B$1,'Control Sample Data'!L398&gt;0),'Control Sample Data'!L398,$B$1),"")</f>
        <v/>
      </c>
      <c r="Y399" s="15" t="str">
        <f>IF(SUM('Control Sample Data'!M$3:M$98)&gt;10,IF(AND(ISNUMBER('Control Sample Data'!M398),'Control Sample Data'!M398&lt;$B$1,'Control Sample Data'!M398&gt;0),'Control Sample Data'!M398,$B$1),"")</f>
        <v/>
      </c>
      <c r="Z399" s="36" t="str">
        <f>IF(ISERROR(VLOOKUP('Choose Housekeeping Genes'!$C14,Calculations!$C$388:$M$483,2,0)),"",VLOOKUP('Choose Housekeeping Genes'!$C14,Calculations!$C$388:$M$483,2,0))</f>
        <v/>
      </c>
      <c r="AA399" s="36" t="str">
        <f>IF(ISERROR(VLOOKUP('Choose Housekeeping Genes'!$C14,Calculations!$C$388:$M$483,3,0)),"",VLOOKUP('Choose Housekeeping Genes'!$C14,Calculations!$C$388:$M$483,3,0))</f>
        <v/>
      </c>
      <c r="AB399" s="36" t="str">
        <f>IF(ISERROR(VLOOKUP('Choose Housekeeping Genes'!$C14,Calculations!$C$388:$M$483,4,0)),"",VLOOKUP('Choose Housekeeping Genes'!$C14,Calculations!$C$388:$M$483,4,0))</f>
        <v/>
      </c>
      <c r="AC399" s="36" t="str">
        <f>IF(ISERROR(VLOOKUP('Choose Housekeeping Genes'!$C14,Calculations!$C$388:$M$483,5,0)),"",VLOOKUP('Choose Housekeeping Genes'!$C14,Calculations!$C$388:$M$483,5,0))</f>
        <v/>
      </c>
      <c r="AD399" s="36" t="str">
        <f>IF(ISERROR(VLOOKUP('Choose Housekeeping Genes'!$C14,Calculations!$C$388:$M$483,6,0)),"",VLOOKUP('Choose Housekeeping Genes'!$C14,Calculations!$C$388:$M$483,6,0))</f>
        <v/>
      </c>
      <c r="AE399" s="36" t="str">
        <f>IF(ISERROR(VLOOKUP('Choose Housekeeping Genes'!$C14,Calculations!$C$388:$M$483,7,0)),"",VLOOKUP('Choose Housekeeping Genes'!$C14,Calculations!$C$388:$M$483,7,0))</f>
        <v/>
      </c>
      <c r="AF399" s="36" t="str">
        <f>IF(ISERROR(VLOOKUP('Choose Housekeeping Genes'!$C14,Calculations!$C$388:$M$483,8,0)),"",VLOOKUP('Choose Housekeeping Genes'!$C14,Calculations!$C$388:$M$483,8,0))</f>
        <v/>
      </c>
      <c r="AG399" s="36" t="str">
        <f>IF(ISERROR(VLOOKUP('Choose Housekeeping Genes'!$C14,Calculations!$C$388:$M$483,9,0)),"",VLOOKUP('Choose Housekeeping Genes'!$C14,Calculations!$C$388:$M$483,9,0))</f>
        <v/>
      </c>
      <c r="AH399" s="36" t="str">
        <f>IF(ISERROR(VLOOKUP('Choose Housekeeping Genes'!$C14,Calculations!$C$388:$M$483,10,0)),"",VLOOKUP('Choose Housekeeping Genes'!$C14,Calculations!$C$388:$M$483,10,0))</f>
        <v/>
      </c>
      <c r="AI399" s="36" t="str">
        <f>IF(ISERROR(VLOOKUP('Choose Housekeeping Genes'!$C14,Calculations!$C$388:$M$483,11,0)),"",VLOOKUP('Choose Housekeeping Genes'!$C14,Calculations!$C$388:$M$483,11,0))</f>
        <v/>
      </c>
      <c r="AJ399" s="36" t="str">
        <f>IF(ISERROR(VLOOKUP('Choose Housekeeping Genes'!$C14,Calculations!$C$388:$AB$483,14,0)),"",VLOOKUP('Choose Housekeeping Genes'!$C14,Calculations!$C$388:$AB$483,14,0))</f>
        <v/>
      </c>
      <c r="AK399" s="36" t="str">
        <f>IF(ISERROR(VLOOKUP('Choose Housekeeping Genes'!$C14,Calculations!$C$388:$AB$483,15,0)),"",VLOOKUP('Choose Housekeeping Genes'!$C14,Calculations!$C$388:$AB$483,15,0))</f>
        <v/>
      </c>
      <c r="AL399" s="36" t="str">
        <f>IF(ISERROR(VLOOKUP('Choose Housekeeping Genes'!$C14,Calculations!$C$388:$AB$483,16,0)),"",VLOOKUP('Choose Housekeeping Genes'!$C14,Calculations!$C$388:$AB$483,16,0))</f>
        <v/>
      </c>
      <c r="AM399" s="36" t="str">
        <f>IF(ISERROR(VLOOKUP('Choose Housekeeping Genes'!$C14,Calculations!$C$388:$AB$483,17,0)),"",VLOOKUP('Choose Housekeeping Genes'!$C14,Calculations!$C$388:$AB$483,17,0))</f>
        <v/>
      </c>
      <c r="AN399" s="36" t="str">
        <f>IF(ISERROR(VLOOKUP('Choose Housekeeping Genes'!$C14,Calculations!$C$388:$AB$483,18,0)),"",VLOOKUP('Choose Housekeeping Genes'!$C14,Calculations!$C$388:$AB$483,18,0))</f>
        <v/>
      </c>
      <c r="AO399" s="36" t="str">
        <f>IF(ISERROR(VLOOKUP('Choose Housekeeping Genes'!$C14,Calculations!$C$388:$AB$483,19,0)),"",VLOOKUP('Choose Housekeeping Genes'!$C14,Calculations!$C$388:$AB$483,19,0))</f>
        <v/>
      </c>
      <c r="AP399" s="36" t="str">
        <f>IF(ISERROR(VLOOKUP('Choose Housekeeping Genes'!$C14,Calculations!$C$388:$AB$483,20,0)),"",VLOOKUP('Choose Housekeeping Genes'!$C14,Calculations!$C$388:$AB$483,20,0))</f>
        <v/>
      </c>
      <c r="AQ399" s="36" t="str">
        <f>IF(ISERROR(VLOOKUP('Choose Housekeeping Genes'!$C14,Calculations!$C$388:$AB$483,21,0)),"",VLOOKUP('Choose Housekeeping Genes'!$C14,Calculations!$C$388:$AB$483,21,0))</f>
        <v/>
      </c>
      <c r="AR399" s="36" t="str">
        <f>IF(ISERROR(VLOOKUP('Choose Housekeeping Genes'!$C14,Calculations!$C$388:$AB$483,22,0)),"",VLOOKUP('Choose Housekeeping Genes'!$C14,Calculations!$C$388:$AB$483,22,0))</f>
        <v/>
      </c>
      <c r="AS399" s="36" t="str">
        <f>IF(ISERROR(VLOOKUP('Choose Housekeeping Genes'!$C14,Calculations!$C$388:$AB$483,23,0)),"",VLOOKUP('Choose Housekeeping Genes'!$C14,Calculations!$C$388:$AB$483,23,0))</f>
        <v/>
      </c>
      <c r="AT399" s="34" t="str">
        <f t="shared" si="386"/>
        <v/>
      </c>
      <c r="AU399" s="34" t="str">
        <f t="shared" si="387"/>
        <v/>
      </c>
      <c r="AV399" s="34" t="str">
        <f t="shared" si="388"/>
        <v/>
      </c>
      <c r="AW399" s="34" t="str">
        <f t="shared" si="389"/>
        <v/>
      </c>
      <c r="AX399" s="34" t="str">
        <f t="shared" si="390"/>
        <v/>
      </c>
      <c r="AY399" s="34" t="str">
        <f t="shared" si="391"/>
        <v/>
      </c>
      <c r="AZ399" s="34" t="str">
        <f t="shared" si="392"/>
        <v/>
      </c>
      <c r="BA399" s="34" t="str">
        <f t="shared" si="393"/>
        <v/>
      </c>
      <c r="BB399" s="34" t="str">
        <f t="shared" si="394"/>
        <v/>
      </c>
      <c r="BC399" s="34" t="str">
        <f t="shared" si="395"/>
        <v/>
      </c>
      <c r="BD399" s="34" t="str">
        <f t="shared" si="356"/>
        <v/>
      </c>
      <c r="BE399" s="34" t="str">
        <f t="shared" si="357"/>
        <v/>
      </c>
      <c r="BF399" s="34" t="str">
        <f t="shared" si="358"/>
        <v/>
      </c>
      <c r="BG399" s="34" t="str">
        <f t="shared" si="359"/>
        <v/>
      </c>
      <c r="BH399" s="34" t="str">
        <f t="shared" si="360"/>
        <v/>
      </c>
      <c r="BI399" s="34" t="str">
        <f t="shared" si="361"/>
        <v/>
      </c>
      <c r="BJ399" s="34" t="str">
        <f t="shared" si="362"/>
        <v/>
      </c>
      <c r="BK399" s="34" t="str">
        <f t="shared" si="363"/>
        <v/>
      </c>
      <c r="BL399" s="34" t="str">
        <f t="shared" si="364"/>
        <v/>
      </c>
      <c r="BM399" s="34" t="str">
        <f t="shared" si="365"/>
        <v/>
      </c>
      <c r="BN399" s="36" t="e">
        <f t="shared" si="354"/>
        <v>#DIV/0!</v>
      </c>
      <c r="BO399" s="36" t="e">
        <f t="shared" si="355"/>
        <v>#DIV/0!</v>
      </c>
      <c r="BP399" s="37" t="str">
        <f t="shared" si="366"/>
        <v/>
      </c>
      <c r="BQ399" s="37" t="str">
        <f t="shared" si="367"/>
        <v/>
      </c>
      <c r="BR399" s="37" t="str">
        <f t="shared" si="368"/>
        <v/>
      </c>
      <c r="BS399" s="37" t="str">
        <f t="shared" si="369"/>
        <v/>
      </c>
      <c r="BT399" s="37" t="str">
        <f t="shared" si="370"/>
        <v/>
      </c>
      <c r="BU399" s="37" t="str">
        <f t="shared" si="371"/>
        <v/>
      </c>
      <c r="BV399" s="37" t="str">
        <f t="shared" si="372"/>
        <v/>
      </c>
      <c r="BW399" s="37" t="str">
        <f t="shared" si="373"/>
        <v/>
      </c>
      <c r="BX399" s="37" t="str">
        <f t="shared" si="374"/>
        <v/>
      </c>
      <c r="BY399" s="37" t="str">
        <f t="shared" si="375"/>
        <v/>
      </c>
      <c r="BZ399" s="37" t="str">
        <f t="shared" si="376"/>
        <v/>
      </c>
      <c r="CA399" s="37" t="str">
        <f t="shared" si="377"/>
        <v/>
      </c>
      <c r="CB399" s="37" t="str">
        <f t="shared" si="378"/>
        <v/>
      </c>
      <c r="CC399" s="37" t="str">
        <f t="shared" si="379"/>
        <v/>
      </c>
      <c r="CD399" s="37" t="str">
        <f t="shared" si="380"/>
        <v/>
      </c>
      <c r="CE399" s="37" t="str">
        <f t="shared" si="381"/>
        <v/>
      </c>
      <c r="CF399" s="37" t="str">
        <f t="shared" si="382"/>
        <v/>
      </c>
      <c r="CG399" s="37" t="str">
        <f t="shared" si="383"/>
        <v/>
      </c>
      <c r="CH399" s="37" t="str">
        <f t="shared" si="384"/>
        <v/>
      </c>
      <c r="CI399" s="37" t="str">
        <f t="shared" si="385"/>
        <v/>
      </c>
    </row>
    <row r="400" spans="1:87">
      <c r="A400" s="16"/>
      <c r="B400" s="14" t="str">
        <f>'Gene Table'!D399</f>
        <v>NM_001469</v>
      </c>
      <c r="C400" s="14" t="s">
        <v>57</v>
      </c>
      <c r="D400" s="15" t="str">
        <f>IF(SUM('Test Sample Data'!D$3:D$98)&gt;10,IF(AND(ISNUMBER('Test Sample Data'!D399),'Test Sample Data'!D399&lt;$B$1,'Test Sample Data'!D399&gt;0),'Test Sample Data'!D399,$B$1),"")</f>
        <v/>
      </c>
      <c r="E400" s="15" t="str">
        <f>IF(SUM('Test Sample Data'!E$3:E$98)&gt;10,IF(AND(ISNUMBER('Test Sample Data'!E399),'Test Sample Data'!E399&lt;$B$1,'Test Sample Data'!E399&gt;0),'Test Sample Data'!E399,$B$1),"")</f>
        <v/>
      </c>
      <c r="F400" s="15" t="str">
        <f>IF(SUM('Test Sample Data'!F$3:F$98)&gt;10,IF(AND(ISNUMBER('Test Sample Data'!F399),'Test Sample Data'!F399&lt;$B$1,'Test Sample Data'!F399&gt;0),'Test Sample Data'!F399,$B$1),"")</f>
        <v/>
      </c>
      <c r="G400" s="15" t="str">
        <f>IF(SUM('Test Sample Data'!G$3:G$98)&gt;10,IF(AND(ISNUMBER('Test Sample Data'!G399),'Test Sample Data'!G399&lt;$B$1,'Test Sample Data'!G399&gt;0),'Test Sample Data'!G399,$B$1),"")</f>
        <v/>
      </c>
      <c r="H400" s="15" t="str">
        <f>IF(SUM('Test Sample Data'!H$3:H$98)&gt;10,IF(AND(ISNUMBER('Test Sample Data'!H399),'Test Sample Data'!H399&lt;$B$1,'Test Sample Data'!H399&gt;0),'Test Sample Data'!H399,$B$1),"")</f>
        <v/>
      </c>
      <c r="I400" s="15" t="str">
        <f>IF(SUM('Test Sample Data'!I$3:I$98)&gt;10,IF(AND(ISNUMBER('Test Sample Data'!I399),'Test Sample Data'!I399&lt;$B$1,'Test Sample Data'!I399&gt;0),'Test Sample Data'!I399,$B$1),"")</f>
        <v/>
      </c>
      <c r="J400" s="15" t="str">
        <f>IF(SUM('Test Sample Data'!J$3:J$98)&gt;10,IF(AND(ISNUMBER('Test Sample Data'!J399),'Test Sample Data'!J399&lt;$B$1,'Test Sample Data'!J399&gt;0),'Test Sample Data'!J399,$B$1),"")</f>
        <v/>
      </c>
      <c r="K400" s="15" t="str">
        <f>IF(SUM('Test Sample Data'!K$3:K$98)&gt;10,IF(AND(ISNUMBER('Test Sample Data'!K399),'Test Sample Data'!K399&lt;$B$1,'Test Sample Data'!K399&gt;0),'Test Sample Data'!K399,$B$1),"")</f>
        <v/>
      </c>
      <c r="L400" s="15" t="str">
        <f>IF(SUM('Test Sample Data'!L$3:L$98)&gt;10,IF(AND(ISNUMBER('Test Sample Data'!L399),'Test Sample Data'!L399&lt;$B$1,'Test Sample Data'!L399&gt;0),'Test Sample Data'!L399,$B$1),"")</f>
        <v/>
      </c>
      <c r="M400" s="15" t="str">
        <f>IF(SUM('Test Sample Data'!M$3:M$98)&gt;10,IF(AND(ISNUMBER('Test Sample Data'!M399),'Test Sample Data'!M399&lt;$B$1,'Test Sample Data'!M399&gt;0),'Test Sample Data'!M399,$B$1),"")</f>
        <v/>
      </c>
      <c r="N400" s="15" t="str">
        <f>'Gene Table'!D399</f>
        <v>NM_001469</v>
      </c>
      <c r="O400" s="14" t="s">
        <v>57</v>
      </c>
      <c r="P400" s="15" t="str">
        <f>IF(SUM('Control Sample Data'!D$3:D$98)&gt;10,IF(AND(ISNUMBER('Control Sample Data'!D399),'Control Sample Data'!D399&lt;$B$1,'Control Sample Data'!D399&gt;0),'Control Sample Data'!D399,$B$1),"")</f>
        <v/>
      </c>
      <c r="Q400" s="15" t="str">
        <f>IF(SUM('Control Sample Data'!E$3:E$98)&gt;10,IF(AND(ISNUMBER('Control Sample Data'!E399),'Control Sample Data'!E399&lt;$B$1,'Control Sample Data'!E399&gt;0),'Control Sample Data'!E399,$B$1),"")</f>
        <v/>
      </c>
      <c r="R400" s="15" t="str">
        <f>IF(SUM('Control Sample Data'!F$3:F$98)&gt;10,IF(AND(ISNUMBER('Control Sample Data'!F399),'Control Sample Data'!F399&lt;$B$1,'Control Sample Data'!F399&gt;0),'Control Sample Data'!F399,$B$1),"")</f>
        <v/>
      </c>
      <c r="S400" s="15" t="str">
        <f>IF(SUM('Control Sample Data'!G$3:G$98)&gt;10,IF(AND(ISNUMBER('Control Sample Data'!G399),'Control Sample Data'!G399&lt;$B$1,'Control Sample Data'!G399&gt;0),'Control Sample Data'!G399,$B$1),"")</f>
        <v/>
      </c>
      <c r="T400" s="15" t="str">
        <f>IF(SUM('Control Sample Data'!H$3:H$98)&gt;10,IF(AND(ISNUMBER('Control Sample Data'!H399),'Control Sample Data'!H399&lt;$B$1,'Control Sample Data'!H399&gt;0),'Control Sample Data'!H399,$B$1),"")</f>
        <v/>
      </c>
      <c r="U400" s="15" t="str">
        <f>IF(SUM('Control Sample Data'!I$3:I$98)&gt;10,IF(AND(ISNUMBER('Control Sample Data'!I399),'Control Sample Data'!I399&lt;$B$1,'Control Sample Data'!I399&gt;0),'Control Sample Data'!I399,$B$1),"")</f>
        <v/>
      </c>
      <c r="V400" s="15" t="str">
        <f>IF(SUM('Control Sample Data'!J$3:J$98)&gt;10,IF(AND(ISNUMBER('Control Sample Data'!J399),'Control Sample Data'!J399&lt;$B$1,'Control Sample Data'!J399&gt;0),'Control Sample Data'!J399,$B$1),"")</f>
        <v/>
      </c>
      <c r="W400" s="15" t="str">
        <f>IF(SUM('Control Sample Data'!K$3:K$98)&gt;10,IF(AND(ISNUMBER('Control Sample Data'!K399),'Control Sample Data'!K399&lt;$B$1,'Control Sample Data'!K399&gt;0),'Control Sample Data'!K399,$B$1),"")</f>
        <v/>
      </c>
      <c r="X400" s="15" t="str">
        <f>IF(SUM('Control Sample Data'!L$3:L$98)&gt;10,IF(AND(ISNUMBER('Control Sample Data'!L399),'Control Sample Data'!L399&lt;$B$1,'Control Sample Data'!L399&gt;0),'Control Sample Data'!L399,$B$1),"")</f>
        <v/>
      </c>
      <c r="Y400" s="15" t="str">
        <f>IF(SUM('Control Sample Data'!M$3:M$98)&gt;10,IF(AND(ISNUMBER('Control Sample Data'!M399),'Control Sample Data'!M399&lt;$B$1,'Control Sample Data'!M399&gt;0),'Control Sample Data'!M399,$B$1),"")</f>
        <v/>
      </c>
      <c r="Z400" s="36" t="str">
        <f>IF(ISERROR(VLOOKUP('Choose Housekeeping Genes'!$C15,Calculations!$C$388:$M$483,2,0)),"",VLOOKUP('Choose Housekeeping Genes'!$C15,Calculations!$C$388:$M$483,2,0))</f>
        <v/>
      </c>
      <c r="AA400" s="36" t="str">
        <f>IF(ISERROR(VLOOKUP('Choose Housekeeping Genes'!$C15,Calculations!$C$388:$M$483,3,0)),"",VLOOKUP('Choose Housekeeping Genes'!$C15,Calculations!$C$388:$M$483,3,0))</f>
        <v/>
      </c>
      <c r="AB400" s="36" t="str">
        <f>IF(ISERROR(VLOOKUP('Choose Housekeeping Genes'!$C15,Calculations!$C$388:$M$483,4,0)),"",VLOOKUP('Choose Housekeeping Genes'!$C15,Calculations!$C$388:$M$483,4,0))</f>
        <v/>
      </c>
      <c r="AC400" s="36" t="str">
        <f>IF(ISERROR(VLOOKUP('Choose Housekeeping Genes'!$C15,Calculations!$C$388:$M$483,5,0)),"",VLOOKUP('Choose Housekeeping Genes'!$C15,Calculations!$C$388:$M$483,5,0))</f>
        <v/>
      </c>
      <c r="AD400" s="36" t="str">
        <f>IF(ISERROR(VLOOKUP('Choose Housekeeping Genes'!$C15,Calculations!$C$388:$M$483,6,0)),"",VLOOKUP('Choose Housekeeping Genes'!$C15,Calculations!$C$388:$M$483,6,0))</f>
        <v/>
      </c>
      <c r="AE400" s="36" t="str">
        <f>IF(ISERROR(VLOOKUP('Choose Housekeeping Genes'!$C15,Calculations!$C$388:$M$483,7,0)),"",VLOOKUP('Choose Housekeeping Genes'!$C15,Calculations!$C$388:$M$483,7,0))</f>
        <v/>
      </c>
      <c r="AF400" s="36" t="str">
        <f>IF(ISERROR(VLOOKUP('Choose Housekeeping Genes'!$C15,Calculations!$C$388:$M$483,8,0)),"",VLOOKUP('Choose Housekeeping Genes'!$C15,Calculations!$C$388:$M$483,8,0))</f>
        <v/>
      </c>
      <c r="AG400" s="36" t="str">
        <f>IF(ISERROR(VLOOKUP('Choose Housekeeping Genes'!$C15,Calculations!$C$388:$M$483,9,0)),"",VLOOKUP('Choose Housekeeping Genes'!$C15,Calculations!$C$388:$M$483,9,0))</f>
        <v/>
      </c>
      <c r="AH400" s="36" t="str">
        <f>IF(ISERROR(VLOOKUP('Choose Housekeeping Genes'!$C15,Calculations!$C$388:$M$483,10,0)),"",VLOOKUP('Choose Housekeeping Genes'!$C15,Calculations!$C$388:$M$483,10,0))</f>
        <v/>
      </c>
      <c r="AI400" s="36" t="str">
        <f>IF(ISERROR(VLOOKUP('Choose Housekeeping Genes'!$C15,Calculations!$C$388:$M$483,11,0)),"",VLOOKUP('Choose Housekeeping Genes'!$C15,Calculations!$C$388:$M$483,11,0))</f>
        <v/>
      </c>
      <c r="AJ400" s="36" t="str">
        <f>IF(ISERROR(VLOOKUP('Choose Housekeeping Genes'!$C15,Calculations!$C$388:$AB$483,14,0)),"",VLOOKUP('Choose Housekeeping Genes'!$C15,Calculations!$C$388:$AB$483,14,0))</f>
        <v/>
      </c>
      <c r="AK400" s="36" t="str">
        <f>IF(ISERROR(VLOOKUP('Choose Housekeeping Genes'!$C15,Calculations!$C$388:$AB$483,15,0)),"",VLOOKUP('Choose Housekeeping Genes'!$C15,Calculations!$C$388:$AB$483,15,0))</f>
        <v/>
      </c>
      <c r="AL400" s="36" t="str">
        <f>IF(ISERROR(VLOOKUP('Choose Housekeeping Genes'!$C15,Calculations!$C$388:$AB$483,16,0)),"",VLOOKUP('Choose Housekeeping Genes'!$C15,Calculations!$C$388:$AB$483,16,0))</f>
        <v/>
      </c>
      <c r="AM400" s="36" t="str">
        <f>IF(ISERROR(VLOOKUP('Choose Housekeeping Genes'!$C15,Calculations!$C$388:$AB$483,17,0)),"",VLOOKUP('Choose Housekeeping Genes'!$C15,Calculations!$C$388:$AB$483,17,0))</f>
        <v/>
      </c>
      <c r="AN400" s="36" t="str">
        <f>IF(ISERROR(VLOOKUP('Choose Housekeeping Genes'!$C15,Calculations!$C$388:$AB$483,18,0)),"",VLOOKUP('Choose Housekeeping Genes'!$C15,Calculations!$C$388:$AB$483,18,0))</f>
        <v/>
      </c>
      <c r="AO400" s="36" t="str">
        <f>IF(ISERROR(VLOOKUP('Choose Housekeeping Genes'!$C15,Calculations!$C$388:$AB$483,19,0)),"",VLOOKUP('Choose Housekeeping Genes'!$C15,Calculations!$C$388:$AB$483,19,0))</f>
        <v/>
      </c>
      <c r="AP400" s="36" t="str">
        <f>IF(ISERROR(VLOOKUP('Choose Housekeeping Genes'!$C15,Calculations!$C$388:$AB$483,20,0)),"",VLOOKUP('Choose Housekeeping Genes'!$C15,Calculations!$C$388:$AB$483,20,0))</f>
        <v/>
      </c>
      <c r="AQ400" s="36" t="str">
        <f>IF(ISERROR(VLOOKUP('Choose Housekeeping Genes'!$C15,Calculations!$C$388:$AB$483,21,0)),"",VLOOKUP('Choose Housekeeping Genes'!$C15,Calculations!$C$388:$AB$483,21,0))</f>
        <v/>
      </c>
      <c r="AR400" s="36" t="str">
        <f>IF(ISERROR(VLOOKUP('Choose Housekeeping Genes'!$C15,Calculations!$C$388:$AB$483,22,0)),"",VLOOKUP('Choose Housekeeping Genes'!$C15,Calculations!$C$388:$AB$483,22,0))</f>
        <v/>
      </c>
      <c r="AS400" s="36" t="str">
        <f>IF(ISERROR(VLOOKUP('Choose Housekeeping Genes'!$C15,Calculations!$C$388:$AB$483,23,0)),"",VLOOKUP('Choose Housekeeping Genes'!$C15,Calculations!$C$388:$AB$483,23,0))</f>
        <v/>
      </c>
      <c r="AT400" s="34" t="str">
        <f t="shared" si="386"/>
        <v/>
      </c>
      <c r="AU400" s="34" t="str">
        <f t="shared" si="387"/>
        <v/>
      </c>
      <c r="AV400" s="34" t="str">
        <f t="shared" si="388"/>
        <v/>
      </c>
      <c r="AW400" s="34" t="str">
        <f t="shared" si="389"/>
        <v/>
      </c>
      <c r="AX400" s="34" t="str">
        <f t="shared" si="390"/>
        <v/>
      </c>
      <c r="AY400" s="34" t="str">
        <f t="shared" si="391"/>
        <v/>
      </c>
      <c r="AZ400" s="34" t="str">
        <f t="shared" si="392"/>
        <v/>
      </c>
      <c r="BA400" s="34" t="str">
        <f t="shared" si="393"/>
        <v/>
      </c>
      <c r="BB400" s="34" t="str">
        <f t="shared" si="394"/>
        <v/>
      </c>
      <c r="BC400" s="34" t="str">
        <f t="shared" si="395"/>
        <v/>
      </c>
      <c r="BD400" s="34" t="str">
        <f t="shared" si="356"/>
        <v/>
      </c>
      <c r="BE400" s="34" t="str">
        <f t="shared" si="357"/>
        <v/>
      </c>
      <c r="BF400" s="34" t="str">
        <f t="shared" si="358"/>
        <v/>
      </c>
      <c r="BG400" s="34" t="str">
        <f t="shared" si="359"/>
        <v/>
      </c>
      <c r="BH400" s="34" t="str">
        <f t="shared" si="360"/>
        <v/>
      </c>
      <c r="BI400" s="34" t="str">
        <f t="shared" si="361"/>
        <v/>
      </c>
      <c r="BJ400" s="34" t="str">
        <f t="shared" si="362"/>
        <v/>
      </c>
      <c r="BK400" s="34" t="str">
        <f t="shared" si="363"/>
        <v/>
      </c>
      <c r="BL400" s="34" t="str">
        <f t="shared" si="364"/>
        <v/>
      </c>
      <c r="BM400" s="34" t="str">
        <f t="shared" si="365"/>
        <v/>
      </c>
      <c r="BN400" s="36" t="e">
        <f t="shared" si="354"/>
        <v>#DIV/0!</v>
      </c>
      <c r="BO400" s="36" t="e">
        <f t="shared" si="355"/>
        <v>#DIV/0!</v>
      </c>
      <c r="BP400" s="37" t="str">
        <f t="shared" si="366"/>
        <v/>
      </c>
      <c r="BQ400" s="37" t="str">
        <f t="shared" si="367"/>
        <v/>
      </c>
      <c r="BR400" s="37" t="str">
        <f t="shared" si="368"/>
        <v/>
      </c>
      <c r="BS400" s="37" t="str">
        <f t="shared" si="369"/>
        <v/>
      </c>
      <c r="BT400" s="37" t="str">
        <f t="shared" si="370"/>
        <v/>
      </c>
      <c r="BU400" s="37" t="str">
        <f t="shared" si="371"/>
        <v/>
      </c>
      <c r="BV400" s="37" t="str">
        <f t="shared" si="372"/>
        <v/>
      </c>
      <c r="BW400" s="37" t="str">
        <f t="shared" si="373"/>
        <v/>
      </c>
      <c r="BX400" s="37" t="str">
        <f t="shared" si="374"/>
        <v/>
      </c>
      <c r="BY400" s="37" t="str">
        <f t="shared" si="375"/>
        <v/>
      </c>
      <c r="BZ400" s="37" t="str">
        <f t="shared" si="376"/>
        <v/>
      </c>
      <c r="CA400" s="37" t="str">
        <f t="shared" si="377"/>
        <v/>
      </c>
      <c r="CB400" s="37" t="str">
        <f t="shared" si="378"/>
        <v/>
      </c>
      <c r="CC400" s="37" t="str">
        <f t="shared" si="379"/>
        <v/>
      </c>
      <c r="CD400" s="37" t="str">
        <f t="shared" si="380"/>
        <v/>
      </c>
      <c r="CE400" s="37" t="str">
        <f t="shared" si="381"/>
        <v/>
      </c>
      <c r="CF400" s="37" t="str">
        <f t="shared" si="382"/>
        <v/>
      </c>
      <c r="CG400" s="37" t="str">
        <f t="shared" si="383"/>
        <v/>
      </c>
      <c r="CH400" s="37" t="str">
        <f t="shared" si="384"/>
        <v/>
      </c>
      <c r="CI400" s="37" t="str">
        <f t="shared" si="385"/>
        <v/>
      </c>
    </row>
    <row r="401" spans="1:87">
      <c r="A401" s="16"/>
      <c r="B401" s="14" t="str">
        <f>'Gene Table'!D400</f>
        <v>NM_004479</v>
      </c>
      <c r="C401" s="14" t="s">
        <v>61</v>
      </c>
      <c r="D401" s="15" t="str">
        <f>IF(SUM('Test Sample Data'!D$3:D$98)&gt;10,IF(AND(ISNUMBER('Test Sample Data'!D400),'Test Sample Data'!D400&lt;$B$1,'Test Sample Data'!D400&gt;0),'Test Sample Data'!D400,$B$1),"")</f>
        <v/>
      </c>
      <c r="E401" s="15" t="str">
        <f>IF(SUM('Test Sample Data'!E$3:E$98)&gt;10,IF(AND(ISNUMBER('Test Sample Data'!E400),'Test Sample Data'!E400&lt;$B$1,'Test Sample Data'!E400&gt;0),'Test Sample Data'!E400,$B$1),"")</f>
        <v/>
      </c>
      <c r="F401" s="15" t="str">
        <f>IF(SUM('Test Sample Data'!F$3:F$98)&gt;10,IF(AND(ISNUMBER('Test Sample Data'!F400),'Test Sample Data'!F400&lt;$B$1,'Test Sample Data'!F400&gt;0),'Test Sample Data'!F400,$B$1),"")</f>
        <v/>
      </c>
      <c r="G401" s="15" t="str">
        <f>IF(SUM('Test Sample Data'!G$3:G$98)&gt;10,IF(AND(ISNUMBER('Test Sample Data'!G400),'Test Sample Data'!G400&lt;$B$1,'Test Sample Data'!G400&gt;0),'Test Sample Data'!G400,$B$1),"")</f>
        <v/>
      </c>
      <c r="H401" s="15" t="str">
        <f>IF(SUM('Test Sample Data'!H$3:H$98)&gt;10,IF(AND(ISNUMBER('Test Sample Data'!H400),'Test Sample Data'!H400&lt;$B$1,'Test Sample Data'!H400&gt;0),'Test Sample Data'!H400,$B$1),"")</f>
        <v/>
      </c>
      <c r="I401" s="15" t="str">
        <f>IF(SUM('Test Sample Data'!I$3:I$98)&gt;10,IF(AND(ISNUMBER('Test Sample Data'!I400),'Test Sample Data'!I400&lt;$B$1,'Test Sample Data'!I400&gt;0),'Test Sample Data'!I400,$B$1),"")</f>
        <v/>
      </c>
      <c r="J401" s="15" t="str">
        <f>IF(SUM('Test Sample Data'!J$3:J$98)&gt;10,IF(AND(ISNUMBER('Test Sample Data'!J400),'Test Sample Data'!J400&lt;$B$1,'Test Sample Data'!J400&gt;0),'Test Sample Data'!J400,$B$1),"")</f>
        <v/>
      </c>
      <c r="K401" s="15" t="str">
        <f>IF(SUM('Test Sample Data'!K$3:K$98)&gt;10,IF(AND(ISNUMBER('Test Sample Data'!K400),'Test Sample Data'!K400&lt;$B$1,'Test Sample Data'!K400&gt;0),'Test Sample Data'!K400,$B$1),"")</f>
        <v/>
      </c>
      <c r="L401" s="15" t="str">
        <f>IF(SUM('Test Sample Data'!L$3:L$98)&gt;10,IF(AND(ISNUMBER('Test Sample Data'!L400),'Test Sample Data'!L400&lt;$B$1,'Test Sample Data'!L400&gt;0),'Test Sample Data'!L400,$B$1),"")</f>
        <v/>
      </c>
      <c r="M401" s="15" t="str">
        <f>IF(SUM('Test Sample Data'!M$3:M$98)&gt;10,IF(AND(ISNUMBER('Test Sample Data'!M400),'Test Sample Data'!M400&lt;$B$1,'Test Sample Data'!M400&gt;0),'Test Sample Data'!M400,$B$1),"")</f>
        <v/>
      </c>
      <c r="N401" s="15" t="str">
        <f>'Gene Table'!D400</f>
        <v>NM_004479</v>
      </c>
      <c r="O401" s="14" t="s">
        <v>61</v>
      </c>
      <c r="P401" s="15" t="str">
        <f>IF(SUM('Control Sample Data'!D$3:D$98)&gt;10,IF(AND(ISNUMBER('Control Sample Data'!D400),'Control Sample Data'!D400&lt;$B$1,'Control Sample Data'!D400&gt;0),'Control Sample Data'!D400,$B$1),"")</f>
        <v/>
      </c>
      <c r="Q401" s="15" t="str">
        <f>IF(SUM('Control Sample Data'!E$3:E$98)&gt;10,IF(AND(ISNUMBER('Control Sample Data'!E400),'Control Sample Data'!E400&lt;$B$1,'Control Sample Data'!E400&gt;0),'Control Sample Data'!E400,$B$1),"")</f>
        <v/>
      </c>
      <c r="R401" s="15" t="str">
        <f>IF(SUM('Control Sample Data'!F$3:F$98)&gt;10,IF(AND(ISNUMBER('Control Sample Data'!F400),'Control Sample Data'!F400&lt;$B$1,'Control Sample Data'!F400&gt;0),'Control Sample Data'!F400,$B$1),"")</f>
        <v/>
      </c>
      <c r="S401" s="15" t="str">
        <f>IF(SUM('Control Sample Data'!G$3:G$98)&gt;10,IF(AND(ISNUMBER('Control Sample Data'!G400),'Control Sample Data'!G400&lt;$B$1,'Control Sample Data'!G400&gt;0),'Control Sample Data'!G400,$B$1),"")</f>
        <v/>
      </c>
      <c r="T401" s="15" t="str">
        <f>IF(SUM('Control Sample Data'!H$3:H$98)&gt;10,IF(AND(ISNUMBER('Control Sample Data'!H400),'Control Sample Data'!H400&lt;$B$1,'Control Sample Data'!H400&gt;0),'Control Sample Data'!H400,$B$1),"")</f>
        <v/>
      </c>
      <c r="U401" s="15" t="str">
        <f>IF(SUM('Control Sample Data'!I$3:I$98)&gt;10,IF(AND(ISNUMBER('Control Sample Data'!I400),'Control Sample Data'!I400&lt;$B$1,'Control Sample Data'!I400&gt;0),'Control Sample Data'!I400,$B$1),"")</f>
        <v/>
      </c>
      <c r="V401" s="15" t="str">
        <f>IF(SUM('Control Sample Data'!J$3:J$98)&gt;10,IF(AND(ISNUMBER('Control Sample Data'!J400),'Control Sample Data'!J400&lt;$B$1,'Control Sample Data'!J400&gt;0),'Control Sample Data'!J400,$B$1),"")</f>
        <v/>
      </c>
      <c r="W401" s="15" t="str">
        <f>IF(SUM('Control Sample Data'!K$3:K$98)&gt;10,IF(AND(ISNUMBER('Control Sample Data'!K400),'Control Sample Data'!K400&lt;$B$1,'Control Sample Data'!K400&gt;0),'Control Sample Data'!K400,$B$1),"")</f>
        <v/>
      </c>
      <c r="X401" s="15" t="str">
        <f>IF(SUM('Control Sample Data'!L$3:L$98)&gt;10,IF(AND(ISNUMBER('Control Sample Data'!L400),'Control Sample Data'!L400&lt;$B$1,'Control Sample Data'!L400&gt;0),'Control Sample Data'!L400,$B$1),"")</f>
        <v/>
      </c>
      <c r="Y401" s="15" t="str">
        <f>IF(SUM('Control Sample Data'!M$3:M$98)&gt;10,IF(AND(ISNUMBER('Control Sample Data'!M400),'Control Sample Data'!M400&lt;$B$1,'Control Sample Data'!M400&gt;0),'Control Sample Data'!M400,$B$1),"")</f>
        <v/>
      </c>
      <c r="Z401" s="36" t="str">
        <f>IF(ISERROR(VLOOKUP('Choose Housekeeping Genes'!$C16,Calculations!$C$388:$M$483,2,0)),"",VLOOKUP('Choose Housekeeping Genes'!$C16,Calculations!$C$388:$M$483,2,0))</f>
        <v/>
      </c>
      <c r="AA401" s="36" t="str">
        <f>IF(ISERROR(VLOOKUP('Choose Housekeeping Genes'!$C16,Calculations!$C$388:$M$483,3,0)),"",VLOOKUP('Choose Housekeeping Genes'!$C16,Calculations!$C$388:$M$483,3,0))</f>
        <v/>
      </c>
      <c r="AB401" s="36" t="str">
        <f>IF(ISERROR(VLOOKUP('Choose Housekeeping Genes'!$C16,Calculations!$C$388:$M$483,4,0)),"",VLOOKUP('Choose Housekeeping Genes'!$C16,Calculations!$C$388:$M$483,4,0))</f>
        <v/>
      </c>
      <c r="AC401" s="36" t="str">
        <f>IF(ISERROR(VLOOKUP('Choose Housekeeping Genes'!$C16,Calculations!$C$388:$M$483,5,0)),"",VLOOKUP('Choose Housekeeping Genes'!$C16,Calculations!$C$388:$M$483,5,0))</f>
        <v/>
      </c>
      <c r="AD401" s="36" t="str">
        <f>IF(ISERROR(VLOOKUP('Choose Housekeeping Genes'!$C16,Calculations!$C$388:$M$483,6,0)),"",VLOOKUP('Choose Housekeeping Genes'!$C16,Calculations!$C$388:$M$483,6,0))</f>
        <v/>
      </c>
      <c r="AE401" s="36" t="str">
        <f>IF(ISERROR(VLOOKUP('Choose Housekeeping Genes'!$C16,Calculations!$C$388:$M$483,7,0)),"",VLOOKUP('Choose Housekeeping Genes'!$C16,Calculations!$C$388:$M$483,7,0))</f>
        <v/>
      </c>
      <c r="AF401" s="36" t="str">
        <f>IF(ISERROR(VLOOKUP('Choose Housekeeping Genes'!$C16,Calculations!$C$388:$M$483,8,0)),"",VLOOKUP('Choose Housekeeping Genes'!$C16,Calculations!$C$388:$M$483,8,0))</f>
        <v/>
      </c>
      <c r="AG401" s="36" t="str">
        <f>IF(ISERROR(VLOOKUP('Choose Housekeeping Genes'!$C16,Calculations!$C$388:$M$483,9,0)),"",VLOOKUP('Choose Housekeeping Genes'!$C16,Calculations!$C$388:$M$483,9,0))</f>
        <v/>
      </c>
      <c r="AH401" s="36" t="str">
        <f>IF(ISERROR(VLOOKUP('Choose Housekeeping Genes'!$C16,Calculations!$C$388:$M$483,10,0)),"",VLOOKUP('Choose Housekeeping Genes'!$C16,Calculations!$C$388:$M$483,10,0))</f>
        <v/>
      </c>
      <c r="AI401" s="36" t="str">
        <f>IF(ISERROR(VLOOKUP('Choose Housekeeping Genes'!$C16,Calculations!$C$388:$M$483,11,0)),"",VLOOKUP('Choose Housekeeping Genes'!$C16,Calculations!$C$388:$M$483,11,0))</f>
        <v/>
      </c>
      <c r="AJ401" s="36" t="str">
        <f>IF(ISERROR(VLOOKUP('Choose Housekeeping Genes'!$C16,Calculations!$C$388:$AB$483,14,0)),"",VLOOKUP('Choose Housekeeping Genes'!$C16,Calculations!$C$388:$AB$483,14,0))</f>
        <v/>
      </c>
      <c r="AK401" s="36" t="str">
        <f>IF(ISERROR(VLOOKUP('Choose Housekeeping Genes'!$C16,Calculations!$C$388:$AB$483,15,0)),"",VLOOKUP('Choose Housekeeping Genes'!$C16,Calculations!$C$388:$AB$483,15,0))</f>
        <v/>
      </c>
      <c r="AL401" s="36" t="str">
        <f>IF(ISERROR(VLOOKUP('Choose Housekeeping Genes'!$C16,Calculations!$C$388:$AB$483,16,0)),"",VLOOKUP('Choose Housekeeping Genes'!$C16,Calculations!$C$388:$AB$483,16,0))</f>
        <v/>
      </c>
      <c r="AM401" s="36" t="str">
        <f>IF(ISERROR(VLOOKUP('Choose Housekeeping Genes'!$C16,Calculations!$C$388:$AB$483,17,0)),"",VLOOKUP('Choose Housekeeping Genes'!$C16,Calculations!$C$388:$AB$483,17,0))</f>
        <v/>
      </c>
      <c r="AN401" s="36" t="str">
        <f>IF(ISERROR(VLOOKUP('Choose Housekeeping Genes'!$C16,Calculations!$C$388:$AB$483,18,0)),"",VLOOKUP('Choose Housekeeping Genes'!$C16,Calculations!$C$388:$AB$483,18,0))</f>
        <v/>
      </c>
      <c r="AO401" s="36" t="str">
        <f>IF(ISERROR(VLOOKUP('Choose Housekeeping Genes'!$C16,Calculations!$C$388:$AB$483,19,0)),"",VLOOKUP('Choose Housekeeping Genes'!$C16,Calculations!$C$388:$AB$483,19,0))</f>
        <v/>
      </c>
      <c r="AP401" s="36" t="str">
        <f>IF(ISERROR(VLOOKUP('Choose Housekeeping Genes'!$C16,Calculations!$C$388:$AB$483,20,0)),"",VLOOKUP('Choose Housekeeping Genes'!$C16,Calculations!$C$388:$AB$483,20,0))</f>
        <v/>
      </c>
      <c r="AQ401" s="36" t="str">
        <f>IF(ISERROR(VLOOKUP('Choose Housekeeping Genes'!$C16,Calculations!$C$388:$AB$483,21,0)),"",VLOOKUP('Choose Housekeeping Genes'!$C16,Calculations!$C$388:$AB$483,21,0))</f>
        <v/>
      </c>
      <c r="AR401" s="36" t="str">
        <f>IF(ISERROR(VLOOKUP('Choose Housekeeping Genes'!$C16,Calculations!$C$388:$AB$483,22,0)),"",VLOOKUP('Choose Housekeeping Genes'!$C16,Calculations!$C$388:$AB$483,22,0))</f>
        <v/>
      </c>
      <c r="AS401" s="36" t="str">
        <f>IF(ISERROR(VLOOKUP('Choose Housekeeping Genes'!$C16,Calculations!$C$388:$AB$483,23,0)),"",VLOOKUP('Choose Housekeeping Genes'!$C16,Calculations!$C$388:$AB$483,23,0))</f>
        <v/>
      </c>
      <c r="AT401" s="34" t="str">
        <f t="shared" si="386"/>
        <v/>
      </c>
      <c r="AU401" s="34" t="str">
        <f t="shared" si="387"/>
        <v/>
      </c>
      <c r="AV401" s="34" t="str">
        <f t="shared" si="388"/>
        <v/>
      </c>
      <c r="AW401" s="34" t="str">
        <f t="shared" si="389"/>
        <v/>
      </c>
      <c r="AX401" s="34" t="str">
        <f t="shared" si="390"/>
        <v/>
      </c>
      <c r="AY401" s="34" t="str">
        <f t="shared" si="391"/>
        <v/>
      </c>
      <c r="AZ401" s="34" t="str">
        <f t="shared" si="392"/>
        <v/>
      </c>
      <c r="BA401" s="34" t="str">
        <f t="shared" si="393"/>
        <v/>
      </c>
      <c r="BB401" s="34" t="str">
        <f t="shared" si="394"/>
        <v/>
      </c>
      <c r="BC401" s="34" t="str">
        <f t="shared" si="395"/>
        <v/>
      </c>
      <c r="BD401" s="34" t="str">
        <f t="shared" si="356"/>
        <v/>
      </c>
      <c r="BE401" s="34" t="str">
        <f t="shared" si="357"/>
        <v/>
      </c>
      <c r="BF401" s="34" t="str">
        <f t="shared" si="358"/>
        <v/>
      </c>
      <c r="BG401" s="34" t="str">
        <f t="shared" si="359"/>
        <v/>
      </c>
      <c r="BH401" s="34" t="str">
        <f t="shared" si="360"/>
        <v/>
      </c>
      <c r="BI401" s="34" t="str">
        <f t="shared" si="361"/>
        <v/>
      </c>
      <c r="BJ401" s="34" t="str">
        <f t="shared" si="362"/>
        <v/>
      </c>
      <c r="BK401" s="34" t="str">
        <f t="shared" si="363"/>
        <v/>
      </c>
      <c r="BL401" s="34" t="str">
        <f t="shared" si="364"/>
        <v/>
      </c>
      <c r="BM401" s="34" t="str">
        <f t="shared" si="365"/>
        <v/>
      </c>
      <c r="BN401" s="36" t="e">
        <f t="shared" si="354"/>
        <v>#DIV/0!</v>
      </c>
      <c r="BO401" s="36" t="e">
        <f t="shared" si="355"/>
        <v>#DIV/0!</v>
      </c>
      <c r="BP401" s="37" t="str">
        <f t="shared" si="366"/>
        <v/>
      </c>
      <c r="BQ401" s="37" t="str">
        <f t="shared" si="367"/>
        <v/>
      </c>
      <c r="BR401" s="37" t="str">
        <f t="shared" si="368"/>
        <v/>
      </c>
      <c r="BS401" s="37" t="str">
        <f t="shared" si="369"/>
        <v/>
      </c>
      <c r="BT401" s="37" t="str">
        <f t="shared" si="370"/>
        <v/>
      </c>
      <c r="BU401" s="37" t="str">
        <f t="shared" si="371"/>
        <v/>
      </c>
      <c r="BV401" s="37" t="str">
        <f t="shared" si="372"/>
        <v/>
      </c>
      <c r="BW401" s="37" t="str">
        <f t="shared" si="373"/>
        <v/>
      </c>
      <c r="BX401" s="37" t="str">
        <f t="shared" si="374"/>
        <v/>
      </c>
      <c r="BY401" s="37" t="str">
        <f t="shared" si="375"/>
        <v/>
      </c>
      <c r="BZ401" s="37" t="str">
        <f t="shared" si="376"/>
        <v/>
      </c>
      <c r="CA401" s="37" t="str">
        <f t="shared" si="377"/>
        <v/>
      </c>
      <c r="CB401" s="37" t="str">
        <f t="shared" si="378"/>
        <v/>
      </c>
      <c r="CC401" s="37" t="str">
        <f t="shared" si="379"/>
        <v/>
      </c>
      <c r="CD401" s="37" t="str">
        <f t="shared" si="380"/>
        <v/>
      </c>
      <c r="CE401" s="37" t="str">
        <f t="shared" si="381"/>
        <v/>
      </c>
      <c r="CF401" s="37" t="str">
        <f t="shared" si="382"/>
        <v/>
      </c>
      <c r="CG401" s="37" t="str">
        <f t="shared" si="383"/>
        <v/>
      </c>
      <c r="CH401" s="37" t="str">
        <f t="shared" si="384"/>
        <v/>
      </c>
      <c r="CI401" s="37" t="str">
        <f t="shared" si="385"/>
        <v/>
      </c>
    </row>
    <row r="402" spans="1:87">
      <c r="A402" s="16"/>
      <c r="B402" s="14" t="str">
        <f>'Gene Table'!D401</f>
        <v>NM_001140</v>
      </c>
      <c r="C402" s="14" t="s">
        <v>65</v>
      </c>
      <c r="D402" s="15" t="str">
        <f>IF(SUM('Test Sample Data'!D$3:D$98)&gt;10,IF(AND(ISNUMBER('Test Sample Data'!D401),'Test Sample Data'!D401&lt;$B$1,'Test Sample Data'!D401&gt;0),'Test Sample Data'!D401,$B$1),"")</f>
        <v/>
      </c>
      <c r="E402" s="15" t="str">
        <f>IF(SUM('Test Sample Data'!E$3:E$98)&gt;10,IF(AND(ISNUMBER('Test Sample Data'!E401),'Test Sample Data'!E401&lt;$B$1,'Test Sample Data'!E401&gt;0),'Test Sample Data'!E401,$B$1),"")</f>
        <v/>
      </c>
      <c r="F402" s="15" t="str">
        <f>IF(SUM('Test Sample Data'!F$3:F$98)&gt;10,IF(AND(ISNUMBER('Test Sample Data'!F401),'Test Sample Data'!F401&lt;$B$1,'Test Sample Data'!F401&gt;0),'Test Sample Data'!F401,$B$1),"")</f>
        <v/>
      </c>
      <c r="G402" s="15" t="str">
        <f>IF(SUM('Test Sample Data'!G$3:G$98)&gt;10,IF(AND(ISNUMBER('Test Sample Data'!G401),'Test Sample Data'!G401&lt;$B$1,'Test Sample Data'!G401&gt;0),'Test Sample Data'!G401,$B$1),"")</f>
        <v/>
      </c>
      <c r="H402" s="15" t="str">
        <f>IF(SUM('Test Sample Data'!H$3:H$98)&gt;10,IF(AND(ISNUMBER('Test Sample Data'!H401),'Test Sample Data'!H401&lt;$B$1,'Test Sample Data'!H401&gt;0),'Test Sample Data'!H401,$B$1),"")</f>
        <v/>
      </c>
      <c r="I402" s="15" t="str">
        <f>IF(SUM('Test Sample Data'!I$3:I$98)&gt;10,IF(AND(ISNUMBER('Test Sample Data'!I401),'Test Sample Data'!I401&lt;$B$1,'Test Sample Data'!I401&gt;0),'Test Sample Data'!I401,$B$1),"")</f>
        <v/>
      </c>
      <c r="J402" s="15" t="str">
        <f>IF(SUM('Test Sample Data'!J$3:J$98)&gt;10,IF(AND(ISNUMBER('Test Sample Data'!J401),'Test Sample Data'!J401&lt;$B$1,'Test Sample Data'!J401&gt;0),'Test Sample Data'!J401,$B$1),"")</f>
        <v/>
      </c>
      <c r="K402" s="15" t="str">
        <f>IF(SUM('Test Sample Data'!K$3:K$98)&gt;10,IF(AND(ISNUMBER('Test Sample Data'!K401),'Test Sample Data'!K401&lt;$B$1,'Test Sample Data'!K401&gt;0),'Test Sample Data'!K401,$B$1),"")</f>
        <v/>
      </c>
      <c r="L402" s="15" t="str">
        <f>IF(SUM('Test Sample Data'!L$3:L$98)&gt;10,IF(AND(ISNUMBER('Test Sample Data'!L401),'Test Sample Data'!L401&lt;$B$1,'Test Sample Data'!L401&gt;0),'Test Sample Data'!L401,$B$1),"")</f>
        <v/>
      </c>
      <c r="M402" s="15" t="str">
        <f>IF(SUM('Test Sample Data'!M$3:M$98)&gt;10,IF(AND(ISNUMBER('Test Sample Data'!M401),'Test Sample Data'!M401&lt;$B$1,'Test Sample Data'!M401&gt;0),'Test Sample Data'!M401,$B$1),"")</f>
        <v/>
      </c>
      <c r="N402" s="15" t="str">
        <f>'Gene Table'!D401</f>
        <v>NM_001140</v>
      </c>
      <c r="O402" s="14" t="s">
        <v>65</v>
      </c>
      <c r="P402" s="15" t="str">
        <f>IF(SUM('Control Sample Data'!D$3:D$98)&gt;10,IF(AND(ISNUMBER('Control Sample Data'!D401),'Control Sample Data'!D401&lt;$B$1,'Control Sample Data'!D401&gt;0),'Control Sample Data'!D401,$B$1),"")</f>
        <v/>
      </c>
      <c r="Q402" s="15" t="str">
        <f>IF(SUM('Control Sample Data'!E$3:E$98)&gt;10,IF(AND(ISNUMBER('Control Sample Data'!E401),'Control Sample Data'!E401&lt;$B$1,'Control Sample Data'!E401&gt;0),'Control Sample Data'!E401,$B$1),"")</f>
        <v/>
      </c>
      <c r="R402" s="15" t="str">
        <f>IF(SUM('Control Sample Data'!F$3:F$98)&gt;10,IF(AND(ISNUMBER('Control Sample Data'!F401),'Control Sample Data'!F401&lt;$B$1,'Control Sample Data'!F401&gt;0),'Control Sample Data'!F401,$B$1),"")</f>
        <v/>
      </c>
      <c r="S402" s="15" t="str">
        <f>IF(SUM('Control Sample Data'!G$3:G$98)&gt;10,IF(AND(ISNUMBER('Control Sample Data'!G401),'Control Sample Data'!G401&lt;$B$1,'Control Sample Data'!G401&gt;0),'Control Sample Data'!G401,$B$1),"")</f>
        <v/>
      </c>
      <c r="T402" s="15" t="str">
        <f>IF(SUM('Control Sample Data'!H$3:H$98)&gt;10,IF(AND(ISNUMBER('Control Sample Data'!H401),'Control Sample Data'!H401&lt;$B$1,'Control Sample Data'!H401&gt;0),'Control Sample Data'!H401,$B$1),"")</f>
        <v/>
      </c>
      <c r="U402" s="15" t="str">
        <f>IF(SUM('Control Sample Data'!I$3:I$98)&gt;10,IF(AND(ISNUMBER('Control Sample Data'!I401),'Control Sample Data'!I401&lt;$B$1,'Control Sample Data'!I401&gt;0),'Control Sample Data'!I401,$B$1),"")</f>
        <v/>
      </c>
      <c r="V402" s="15" t="str">
        <f>IF(SUM('Control Sample Data'!J$3:J$98)&gt;10,IF(AND(ISNUMBER('Control Sample Data'!J401),'Control Sample Data'!J401&lt;$B$1,'Control Sample Data'!J401&gt;0),'Control Sample Data'!J401,$B$1),"")</f>
        <v/>
      </c>
      <c r="W402" s="15" t="str">
        <f>IF(SUM('Control Sample Data'!K$3:K$98)&gt;10,IF(AND(ISNUMBER('Control Sample Data'!K401),'Control Sample Data'!K401&lt;$B$1,'Control Sample Data'!K401&gt;0),'Control Sample Data'!K401,$B$1),"")</f>
        <v/>
      </c>
      <c r="X402" s="15" t="str">
        <f>IF(SUM('Control Sample Data'!L$3:L$98)&gt;10,IF(AND(ISNUMBER('Control Sample Data'!L401),'Control Sample Data'!L401&lt;$B$1,'Control Sample Data'!L401&gt;0),'Control Sample Data'!L401,$B$1),"")</f>
        <v/>
      </c>
      <c r="Y402" s="15" t="str">
        <f>IF(SUM('Control Sample Data'!M$3:M$98)&gt;10,IF(AND(ISNUMBER('Control Sample Data'!M401),'Control Sample Data'!M401&lt;$B$1,'Control Sample Data'!M401&gt;0),'Control Sample Data'!M401,$B$1),"")</f>
        <v/>
      </c>
      <c r="Z402" s="36" t="str">
        <f>IF(ISERROR(VLOOKUP('Choose Housekeeping Genes'!$C17,Calculations!$C$388:$M$483,2,0)),"",VLOOKUP('Choose Housekeeping Genes'!$C17,Calculations!$C$388:$M$483,2,0))</f>
        <v/>
      </c>
      <c r="AA402" s="36" t="str">
        <f>IF(ISERROR(VLOOKUP('Choose Housekeeping Genes'!$C17,Calculations!$C$388:$M$483,3,0)),"",VLOOKUP('Choose Housekeeping Genes'!$C17,Calculations!$C$388:$M$483,3,0))</f>
        <v/>
      </c>
      <c r="AB402" s="36" t="str">
        <f>IF(ISERROR(VLOOKUP('Choose Housekeeping Genes'!$C17,Calculations!$C$388:$M$483,4,0)),"",VLOOKUP('Choose Housekeeping Genes'!$C17,Calculations!$C$388:$M$483,4,0))</f>
        <v/>
      </c>
      <c r="AC402" s="36" t="str">
        <f>IF(ISERROR(VLOOKUP('Choose Housekeeping Genes'!$C17,Calculations!$C$388:$M$483,5,0)),"",VLOOKUP('Choose Housekeeping Genes'!$C17,Calculations!$C$388:$M$483,5,0))</f>
        <v/>
      </c>
      <c r="AD402" s="36" t="str">
        <f>IF(ISERROR(VLOOKUP('Choose Housekeeping Genes'!$C17,Calculations!$C$388:$M$483,6,0)),"",VLOOKUP('Choose Housekeeping Genes'!$C17,Calculations!$C$388:$M$483,6,0))</f>
        <v/>
      </c>
      <c r="AE402" s="36" t="str">
        <f>IF(ISERROR(VLOOKUP('Choose Housekeeping Genes'!$C17,Calculations!$C$388:$M$483,7,0)),"",VLOOKUP('Choose Housekeeping Genes'!$C17,Calculations!$C$388:$M$483,7,0))</f>
        <v/>
      </c>
      <c r="AF402" s="36" t="str">
        <f>IF(ISERROR(VLOOKUP('Choose Housekeeping Genes'!$C17,Calculations!$C$388:$M$483,8,0)),"",VLOOKUP('Choose Housekeeping Genes'!$C17,Calculations!$C$388:$M$483,8,0))</f>
        <v/>
      </c>
      <c r="AG402" s="36" t="str">
        <f>IF(ISERROR(VLOOKUP('Choose Housekeeping Genes'!$C17,Calculations!$C$388:$M$483,9,0)),"",VLOOKUP('Choose Housekeeping Genes'!$C17,Calculations!$C$388:$M$483,9,0))</f>
        <v/>
      </c>
      <c r="AH402" s="36" t="str">
        <f>IF(ISERROR(VLOOKUP('Choose Housekeeping Genes'!$C17,Calculations!$C$388:$M$483,10,0)),"",VLOOKUP('Choose Housekeeping Genes'!$C17,Calculations!$C$388:$M$483,10,0))</f>
        <v/>
      </c>
      <c r="AI402" s="36" t="str">
        <f>IF(ISERROR(VLOOKUP('Choose Housekeeping Genes'!$C17,Calculations!$C$388:$M$483,11,0)),"",VLOOKUP('Choose Housekeeping Genes'!$C17,Calculations!$C$388:$M$483,11,0))</f>
        <v/>
      </c>
      <c r="AJ402" s="36" t="str">
        <f>IF(ISERROR(VLOOKUP('Choose Housekeeping Genes'!$C17,Calculations!$C$388:$AB$483,14,0)),"",VLOOKUP('Choose Housekeeping Genes'!$C17,Calculations!$C$388:$AB$483,14,0))</f>
        <v/>
      </c>
      <c r="AK402" s="36" t="str">
        <f>IF(ISERROR(VLOOKUP('Choose Housekeeping Genes'!$C17,Calculations!$C$388:$AB$483,15,0)),"",VLOOKUP('Choose Housekeeping Genes'!$C17,Calculations!$C$388:$AB$483,15,0))</f>
        <v/>
      </c>
      <c r="AL402" s="36" t="str">
        <f>IF(ISERROR(VLOOKUP('Choose Housekeeping Genes'!$C17,Calculations!$C$388:$AB$483,16,0)),"",VLOOKUP('Choose Housekeeping Genes'!$C17,Calculations!$C$388:$AB$483,16,0))</f>
        <v/>
      </c>
      <c r="AM402" s="36" t="str">
        <f>IF(ISERROR(VLOOKUP('Choose Housekeeping Genes'!$C17,Calculations!$C$388:$AB$483,17,0)),"",VLOOKUP('Choose Housekeeping Genes'!$C17,Calculations!$C$388:$AB$483,17,0))</f>
        <v/>
      </c>
      <c r="AN402" s="36" t="str">
        <f>IF(ISERROR(VLOOKUP('Choose Housekeeping Genes'!$C17,Calculations!$C$388:$AB$483,18,0)),"",VLOOKUP('Choose Housekeeping Genes'!$C17,Calculations!$C$388:$AB$483,18,0))</f>
        <v/>
      </c>
      <c r="AO402" s="36" t="str">
        <f>IF(ISERROR(VLOOKUP('Choose Housekeeping Genes'!$C17,Calculations!$C$388:$AB$483,19,0)),"",VLOOKUP('Choose Housekeeping Genes'!$C17,Calculations!$C$388:$AB$483,19,0))</f>
        <v/>
      </c>
      <c r="AP402" s="36" t="str">
        <f>IF(ISERROR(VLOOKUP('Choose Housekeeping Genes'!$C17,Calculations!$C$388:$AB$483,20,0)),"",VLOOKUP('Choose Housekeeping Genes'!$C17,Calculations!$C$388:$AB$483,20,0))</f>
        <v/>
      </c>
      <c r="AQ402" s="36" t="str">
        <f>IF(ISERROR(VLOOKUP('Choose Housekeeping Genes'!$C17,Calculations!$C$388:$AB$483,21,0)),"",VLOOKUP('Choose Housekeeping Genes'!$C17,Calculations!$C$388:$AB$483,21,0))</f>
        <v/>
      </c>
      <c r="AR402" s="36" t="str">
        <f>IF(ISERROR(VLOOKUP('Choose Housekeeping Genes'!$C17,Calculations!$C$388:$AB$483,22,0)),"",VLOOKUP('Choose Housekeeping Genes'!$C17,Calculations!$C$388:$AB$483,22,0))</f>
        <v/>
      </c>
      <c r="AS402" s="36" t="str">
        <f>IF(ISERROR(VLOOKUP('Choose Housekeeping Genes'!$C17,Calculations!$C$388:$AB$483,23,0)),"",VLOOKUP('Choose Housekeeping Genes'!$C17,Calculations!$C$388:$AB$483,23,0))</f>
        <v/>
      </c>
      <c r="AT402" s="34" t="str">
        <f t="shared" si="386"/>
        <v/>
      </c>
      <c r="AU402" s="34" t="str">
        <f t="shared" si="387"/>
        <v/>
      </c>
      <c r="AV402" s="34" t="str">
        <f t="shared" si="388"/>
        <v/>
      </c>
      <c r="AW402" s="34" t="str">
        <f t="shared" si="389"/>
        <v/>
      </c>
      <c r="AX402" s="34" t="str">
        <f t="shared" si="390"/>
        <v/>
      </c>
      <c r="AY402" s="34" t="str">
        <f t="shared" si="391"/>
        <v/>
      </c>
      <c r="AZ402" s="34" t="str">
        <f t="shared" si="392"/>
        <v/>
      </c>
      <c r="BA402" s="34" t="str">
        <f t="shared" si="393"/>
        <v/>
      </c>
      <c r="BB402" s="34" t="str">
        <f t="shared" si="394"/>
        <v/>
      </c>
      <c r="BC402" s="34" t="str">
        <f t="shared" si="395"/>
        <v/>
      </c>
      <c r="BD402" s="34" t="str">
        <f t="shared" si="356"/>
        <v/>
      </c>
      <c r="BE402" s="34" t="str">
        <f t="shared" si="357"/>
        <v/>
      </c>
      <c r="BF402" s="34" t="str">
        <f t="shared" si="358"/>
        <v/>
      </c>
      <c r="BG402" s="34" t="str">
        <f t="shared" si="359"/>
        <v/>
      </c>
      <c r="BH402" s="34" t="str">
        <f t="shared" si="360"/>
        <v/>
      </c>
      <c r="BI402" s="34" t="str">
        <f t="shared" si="361"/>
        <v/>
      </c>
      <c r="BJ402" s="34" t="str">
        <f t="shared" si="362"/>
        <v/>
      </c>
      <c r="BK402" s="34" t="str">
        <f t="shared" si="363"/>
        <v/>
      </c>
      <c r="BL402" s="34" t="str">
        <f t="shared" si="364"/>
        <v/>
      </c>
      <c r="BM402" s="34" t="str">
        <f t="shared" si="365"/>
        <v/>
      </c>
      <c r="BN402" s="36" t="e">
        <f t="shared" si="354"/>
        <v>#DIV/0!</v>
      </c>
      <c r="BO402" s="36" t="e">
        <f t="shared" si="355"/>
        <v>#DIV/0!</v>
      </c>
      <c r="BP402" s="37" t="str">
        <f t="shared" si="366"/>
        <v/>
      </c>
      <c r="BQ402" s="37" t="str">
        <f t="shared" si="367"/>
        <v/>
      </c>
      <c r="BR402" s="37" t="str">
        <f t="shared" si="368"/>
        <v/>
      </c>
      <c r="BS402" s="37" t="str">
        <f t="shared" si="369"/>
        <v/>
      </c>
      <c r="BT402" s="37" t="str">
        <f t="shared" si="370"/>
        <v/>
      </c>
      <c r="BU402" s="37" t="str">
        <f t="shared" si="371"/>
        <v/>
      </c>
      <c r="BV402" s="37" t="str">
        <f t="shared" si="372"/>
        <v/>
      </c>
      <c r="BW402" s="37" t="str">
        <f t="shared" si="373"/>
        <v/>
      </c>
      <c r="BX402" s="37" t="str">
        <f t="shared" si="374"/>
        <v/>
      </c>
      <c r="BY402" s="37" t="str">
        <f t="shared" si="375"/>
        <v/>
      </c>
      <c r="BZ402" s="37" t="str">
        <f t="shared" si="376"/>
        <v/>
      </c>
      <c r="CA402" s="37" t="str">
        <f t="shared" si="377"/>
        <v/>
      </c>
      <c r="CB402" s="37" t="str">
        <f t="shared" si="378"/>
        <v/>
      </c>
      <c r="CC402" s="37" t="str">
        <f t="shared" si="379"/>
        <v/>
      </c>
      <c r="CD402" s="37" t="str">
        <f t="shared" si="380"/>
        <v/>
      </c>
      <c r="CE402" s="37" t="str">
        <f t="shared" si="381"/>
        <v/>
      </c>
      <c r="CF402" s="37" t="str">
        <f t="shared" si="382"/>
        <v/>
      </c>
      <c r="CG402" s="37" t="str">
        <f t="shared" si="383"/>
        <v/>
      </c>
      <c r="CH402" s="37" t="str">
        <f t="shared" si="384"/>
        <v/>
      </c>
      <c r="CI402" s="37" t="str">
        <f t="shared" si="385"/>
        <v/>
      </c>
    </row>
    <row r="403" spans="1:87">
      <c r="A403" s="16"/>
      <c r="B403" s="14" t="str">
        <f>'Gene Table'!D402</f>
        <v>NM_000698</v>
      </c>
      <c r="C403" s="14" t="s">
        <v>69</v>
      </c>
      <c r="D403" s="15" t="str">
        <f>IF(SUM('Test Sample Data'!D$3:D$98)&gt;10,IF(AND(ISNUMBER('Test Sample Data'!D402),'Test Sample Data'!D402&lt;$B$1,'Test Sample Data'!D402&gt;0),'Test Sample Data'!D402,$B$1),"")</f>
        <v/>
      </c>
      <c r="E403" s="15" t="str">
        <f>IF(SUM('Test Sample Data'!E$3:E$98)&gt;10,IF(AND(ISNUMBER('Test Sample Data'!E402),'Test Sample Data'!E402&lt;$B$1,'Test Sample Data'!E402&gt;0),'Test Sample Data'!E402,$B$1),"")</f>
        <v/>
      </c>
      <c r="F403" s="15" t="str">
        <f>IF(SUM('Test Sample Data'!F$3:F$98)&gt;10,IF(AND(ISNUMBER('Test Sample Data'!F402),'Test Sample Data'!F402&lt;$B$1,'Test Sample Data'!F402&gt;0),'Test Sample Data'!F402,$B$1),"")</f>
        <v/>
      </c>
      <c r="G403" s="15" t="str">
        <f>IF(SUM('Test Sample Data'!G$3:G$98)&gt;10,IF(AND(ISNUMBER('Test Sample Data'!G402),'Test Sample Data'!G402&lt;$B$1,'Test Sample Data'!G402&gt;0),'Test Sample Data'!G402,$B$1),"")</f>
        <v/>
      </c>
      <c r="H403" s="15" t="str">
        <f>IF(SUM('Test Sample Data'!H$3:H$98)&gt;10,IF(AND(ISNUMBER('Test Sample Data'!H402),'Test Sample Data'!H402&lt;$B$1,'Test Sample Data'!H402&gt;0),'Test Sample Data'!H402,$B$1),"")</f>
        <v/>
      </c>
      <c r="I403" s="15" t="str">
        <f>IF(SUM('Test Sample Data'!I$3:I$98)&gt;10,IF(AND(ISNUMBER('Test Sample Data'!I402),'Test Sample Data'!I402&lt;$B$1,'Test Sample Data'!I402&gt;0),'Test Sample Data'!I402,$B$1),"")</f>
        <v/>
      </c>
      <c r="J403" s="15" t="str">
        <f>IF(SUM('Test Sample Data'!J$3:J$98)&gt;10,IF(AND(ISNUMBER('Test Sample Data'!J402),'Test Sample Data'!J402&lt;$B$1,'Test Sample Data'!J402&gt;0),'Test Sample Data'!J402,$B$1),"")</f>
        <v/>
      </c>
      <c r="K403" s="15" t="str">
        <f>IF(SUM('Test Sample Data'!K$3:K$98)&gt;10,IF(AND(ISNUMBER('Test Sample Data'!K402),'Test Sample Data'!K402&lt;$B$1,'Test Sample Data'!K402&gt;0),'Test Sample Data'!K402,$B$1),"")</f>
        <v/>
      </c>
      <c r="L403" s="15" t="str">
        <f>IF(SUM('Test Sample Data'!L$3:L$98)&gt;10,IF(AND(ISNUMBER('Test Sample Data'!L402),'Test Sample Data'!L402&lt;$B$1,'Test Sample Data'!L402&gt;0),'Test Sample Data'!L402,$B$1),"")</f>
        <v/>
      </c>
      <c r="M403" s="15" t="str">
        <f>IF(SUM('Test Sample Data'!M$3:M$98)&gt;10,IF(AND(ISNUMBER('Test Sample Data'!M402),'Test Sample Data'!M402&lt;$B$1,'Test Sample Data'!M402&gt;0),'Test Sample Data'!M402,$B$1),"")</f>
        <v/>
      </c>
      <c r="N403" s="15" t="str">
        <f>'Gene Table'!D402</f>
        <v>NM_000698</v>
      </c>
      <c r="O403" s="14" t="s">
        <v>69</v>
      </c>
      <c r="P403" s="15" t="str">
        <f>IF(SUM('Control Sample Data'!D$3:D$98)&gt;10,IF(AND(ISNUMBER('Control Sample Data'!D402),'Control Sample Data'!D402&lt;$B$1,'Control Sample Data'!D402&gt;0),'Control Sample Data'!D402,$B$1),"")</f>
        <v/>
      </c>
      <c r="Q403" s="15" t="str">
        <f>IF(SUM('Control Sample Data'!E$3:E$98)&gt;10,IF(AND(ISNUMBER('Control Sample Data'!E402),'Control Sample Data'!E402&lt;$B$1,'Control Sample Data'!E402&gt;0),'Control Sample Data'!E402,$B$1),"")</f>
        <v/>
      </c>
      <c r="R403" s="15" t="str">
        <f>IF(SUM('Control Sample Data'!F$3:F$98)&gt;10,IF(AND(ISNUMBER('Control Sample Data'!F402),'Control Sample Data'!F402&lt;$B$1,'Control Sample Data'!F402&gt;0),'Control Sample Data'!F402,$B$1),"")</f>
        <v/>
      </c>
      <c r="S403" s="15" t="str">
        <f>IF(SUM('Control Sample Data'!G$3:G$98)&gt;10,IF(AND(ISNUMBER('Control Sample Data'!G402),'Control Sample Data'!G402&lt;$B$1,'Control Sample Data'!G402&gt;0),'Control Sample Data'!G402,$B$1),"")</f>
        <v/>
      </c>
      <c r="T403" s="15" t="str">
        <f>IF(SUM('Control Sample Data'!H$3:H$98)&gt;10,IF(AND(ISNUMBER('Control Sample Data'!H402),'Control Sample Data'!H402&lt;$B$1,'Control Sample Data'!H402&gt;0),'Control Sample Data'!H402,$B$1),"")</f>
        <v/>
      </c>
      <c r="U403" s="15" t="str">
        <f>IF(SUM('Control Sample Data'!I$3:I$98)&gt;10,IF(AND(ISNUMBER('Control Sample Data'!I402),'Control Sample Data'!I402&lt;$B$1,'Control Sample Data'!I402&gt;0),'Control Sample Data'!I402,$B$1),"")</f>
        <v/>
      </c>
      <c r="V403" s="15" t="str">
        <f>IF(SUM('Control Sample Data'!J$3:J$98)&gt;10,IF(AND(ISNUMBER('Control Sample Data'!J402),'Control Sample Data'!J402&lt;$B$1,'Control Sample Data'!J402&gt;0),'Control Sample Data'!J402,$B$1),"")</f>
        <v/>
      </c>
      <c r="W403" s="15" t="str">
        <f>IF(SUM('Control Sample Data'!K$3:K$98)&gt;10,IF(AND(ISNUMBER('Control Sample Data'!K402),'Control Sample Data'!K402&lt;$B$1,'Control Sample Data'!K402&gt;0),'Control Sample Data'!K402,$B$1),"")</f>
        <v/>
      </c>
      <c r="X403" s="15" t="str">
        <f>IF(SUM('Control Sample Data'!L$3:L$98)&gt;10,IF(AND(ISNUMBER('Control Sample Data'!L402),'Control Sample Data'!L402&lt;$B$1,'Control Sample Data'!L402&gt;0),'Control Sample Data'!L402,$B$1),"")</f>
        <v/>
      </c>
      <c r="Y403" s="15" t="str">
        <f>IF(SUM('Control Sample Data'!M$3:M$98)&gt;10,IF(AND(ISNUMBER('Control Sample Data'!M402),'Control Sample Data'!M402&lt;$B$1,'Control Sample Data'!M402&gt;0),'Control Sample Data'!M402,$B$1),"")</f>
        <v/>
      </c>
      <c r="Z403" s="36" t="str">
        <f>IF(ISERROR(VLOOKUP('Choose Housekeeping Genes'!$C18,Calculations!$C$388:$M$483,2,0)),"",VLOOKUP('Choose Housekeeping Genes'!$C18,Calculations!$C$388:$M$483,2,0))</f>
        <v/>
      </c>
      <c r="AA403" s="36" t="str">
        <f>IF(ISERROR(VLOOKUP('Choose Housekeeping Genes'!$C18,Calculations!$C$388:$M$483,3,0)),"",VLOOKUP('Choose Housekeeping Genes'!$C18,Calculations!$C$388:$M$483,3,0))</f>
        <v/>
      </c>
      <c r="AB403" s="36" t="str">
        <f>IF(ISERROR(VLOOKUP('Choose Housekeeping Genes'!$C18,Calculations!$C$388:$M$483,4,0)),"",VLOOKUP('Choose Housekeeping Genes'!$C18,Calculations!$C$388:$M$483,4,0))</f>
        <v/>
      </c>
      <c r="AC403" s="36" t="str">
        <f>IF(ISERROR(VLOOKUP('Choose Housekeeping Genes'!$C18,Calculations!$C$388:$M$483,5,0)),"",VLOOKUP('Choose Housekeeping Genes'!$C18,Calculations!$C$388:$M$483,5,0))</f>
        <v/>
      </c>
      <c r="AD403" s="36" t="str">
        <f>IF(ISERROR(VLOOKUP('Choose Housekeeping Genes'!$C18,Calculations!$C$388:$M$483,6,0)),"",VLOOKUP('Choose Housekeeping Genes'!$C18,Calculations!$C$388:$M$483,6,0))</f>
        <v/>
      </c>
      <c r="AE403" s="36" t="str">
        <f>IF(ISERROR(VLOOKUP('Choose Housekeeping Genes'!$C18,Calculations!$C$388:$M$483,7,0)),"",VLOOKUP('Choose Housekeeping Genes'!$C18,Calculations!$C$388:$M$483,7,0))</f>
        <v/>
      </c>
      <c r="AF403" s="36" t="str">
        <f>IF(ISERROR(VLOOKUP('Choose Housekeeping Genes'!$C18,Calculations!$C$388:$M$483,8,0)),"",VLOOKUP('Choose Housekeeping Genes'!$C18,Calculations!$C$388:$M$483,8,0))</f>
        <v/>
      </c>
      <c r="AG403" s="36" t="str">
        <f>IF(ISERROR(VLOOKUP('Choose Housekeeping Genes'!$C18,Calculations!$C$388:$M$483,9,0)),"",VLOOKUP('Choose Housekeeping Genes'!$C18,Calculations!$C$388:$M$483,9,0))</f>
        <v/>
      </c>
      <c r="AH403" s="36" t="str">
        <f>IF(ISERROR(VLOOKUP('Choose Housekeeping Genes'!$C18,Calculations!$C$388:$M$483,10,0)),"",VLOOKUP('Choose Housekeeping Genes'!$C18,Calculations!$C$388:$M$483,10,0))</f>
        <v/>
      </c>
      <c r="AI403" s="36" t="str">
        <f>IF(ISERROR(VLOOKUP('Choose Housekeeping Genes'!$C18,Calculations!$C$388:$M$483,11,0)),"",VLOOKUP('Choose Housekeeping Genes'!$C18,Calculations!$C$388:$M$483,11,0))</f>
        <v/>
      </c>
      <c r="AJ403" s="36" t="str">
        <f>IF(ISERROR(VLOOKUP('Choose Housekeeping Genes'!$C18,Calculations!$C$388:$AB$483,14,0)),"",VLOOKUP('Choose Housekeeping Genes'!$C18,Calculations!$C$388:$AB$483,14,0))</f>
        <v/>
      </c>
      <c r="AK403" s="36" t="str">
        <f>IF(ISERROR(VLOOKUP('Choose Housekeeping Genes'!$C18,Calculations!$C$388:$AB$483,15,0)),"",VLOOKUP('Choose Housekeeping Genes'!$C18,Calculations!$C$388:$AB$483,15,0))</f>
        <v/>
      </c>
      <c r="AL403" s="36" t="str">
        <f>IF(ISERROR(VLOOKUP('Choose Housekeeping Genes'!$C18,Calculations!$C$388:$AB$483,16,0)),"",VLOOKUP('Choose Housekeeping Genes'!$C18,Calculations!$C$388:$AB$483,16,0))</f>
        <v/>
      </c>
      <c r="AM403" s="36" t="str">
        <f>IF(ISERROR(VLOOKUP('Choose Housekeeping Genes'!$C18,Calculations!$C$388:$AB$483,17,0)),"",VLOOKUP('Choose Housekeeping Genes'!$C18,Calculations!$C$388:$AB$483,17,0))</f>
        <v/>
      </c>
      <c r="AN403" s="36" t="str">
        <f>IF(ISERROR(VLOOKUP('Choose Housekeeping Genes'!$C18,Calculations!$C$388:$AB$483,18,0)),"",VLOOKUP('Choose Housekeeping Genes'!$C18,Calculations!$C$388:$AB$483,18,0))</f>
        <v/>
      </c>
      <c r="AO403" s="36" t="str">
        <f>IF(ISERROR(VLOOKUP('Choose Housekeeping Genes'!$C18,Calculations!$C$388:$AB$483,19,0)),"",VLOOKUP('Choose Housekeeping Genes'!$C18,Calculations!$C$388:$AB$483,19,0))</f>
        <v/>
      </c>
      <c r="AP403" s="36" t="str">
        <f>IF(ISERROR(VLOOKUP('Choose Housekeeping Genes'!$C18,Calculations!$C$388:$AB$483,20,0)),"",VLOOKUP('Choose Housekeeping Genes'!$C18,Calculations!$C$388:$AB$483,20,0))</f>
        <v/>
      </c>
      <c r="AQ403" s="36" t="str">
        <f>IF(ISERROR(VLOOKUP('Choose Housekeeping Genes'!$C18,Calculations!$C$388:$AB$483,21,0)),"",VLOOKUP('Choose Housekeeping Genes'!$C18,Calculations!$C$388:$AB$483,21,0))</f>
        <v/>
      </c>
      <c r="AR403" s="36" t="str">
        <f>IF(ISERROR(VLOOKUP('Choose Housekeeping Genes'!$C18,Calculations!$C$388:$AB$483,22,0)),"",VLOOKUP('Choose Housekeeping Genes'!$C18,Calculations!$C$388:$AB$483,22,0))</f>
        <v/>
      </c>
      <c r="AS403" s="36" t="str">
        <f>IF(ISERROR(VLOOKUP('Choose Housekeeping Genes'!$C18,Calculations!$C$388:$AB$483,23,0)),"",VLOOKUP('Choose Housekeeping Genes'!$C18,Calculations!$C$388:$AB$483,23,0))</f>
        <v/>
      </c>
      <c r="AT403" s="34" t="str">
        <f t="shared" si="386"/>
        <v/>
      </c>
      <c r="AU403" s="34" t="str">
        <f t="shared" si="387"/>
        <v/>
      </c>
      <c r="AV403" s="34" t="str">
        <f t="shared" si="388"/>
        <v/>
      </c>
      <c r="AW403" s="34" t="str">
        <f t="shared" si="389"/>
        <v/>
      </c>
      <c r="AX403" s="34" t="str">
        <f t="shared" si="390"/>
        <v/>
      </c>
      <c r="AY403" s="34" t="str">
        <f t="shared" si="391"/>
        <v/>
      </c>
      <c r="AZ403" s="34" t="str">
        <f t="shared" si="392"/>
        <v/>
      </c>
      <c r="BA403" s="34" t="str">
        <f t="shared" si="393"/>
        <v/>
      </c>
      <c r="BB403" s="34" t="str">
        <f t="shared" si="394"/>
        <v/>
      </c>
      <c r="BC403" s="34" t="str">
        <f t="shared" si="395"/>
        <v/>
      </c>
      <c r="BD403" s="34" t="str">
        <f t="shared" si="356"/>
        <v/>
      </c>
      <c r="BE403" s="34" t="str">
        <f t="shared" si="357"/>
        <v/>
      </c>
      <c r="BF403" s="34" t="str">
        <f t="shared" si="358"/>
        <v/>
      </c>
      <c r="BG403" s="34" t="str">
        <f t="shared" si="359"/>
        <v/>
      </c>
      <c r="BH403" s="34" t="str">
        <f t="shared" si="360"/>
        <v/>
      </c>
      <c r="BI403" s="34" t="str">
        <f t="shared" si="361"/>
        <v/>
      </c>
      <c r="BJ403" s="34" t="str">
        <f t="shared" si="362"/>
        <v/>
      </c>
      <c r="BK403" s="34" t="str">
        <f t="shared" si="363"/>
        <v/>
      </c>
      <c r="BL403" s="34" t="str">
        <f t="shared" si="364"/>
        <v/>
      </c>
      <c r="BM403" s="34" t="str">
        <f t="shared" si="365"/>
        <v/>
      </c>
      <c r="BN403" s="36" t="e">
        <f t="shared" si="354"/>
        <v>#DIV/0!</v>
      </c>
      <c r="BO403" s="36" t="e">
        <f t="shared" si="355"/>
        <v>#DIV/0!</v>
      </c>
      <c r="BP403" s="37" t="str">
        <f t="shared" si="366"/>
        <v/>
      </c>
      <c r="BQ403" s="37" t="str">
        <f t="shared" si="367"/>
        <v/>
      </c>
      <c r="BR403" s="37" t="str">
        <f t="shared" si="368"/>
        <v/>
      </c>
      <c r="BS403" s="37" t="str">
        <f t="shared" si="369"/>
        <v/>
      </c>
      <c r="BT403" s="37" t="str">
        <f t="shared" si="370"/>
        <v/>
      </c>
      <c r="BU403" s="37" t="str">
        <f t="shared" si="371"/>
        <v/>
      </c>
      <c r="BV403" s="37" t="str">
        <f t="shared" si="372"/>
        <v/>
      </c>
      <c r="BW403" s="37" t="str">
        <f t="shared" si="373"/>
        <v/>
      </c>
      <c r="BX403" s="37" t="str">
        <f t="shared" si="374"/>
        <v/>
      </c>
      <c r="BY403" s="37" t="str">
        <f t="shared" si="375"/>
        <v/>
      </c>
      <c r="BZ403" s="37" t="str">
        <f t="shared" si="376"/>
        <v/>
      </c>
      <c r="CA403" s="37" t="str">
        <f t="shared" si="377"/>
        <v/>
      </c>
      <c r="CB403" s="37" t="str">
        <f t="shared" si="378"/>
        <v/>
      </c>
      <c r="CC403" s="37" t="str">
        <f t="shared" si="379"/>
        <v/>
      </c>
      <c r="CD403" s="37" t="str">
        <f t="shared" si="380"/>
        <v/>
      </c>
      <c r="CE403" s="37" t="str">
        <f t="shared" si="381"/>
        <v/>
      </c>
      <c r="CF403" s="37" t="str">
        <f t="shared" si="382"/>
        <v/>
      </c>
      <c r="CG403" s="37" t="str">
        <f t="shared" si="383"/>
        <v/>
      </c>
      <c r="CH403" s="37" t="str">
        <f t="shared" si="384"/>
        <v/>
      </c>
      <c r="CI403" s="37" t="str">
        <f t="shared" si="385"/>
        <v/>
      </c>
    </row>
    <row r="404" spans="1:87">
      <c r="A404" s="16"/>
      <c r="B404" s="14" t="str">
        <f>'Gene Table'!D403</f>
        <v>NM_000697</v>
      </c>
      <c r="C404" s="14" t="s">
        <v>73</v>
      </c>
      <c r="D404" s="15" t="str">
        <f>IF(SUM('Test Sample Data'!D$3:D$98)&gt;10,IF(AND(ISNUMBER('Test Sample Data'!D403),'Test Sample Data'!D403&lt;$B$1,'Test Sample Data'!D403&gt;0),'Test Sample Data'!D403,$B$1),"")</f>
        <v/>
      </c>
      <c r="E404" s="15" t="str">
        <f>IF(SUM('Test Sample Data'!E$3:E$98)&gt;10,IF(AND(ISNUMBER('Test Sample Data'!E403),'Test Sample Data'!E403&lt;$B$1,'Test Sample Data'!E403&gt;0),'Test Sample Data'!E403,$B$1),"")</f>
        <v/>
      </c>
      <c r="F404" s="15" t="str">
        <f>IF(SUM('Test Sample Data'!F$3:F$98)&gt;10,IF(AND(ISNUMBER('Test Sample Data'!F403),'Test Sample Data'!F403&lt;$B$1,'Test Sample Data'!F403&gt;0),'Test Sample Data'!F403,$B$1),"")</f>
        <v/>
      </c>
      <c r="G404" s="15" t="str">
        <f>IF(SUM('Test Sample Data'!G$3:G$98)&gt;10,IF(AND(ISNUMBER('Test Sample Data'!G403),'Test Sample Data'!G403&lt;$B$1,'Test Sample Data'!G403&gt;0),'Test Sample Data'!G403,$B$1),"")</f>
        <v/>
      </c>
      <c r="H404" s="15" t="str">
        <f>IF(SUM('Test Sample Data'!H$3:H$98)&gt;10,IF(AND(ISNUMBER('Test Sample Data'!H403),'Test Sample Data'!H403&lt;$B$1,'Test Sample Data'!H403&gt;0),'Test Sample Data'!H403,$B$1),"")</f>
        <v/>
      </c>
      <c r="I404" s="15" t="str">
        <f>IF(SUM('Test Sample Data'!I$3:I$98)&gt;10,IF(AND(ISNUMBER('Test Sample Data'!I403),'Test Sample Data'!I403&lt;$B$1,'Test Sample Data'!I403&gt;0),'Test Sample Data'!I403,$B$1),"")</f>
        <v/>
      </c>
      <c r="J404" s="15" t="str">
        <f>IF(SUM('Test Sample Data'!J$3:J$98)&gt;10,IF(AND(ISNUMBER('Test Sample Data'!J403),'Test Sample Data'!J403&lt;$B$1,'Test Sample Data'!J403&gt;0),'Test Sample Data'!J403,$B$1),"")</f>
        <v/>
      </c>
      <c r="K404" s="15" t="str">
        <f>IF(SUM('Test Sample Data'!K$3:K$98)&gt;10,IF(AND(ISNUMBER('Test Sample Data'!K403),'Test Sample Data'!K403&lt;$B$1,'Test Sample Data'!K403&gt;0),'Test Sample Data'!K403,$B$1),"")</f>
        <v/>
      </c>
      <c r="L404" s="15" t="str">
        <f>IF(SUM('Test Sample Data'!L$3:L$98)&gt;10,IF(AND(ISNUMBER('Test Sample Data'!L403),'Test Sample Data'!L403&lt;$B$1,'Test Sample Data'!L403&gt;0),'Test Sample Data'!L403,$B$1),"")</f>
        <v/>
      </c>
      <c r="M404" s="15" t="str">
        <f>IF(SUM('Test Sample Data'!M$3:M$98)&gt;10,IF(AND(ISNUMBER('Test Sample Data'!M403),'Test Sample Data'!M403&lt;$B$1,'Test Sample Data'!M403&gt;0),'Test Sample Data'!M403,$B$1),"")</f>
        <v/>
      </c>
      <c r="N404" s="15" t="str">
        <f>'Gene Table'!D403</f>
        <v>NM_000697</v>
      </c>
      <c r="O404" s="14" t="s">
        <v>73</v>
      </c>
      <c r="P404" s="15" t="str">
        <f>IF(SUM('Control Sample Data'!D$3:D$98)&gt;10,IF(AND(ISNUMBER('Control Sample Data'!D403),'Control Sample Data'!D403&lt;$B$1,'Control Sample Data'!D403&gt;0),'Control Sample Data'!D403,$B$1),"")</f>
        <v/>
      </c>
      <c r="Q404" s="15" t="str">
        <f>IF(SUM('Control Sample Data'!E$3:E$98)&gt;10,IF(AND(ISNUMBER('Control Sample Data'!E403),'Control Sample Data'!E403&lt;$B$1,'Control Sample Data'!E403&gt;0),'Control Sample Data'!E403,$B$1),"")</f>
        <v/>
      </c>
      <c r="R404" s="15" t="str">
        <f>IF(SUM('Control Sample Data'!F$3:F$98)&gt;10,IF(AND(ISNUMBER('Control Sample Data'!F403),'Control Sample Data'!F403&lt;$B$1,'Control Sample Data'!F403&gt;0),'Control Sample Data'!F403,$B$1),"")</f>
        <v/>
      </c>
      <c r="S404" s="15" t="str">
        <f>IF(SUM('Control Sample Data'!G$3:G$98)&gt;10,IF(AND(ISNUMBER('Control Sample Data'!G403),'Control Sample Data'!G403&lt;$B$1,'Control Sample Data'!G403&gt;0),'Control Sample Data'!G403,$B$1),"")</f>
        <v/>
      </c>
      <c r="T404" s="15" t="str">
        <f>IF(SUM('Control Sample Data'!H$3:H$98)&gt;10,IF(AND(ISNUMBER('Control Sample Data'!H403),'Control Sample Data'!H403&lt;$B$1,'Control Sample Data'!H403&gt;0),'Control Sample Data'!H403,$B$1),"")</f>
        <v/>
      </c>
      <c r="U404" s="15" t="str">
        <f>IF(SUM('Control Sample Data'!I$3:I$98)&gt;10,IF(AND(ISNUMBER('Control Sample Data'!I403),'Control Sample Data'!I403&lt;$B$1,'Control Sample Data'!I403&gt;0),'Control Sample Data'!I403,$B$1),"")</f>
        <v/>
      </c>
      <c r="V404" s="15" t="str">
        <f>IF(SUM('Control Sample Data'!J$3:J$98)&gt;10,IF(AND(ISNUMBER('Control Sample Data'!J403),'Control Sample Data'!J403&lt;$B$1,'Control Sample Data'!J403&gt;0),'Control Sample Data'!J403,$B$1),"")</f>
        <v/>
      </c>
      <c r="W404" s="15" t="str">
        <f>IF(SUM('Control Sample Data'!K$3:K$98)&gt;10,IF(AND(ISNUMBER('Control Sample Data'!K403),'Control Sample Data'!K403&lt;$B$1,'Control Sample Data'!K403&gt;0),'Control Sample Data'!K403,$B$1),"")</f>
        <v/>
      </c>
      <c r="X404" s="15" t="str">
        <f>IF(SUM('Control Sample Data'!L$3:L$98)&gt;10,IF(AND(ISNUMBER('Control Sample Data'!L403),'Control Sample Data'!L403&lt;$B$1,'Control Sample Data'!L403&gt;0),'Control Sample Data'!L403,$B$1),"")</f>
        <v/>
      </c>
      <c r="Y404" s="15" t="str">
        <f>IF(SUM('Control Sample Data'!M$3:M$98)&gt;10,IF(AND(ISNUMBER('Control Sample Data'!M403),'Control Sample Data'!M403&lt;$B$1,'Control Sample Data'!M403&gt;0),'Control Sample Data'!M403,$B$1),"")</f>
        <v/>
      </c>
      <c r="Z404" s="36" t="str">
        <f>IF(ISERROR(VLOOKUP('Choose Housekeeping Genes'!$C19,Calculations!$C$388:$M$483,2,0)),"",VLOOKUP('Choose Housekeeping Genes'!$C19,Calculations!$C$388:$M$483,2,0))</f>
        <v/>
      </c>
      <c r="AA404" s="36" t="str">
        <f>IF(ISERROR(VLOOKUP('Choose Housekeeping Genes'!$C19,Calculations!$C$388:$M$483,3,0)),"",VLOOKUP('Choose Housekeeping Genes'!$C19,Calculations!$C$388:$M$483,3,0))</f>
        <v/>
      </c>
      <c r="AB404" s="36" t="str">
        <f>IF(ISERROR(VLOOKUP('Choose Housekeeping Genes'!$C19,Calculations!$C$388:$M$483,4,0)),"",VLOOKUP('Choose Housekeeping Genes'!$C19,Calculations!$C$388:$M$483,4,0))</f>
        <v/>
      </c>
      <c r="AC404" s="36" t="str">
        <f>IF(ISERROR(VLOOKUP('Choose Housekeeping Genes'!$C19,Calculations!$C$388:$M$483,5,0)),"",VLOOKUP('Choose Housekeeping Genes'!$C19,Calculations!$C$388:$M$483,5,0))</f>
        <v/>
      </c>
      <c r="AD404" s="36" t="str">
        <f>IF(ISERROR(VLOOKUP('Choose Housekeeping Genes'!$C19,Calculations!$C$388:$M$483,6,0)),"",VLOOKUP('Choose Housekeeping Genes'!$C19,Calculations!$C$388:$M$483,6,0))</f>
        <v/>
      </c>
      <c r="AE404" s="36" t="str">
        <f>IF(ISERROR(VLOOKUP('Choose Housekeeping Genes'!$C19,Calculations!$C$388:$M$483,7,0)),"",VLOOKUP('Choose Housekeeping Genes'!$C19,Calculations!$C$388:$M$483,7,0))</f>
        <v/>
      </c>
      <c r="AF404" s="36" t="str">
        <f>IF(ISERROR(VLOOKUP('Choose Housekeeping Genes'!$C19,Calculations!$C$388:$M$483,8,0)),"",VLOOKUP('Choose Housekeeping Genes'!$C19,Calculations!$C$388:$M$483,8,0))</f>
        <v/>
      </c>
      <c r="AG404" s="36" t="str">
        <f>IF(ISERROR(VLOOKUP('Choose Housekeeping Genes'!$C19,Calculations!$C$388:$M$483,9,0)),"",VLOOKUP('Choose Housekeeping Genes'!$C19,Calculations!$C$388:$M$483,9,0))</f>
        <v/>
      </c>
      <c r="AH404" s="36" t="str">
        <f>IF(ISERROR(VLOOKUP('Choose Housekeeping Genes'!$C19,Calculations!$C$388:$M$483,10,0)),"",VLOOKUP('Choose Housekeeping Genes'!$C19,Calculations!$C$388:$M$483,10,0))</f>
        <v/>
      </c>
      <c r="AI404" s="36" t="str">
        <f>IF(ISERROR(VLOOKUP('Choose Housekeeping Genes'!$C19,Calculations!$C$388:$M$483,11,0)),"",VLOOKUP('Choose Housekeeping Genes'!$C19,Calculations!$C$388:$M$483,11,0))</f>
        <v/>
      </c>
      <c r="AJ404" s="36" t="str">
        <f>IF(ISERROR(VLOOKUP('Choose Housekeeping Genes'!$C19,Calculations!$C$388:$AB$483,14,0)),"",VLOOKUP('Choose Housekeeping Genes'!$C19,Calculations!$C$388:$AB$483,14,0))</f>
        <v/>
      </c>
      <c r="AK404" s="36" t="str">
        <f>IF(ISERROR(VLOOKUP('Choose Housekeeping Genes'!$C19,Calculations!$C$388:$AB$483,15,0)),"",VLOOKUP('Choose Housekeeping Genes'!$C19,Calculations!$C$388:$AB$483,15,0))</f>
        <v/>
      </c>
      <c r="AL404" s="36" t="str">
        <f>IF(ISERROR(VLOOKUP('Choose Housekeeping Genes'!$C19,Calculations!$C$388:$AB$483,16,0)),"",VLOOKUP('Choose Housekeeping Genes'!$C19,Calculations!$C$388:$AB$483,16,0))</f>
        <v/>
      </c>
      <c r="AM404" s="36" t="str">
        <f>IF(ISERROR(VLOOKUP('Choose Housekeeping Genes'!$C19,Calculations!$C$388:$AB$483,17,0)),"",VLOOKUP('Choose Housekeeping Genes'!$C19,Calculations!$C$388:$AB$483,17,0))</f>
        <v/>
      </c>
      <c r="AN404" s="36" t="str">
        <f>IF(ISERROR(VLOOKUP('Choose Housekeeping Genes'!$C19,Calculations!$C$388:$AB$483,18,0)),"",VLOOKUP('Choose Housekeeping Genes'!$C19,Calculations!$C$388:$AB$483,18,0))</f>
        <v/>
      </c>
      <c r="AO404" s="36" t="str">
        <f>IF(ISERROR(VLOOKUP('Choose Housekeeping Genes'!$C19,Calculations!$C$388:$AB$483,19,0)),"",VLOOKUP('Choose Housekeeping Genes'!$C19,Calculations!$C$388:$AB$483,19,0))</f>
        <v/>
      </c>
      <c r="AP404" s="36" t="str">
        <f>IF(ISERROR(VLOOKUP('Choose Housekeeping Genes'!$C19,Calculations!$C$388:$AB$483,20,0)),"",VLOOKUP('Choose Housekeeping Genes'!$C19,Calculations!$C$388:$AB$483,20,0))</f>
        <v/>
      </c>
      <c r="AQ404" s="36" t="str">
        <f>IF(ISERROR(VLOOKUP('Choose Housekeeping Genes'!$C19,Calculations!$C$388:$AB$483,21,0)),"",VLOOKUP('Choose Housekeeping Genes'!$C19,Calculations!$C$388:$AB$483,21,0))</f>
        <v/>
      </c>
      <c r="AR404" s="36" t="str">
        <f>IF(ISERROR(VLOOKUP('Choose Housekeeping Genes'!$C19,Calculations!$C$388:$AB$483,22,0)),"",VLOOKUP('Choose Housekeeping Genes'!$C19,Calculations!$C$388:$AB$483,22,0))</f>
        <v/>
      </c>
      <c r="AS404" s="36" t="str">
        <f>IF(ISERROR(VLOOKUP('Choose Housekeeping Genes'!$C19,Calculations!$C$388:$AB$483,23,0)),"",VLOOKUP('Choose Housekeeping Genes'!$C19,Calculations!$C$388:$AB$483,23,0))</f>
        <v/>
      </c>
      <c r="AT404" s="34" t="str">
        <f t="shared" si="386"/>
        <v/>
      </c>
      <c r="AU404" s="34" t="str">
        <f t="shared" si="387"/>
        <v/>
      </c>
      <c r="AV404" s="34" t="str">
        <f t="shared" si="388"/>
        <v/>
      </c>
      <c r="AW404" s="34" t="str">
        <f t="shared" si="389"/>
        <v/>
      </c>
      <c r="AX404" s="34" t="str">
        <f t="shared" si="390"/>
        <v/>
      </c>
      <c r="AY404" s="34" t="str">
        <f t="shared" si="391"/>
        <v/>
      </c>
      <c r="AZ404" s="34" t="str">
        <f t="shared" si="392"/>
        <v/>
      </c>
      <c r="BA404" s="34" t="str">
        <f t="shared" si="393"/>
        <v/>
      </c>
      <c r="BB404" s="34" t="str">
        <f t="shared" si="394"/>
        <v/>
      </c>
      <c r="BC404" s="34" t="str">
        <f t="shared" si="394"/>
        <v/>
      </c>
      <c r="BD404" s="34" t="str">
        <f t="shared" si="356"/>
        <v/>
      </c>
      <c r="BE404" s="34" t="str">
        <f t="shared" si="357"/>
        <v/>
      </c>
      <c r="BF404" s="34" t="str">
        <f t="shared" si="358"/>
        <v/>
      </c>
      <c r="BG404" s="34" t="str">
        <f t="shared" si="359"/>
        <v/>
      </c>
      <c r="BH404" s="34" t="str">
        <f t="shared" si="360"/>
        <v/>
      </c>
      <c r="BI404" s="34" t="str">
        <f t="shared" si="361"/>
        <v/>
      </c>
      <c r="BJ404" s="34" t="str">
        <f t="shared" si="362"/>
        <v/>
      </c>
      <c r="BK404" s="34" t="str">
        <f t="shared" si="363"/>
        <v/>
      </c>
      <c r="BL404" s="34" t="str">
        <f t="shared" si="364"/>
        <v/>
      </c>
      <c r="BM404" s="34" t="str">
        <f t="shared" si="365"/>
        <v/>
      </c>
      <c r="BN404" s="36" t="e">
        <f t="shared" si="354"/>
        <v>#DIV/0!</v>
      </c>
      <c r="BO404" s="36" t="e">
        <f t="shared" si="355"/>
        <v>#DIV/0!</v>
      </c>
      <c r="BP404" s="37" t="str">
        <f t="shared" si="366"/>
        <v/>
      </c>
      <c r="BQ404" s="37" t="str">
        <f t="shared" si="367"/>
        <v/>
      </c>
      <c r="BR404" s="37" t="str">
        <f t="shared" si="368"/>
        <v/>
      </c>
      <c r="BS404" s="37" t="str">
        <f t="shared" si="369"/>
        <v/>
      </c>
      <c r="BT404" s="37" t="str">
        <f t="shared" si="370"/>
        <v/>
      </c>
      <c r="BU404" s="37" t="str">
        <f t="shared" si="371"/>
        <v/>
      </c>
      <c r="BV404" s="37" t="str">
        <f t="shared" si="372"/>
        <v/>
      </c>
      <c r="BW404" s="37" t="str">
        <f t="shared" si="373"/>
        <v/>
      </c>
      <c r="BX404" s="37" t="str">
        <f t="shared" si="374"/>
        <v/>
      </c>
      <c r="BY404" s="37" t="str">
        <f t="shared" si="375"/>
        <v/>
      </c>
      <c r="BZ404" s="37" t="str">
        <f t="shared" si="376"/>
        <v/>
      </c>
      <c r="CA404" s="37" t="str">
        <f t="shared" si="377"/>
        <v/>
      </c>
      <c r="CB404" s="37" t="str">
        <f t="shared" si="378"/>
        <v/>
      </c>
      <c r="CC404" s="37" t="str">
        <f t="shared" si="379"/>
        <v/>
      </c>
      <c r="CD404" s="37" t="str">
        <f t="shared" si="380"/>
        <v/>
      </c>
      <c r="CE404" s="37" t="str">
        <f t="shared" si="381"/>
        <v/>
      </c>
      <c r="CF404" s="37" t="str">
        <f t="shared" si="382"/>
        <v/>
      </c>
      <c r="CG404" s="37" t="str">
        <f t="shared" si="383"/>
        <v/>
      </c>
      <c r="CH404" s="37" t="str">
        <f t="shared" si="384"/>
        <v/>
      </c>
      <c r="CI404" s="37" t="str">
        <f t="shared" si="385"/>
        <v/>
      </c>
    </row>
    <row r="405" spans="1:87">
      <c r="A405" s="16"/>
      <c r="B405" s="14" t="str">
        <f>'Gene Table'!D404</f>
        <v>NM_002689</v>
      </c>
      <c r="C405" s="14" t="s">
        <v>77</v>
      </c>
      <c r="D405" s="15" t="str">
        <f>IF(SUM('Test Sample Data'!D$3:D$98)&gt;10,IF(AND(ISNUMBER('Test Sample Data'!D404),'Test Sample Data'!D404&lt;$B$1,'Test Sample Data'!D404&gt;0),'Test Sample Data'!D404,$B$1),"")</f>
        <v/>
      </c>
      <c r="E405" s="15" t="str">
        <f>IF(SUM('Test Sample Data'!E$3:E$98)&gt;10,IF(AND(ISNUMBER('Test Sample Data'!E404),'Test Sample Data'!E404&lt;$B$1,'Test Sample Data'!E404&gt;0),'Test Sample Data'!E404,$B$1),"")</f>
        <v/>
      </c>
      <c r="F405" s="15" t="str">
        <f>IF(SUM('Test Sample Data'!F$3:F$98)&gt;10,IF(AND(ISNUMBER('Test Sample Data'!F404),'Test Sample Data'!F404&lt;$B$1,'Test Sample Data'!F404&gt;0),'Test Sample Data'!F404,$B$1),"")</f>
        <v/>
      </c>
      <c r="G405" s="15" t="str">
        <f>IF(SUM('Test Sample Data'!G$3:G$98)&gt;10,IF(AND(ISNUMBER('Test Sample Data'!G404),'Test Sample Data'!G404&lt;$B$1,'Test Sample Data'!G404&gt;0),'Test Sample Data'!G404,$B$1),"")</f>
        <v/>
      </c>
      <c r="H405" s="15" t="str">
        <f>IF(SUM('Test Sample Data'!H$3:H$98)&gt;10,IF(AND(ISNUMBER('Test Sample Data'!H404),'Test Sample Data'!H404&lt;$B$1,'Test Sample Data'!H404&gt;0),'Test Sample Data'!H404,$B$1),"")</f>
        <v/>
      </c>
      <c r="I405" s="15" t="str">
        <f>IF(SUM('Test Sample Data'!I$3:I$98)&gt;10,IF(AND(ISNUMBER('Test Sample Data'!I404),'Test Sample Data'!I404&lt;$B$1,'Test Sample Data'!I404&gt;0),'Test Sample Data'!I404,$B$1),"")</f>
        <v/>
      </c>
      <c r="J405" s="15" t="str">
        <f>IF(SUM('Test Sample Data'!J$3:J$98)&gt;10,IF(AND(ISNUMBER('Test Sample Data'!J404),'Test Sample Data'!J404&lt;$B$1,'Test Sample Data'!J404&gt;0),'Test Sample Data'!J404,$B$1),"")</f>
        <v/>
      </c>
      <c r="K405" s="15" t="str">
        <f>IF(SUM('Test Sample Data'!K$3:K$98)&gt;10,IF(AND(ISNUMBER('Test Sample Data'!K404),'Test Sample Data'!K404&lt;$B$1,'Test Sample Data'!K404&gt;0),'Test Sample Data'!K404,$B$1),"")</f>
        <v/>
      </c>
      <c r="L405" s="15" t="str">
        <f>IF(SUM('Test Sample Data'!L$3:L$98)&gt;10,IF(AND(ISNUMBER('Test Sample Data'!L404),'Test Sample Data'!L404&lt;$B$1,'Test Sample Data'!L404&gt;0),'Test Sample Data'!L404,$B$1),"")</f>
        <v/>
      </c>
      <c r="M405" s="15" t="str">
        <f>IF(SUM('Test Sample Data'!M$3:M$98)&gt;10,IF(AND(ISNUMBER('Test Sample Data'!M404),'Test Sample Data'!M404&lt;$B$1,'Test Sample Data'!M404&gt;0),'Test Sample Data'!M404,$B$1),"")</f>
        <v/>
      </c>
      <c r="N405" s="15" t="str">
        <f>'Gene Table'!D404</f>
        <v>NM_002689</v>
      </c>
      <c r="O405" s="14" t="s">
        <v>77</v>
      </c>
      <c r="P405" s="15" t="str">
        <f>IF(SUM('Control Sample Data'!D$3:D$98)&gt;10,IF(AND(ISNUMBER('Control Sample Data'!D404),'Control Sample Data'!D404&lt;$B$1,'Control Sample Data'!D404&gt;0),'Control Sample Data'!D404,$B$1),"")</f>
        <v/>
      </c>
      <c r="Q405" s="15" t="str">
        <f>IF(SUM('Control Sample Data'!E$3:E$98)&gt;10,IF(AND(ISNUMBER('Control Sample Data'!E404),'Control Sample Data'!E404&lt;$B$1,'Control Sample Data'!E404&gt;0),'Control Sample Data'!E404,$B$1),"")</f>
        <v/>
      </c>
      <c r="R405" s="15" t="str">
        <f>IF(SUM('Control Sample Data'!F$3:F$98)&gt;10,IF(AND(ISNUMBER('Control Sample Data'!F404),'Control Sample Data'!F404&lt;$B$1,'Control Sample Data'!F404&gt;0),'Control Sample Data'!F404,$B$1),"")</f>
        <v/>
      </c>
      <c r="S405" s="15" t="str">
        <f>IF(SUM('Control Sample Data'!G$3:G$98)&gt;10,IF(AND(ISNUMBER('Control Sample Data'!G404),'Control Sample Data'!G404&lt;$B$1,'Control Sample Data'!G404&gt;0),'Control Sample Data'!G404,$B$1),"")</f>
        <v/>
      </c>
      <c r="T405" s="15" t="str">
        <f>IF(SUM('Control Sample Data'!H$3:H$98)&gt;10,IF(AND(ISNUMBER('Control Sample Data'!H404),'Control Sample Data'!H404&lt;$B$1,'Control Sample Data'!H404&gt;0),'Control Sample Data'!H404,$B$1),"")</f>
        <v/>
      </c>
      <c r="U405" s="15" t="str">
        <f>IF(SUM('Control Sample Data'!I$3:I$98)&gt;10,IF(AND(ISNUMBER('Control Sample Data'!I404),'Control Sample Data'!I404&lt;$B$1,'Control Sample Data'!I404&gt;0),'Control Sample Data'!I404,$B$1),"")</f>
        <v/>
      </c>
      <c r="V405" s="15" t="str">
        <f>IF(SUM('Control Sample Data'!J$3:J$98)&gt;10,IF(AND(ISNUMBER('Control Sample Data'!J404),'Control Sample Data'!J404&lt;$B$1,'Control Sample Data'!J404&gt;0),'Control Sample Data'!J404,$B$1),"")</f>
        <v/>
      </c>
      <c r="W405" s="15" t="str">
        <f>IF(SUM('Control Sample Data'!K$3:K$98)&gt;10,IF(AND(ISNUMBER('Control Sample Data'!K404),'Control Sample Data'!K404&lt;$B$1,'Control Sample Data'!K404&gt;0),'Control Sample Data'!K404,$B$1),"")</f>
        <v/>
      </c>
      <c r="X405" s="15" t="str">
        <f>IF(SUM('Control Sample Data'!L$3:L$98)&gt;10,IF(AND(ISNUMBER('Control Sample Data'!L404),'Control Sample Data'!L404&lt;$B$1,'Control Sample Data'!L404&gt;0),'Control Sample Data'!L404,$B$1),"")</f>
        <v/>
      </c>
      <c r="Y405" s="15" t="str">
        <f>IF(SUM('Control Sample Data'!M$3:M$98)&gt;10,IF(AND(ISNUMBER('Control Sample Data'!M404),'Control Sample Data'!M404&lt;$B$1,'Control Sample Data'!M404&gt;0),'Control Sample Data'!M404,$B$1),"")</f>
        <v/>
      </c>
      <c r="Z405" s="36" t="str">
        <f>IF(ISERROR(VLOOKUP('Choose Housekeeping Genes'!$C20,Calculations!$C$388:$M$483,2,0)),"",VLOOKUP('Choose Housekeeping Genes'!$C20,Calculations!$C$388:$M$483,2,0))</f>
        <v/>
      </c>
      <c r="AA405" s="36" t="str">
        <f>IF(ISERROR(VLOOKUP('Choose Housekeeping Genes'!$C20,Calculations!$C$388:$M$483,3,0)),"",VLOOKUP('Choose Housekeeping Genes'!$C20,Calculations!$C$388:$M$483,3,0))</f>
        <v/>
      </c>
      <c r="AB405" s="36" t="str">
        <f>IF(ISERROR(VLOOKUP('Choose Housekeeping Genes'!$C20,Calculations!$C$388:$M$483,4,0)),"",VLOOKUP('Choose Housekeeping Genes'!$C20,Calculations!$C$388:$M$483,4,0))</f>
        <v/>
      </c>
      <c r="AC405" s="36" t="str">
        <f>IF(ISERROR(VLOOKUP('Choose Housekeeping Genes'!$C20,Calculations!$C$388:$M$483,5,0)),"",VLOOKUP('Choose Housekeeping Genes'!$C20,Calculations!$C$388:$M$483,5,0))</f>
        <v/>
      </c>
      <c r="AD405" s="36" t="str">
        <f>IF(ISERROR(VLOOKUP('Choose Housekeeping Genes'!$C20,Calculations!$C$388:$M$483,6,0)),"",VLOOKUP('Choose Housekeeping Genes'!$C20,Calculations!$C$388:$M$483,6,0))</f>
        <v/>
      </c>
      <c r="AE405" s="36" t="str">
        <f>IF(ISERROR(VLOOKUP('Choose Housekeeping Genes'!$C20,Calculations!$C$388:$M$483,7,0)),"",VLOOKUP('Choose Housekeeping Genes'!$C20,Calculations!$C$388:$M$483,7,0))</f>
        <v/>
      </c>
      <c r="AF405" s="36" t="str">
        <f>IF(ISERROR(VLOOKUP('Choose Housekeeping Genes'!$C20,Calculations!$C$388:$M$483,8,0)),"",VLOOKUP('Choose Housekeeping Genes'!$C20,Calculations!$C$388:$M$483,8,0))</f>
        <v/>
      </c>
      <c r="AG405" s="36" t="str">
        <f>IF(ISERROR(VLOOKUP('Choose Housekeeping Genes'!$C20,Calculations!$C$388:$M$483,9,0)),"",VLOOKUP('Choose Housekeeping Genes'!$C20,Calculations!$C$388:$M$483,9,0))</f>
        <v/>
      </c>
      <c r="AH405" s="36" t="str">
        <f>IF(ISERROR(VLOOKUP('Choose Housekeeping Genes'!$C20,Calculations!$C$388:$M$483,10,0)),"",VLOOKUP('Choose Housekeeping Genes'!$C20,Calculations!$C$388:$M$483,10,0))</f>
        <v/>
      </c>
      <c r="AI405" s="36" t="str">
        <f>IF(ISERROR(VLOOKUP('Choose Housekeeping Genes'!$C20,Calculations!$C$388:$M$483,11,0)),"",VLOOKUP('Choose Housekeeping Genes'!$C20,Calculations!$C$388:$M$483,11,0))</f>
        <v/>
      </c>
      <c r="AJ405" s="36" t="str">
        <f>IF(ISERROR(VLOOKUP('Choose Housekeeping Genes'!$C20,Calculations!$C$388:$AB$483,14,0)),"",VLOOKUP('Choose Housekeeping Genes'!$C20,Calculations!$C$388:$AB$483,14,0))</f>
        <v/>
      </c>
      <c r="AK405" s="36" t="str">
        <f>IF(ISERROR(VLOOKUP('Choose Housekeeping Genes'!$C20,Calculations!$C$388:$AB$483,15,0)),"",VLOOKUP('Choose Housekeeping Genes'!$C20,Calculations!$C$388:$AB$483,15,0))</f>
        <v/>
      </c>
      <c r="AL405" s="36" t="str">
        <f>IF(ISERROR(VLOOKUP('Choose Housekeeping Genes'!$C20,Calculations!$C$388:$AB$483,16,0)),"",VLOOKUP('Choose Housekeeping Genes'!$C20,Calculations!$C$388:$AB$483,16,0))</f>
        <v/>
      </c>
      <c r="AM405" s="36" t="str">
        <f>IF(ISERROR(VLOOKUP('Choose Housekeeping Genes'!$C20,Calculations!$C$388:$AB$483,17,0)),"",VLOOKUP('Choose Housekeeping Genes'!$C20,Calculations!$C$388:$AB$483,17,0))</f>
        <v/>
      </c>
      <c r="AN405" s="36" t="str">
        <f>IF(ISERROR(VLOOKUP('Choose Housekeeping Genes'!$C20,Calculations!$C$388:$AB$483,18,0)),"",VLOOKUP('Choose Housekeeping Genes'!$C20,Calculations!$C$388:$AB$483,18,0))</f>
        <v/>
      </c>
      <c r="AO405" s="36" t="str">
        <f>IF(ISERROR(VLOOKUP('Choose Housekeeping Genes'!$C20,Calculations!$C$388:$AB$483,19,0)),"",VLOOKUP('Choose Housekeeping Genes'!$C20,Calculations!$C$388:$AB$483,19,0))</f>
        <v/>
      </c>
      <c r="AP405" s="36" t="str">
        <f>IF(ISERROR(VLOOKUP('Choose Housekeeping Genes'!$C20,Calculations!$C$388:$AB$483,20,0)),"",VLOOKUP('Choose Housekeeping Genes'!$C20,Calculations!$C$388:$AB$483,20,0))</f>
        <v/>
      </c>
      <c r="AQ405" s="36" t="str">
        <f>IF(ISERROR(VLOOKUP('Choose Housekeeping Genes'!$C20,Calculations!$C$388:$AB$483,21,0)),"",VLOOKUP('Choose Housekeeping Genes'!$C20,Calculations!$C$388:$AB$483,21,0))</f>
        <v/>
      </c>
      <c r="AR405" s="36" t="str">
        <f>IF(ISERROR(VLOOKUP('Choose Housekeeping Genes'!$C20,Calculations!$C$388:$AB$483,22,0)),"",VLOOKUP('Choose Housekeeping Genes'!$C20,Calculations!$C$388:$AB$483,22,0))</f>
        <v/>
      </c>
      <c r="AS405" s="36" t="str">
        <f>IF(ISERROR(VLOOKUP('Choose Housekeeping Genes'!$C20,Calculations!$C$388:$AB$483,23,0)),"",VLOOKUP('Choose Housekeeping Genes'!$C20,Calculations!$C$388:$AB$483,23,0))</f>
        <v/>
      </c>
      <c r="AT405" s="34" t="str">
        <f t="shared" si="386"/>
        <v/>
      </c>
      <c r="AU405" s="34" t="str">
        <f t="shared" si="387"/>
        <v/>
      </c>
      <c r="AV405" s="34" t="str">
        <f t="shared" si="388"/>
        <v/>
      </c>
      <c r="AW405" s="34" t="str">
        <f t="shared" si="389"/>
        <v/>
      </c>
      <c r="AX405" s="34" t="str">
        <f t="shared" si="390"/>
        <v/>
      </c>
      <c r="AY405" s="34" t="str">
        <f t="shared" si="391"/>
        <v/>
      </c>
      <c r="AZ405" s="34" t="str">
        <f t="shared" si="392"/>
        <v/>
      </c>
      <c r="BA405" s="34" t="str">
        <f t="shared" si="393"/>
        <v/>
      </c>
      <c r="BB405" s="34" t="str">
        <f t="shared" si="394"/>
        <v/>
      </c>
      <c r="BC405" s="34" t="str">
        <f t="shared" si="394"/>
        <v/>
      </c>
      <c r="BD405" s="34" t="str">
        <f t="shared" si="356"/>
        <v/>
      </c>
      <c r="BE405" s="34" t="str">
        <f t="shared" si="357"/>
        <v/>
      </c>
      <c r="BF405" s="34" t="str">
        <f t="shared" si="358"/>
        <v/>
      </c>
      <c r="BG405" s="34" t="str">
        <f t="shared" si="359"/>
        <v/>
      </c>
      <c r="BH405" s="34" t="str">
        <f t="shared" si="360"/>
        <v/>
      </c>
      <c r="BI405" s="34" t="str">
        <f t="shared" si="361"/>
        <v/>
      </c>
      <c r="BJ405" s="34" t="str">
        <f t="shared" si="362"/>
        <v/>
      </c>
      <c r="BK405" s="34" t="str">
        <f t="shared" si="363"/>
        <v/>
      </c>
      <c r="BL405" s="34" t="str">
        <f t="shared" si="364"/>
        <v/>
      </c>
      <c r="BM405" s="34" t="str">
        <f t="shared" si="365"/>
        <v/>
      </c>
      <c r="BN405" s="36" t="e">
        <f t="shared" si="354"/>
        <v>#DIV/0!</v>
      </c>
      <c r="BO405" s="36" t="e">
        <f t="shared" si="355"/>
        <v>#DIV/0!</v>
      </c>
      <c r="BP405" s="37" t="str">
        <f t="shared" si="366"/>
        <v/>
      </c>
      <c r="BQ405" s="37" t="str">
        <f t="shared" si="367"/>
        <v/>
      </c>
      <c r="BR405" s="37" t="str">
        <f t="shared" si="368"/>
        <v/>
      </c>
      <c r="BS405" s="37" t="str">
        <f t="shared" si="369"/>
        <v/>
      </c>
      <c r="BT405" s="37" t="str">
        <f t="shared" si="370"/>
        <v/>
      </c>
      <c r="BU405" s="37" t="str">
        <f t="shared" si="371"/>
        <v/>
      </c>
      <c r="BV405" s="37" t="str">
        <f t="shared" si="372"/>
        <v/>
      </c>
      <c r="BW405" s="37" t="str">
        <f t="shared" si="373"/>
        <v/>
      </c>
      <c r="BX405" s="37" t="str">
        <f t="shared" si="374"/>
        <v/>
      </c>
      <c r="BY405" s="37" t="str">
        <f t="shared" si="375"/>
        <v/>
      </c>
      <c r="BZ405" s="37" t="str">
        <f t="shared" si="376"/>
        <v/>
      </c>
      <c r="CA405" s="37" t="str">
        <f t="shared" si="377"/>
        <v/>
      </c>
      <c r="CB405" s="37" t="str">
        <f t="shared" si="378"/>
        <v/>
      </c>
      <c r="CC405" s="37" t="str">
        <f t="shared" si="379"/>
        <v/>
      </c>
      <c r="CD405" s="37" t="str">
        <f t="shared" si="380"/>
        <v/>
      </c>
      <c r="CE405" s="37" t="str">
        <f t="shared" si="381"/>
        <v/>
      </c>
      <c r="CF405" s="37" t="str">
        <f t="shared" si="382"/>
        <v/>
      </c>
      <c r="CG405" s="37" t="str">
        <f t="shared" si="383"/>
        <v/>
      </c>
      <c r="CH405" s="37" t="str">
        <f t="shared" si="384"/>
        <v/>
      </c>
      <c r="CI405" s="37" t="str">
        <f t="shared" si="385"/>
        <v/>
      </c>
    </row>
    <row r="406" spans="1:87">
      <c r="A406" s="16"/>
      <c r="B406" s="14" t="str">
        <f>'Gene Table'!D405</f>
        <v>NM_014324</v>
      </c>
      <c r="C406" s="14" t="s">
        <v>81</v>
      </c>
      <c r="D406" s="15" t="str">
        <f>IF(SUM('Test Sample Data'!D$3:D$98)&gt;10,IF(AND(ISNUMBER('Test Sample Data'!D405),'Test Sample Data'!D405&lt;$B$1,'Test Sample Data'!D405&gt;0),'Test Sample Data'!D405,$B$1),"")</f>
        <v/>
      </c>
      <c r="E406" s="15" t="str">
        <f>IF(SUM('Test Sample Data'!E$3:E$98)&gt;10,IF(AND(ISNUMBER('Test Sample Data'!E405),'Test Sample Data'!E405&lt;$B$1,'Test Sample Data'!E405&gt;0),'Test Sample Data'!E405,$B$1),"")</f>
        <v/>
      </c>
      <c r="F406" s="15" t="str">
        <f>IF(SUM('Test Sample Data'!F$3:F$98)&gt;10,IF(AND(ISNUMBER('Test Sample Data'!F405),'Test Sample Data'!F405&lt;$B$1,'Test Sample Data'!F405&gt;0),'Test Sample Data'!F405,$B$1),"")</f>
        <v/>
      </c>
      <c r="G406" s="15" t="str">
        <f>IF(SUM('Test Sample Data'!G$3:G$98)&gt;10,IF(AND(ISNUMBER('Test Sample Data'!G405),'Test Sample Data'!G405&lt;$B$1,'Test Sample Data'!G405&gt;0),'Test Sample Data'!G405,$B$1),"")</f>
        <v/>
      </c>
      <c r="H406" s="15" t="str">
        <f>IF(SUM('Test Sample Data'!H$3:H$98)&gt;10,IF(AND(ISNUMBER('Test Sample Data'!H405),'Test Sample Data'!H405&lt;$B$1,'Test Sample Data'!H405&gt;0),'Test Sample Data'!H405,$B$1),"")</f>
        <v/>
      </c>
      <c r="I406" s="15" t="str">
        <f>IF(SUM('Test Sample Data'!I$3:I$98)&gt;10,IF(AND(ISNUMBER('Test Sample Data'!I405),'Test Sample Data'!I405&lt;$B$1,'Test Sample Data'!I405&gt;0),'Test Sample Data'!I405,$B$1),"")</f>
        <v/>
      </c>
      <c r="J406" s="15" t="str">
        <f>IF(SUM('Test Sample Data'!J$3:J$98)&gt;10,IF(AND(ISNUMBER('Test Sample Data'!J405),'Test Sample Data'!J405&lt;$B$1,'Test Sample Data'!J405&gt;0),'Test Sample Data'!J405,$B$1),"")</f>
        <v/>
      </c>
      <c r="K406" s="15" t="str">
        <f>IF(SUM('Test Sample Data'!K$3:K$98)&gt;10,IF(AND(ISNUMBER('Test Sample Data'!K405),'Test Sample Data'!K405&lt;$B$1,'Test Sample Data'!K405&gt;0),'Test Sample Data'!K405,$B$1),"")</f>
        <v/>
      </c>
      <c r="L406" s="15" t="str">
        <f>IF(SUM('Test Sample Data'!L$3:L$98)&gt;10,IF(AND(ISNUMBER('Test Sample Data'!L405),'Test Sample Data'!L405&lt;$B$1,'Test Sample Data'!L405&gt;0),'Test Sample Data'!L405,$B$1),"")</f>
        <v/>
      </c>
      <c r="M406" s="15" t="str">
        <f>IF(SUM('Test Sample Data'!M$3:M$98)&gt;10,IF(AND(ISNUMBER('Test Sample Data'!M405),'Test Sample Data'!M405&lt;$B$1,'Test Sample Data'!M405&gt;0),'Test Sample Data'!M405,$B$1),"")</f>
        <v/>
      </c>
      <c r="N406" s="15" t="str">
        <f>'Gene Table'!D405</f>
        <v>NM_014324</v>
      </c>
      <c r="O406" s="14" t="s">
        <v>81</v>
      </c>
      <c r="P406" s="15" t="str">
        <f>IF(SUM('Control Sample Data'!D$3:D$98)&gt;10,IF(AND(ISNUMBER('Control Sample Data'!D405),'Control Sample Data'!D405&lt;$B$1,'Control Sample Data'!D405&gt;0),'Control Sample Data'!D405,$B$1),"")</f>
        <v/>
      </c>
      <c r="Q406" s="15" t="str">
        <f>IF(SUM('Control Sample Data'!E$3:E$98)&gt;10,IF(AND(ISNUMBER('Control Sample Data'!E405),'Control Sample Data'!E405&lt;$B$1,'Control Sample Data'!E405&gt;0),'Control Sample Data'!E405,$B$1),"")</f>
        <v/>
      </c>
      <c r="R406" s="15" t="str">
        <f>IF(SUM('Control Sample Data'!F$3:F$98)&gt;10,IF(AND(ISNUMBER('Control Sample Data'!F405),'Control Sample Data'!F405&lt;$B$1,'Control Sample Data'!F405&gt;0),'Control Sample Data'!F405,$B$1),"")</f>
        <v/>
      </c>
      <c r="S406" s="15" t="str">
        <f>IF(SUM('Control Sample Data'!G$3:G$98)&gt;10,IF(AND(ISNUMBER('Control Sample Data'!G405),'Control Sample Data'!G405&lt;$B$1,'Control Sample Data'!G405&gt;0),'Control Sample Data'!G405,$B$1),"")</f>
        <v/>
      </c>
      <c r="T406" s="15" t="str">
        <f>IF(SUM('Control Sample Data'!H$3:H$98)&gt;10,IF(AND(ISNUMBER('Control Sample Data'!H405),'Control Sample Data'!H405&lt;$B$1,'Control Sample Data'!H405&gt;0),'Control Sample Data'!H405,$B$1),"")</f>
        <v/>
      </c>
      <c r="U406" s="15" t="str">
        <f>IF(SUM('Control Sample Data'!I$3:I$98)&gt;10,IF(AND(ISNUMBER('Control Sample Data'!I405),'Control Sample Data'!I405&lt;$B$1,'Control Sample Data'!I405&gt;0),'Control Sample Data'!I405,$B$1),"")</f>
        <v/>
      </c>
      <c r="V406" s="15" t="str">
        <f>IF(SUM('Control Sample Data'!J$3:J$98)&gt;10,IF(AND(ISNUMBER('Control Sample Data'!J405),'Control Sample Data'!J405&lt;$B$1,'Control Sample Data'!J405&gt;0),'Control Sample Data'!J405,$B$1),"")</f>
        <v/>
      </c>
      <c r="W406" s="15" t="str">
        <f>IF(SUM('Control Sample Data'!K$3:K$98)&gt;10,IF(AND(ISNUMBER('Control Sample Data'!K405),'Control Sample Data'!K405&lt;$B$1,'Control Sample Data'!K405&gt;0),'Control Sample Data'!K405,$B$1),"")</f>
        <v/>
      </c>
      <c r="X406" s="15" t="str">
        <f>IF(SUM('Control Sample Data'!L$3:L$98)&gt;10,IF(AND(ISNUMBER('Control Sample Data'!L405),'Control Sample Data'!L405&lt;$B$1,'Control Sample Data'!L405&gt;0),'Control Sample Data'!L405,$B$1),"")</f>
        <v/>
      </c>
      <c r="Y406" s="15" t="str">
        <f>IF(SUM('Control Sample Data'!M$3:M$98)&gt;10,IF(AND(ISNUMBER('Control Sample Data'!M405),'Control Sample Data'!M405&lt;$B$1,'Control Sample Data'!M405&gt;0),'Control Sample Data'!M405,$B$1),"")</f>
        <v/>
      </c>
      <c r="Z406" s="36" t="str">
        <f>IF(ISERROR(VLOOKUP('Choose Housekeeping Genes'!$C21,Calculations!$C$388:$M$483,2,0)),"",VLOOKUP('Choose Housekeeping Genes'!$C21,Calculations!$C$388:$M$483,2,0))</f>
        <v/>
      </c>
      <c r="AA406" s="36" t="str">
        <f>IF(ISERROR(VLOOKUP('Choose Housekeeping Genes'!$C21,Calculations!$C$388:$M$483,3,0)),"",VLOOKUP('Choose Housekeeping Genes'!$C21,Calculations!$C$388:$M$483,3,0))</f>
        <v/>
      </c>
      <c r="AB406" s="36" t="str">
        <f>IF(ISERROR(VLOOKUP('Choose Housekeeping Genes'!$C21,Calculations!$C$388:$M$483,4,0)),"",VLOOKUP('Choose Housekeeping Genes'!$C21,Calculations!$C$388:$M$483,4,0))</f>
        <v/>
      </c>
      <c r="AC406" s="36" t="str">
        <f>IF(ISERROR(VLOOKUP('Choose Housekeeping Genes'!$C21,Calculations!$C$388:$M$483,5,0)),"",VLOOKUP('Choose Housekeeping Genes'!$C21,Calculations!$C$388:$M$483,5,0))</f>
        <v/>
      </c>
      <c r="AD406" s="36" t="str">
        <f>IF(ISERROR(VLOOKUP('Choose Housekeeping Genes'!$C21,Calculations!$C$388:$M$483,6,0)),"",VLOOKUP('Choose Housekeeping Genes'!$C21,Calculations!$C$388:$M$483,6,0))</f>
        <v/>
      </c>
      <c r="AE406" s="36" t="str">
        <f>IF(ISERROR(VLOOKUP('Choose Housekeeping Genes'!$C21,Calculations!$C$388:$M$483,7,0)),"",VLOOKUP('Choose Housekeeping Genes'!$C21,Calculations!$C$388:$M$483,7,0))</f>
        <v/>
      </c>
      <c r="AF406" s="36" t="str">
        <f>IF(ISERROR(VLOOKUP('Choose Housekeeping Genes'!$C21,Calculations!$C$388:$M$483,8,0)),"",VLOOKUP('Choose Housekeeping Genes'!$C21,Calculations!$C$388:$M$483,8,0))</f>
        <v/>
      </c>
      <c r="AG406" s="36" t="str">
        <f>IF(ISERROR(VLOOKUP('Choose Housekeeping Genes'!$C21,Calculations!$C$388:$M$483,9,0)),"",VLOOKUP('Choose Housekeeping Genes'!$C21,Calculations!$C$388:$M$483,9,0))</f>
        <v/>
      </c>
      <c r="AH406" s="36" t="str">
        <f>IF(ISERROR(VLOOKUP('Choose Housekeeping Genes'!$C21,Calculations!$C$388:$M$483,10,0)),"",VLOOKUP('Choose Housekeeping Genes'!$C21,Calculations!$C$388:$M$483,10,0))</f>
        <v/>
      </c>
      <c r="AI406" s="36" t="str">
        <f>IF(ISERROR(VLOOKUP('Choose Housekeeping Genes'!$C21,Calculations!$C$388:$M$483,11,0)),"",VLOOKUP('Choose Housekeeping Genes'!$C21,Calculations!$C$388:$M$483,11,0))</f>
        <v/>
      </c>
      <c r="AJ406" s="36" t="str">
        <f>IF(ISERROR(VLOOKUP('Choose Housekeeping Genes'!$C21,Calculations!$C$388:$AB$483,14,0)),"",VLOOKUP('Choose Housekeeping Genes'!$C21,Calculations!$C$388:$AB$483,14,0))</f>
        <v/>
      </c>
      <c r="AK406" s="36" t="str">
        <f>IF(ISERROR(VLOOKUP('Choose Housekeeping Genes'!$C21,Calculations!$C$388:$AB$483,15,0)),"",VLOOKUP('Choose Housekeeping Genes'!$C21,Calculations!$C$388:$AB$483,15,0))</f>
        <v/>
      </c>
      <c r="AL406" s="36" t="str">
        <f>IF(ISERROR(VLOOKUP('Choose Housekeeping Genes'!$C21,Calculations!$C$388:$AB$483,16,0)),"",VLOOKUP('Choose Housekeeping Genes'!$C21,Calculations!$C$388:$AB$483,16,0))</f>
        <v/>
      </c>
      <c r="AM406" s="36" t="str">
        <f>IF(ISERROR(VLOOKUP('Choose Housekeeping Genes'!$C21,Calculations!$C$388:$AB$483,17,0)),"",VLOOKUP('Choose Housekeeping Genes'!$C21,Calculations!$C$388:$AB$483,17,0))</f>
        <v/>
      </c>
      <c r="AN406" s="36" t="str">
        <f>IF(ISERROR(VLOOKUP('Choose Housekeeping Genes'!$C21,Calculations!$C$388:$AB$483,18,0)),"",VLOOKUP('Choose Housekeeping Genes'!$C21,Calculations!$C$388:$AB$483,18,0))</f>
        <v/>
      </c>
      <c r="AO406" s="36" t="str">
        <f>IF(ISERROR(VLOOKUP('Choose Housekeeping Genes'!$C21,Calculations!$C$388:$AB$483,19,0)),"",VLOOKUP('Choose Housekeeping Genes'!$C21,Calculations!$C$388:$AB$483,19,0))</f>
        <v/>
      </c>
      <c r="AP406" s="36" t="str">
        <f>IF(ISERROR(VLOOKUP('Choose Housekeeping Genes'!$C21,Calculations!$C$388:$AB$483,20,0)),"",VLOOKUP('Choose Housekeeping Genes'!$C21,Calculations!$C$388:$AB$483,20,0))</f>
        <v/>
      </c>
      <c r="AQ406" s="36" t="str">
        <f>IF(ISERROR(VLOOKUP('Choose Housekeeping Genes'!$C21,Calculations!$C$388:$AB$483,21,0)),"",VLOOKUP('Choose Housekeeping Genes'!$C21,Calculations!$C$388:$AB$483,21,0))</f>
        <v/>
      </c>
      <c r="AR406" s="36" t="str">
        <f>IF(ISERROR(VLOOKUP('Choose Housekeeping Genes'!$C21,Calculations!$C$388:$AB$483,22,0)),"",VLOOKUP('Choose Housekeeping Genes'!$C21,Calculations!$C$388:$AB$483,22,0))</f>
        <v/>
      </c>
      <c r="AS406" s="36" t="str">
        <f>IF(ISERROR(VLOOKUP('Choose Housekeeping Genes'!$C21,Calculations!$C$388:$AB$483,23,0)),"",VLOOKUP('Choose Housekeeping Genes'!$C21,Calculations!$C$388:$AB$483,23,0))</f>
        <v/>
      </c>
      <c r="AT406" s="34" t="str">
        <f t="shared" si="386"/>
        <v/>
      </c>
      <c r="AU406" s="34" t="str">
        <f t="shared" si="387"/>
        <v/>
      </c>
      <c r="AV406" s="34" t="str">
        <f t="shared" si="388"/>
        <v/>
      </c>
      <c r="AW406" s="34" t="str">
        <f t="shared" si="389"/>
        <v/>
      </c>
      <c r="AX406" s="34" t="str">
        <f t="shared" si="390"/>
        <v/>
      </c>
      <c r="AY406" s="34" t="str">
        <f t="shared" si="391"/>
        <v/>
      </c>
      <c r="AZ406" s="34" t="str">
        <f t="shared" si="392"/>
        <v/>
      </c>
      <c r="BA406" s="34" t="str">
        <f t="shared" si="393"/>
        <v/>
      </c>
      <c r="BB406" s="34" t="str">
        <f t="shared" si="394"/>
        <v/>
      </c>
      <c r="BC406" s="34" t="str">
        <f t="shared" si="394"/>
        <v/>
      </c>
      <c r="BD406" s="34" t="str">
        <f t="shared" si="356"/>
        <v/>
      </c>
      <c r="BE406" s="34" t="str">
        <f t="shared" si="357"/>
        <v/>
      </c>
      <c r="BF406" s="34" t="str">
        <f t="shared" si="358"/>
        <v/>
      </c>
      <c r="BG406" s="34" t="str">
        <f t="shared" si="359"/>
        <v/>
      </c>
      <c r="BH406" s="34" t="str">
        <f t="shared" si="360"/>
        <v/>
      </c>
      <c r="BI406" s="34" t="str">
        <f t="shared" si="361"/>
        <v/>
      </c>
      <c r="BJ406" s="34" t="str">
        <f t="shared" si="362"/>
        <v/>
      </c>
      <c r="BK406" s="34" t="str">
        <f t="shared" si="363"/>
        <v/>
      </c>
      <c r="BL406" s="34" t="str">
        <f t="shared" si="364"/>
        <v/>
      </c>
      <c r="BM406" s="34" t="str">
        <f t="shared" si="365"/>
        <v/>
      </c>
      <c r="BN406" s="36" t="e">
        <f t="shared" si="354"/>
        <v>#DIV/0!</v>
      </c>
      <c r="BO406" s="36" t="e">
        <f t="shared" si="355"/>
        <v>#DIV/0!</v>
      </c>
      <c r="BP406" s="37" t="str">
        <f t="shared" si="366"/>
        <v/>
      </c>
      <c r="BQ406" s="37" t="str">
        <f t="shared" si="367"/>
        <v/>
      </c>
      <c r="BR406" s="37" t="str">
        <f t="shared" si="368"/>
        <v/>
      </c>
      <c r="BS406" s="37" t="str">
        <f t="shared" si="369"/>
        <v/>
      </c>
      <c r="BT406" s="37" t="str">
        <f t="shared" si="370"/>
        <v/>
      </c>
      <c r="BU406" s="37" t="str">
        <f t="shared" si="371"/>
        <v/>
      </c>
      <c r="BV406" s="37" t="str">
        <f t="shared" si="372"/>
        <v/>
      </c>
      <c r="BW406" s="37" t="str">
        <f t="shared" si="373"/>
        <v/>
      </c>
      <c r="BX406" s="37" t="str">
        <f t="shared" si="374"/>
        <v/>
      </c>
      <c r="BY406" s="37" t="str">
        <f t="shared" si="375"/>
        <v/>
      </c>
      <c r="BZ406" s="37" t="str">
        <f t="shared" si="376"/>
        <v/>
      </c>
      <c r="CA406" s="37" t="str">
        <f t="shared" si="377"/>
        <v/>
      </c>
      <c r="CB406" s="37" t="str">
        <f t="shared" si="378"/>
        <v/>
      </c>
      <c r="CC406" s="37" t="str">
        <f t="shared" si="379"/>
        <v/>
      </c>
      <c r="CD406" s="37" t="str">
        <f t="shared" si="380"/>
        <v/>
      </c>
      <c r="CE406" s="37" t="str">
        <f t="shared" si="381"/>
        <v/>
      </c>
      <c r="CF406" s="37" t="str">
        <f t="shared" si="382"/>
        <v/>
      </c>
      <c r="CG406" s="37" t="str">
        <f t="shared" si="383"/>
        <v/>
      </c>
      <c r="CH406" s="37" t="str">
        <f t="shared" si="384"/>
        <v/>
      </c>
      <c r="CI406" s="37" t="str">
        <f t="shared" si="385"/>
        <v/>
      </c>
    </row>
    <row r="407" spans="1:87">
      <c r="A407" s="16"/>
      <c r="B407" s="14" t="str">
        <f>'Gene Table'!D406</f>
        <v>NM_012429</v>
      </c>
      <c r="C407" s="14" t="s">
        <v>85</v>
      </c>
      <c r="D407" s="15" t="str">
        <f>IF(SUM('Test Sample Data'!D$3:D$98)&gt;10,IF(AND(ISNUMBER('Test Sample Data'!D406),'Test Sample Data'!D406&lt;$B$1,'Test Sample Data'!D406&gt;0),'Test Sample Data'!D406,$B$1),"")</f>
        <v/>
      </c>
      <c r="E407" s="15" t="str">
        <f>IF(SUM('Test Sample Data'!E$3:E$98)&gt;10,IF(AND(ISNUMBER('Test Sample Data'!E406),'Test Sample Data'!E406&lt;$B$1,'Test Sample Data'!E406&gt;0),'Test Sample Data'!E406,$B$1),"")</f>
        <v/>
      </c>
      <c r="F407" s="15" t="str">
        <f>IF(SUM('Test Sample Data'!F$3:F$98)&gt;10,IF(AND(ISNUMBER('Test Sample Data'!F406),'Test Sample Data'!F406&lt;$B$1,'Test Sample Data'!F406&gt;0),'Test Sample Data'!F406,$B$1),"")</f>
        <v/>
      </c>
      <c r="G407" s="15" t="str">
        <f>IF(SUM('Test Sample Data'!G$3:G$98)&gt;10,IF(AND(ISNUMBER('Test Sample Data'!G406),'Test Sample Data'!G406&lt;$B$1,'Test Sample Data'!G406&gt;0),'Test Sample Data'!G406,$B$1),"")</f>
        <v/>
      </c>
      <c r="H407" s="15" t="str">
        <f>IF(SUM('Test Sample Data'!H$3:H$98)&gt;10,IF(AND(ISNUMBER('Test Sample Data'!H406),'Test Sample Data'!H406&lt;$B$1,'Test Sample Data'!H406&gt;0),'Test Sample Data'!H406,$B$1),"")</f>
        <v/>
      </c>
      <c r="I407" s="15" t="str">
        <f>IF(SUM('Test Sample Data'!I$3:I$98)&gt;10,IF(AND(ISNUMBER('Test Sample Data'!I406),'Test Sample Data'!I406&lt;$B$1,'Test Sample Data'!I406&gt;0),'Test Sample Data'!I406,$B$1),"")</f>
        <v/>
      </c>
      <c r="J407" s="15" t="str">
        <f>IF(SUM('Test Sample Data'!J$3:J$98)&gt;10,IF(AND(ISNUMBER('Test Sample Data'!J406),'Test Sample Data'!J406&lt;$B$1,'Test Sample Data'!J406&gt;0),'Test Sample Data'!J406,$B$1),"")</f>
        <v/>
      </c>
      <c r="K407" s="15" t="str">
        <f>IF(SUM('Test Sample Data'!K$3:K$98)&gt;10,IF(AND(ISNUMBER('Test Sample Data'!K406),'Test Sample Data'!K406&lt;$B$1,'Test Sample Data'!K406&gt;0),'Test Sample Data'!K406,$B$1),"")</f>
        <v/>
      </c>
      <c r="L407" s="15" t="str">
        <f>IF(SUM('Test Sample Data'!L$3:L$98)&gt;10,IF(AND(ISNUMBER('Test Sample Data'!L406),'Test Sample Data'!L406&lt;$B$1,'Test Sample Data'!L406&gt;0),'Test Sample Data'!L406,$B$1),"")</f>
        <v/>
      </c>
      <c r="M407" s="15" t="str">
        <f>IF(SUM('Test Sample Data'!M$3:M$98)&gt;10,IF(AND(ISNUMBER('Test Sample Data'!M406),'Test Sample Data'!M406&lt;$B$1,'Test Sample Data'!M406&gt;0),'Test Sample Data'!M406,$B$1),"")</f>
        <v/>
      </c>
      <c r="N407" s="15" t="str">
        <f>'Gene Table'!D406</f>
        <v>NM_012429</v>
      </c>
      <c r="O407" s="14" t="s">
        <v>85</v>
      </c>
      <c r="P407" s="15" t="str">
        <f>IF(SUM('Control Sample Data'!D$3:D$98)&gt;10,IF(AND(ISNUMBER('Control Sample Data'!D406),'Control Sample Data'!D406&lt;$B$1,'Control Sample Data'!D406&gt;0),'Control Sample Data'!D406,$B$1),"")</f>
        <v/>
      </c>
      <c r="Q407" s="15" t="str">
        <f>IF(SUM('Control Sample Data'!E$3:E$98)&gt;10,IF(AND(ISNUMBER('Control Sample Data'!E406),'Control Sample Data'!E406&lt;$B$1,'Control Sample Data'!E406&gt;0),'Control Sample Data'!E406,$B$1),"")</f>
        <v/>
      </c>
      <c r="R407" s="15" t="str">
        <f>IF(SUM('Control Sample Data'!F$3:F$98)&gt;10,IF(AND(ISNUMBER('Control Sample Data'!F406),'Control Sample Data'!F406&lt;$B$1,'Control Sample Data'!F406&gt;0),'Control Sample Data'!F406,$B$1),"")</f>
        <v/>
      </c>
      <c r="S407" s="15" t="str">
        <f>IF(SUM('Control Sample Data'!G$3:G$98)&gt;10,IF(AND(ISNUMBER('Control Sample Data'!G406),'Control Sample Data'!G406&lt;$B$1,'Control Sample Data'!G406&gt;0),'Control Sample Data'!G406,$B$1),"")</f>
        <v/>
      </c>
      <c r="T407" s="15" t="str">
        <f>IF(SUM('Control Sample Data'!H$3:H$98)&gt;10,IF(AND(ISNUMBER('Control Sample Data'!H406),'Control Sample Data'!H406&lt;$B$1,'Control Sample Data'!H406&gt;0),'Control Sample Data'!H406,$B$1),"")</f>
        <v/>
      </c>
      <c r="U407" s="15" t="str">
        <f>IF(SUM('Control Sample Data'!I$3:I$98)&gt;10,IF(AND(ISNUMBER('Control Sample Data'!I406),'Control Sample Data'!I406&lt;$B$1,'Control Sample Data'!I406&gt;0),'Control Sample Data'!I406,$B$1),"")</f>
        <v/>
      </c>
      <c r="V407" s="15" t="str">
        <f>IF(SUM('Control Sample Data'!J$3:J$98)&gt;10,IF(AND(ISNUMBER('Control Sample Data'!J406),'Control Sample Data'!J406&lt;$B$1,'Control Sample Data'!J406&gt;0),'Control Sample Data'!J406,$B$1),"")</f>
        <v/>
      </c>
      <c r="W407" s="15" t="str">
        <f>IF(SUM('Control Sample Data'!K$3:K$98)&gt;10,IF(AND(ISNUMBER('Control Sample Data'!K406),'Control Sample Data'!K406&lt;$B$1,'Control Sample Data'!K406&gt;0),'Control Sample Data'!K406,$B$1),"")</f>
        <v/>
      </c>
      <c r="X407" s="15" t="str">
        <f>IF(SUM('Control Sample Data'!L$3:L$98)&gt;10,IF(AND(ISNUMBER('Control Sample Data'!L406),'Control Sample Data'!L406&lt;$B$1,'Control Sample Data'!L406&gt;0),'Control Sample Data'!L406,$B$1),"")</f>
        <v/>
      </c>
      <c r="Y407" s="15" t="str">
        <f>IF(SUM('Control Sample Data'!M$3:M$98)&gt;10,IF(AND(ISNUMBER('Control Sample Data'!M406),'Control Sample Data'!M406&lt;$B$1,'Control Sample Data'!M406&gt;0),'Control Sample Data'!M406,$B$1),"")</f>
        <v/>
      </c>
      <c r="Z407" s="36" t="str">
        <f>IF(ISERROR(VLOOKUP('Choose Housekeeping Genes'!$C22,Calculations!$C$388:$M$483,2,0)),"",VLOOKUP('Choose Housekeeping Genes'!$C22,Calculations!$C$388:$M$483,2,0))</f>
        <v/>
      </c>
      <c r="AA407" s="36" t="str">
        <f>IF(ISERROR(VLOOKUP('Choose Housekeeping Genes'!$C22,Calculations!$C$388:$M$483,3,0)),"",VLOOKUP('Choose Housekeeping Genes'!$C22,Calculations!$C$388:$M$483,3,0))</f>
        <v/>
      </c>
      <c r="AB407" s="36" t="str">
        <f>IF(ISERROR(VLOOKUP('Choose Housekeeping Genes'!$C22,Calculations!$C$388:$M$483,4,0)),"",VLOOKUP('Choose Housekeeping Genes'!$C22,Calculations!$C$388:$M$483,4,0))</f>
        <v/>
      </c>
      <c r="AC407" s="36" t="str">
        <f>IF(ISERROR(VLOOKUP('Choose Housekeeping Genes'!$C22,Calculations!$C$388:$M$483,5,0)),"",VLOOKUP('Choose Housekeeping Genes'!$C22,Calculations!$C$388:$M$483,5,0))</f>
        <v/>
      </c>
      <c r="AD407" s="36" t="str">
        <f>IF(ISERROR(VLOOKUP('Choose Housekeeping Genes'!$C22,Calculations!$C$388:$M$483,6,0)),"",VLOOKUP('Choose Housekeeping Genes'!$C22,Calculations!$C$388:$M$483,6,0))</f>
        <v/>
      </c>
      <c r="AE407" s="36" t="str">
        <f>IF(ISERROR(VLOOKUP('Choose Housekeeping Genes'!$C22,Calculations!$C$388:$M$483,7,0)),"",VLOOKUP('Choose Housekeeping Genes'!$C22,Calculations!$C$388:$M$483,7,0))</f>
        <v/>
      </c>
      <c r="AF407" s="36" t="str">
        <f>IF(ISERROR(VLOOKUP('Choose Housekeeping Genes'!$C22,Calculations!$C$388:$M$483,8,0)),"",VLOOKUP('Choose Housekeeping Genes'!$C22,Calculations!$C$388:$M$483,8,0))</f>
        <v/>
      </c>
      <c r="AG407" s="36" t="str">
        <f>IF(ISERROR(VLOOKUP('Choose Housekeeping Genes'!$C22,Calculations!$C$388:$M$483,9,0)),"",VLOOKUP('Choose Housekeeping Genes'!$C22,Calculations!$C$388:$M$483,9,0))</f>
        <v/>
      </c>
      <c r="AH407" s="36" t="str">
        <f>IF(ISERROR(VLOOKUP('Choose Housekeeping Genes'!$C22,Calculations!$C$388:$M$483,10,0)),"",VLOOKUP('Choose Housekeeping Genes'!$C22,Calculations!$C$388:$M$483,10,0))</f>
        <v/>
      </c>
      <c r="AI407" s="36" t="str">
        <f>IF(ISERROR(VLOOKUP('Choose Housekeeping Genes'!$C22,Calculations!$C$388:$M$483,11,0)),"",VLOOKUP('Choose Housekeeping Genes'!$C22,Calculations!$C$388:$M$483,11,0))</f>
        <v/>
      </c>
      <c r="AJ407" s="36" t="str">
        <f>IF(ISERROR(VLOOKUP('Choose Housekeeping Genes'!$C22,Calculations!$C$388:$AB$483,14,0)),"",VLOOKUP('Choose Housekeeping Genes'!$C22,Calculations!$C$388:$AB$483,14,0))</f>
        <v/>
      </c>
      <c r="AK407" s="36" t="str">
        <f>IF(ISERROR(VLOOKUP('Choose Housekeeping Genes'!$C22,Calculations!$C$388:$AB$483,15,0)),"",VLOOKUP('Choose Housekeeping Genes'!$C22,Calculations!$C$388:$AB$483,15,0))</f>
        <v/>
      </c>
      <c r="AL407" s="36" t="str">
        <f>IF(ISERROR(VLOOKUP('Choose Housekeeping Genes'!$C22,Calculations!$C$388:$AB$483,16,0)),"",VLOOKUP('Choose Housekeeping Genes'!$C22,Calculations!$C$388:$AB$483,16,0))</f>
        <v/>
      </c>
      <c r="AM407" s="36" t="str">
        <f>IF(ISERROR(VLOOKUP('Choose Housekeeping Genes'!$C22,Calculations!$C$388:$AB$483,17,0)),"",VLOOKUP('Choose Housekeeping Genes'!$C22,Calculations!$C$388:$AB$483,17,0))</f>
        <v/>
      </c>
      <c r="AN407" s="36" t="str">
        <f>IF(ISERROR(VLOOKUP('Choose Housekeeping Genes'!$C22,Calculations!$C$388:$AB$483,18,0)),"",VLOOKUP('Choose Housekeeping Genes'!$C22,Calculations!$C$388:$AB$483,18,0))</f>
        <v/>
      </c>
      <c r="AO407" s="36" t="str">
        <f>IF(ISERROR(VLOOKUP('Choose Housekeeping Genes'!$C22,Calculations!$C$388:$AB$483,19,0)),"",VLOOKUP('Choose Housekeeping Genes'!$C22,Calculations!$C$388:$AB$483,19,0))</f>
        <v/>
      </c>
      <c r="AP407" s="36" t="str">
        <f>IF(ISERROR(VLOOKUP('Choose Housekeeping Genes'!$C22,Calculations!$C$388:$AB$483,20,0)),"",VLOOKUP('Choose Housekeeping Genes'!$C22,Calculations!$C$388:$AB$483,20,0))</f>
        <v/>
      </c>
      <c r="AQ407" s="36" t="str">
        <f>IF(ISERROR(VLOOKUP('Choose Housekeeping Genes'!$C22,Calculations!$C$388:$AB$483,21,0)),"",VLOOKUP('Choose Housekeeping Genes'!$C22,Calculations!$C$388:$AB$483,21,0))</f>
        <v/>
      </c>
      <c r="AR407" s="36" t="str">
        <f>IF(ISERROR(VLOOKUP('Choose Housekeeping Genes'!$C22,Calculations!$C$388:$AB$483,22,0)),"",VLOOKUP('Choose Housekeeping Genes'!$C22,Calculations!$C$388:$AB$483,22,0))</f>
        <v/>
      </c>
      <c r="AS407" s="36" t="str">
        <f>IF(ISERROR(VLOOKUP('Choose Housekeeping Genes'!$C22,Calculations!$C$388:$AB$483,23,0)),"",VLOOKUP('Choose Housekeeping Genes'!$C22,Calculations!$C$388:$AB$483,23,0))</f>
        <v/>
      </c>
      <c r="AT407" s="34" t="str">
        <f t="shared" si="386"/>
        <v/>
      </c>
      <c r="AU407" s="34" t="str">
        <f t="shared" si="387"/>
        <v/>
      </c>
      <c r="AV407" s="34" t="str">
        <f t="shared" si="388"/>
        <v/>
      </c>
      <c r="AW407" s="34" t="str">
        <f t="shared" si="389"/>
        <v/>
      </c>
      <c r="AX407" s="34" t="str">
        <f t="shared" si="390"/>
        <v/>
      </c>
      <c r="AY407" s="34" t="str">
        <f t="shared" si="391"/>
        <v/>
      </c>
      <c r="AZ407" s="34" t="str">
        <f t="shared" si="392"/>
        <v/>
      </c>
      <c r="BA407" s="34" t="str">
        <f t="shared" si="393"/>
        <v/>
      </c>
      <c r="BB407" s="34" t="str">
        <f t="shared" si="394"/>
        <v/>
      </c>
      <c r="BC407" s="34" t="str">
        <f t="shared" si="394"/>
        <v/>
      </c>
      <c r="BD407" s="34" t="str">
        <f t="shared" si="356"/>
        <v/>
      </c>
      <c r="BE407" s="34" t="str">
        <f t="shared" si="357"/>
        <v/>
      </c>
      <c r="BF407" s="34" t="str">
        <f t="shared" si="358"/>
        <v/>
      </c>
      <c r="BG407" s="34" t="str">
        <f t="shared" si="359"/>
        <v/>
      </c>
      <c r="BH407" s="34" t="str">
        <f t="shared" si="360"/>
        <v/>
      </c>
      <c r="BI407" s="34" t="str">
        <f t="shared" si="361"/>
        <v/>
      </c>
      <c r="BJ407" s="34" t="str">
        <f t="shared" si="362"/>
        <v/>
      </c>
      <c r="BK407" s="34" t="str">
        <f t="shared" si="363"/>
        <v/>
      </c>
      <c r="BL407" s="34" t="str">
        <f t="shared" si="364"/>
        <v/>
      </c>
      <c r="BM407" s="34" t="str">
        <f t="shared" si="365"/>
        <v/>
      </c>
      <c r="BN407" s="36" t="e">
        <f t="shared" si="354"/>
        <v>#DIV/0!</v>
      </c>
      <c r="BO407" s="36" t="e">
        <f t="shared" si="355"/>
        <v>#DIV/0!</v>
      </c>
      <c r="BP407" s="37" t="str">
        <f t="shared" si="366"/>
        <v/>
      </c>
      <c r="BQ407" s="37" t="str">
        <f t="shared" si="367"/>
        <v/>
      </c>
      <c r="BR407" s="37" t="str">
        <f t="shared" si="368"/>
        <v/>
      </c>
      <c r="BS407" s="37" t="str">
        <f t="shared" si="369"/>
        <v/>
      </c>
      <c r="BT407" s="37" t="str">
        <f t="shared" si="370"/>
        <v/>
      </c>
      <c r="BU407" s="37" t="str">
        <f t="shared" si="371"/>
        <v/>
      </c>
      <c r="BV407" s="37" t="str">
        <f t="shared" si="372"/>
        <v/>
      </c>
      <c r="BW407" s="37" t="str">
        <f t="shared" si="373"/>
        <v/>
      </c>
      <c r="BX407" s="37" t="str">
        <f t="shared" si="374"/>
        <v/>
      </c>
      <c r="BY407" s="37" t="str">
        <f t="shared" si="375"/>
        <v/>
      </c>
      <c r="BZ407" s="37" t="str">
        <f t="shared" si="376"/>
        <v/>
      </c>
      <c r="CA407" s="37" t="str">
        <f t="shared" si="377"/>
        <v/>
      </c>
      <c r="CB407" s="37" t="str">
        <f t="shared" si="378"/>
        <v/>
      </c>
      <c r="CC407" s="37" t="str">
        <f t="shared" si="379"/>
        <v/>
      </c>
      <c r="CD407" s="37" t="str">
        <f t="shared" si="380"/>
        <v/>
      </c>
      <c r="CE407" s="37" t="str">
        <f t="shared" si="381"/>
        <v/>
      </c>
      <c r="CF407" s="37" t="str">
        <f t="shared" si="382"/>
        <v/>
      </c>
      <c r="CG407" s="37" t="str">
        <f t="shared" si="383"/>
        <v/>
      </c>
      <c r="CH407" s="37" t="str">
        <f t="shared" si="384"/>
        <v/>
      </c>
      <c r="CI407" s="37" t="str">
        <f t="shared" si="385"/>
        <v/>
      </c>
    </row>
    <row r="408" spans="1:87">
      <c r="A408" s="16"/>
      <c r="B408" s="14" t="str">
        <f>'Gene Table'!D407</f>
        <v>NM_005252</v>
      </c>
      <c r="C408" s="14" t="s">
        <v>89</v>
      </c>
      <c r="D408" s="15" t="str">
        <f>IF(SUM('Test Sample Data'!D$3:D$98)&gt;10,IF(AND(ISNUMBER('Test Sample Data'!D407),'Test Sample Data'!D407&lt;$B$1,'Test Sample Data'!D407&gt;0),'Test Sample Data'!D407,$B$1),"")</f>
        <v/>
      </c>
      <c r="E408" s="15" t="str">
        <f>IF(SUM('Test Sample Data'!E$3:E$98)&gt;10,IF(AND(ISNUMBER('Test Sample Data'!E407),'Test Sample Data'!E407&lt;$B$1,'Test Sample Data'!E407&gt;0),'Test Sample Data'!E407,$B$1),"")</f>
        <v/>
      </c>
      <c r="F408" s="15" t="str">
        <f>IF(SUM('Test Sample Data'!F$3:F$98)&gt;10,IF(AND(ISNUMBER('Test Sample Data'!F407),'Test Sample Data'!F407&lt;$B$1,'Test Sample Data'!F407&gt;0),'Test Sample Data'!F407,$B$1),"")</f>
        <v/>
      </c>
      <c r="G408" s="15" t="str">
        <f>IF(SUM('Test Sample Data'!G$3:G$98)&gt;10,IF(AND(ISNUMBER('Test Sample Data'!G407),'Test Sample Data'!G407&lt;$B$1,'Test Sample Data'!G407&gt;0),'Test Sample Data'!G407,$B$1),"")</f>
        <v/>
      </c>
      <c r="H408" s="15" t="str">
        <f>IF(SUM('Test Sample Data'!H$3:H$98)&gt;10,IF(AND(ISNUMBER('Test Sample Data'!H407),'Test Sample Data'!H407&lt;$B$1,'Test Sample Data'!H407&gt;0),'Test Sample Data'!H407,$B$1),"")</f>
        <v/>
      </c>
      <c r="I408" s="15" t="str">
        <f>IF(SUM('Test Sample Data'!I$3:I$98)&gt;10,IF(AND(ISNUMBER('Test Sample Data'!I407),'Test Sample Data'!I407&lt;$B$1,'Test Sample Data'!I407&gt;0),'Test Sample Data'!I407,$B$1),"")</f>
        <v/>
      </c>
      <c r="J408" s="15" t="str">
        <f>IF(SUM('Test Sample Data'!J$3:J$98)&gt;10,IF(AND(ISNUMBER('Test Sample Data'!J407),'Test Sample Data'!J407&lt;$B$1,'Test Sample Data'!J407&gt;0),'Test Sample Data'!J407,$B$1),"")</f>
        <v/>
      </c>
      <c r="K408" s="15" t="str">
        <f>IF(SUM('Test Sample Data'!K$3:K$98)&gt;10,IF(AND(ISNUMBER('Test Sample Data'!K407),'Test Sample Data'!K407&lt;$B$1,'Test Sample Data'!K407&gt;0),'Test Sample Data'!K407,$B$1),"")</f>
        <v/>
      </c>
      <c r="L408" s="15" t="str">
        <f>IF(SUM('Test Sample Data'!L$3:L$98)&gt;10,IF(AND(ISNUMBER('Test Sample Data'!L407),'Test Sample Data'!L407&lt;$B$1,'Test Sample Data'!L407&gt;0),'Test Sample Data'!L407,$B$1),"")</f>
        <v/>
      </c>
      <c r="M408" s="15" t="str">
        <f>IF(SUM('Test Sample Data'!M$3:M$98)&gt;10,IF(AND(ISNUMBER('Test Sample Data'!M407),'Test Sample Data'!M407&lt;$B$1,'Test Sample Data'!M407&gt;0),'Test Sample Data'!M407,$B$1),"")</f>
        <v/>
      </c>
      <c r="N408" s="15" t="str">
        <f>'Gene Table'!D407</f>
        <v>NM_005252</v>
      </c>
      <c r="O408" s="14" t="s">
        <v>89</v>
      </c>
      <c r="P408" s="15" t="str">
        <f>IF(SUM('Control Sample Data'!D$3:D$98)&gt;10,IF(AND(ISNUMBER('Control Sample Data'!D407),'Control Sample Data'!D407&lt;$B$1,'Control Sample Data'!D407&gt;0),'Control Sample Data'!D407,$B$1),"")</f>
        <v/>
      </c>
      <c r="Q408" s="15" t="str">
        <f>IF(SUM('Control Sample Data'!E$3:E$98)&gt;10,IF(AND(ISNUMBER('Control Sample Data'!E407),'Control Sample Data'!E407&lt;$B$1,'Control Sample Data'!E407&gt;0),'Control Sample Data'!E407,$B$1),"")</f>
        <v/>
      </c>
      <c r="R408" s="15" t="str">
        <f>IF(SUM('Control Sample Data'!F$3:F$98)&gt;10,IF(AND(ISNUMBER('Control Sample Data'!F407),'Control Sample Data'!F407&lt;$B$1,'Control Sample Data'!F407&gt;0),'Control Sample Data'!F407,$B$1),"")</f>
        <v/>
      </c>
      <c r="S408" s="15" t="str">
        <f>IF(SUM('Control Sample Data'!G$3:G$98)&gt;10,IF(AND(ISNUMBER('Control Sample Data'!G407),'Control Sample Data'!G407&lt;$B$1,'Control Sample Data'!G407&gt;0),'Control Sample Data'!G407,$B$1),"")</f>
        <v/>
      </c>
      <c r="T408" s="15" t="str">
        <f>IF(SUM('Control Sample Data'!H$3:H$98)&gt;10,IF(AND(ISNUMBER('Control Sample Data'!H407),'Control Sample Data'!H407&lt;$B$1,'Control Sample Data'!H407&gt;0),'Control Sample Data'!H407,$B$1),"")</f>
        <v/>
      </c>
      <c r="U408" s="15" t="str">
        <f>IF(SUM('Control Sample Data'!I$3:I$98)&gt;10,IF(AND(ISNUMBER('Control Sample Data'!I407),'Control Sample Data'!I407&lt;$B$1,'Control Sample Data'!I407&gt;0),'Control Sample Data'!I407,$B$1),"")</f>
        <v/>
      </c>
      <c r="V408" s="15" t="str">
        <f>IF(SUM('Control Sample Data'!J$3:J$98)&gt;10,IF(AND(ISNUMBER('Control Sample Data'!J407),'Control Sample Data'!J407&lt;$B$1,'Control Sample Data'!J407&gt;0),'Control Sample Data'!J407,$B$1),"")</f>
        <v/>
      </c>
      <c r="W408" s="15" t="str">
        <f>IF(SUM('Control Sample Data'!K$3:K$98)&gt;10,IF(AND(ISNUMBER('Control Sample Data'!K407),'Control Sample Data'!K407&lt;$B$1,'Control Sample Data'!K407&gt;0),'Control Sample Data'!K407,$B$1),"")</f>
        <v/>
      </c>
      <c r="X408" s="15" t="str">
        <f>IF(SUM('Control Sample Data'!L$3:L$98)&gt;10,IF(AND(ISNUMBER('Control Sample Data'!L407),'Control Sample Data'!L407&lt;$B$1,'Control Sample Data'!L407&gt;0),'Control Sample Data'!L407,$B$1),"")</f>
        <v/>
      </c>
      <c r="Y408" s="15" t="str">
        <f>IF(SUM('Control Sample Data'!M$3:M$98)&gt;10,IF(AND(ISNUMBER('Control Sample Data'!M407),'Control Sample Data'!M407&lt;$B$1,'Control Sample Data'!M407&gt;0),'Control Sample Data'!M407,$B$1),"")</f>
        <v/>
      </c>
      <c r="Z408" s="41" t="s">
        <v>1467</v>
      </c>
      <c r="AA408" s="42"/>
      <c r="AB408" s="42"/>
      <c r="AC408" s="42"/>
      <c r="AD408" s="42"/>
      <c r="AE408" s="42"/>
      <c r="AF408" s="42"/>
      <c r="AG408" s="42"/>
      <c r="AH408" s="42"/>
      <c r="AI408" s="42"/>
      <c r="AJ408" s="45"/>
      <c r="AK408" s="45"/>
      <c r="AL408" s="45"/>
      <c r="AM408" s="45"/>
      <c r="AN408" s="45"/>
      <c r="AO408" s="45"/>
      <c r="AP408" s="45"/>
      <c r="AQ408" s="45"/>
      <c r="AR408" s="45"/>
      <c r="AS408" s="47"/>
      <c r="AT408" s="34" t="str">
        <f t="shared" si="386"/>
        <v/>
      </c>
      <c r="AU408" s="34" t="str">
        <f t="shared" si="387"/>
        <v/>
      </c>
      <c r="AV408" s="34" t="str">
        <f t="shared" si="388"/>
        <v/>
      </c>
      <c r="AW408" s="34" t="str">
        <f t="shared" si="389"/>
        <v/>
      </c>
      <c r="AX408" s="34" t="str">
        <f t="shared" si="390"/>
        <v/>
      </c>
      <c r="AY408" s="34" t="str">
        <f t="shared" si="391"/>
        <v/>
      </c>
      <c r="AZ408" s="34" t="str">
        <f t="shared" si="392"/>
        <v/>
      </c>
      <c r="BA408" s="34" t="str">
        <f t="shared" si="393"/>
        <v/>
      </c>
      <c r="BB408" s="34" t="str">
        <f t="shared" si="394"/>
        <v/>
      </c>
      <c r="BC408" s="34" t="str">
        <f t="shared" si="394"/>
        <v/>
      </c>
      <c r="BD408" s="34" t="str">
        <f t="shared" si="356"/>
        <v/>
      </c>
      <c r="BE408" s="34" t="str">
        <f t="shared" si="357"/>
        <v/>
      </c>
      <c r="BF408" s="34" t="str">
        <f t="shared" si="358"/>
        <v/>
      </c>
      <c r="BG408" s="34" t="str">
        <f t="shared" si="359"/>
        <v/>
      </c>
      <c r="BH408" s="34" t="str">
        <f t="shared" si="360"/>
        <v/>
      </c>
      <c r="BI408" s="34" t="str">
        <f t="shared" si="361"/>
        <v/>
      </c>
      <c r="BJ408" s="34" t="str">
        <f t="shared" si="362"/>
        <v/>
      </c>
      <c r="BK408" s="34" t="str">
        <f t="shared" si="363"/>
        <v/>
      </c>
      <c r="BL408" s="34" t="str">
        <f t="shared" si="364"/>
        <v/>
      </c>
      <c r="BM408" s="34" t="str">
        <f t="shared" si="365"/>
        <v/>
      </c>
      <c r="BN408" s="36" t="e">
        <f t="shared" si="354"/>
        <v>#DIV/0!</v>
      </c>
      <c r="BO408" s="36" t="e">
        <f t="shared" si="355"/>
        <v>#DIV/0!</v>
      </c>
      <c r="BP408" s="37" t="str">
        <f t="shared" si="366"/>
        <v/>
      </c>
      <c r="BQ408" s="37" t="str">
        <f t="shared" si="367"/>
        <v/>
      </c>
      <c r="BR408" s="37" t="str">
        <f t="shared" si="368"/>
        <v/>
      </c>
      <c r="BS408" s="37" t="str">
        <f t="shared" si="369"/>
        <v/>
      </c>
      <c r="BT408" s="37" t="str">
        <f t="shared" si="370"/>
        <v/>
      </c>
      <c r="BU408" s="37" t="str">
        <f t="shared" si="371"/>
        <v/>
      </c>
      <c r="BV408" s="37" t="str">
        <f t="shared" si="372"/>
        <v/>
      </c>
      <c r="BW408" s="37" t="str">
        <f t="shared" si="373"/>
        <v/>
      </c>
      <c r="BX408" s="37" t="str">
        <f t="shared" si="374"/>
        <v/>
      </c>
      <c r="BY408" s="37" t="str">
        <f t="shared" si="375"/>
        <v/>
      </c>
      <c r="BZ408" s="37" t="str">
        <f t="shared" si="376"/>
        <v/>
      </c>
      <c r="CA408" s="37" t="str">
        <f t="shared" si="377"/>
        <v/>
      </c>
      <c r="CB408" s="37" t="str">
        <f t="shared" si="378"/>
        <v/>
      </c>
      <c r="CC408" s="37" t="str">
        <f t="shared" si="379"/>
        <v/>
      </c>
      <c r="CD408" s="37" t="str">
        <f t="shared" si="380"/>
        <v/>
      </c>
      <c r="CE408" s="37" t="str">
        <f t="shared" si="381"/>
        <v/>
      </c>
      <c r="CF408" s="37" t="str">
        <f t="shared" si="382"/>
        <v/>
      </c>
      <c r="CG408" s="37" t="str">
        <f t="shared" si="383"/>
        <v/>
      </c>
      <c r="CH408" s="37" t="str">
        <f t="shared" si="384"/>
        <v/>
      </c>
      <c r="CI408" s="37" t="str">
        <f t="shared" si="385"/>
        <v/>
      </c>
    </row>
    <row r="409" spans="1:87">
      <c r="A409" s="16"/>
      <c r="B409" s="14" t="str">
        <f>'Gene Table'!D408</f>
        <v>NM_018672</v>
      </c>
      <c r="C409" s="14" t="s">
        <v>93</v>
      </c>
      <c r="D409" s="15" t="str">
        <f>IF(SUM('Test Sample Data'!D$3:D$98)&gt;10,IF(AND(ISNUMBER('Test Sample Data'!D408),'Test Sample Data'!D408&lt;$B$1,'Test Sample Data'!D408&gt;0),'Test Sample Data'!D408,$B$1),"")</f>
        <v/>
      </c>
      <c r="E409" s="15" t="str">
        <f>IF(SUM('Test Sample Data'!E$3:E$98)&gt;10,IF(AND(ISNUMBER('Test Sample Data'!E408),'Test Sample Data'!E408&lt;$B$1,'Test Sample Data'!E408&gt;0),'Test Sample Data'!E408,$B$1),"")</f>
        <v/>
      </c>
      <c r="F409" s="15" t="str">
        <f>IF(SUM('Test Sample Data'!F$3:F$98)&gt;10,IF(AND(ISNUMBER('Test Sample Data'!F408),'Test Sample Data'!F408&lt;$B$1,'Test Sample Data'!F408&gt;0),'Test Sample Data'!F408,$B$1),"")</f>
        <v/>
      </c>
      <c r="G409" s="15" t="str">
        <f>IF(SUM('Test Sample Data'!G$3:G$98)&gt;10,IF(AND(ISNUMBER('Test Sample Data'!G408),'Test Sample Data'!G408&lt;$B$1,'Test Sample Data'!G408&gt;0),'Test Sample Data'!G408,$B$1),"")</f>
        <v/>
      </c>
      <c r="H409" s="15" t="str">
        <f>IF(SUM('Test Sample Data'!H$3:H$98)&gt;10,IF(AND(ISNUMBER('Test Sample Data'!H408),'Test Sample Data'!H408&lt;$B$1,'Test Sample Data'!H408&gt;0),'Test Sample Data'!H408,$B$1),"")</f>
        <v/>
      </c>
      <c r="I409" s="15" t="str">
        <f>IF(SUM('Test Sample Data'!I$3:I$98)&gt;10,IF(AND(ISNUMBER('Test Sample Data'!I408),'Test Sample Data'!I408&lt;$B$1,'Test Sample Data'!I408&gt;0),'Test Sample Data'!I408,$B$1),"")</f>
        <v/>
      </c>
      <c r="J409" s="15" t="str">
        <f>IF(SUM('Test Sample Data'!J$3:J$98)&gt;10,IF(AND(ISNUMBER('Test Sample Data'!J408),'Test Sample Data'!J408&lt;$B$1,'Test Sample Data'!J408&gt;0),'Test Sample Data'!J408,$B$1),"")</f>
        <v/>
      </c>
      <c r="K409" s="15" t="str">
        <f>IF(SUM('Test Sample Data'!K$3:K$98)&gt;10,IF(AND(ISNUMBER('Test Sample Data'!K408),'Test Sample Data'!K408&lt;$B$1,'Test Sample Data'!K408&gt;0),'Test Sample Data'!K408,$B$1),"")</f>
        <v/>
      </c>
      <c r="L409" s="15" t="str">
        <f>IF(SUM('Test Sample Data'!L$3:L$98)&gt;10,IF(AND(ISNUMBER('Test Sample Data'!L408),'Test Sample Data'!L408&lt;$B$1,'Test Sample Data'!L408&gt;0),'Test Sample Data'!L408,$B$1),"")</f>
        <v/>
      </c>
      <c r="M409" s="15" t="str">
        <f>IF(SUM('Test Sample Data'!M$3:M$98)&gt;10,IF(AND(ISNUMBER('Test Sample Data'!M408),'Test Sample Data'!M408&lt;$B$1,'Test Sample Data'!M408&gt;0),'Test Sample Data'!M408,$B$1),"")</f>
        <v/>
      </c>
      <c r="N409" s="15" t="str">
        <f>'Gene Table'!D408</f>
        <v>NM_018672</v>
      </c>
      <c r="O409" s="14" t="s">
        <v>93</v>
      </c>
      <c r="P409" s="15" t="str">
        <f>IF(SUM('Control Sample Data'!D$3:D$98)&gt;10,IF(AND(ISNUMBER('Control Sample Data'!D408),'Control Sample Data'!D408&lt;$B$1,'Control Sample Data'!D408&gt;0),'Control Sample Data'!D408,$B$1),"")</f>
        <v/>
      </c>
      <c r="Q409" s="15" t="str">
        <f>IF(SUM('Control Sample Data'!E$3:E$98)&gt;10,IF(AND(ISNUMBER('Control Sample Data'!E408),'Control Sample Data'!E408&lt;$B$1,'Control Sample Data'!E408&gt;0),'Control Sample Data'!E408,$B$1),"")</f>
        <v/>
      </c>
      <c r="R409" s="15" t="str">
        <f>IF(SUM('Control Sample Data'!F$3:F$98)&gt;10,IF(AND(ISNUMBER('Control Sample Data'!F408),'Control Sample Data'!F408&lt;$B$1,'Control Sample Data'!F408&gt;0),'Control Sample Data'!F408,$B$1),"")</f>
        <v/>
      </c>
      <c r="S409" s="15" t="str">
        <f>IF(SUM('Control Sample Data'!G$3:G$98)&gt;10,IF(AND(ISNUMBER('Control Sample Data'!G408),'Control Sample Data'!G408&lt;$B$1,'Control Sample Data'!G408&gt;0),'Control Sample Data'!G408,$B$1),"")</f>
        <v/>
      </c>
      <c r="T409" s="15" t="str">
        <f>IF(SUM('Control Sample Data'!H$3:H$98)&gt;10,IF(AND(ISNUMBER('Control Sample Data'!H408),'Control Sample Data'!H408&lt;$B$1,'Control Sample Data'!H408&gt;0),'Control Sample Data'!H408,$B$1),"")</f>
        <v/>
      </c>
      <c r="U409" s="15" t="str">
        <f>IF(SUM('Control Sample Data'!I$3:I$98)&gt;10,IF(AND(ISNUMBER('Control Sample Data'!I408),'Control Sample Data'!I408&lt;$B$1,'Control Sample Data'!I408&gt;0),'Control Sample Data'!I408,$B$1),"")</f>
        <v/>
      </c>
      <c r="V409" s="15" t="str">
        <f>IF(SUM('Control Sample Data'!J$3:J$98)&gt;10,IF(AND(ISNUMBER('Control Sample Data'!J408),'Control Sample Data'!J408&lt;$B$1,'Control Sample Data'!J408&gt;0),'Control Sample Data'!J408,$B$1),"")</f>
        <v/>
      </c>
      <c r="W409" s="15" t="str">
        <f>IF(SUM('Control Sample Data'!K$3:K$98)&gt;10,IF(AND(ISNUMBER('Control Sample Data'!K408),'Control Sample Data'!K408&lt;$B$1,'Control Sample Data'!K408&gt;0),'Control Sample Data'!K408,$B$1),"")</f>
        <v/>
      </c>
      <c r="X409" s="15" t="str">
        <f>IF(SUM('Control Sample Data'!L$3:L$98)&gt;10,IF(AND(ISNUMBER('Control Sample Data'!L408),'Control Sample Data'!L408&lt;$B$1,'Control Sample Data'!L408&gt;0),'Control Sample Data'!L408,$B$1),"")</f>
        <v/>
      </c>
      <c r="Y409" s="15" t="str">
        <f>IF(SUM('Control Sample Data'!M$3:M$98)&gt;10,IF(AND(ISNUMBER('Control Sample Data'!M408),'Control Sample Data'!M408&lt;$B$1,'Control Sample Data'!M408&gt;0),'Control Sample Data'!M408,$B$1),"")</f>
        <v/>
      </c>
      <c r="Z409" s="43" t="s">
        <v>1468</v>
      </c>
      <c r="AA409" s="44"/>
      <c r="AB409" s="44"/>
      <c r="AC409" s="44"/>
      <c r="AD409" s="44"/>
      <c r="AE409" s="44"/>
      <c r="AF409" s="44"/>
      <c r="AG409" s="44"/>
      <c r="AH409" s="44"/>
      <c r="AI409" s="46"/>
      <c r="AJ409" s="43" t="s">
        <v>1468</v>
      </c>
      <c r="AK409" s="44"/>
      <c r="AL409" s="44"/>
      <c r="AM409" s="44"/>
      <c r="AN409" s="44"/>
      <c r="AO409" s="44"/>
      <c r="AP409" s="44"/>
      <c r="AQ409" s="44"/>
      <c r="AR409" s="44"/>
      <c r="AS409" s="46"/>
      <c r="AT409" s="34" t="str">
        <f t="shared" si="386"/>
        <v/>
      </c>
      <c r="AU409" s="34" t="str">
        <f t="shared" si="387"/>
        <v/>
      </c>
      <c r="AV409" s="34" t="str">
        <f t="shared" si="388"/>
        <v/>
      </c>
      <c r="AW409" s="34" t="str">
        <f t="shared" si="389"/>
        <v/>
      </c>
      <c r="AX409" s="34" t="str">
        <f t="shared" si="390"/>
        <v/>
      </c>
      <c r="AY409" s="34" t="str">
        <f t="shared" si="391"/>
        <v/>
      </c>
      <c r="AZ409" s="34" t="str">
        <f t="shared" si="392"/>
        <v/>
      </c>
      <c r="BA409" s="34" t="str">
        <f t="shared" si="393"/>
        <v/>
      </c>
      <c r="BB409" s="34" t="str">
        <f t="shared" si="394"/>
        <v/>
      </c>
      <c r="BC409" s="34" t="str">
        <f t="shared" si="394"/>
        <v/>
      </c>
      <c r="BD409" s="34" t="str">
        <f t="shared" si="356"/>
        <v/>
      </c>
      <c r="BE409" s="34" t="str">
        <f t="shared" si="357"/>
        <v/>
      </c>
      <c r="BF409" s="34" t="str">
        <f t="shared" si="358"/>
        <v/>
      </c>
      <c r="BG409" s="34" t="str">
        <f t="shared" si="359"/>
        <v/>
      </c>
      <c r="BH409" s="34" t="str">
        <f t="shared" si="360"/>
        <v/>
      </c>
      <c r="BI409" s="34" t="str">
        <f t="shared" si="361"/>
        <v/>
      </c>
      <c r="BJ409" s="34" t="str">
        <f t="shared" si="362"/>
        <v/>
      </c>
      <c r="BK409" s="34" t="str">
        <f t="shared" si="363"/>
        <v/>
      </c>
      <c r="BL409" s="34" t="str">
        <f t="shared" si="364"/>
        <v/>
      </c>
      <c r="BM409" s="34" t="str">
        <f t="shared" si="365"/>
        <v/>
      </c>
      <c r="BN409" s="36" t="e">
        <f t="shared" si="354"/>
        <v>#DIV/0!</v>
      </c>
      <c r="BO409" s="36" t="e">
        <f t="shared" si="355"/>
        <v>#DIV/0!</v>
      </c>
      <c r="BP409" s="37" t="str">
        <f t="shared" si="366"/>
        <v/>
      </c>
      <c r="BQ409" s="37" t="str">
        <f t="shared" si="367"/>
        <v/>
      </c>
      <c r="BR409" s="37" t="str">
        <f t="shared" si="368"/>
        <v/>
      </c>
      <c r="BS409" s="37" t="str">
        <f t="shared" si="369"/>
        <v/>
      </c>
      <c r="BT409" s="37" t="str">
        <f t="shared" si="370"/>
        <v/>
      </c>
      <c r="BU409" s="37" t="str">
        <f t="shared" si="371"/>
        <v/>
      </c>
      <c r="BV409" s="37" t="str">
        <f t="shared" si="372"/>
        <v/>
      </c>
      <c r="BW409" s="37" t="str">
        <f t="shared" si="373"/>
        <v/>
      </c>
      <c r="BX409" s="37" t="str">
        <f t="shared" si="374"/>
        <v/>
      </c>
      <c r="BY409" s="37" t="str">
        <f t="shared" si="375"/>
        <v/>
      </c>
      <c r="BZ409" s="37" t="str">
        <f t="shared" si="376"/>
        <v/>
      </c>
      <c r="CA409" s="37" t="str">
        <f t="shared" si="377"/>
        <v/>
      </c>
      <c r="CB409" s="37" t="str">
        <f t="shared" si="378"/>
        <v/>
      </c>
      <c r="CC409" s="37" t="str">
        <f t="shared" si="379"/>
        <v/>
      </c>
      <c r="CD409" s="37" t="str">
        <f t="shared" si="380"/>
        <v/>
      </c>
      <c r="CE409" s="37" t="str">
        <f t="shared" si="381"/>
        <v/>
      </c>
      <c r="CF409" s="37" t="str">
        <f t="shared" si="382"/>
        <v/>
      </c>
      <c r="CG409" s="37" t="str">
        <f t="shared" si="383"/>
        <v/>
      </c>
      <c r="CH409" s="37" t="str">
        <f t="shared" si="384"/>
        <v/>
      </c>
      <c r="CI409" s="37" t="str">
        <f t="shared" si="385"/>
        <v/>
      </c>
    </row>
    <row r="410" spans="1:87">
      <c r="A410" s="16"/>
      <c r="B410" s="14" t="str">
        <f>'Gene Table'!D409</f>
        <v>NM_080284</v>
      </c>
      <c r="C410" s="14" t="s">
        <v>97</v>
      </c>
      <c r="D410" s="15" t="str">
        <f>IF(SUM('Test Sample Data'!D$3:D$98)&gt;10,IF(AND(ISNUMBER('Test Sample Data'!D409),'Test Sample Data'!D409&lt;$B$1,'Test Sample Data'!D409&gt;0),'Test Sample Data'!D409,$B$1),"")</f>
        <v/>
      </c>
      <c r="E410" s="15" t="str">
        <f>IF(SUM('Test Sample Data'!E$3:E$98)&gt;10,IF(AND(ISNUMBER('Test Sample Data'!E409),'Test Sample Data'!E409&lt;$B$1,'Test Sample Data'!E409&gt;0),'Test Sample Data'!E409,$B$1),"")</f>
        <v/>
      </c>
      <c r="F410" s="15" t="str">
        <f>IF(SUM('Test Sample Data'!F$3:F$98)&gt;10,IF(AND(ISNUMBER('Test Sample Data'!F409),'Test Sample Data'!F409&lt;$B$1,'Test Sample Data'!F409&gt;0),'Test Sample Data'!F409,$B$1),"")</f>
        <v/>
      </c>
      <c r="G410" s="15" t="str">
        <f>IF(SUM('Test Sample Data'!G$3:G$98)&gt;10,IF(AND(ISNUMBER('Test Sample Data'!G409),'Test Sample Data'!G409&lt;$B$1,'Test Sample Data'!G409&gt;0),'Test Sample Data'!G409,$B$1),"")</f>
        <v/>
      </c>
      <c r="H410" s="15" t="str">
        <f>IF(SUM('Test Sample Data'!H$3:H$98)&gt;10,IF(AND(ISNUMBER('Test Sample Data'!H409),'Test Sample Data'!H409&lt;$B$1,'Test Sample Data'!H409&gt;0),'Test Sample Data'!H409,$B$1),"")</f>
        <v/>
      </c>
      <c r="I410" s="15" t="str">
        <f>IF(SUM('Test Sample Data'!I$3:I$98)&gt;10,IF(AND(ISNUMBER('Test Sample Data'!I409),'Test Sample Data'!I409&lt;$B$1,'Test Sample Data'!I409&gt;0),'Test Sample Data'!I409,$B$1),"")</f>
        <v/>
      </c>
      <c r="J410" s="15" t="str">
        <f>IF(SUM('Test Sample Data'!J$3:J$98)&gt;10,IF(AND(ISNUMBER('Test Sample Data'!J409),'Test Sample Data'!J409&lt;$B$1,'Test Sample Data'!J409&gt;0),'Test Sample Data'!J409,$B$1),"")</f>
        <v/>
      </c>
      <c r="K410" s="15" t="str">
        <f>IF(SUM('Test Sample Data'!K$3:K$98)&gt;10,IF(AND(ISNUMBER('Test Sample Data'!K409),'Test Sample Data'!K409&lt;$B$1,'Test Sample Data'!K409&gt;0),'Test Sample Data'!K409,$B$1),"")</f>
        <v/>
      </c>
      <c r="L410" s="15" t="str">
        <f>IF(SUM('Test Sample Data'!L$3:L$98)&gt;10,IF(AND(ISNUMBER('Test Sample Data'!L409),'Test Sample Data'!L409&lt;$B$1,'Test Sample Data'!L409&gt;0),'Test Sample Data'!L409,$B$1),"")</f>
        <v/>
      </c>
      <c r="M410" s="15" t="str">
        <f>IF(SUM('Test Sample Data'!M$3:M$98)&gt;10,IF(AND(ISNUMBER('Test Sample Data'!M409),'Test Sample Data'!M409&lt;$B$1,'Test Sample Data'!M409&gt;0),'Test Sample Data'!M409,$B$1),"")</f>
        <v/>
      </c>
      <c r="N410" s="15" t="str">
        <f>'Gene Table'!D409</f>
        <v>NM_080284</v>
      </c>
      <c r="O410" s="14" t="s">
        <v>97</v>
      </c>
      <c r="P410" s="15" t="str">
        <f>IF(SUM('Control Sample Data'!D$3:D$98)&gt;10,IF(AND(ISNUMBER('Control Sample Data'!D409),'Control Sample Data'!D409&lt;$B$1,'Control Sample Data'!D409&gt;0),'Control Sample Data'!D409,$B$1),"")</f>
        <v/>
      </c>
      <c r="Q410" s="15" t="str">
        <f>IF(SUM('Control Sample Data'!E$3:E$98)&gt;10,IF(AND(ISNUMBER('Control Sample Data'!E409),'Control Sample Data'!E409&lt;$B$1,'Control Sample Data'!E409&gt;0),'Control Sample Data'!E409,$B$1),"")</f>
        <v/>
      </c>
      <c r="R410" s="15" t="str">
        <f>IF(SUM('Control Sample Data'!F$3:F$98)&gt;10,IF(AND(ISNUMBER('Control Sample Data'!F409),'Control Sample Data'!F409&lt;$B$1,'Control Sample Data'!F409&gt;0),'Control Sample Data'!F409,$B$1),"")</f>
        <v/>
      </c>
      <c r="S410" s="15" t="str">
        <f>IF(SUM('Control Sample Data'!G$3:G$98)&gt;10,IF(AND(ISNUMBER('Control Sample Data'!G409),'Control Sample Data'!G409&lt;$B$1,'Control Sample Data'!G409&gt;0),'Control Sample Data'!G409,$B$1),"")</f>
        <v/>
      </c>
      <c r="T410" s="15" t="str">
        <f>IF(SUM('Control Sample Data'!H$3:H$98)&gt;10,IF(AND(ISNUMBER('Control Sample Data'!H409),'Control Sample Data'!H409&lt;$B$1,'Control Sample Data'!H409&gt;0),'Control Sample Data'!H409,$B$1),"")</f>
        <v/>
      </c>
      <c r="U410" s="15" t="str">
        <f>IF(SUM('Control Sample Data'!I$3:I$98)&gt;10,IF(AND(ISNUMBER('Control Sample Data'!I409),'Control Sample Data'!I409&lt;$B$1,'Control Sample Data'!I409&gt;0),'Control Sample Data'!I409,$B$1),"")</f>
        <v/>
      </c>
      <c r="V410" s="15" t="str">
        <f>IF(SUM('Control Sample Data'!J$3:J$98)&gt;10,IF(AND(ISNUMBER('Control Sample Data'!J409),'Control Sample Data'!J409&lt;$B$1,'Control Sample Data'!J409&gt;0),'Control Sample Data'!J409,$B$1),"")</f>
        <v/>
      </c>
      <c r="W410" s="15" t="str">
        <f>IF(SUM('Control Sample Data'!K$3:K$98)&gt;10,IF(AND(ISNUMBER('Control Sample Data'!K409),'Control Sample Data'!K409&lt;$B$1,'Control Sample Data'!K409&gt;0),'Control Sample Data'!K409,$B$1),"")</f>
        <v/>
      </c>
      <c r="X410" s="15" t="str">
        <f>IF(SUM('Control Sample Data'!L$3:L$98)&gt;10,IF(AND(ISNUMBER('Control Sample Data'!L409),'Control Sample Data'!L409&lt;$B$1,'Control Sample Data'!L409&gt;0),'Control Sample Data'!L409,$B$1),"")</f>
        <v/>
      </c>
      <c r="Y410" s="15" t="str">
        <f>IF(SUM('Control Sample Data'!M$3:M$98)&gt;10,IF(AND(ISNUMBER('Control Sample Data'!M409),'Control Sample Data'!M409&lt;$B$1,'Control Sample Data'!M409&gt;0),'Control Sample Data'!M409,$B$1),"")</f>
        <v/>
      </c>
      <c r="Z410" s="24">
        <f t="shared" ref="Z410:AS410" si="396">IF(ISERROR(AVERAGE(Z388:Z407)),0,AVERAGE(Z388:Z407))</f>
        <v>0</v>
      </c>
      <c r="AA410" s="24">
        <f t="shared" si="396"/>
        <v>0</v>
      </c>
      <c r="AB410" s="24">
        <f t="shared" si="396"/>
        <v>0</v>
      </c>
      <c r="AC410" s="24">
        <f t="shared" si="396"/>
        <v>0</v>
      </c>
      <c r="AD410" s="24">
        <f t="shared" si="396"/>
        <v>0</v>
      </c>
      <c r="AE410" s="24">
        <f t="shared" si="396"/>
        <v>0</v>
      </c>
      <c r="AF410" s="24">
        <f t="shared" si="396"/>
        <v>0</v>
      </c>
      <c r="AG410" s="24">
        <f t="shared" si="396"/>
        <v>0</v>
      </c>
      <c r="AH410" s="24">
        <f t="shared" si="396"/>
        <v>0</v>
      </c>
      <c r="AI410" s="24">
        <f t="shared" si="396"/>
        <v>0</v>
      </c>
      <c r="AJ410" s="24">
        <f t="shared" si="396"/>
        <v>0</v>
      </c>
      <c r="AK410" s="24">
        <f t="shared" si="396"/>
        <v>0</v>
      </c>
      <c r="AL410" s="24">
        <f t="shared" si="396"/>
        <v>0</v>
      </c>
      <c r="AM410" s="24">
        <f t="shared" si="396"/>
        <v>0</v>
      </c>
      <c r="AN410" s="24">
        <f t="shared" si="396"/>
        <v>0</v>
      </c>
      <c r="AO410" s="24">
        <f t="shared" si="396"/>
        <v>0</v>
      </c>
      <c r="AP410" s="24">
        <f t="shared" si="396"/>
        <v>0</v>
      </c>
      <c r="AQ410" s="24">
        <f t="shared" si="396"/>
        <v>0</v>
      </c>
      <c r="AR410" s="24">
        <f t="shared" si="396"/>
        <v>0</v>
      </c>
      <c r="AS410" s="24">
        <f t="shared" si="396"/>
        <v>0</v>
      </c>
      <c r="AT410" s="34" t="str">
        <f t="shared" si="386"/>
        <v/>
      </c>
      <c r="AU410" s="34" t="str">
        <f t="shared" si="387"/>
        <v/>
      </c>
      <c r="AV410" s="34" t="str">
        <f t="shared" si="388"/>
        <v/>
      </c>
      <c r="AW410" s="34" t="str">
        <f t="shared" si="389"/>
        <v/>
      </c>
      <c r="AX410" s="34" t="str">
        <f t="shared" si="390"/>
        <v/>
      </c>
      <c r="AY410" s="34" t="str">
        <f t="shared" si="391"/>
        <v/>
      </c>
      <c r="AZ410" s="34" t="str">
        <f t="shared" si="392"/>
        <v/>
      </c>
      <c r="BA410" s="34" t="str">
        <f t="shared" si="393"/>
        <v/>
      </c>
      <c r="BB410" s="34" t="str">
        <f t="shared" si="394"/>
        <v/>
      </c>
      <c r="BC410" s="34" t="str">
        <f t="shared" si="394"/>
        <v/>
      </c>
      <c r="BD410" s="34" t="str">
        <f t="shared" si="356"/>
        <v/>
      </c>
      <c r="BE410" s="34" t="str">
        <f t="shared" si="357"/>
        <v/>
      </c>
      <c r="BF410" s="34" t="str">
        <f t="shared" si="358"/>
        <v/>
      </c>
      <c r="BG410" s="34" t="str">
        <f t="shared" si="359"/>
        <v/>
      </c>
      <c r="BH410" s="34" t="str">
        <f t="shared" si="360"/>
        <v/>
      </c>
      <c r="BI410" s="34" t="str">
        <f t="shared" si="361"/>
        <v/>
      </c>
      <c r="BJ410" s="34" t="str">
        <f t="shared" si="362"/>
        <v/>
      </c>
      <c r="BK410" s="34" t="str">
        <f t="shared" si="363"/>
        <v/>
      </c>
      <c r="BL410" s="34" t="str">
        <f t="shared" si="364"/>
        <v/>
      </c>
      <c r="BM410" s="34" t="str">
        <f t="shared" si="365"/>
        <v/>
      </c>
      <c r="BN410" s="36" t="e">
        <f t="shared" si="354"/>
        <v>#DIV/0!</v>
      </c>
      <c r="BO410" s="36" t="e">
        <f t="shared" si="355"/>
        <v>#DIV/0!</v>
      </c>
      <c r="BP410" s="37" t="str">
        <f t="shared" si="366"/>
        <v/>
      </c>
      <c r="BQ410" s="37" t="str">
        <f t="shared" si="367"/>
        <v/>
      </c>
      <c r="BR410" s="37" t="str">
        <f t="shared" si="368"/>
        <v/>
      </c>
      <c r="BS410" s="37" t="str">
        <f t="shared" si="369"/>
        <v/>
      </c>
      <c r="BT410" s="37" t="str">
        <f t="shared" si="370"/>
        <v/>
      </c>
      <c r="BU410" s="37" t="str">
        <f t="shared" si="371"/>
        <v/>
      </c>
      <c r="BV410" s="37" t="str">
        <f t="shared" si="372"/>
        <v/>
      </c>
      <c r="BW410" s="37" t="str">
        <f t="shared" si="373"/>
        <v/>
      </c>
      <c r="BX410" s="37" t="str">
        <f t="shared" si="374"/>
        <v/>
      </c>
      <c r="BY410" s="37" t="str">
        <f t="shared" si="375"/>
        <v/>
      </c>
      <c r="BZ410" s="37" t="str">
        <f t="shared" si="376"/>
        <v/>
      </c>
      <c r="CA410" s="37" t="str">
        <f t="shared" si="377"/>
        <v/>
      </c>
      <c r="CB410" s="37" t="str">
        <f t="shared" si="378"/>
        <v/>
      </c>
      <c r="CC410" s="37" t="str">
        <f t="shared" si="379"/>
        <v/>
      </c>
      <c r="CD410" s="37" t="str">
        <f t="shared" si="380"/>
        <v/>
      </c>
      <c r="CE410" s="37" t="str">
        <f t="shared" si="381"/>
        <v/>
      </c>
      <c r="CF410" s="37" t="str">
        <f t="shared" si="382"/>
        <v/>
      </c>
      <c r="CG410" s="37" t="str">
        <f t="shared" si="383"/>
        <v/>
      </c>
      <c r="CH410" s="37" t="str">
        <f t="shared" si="384"/>
        <v/>
      </c>
      <c r="CI410" s="37" t="str">
        <f t="shared" si="385"/>
        <v/>
      </c>
    </row>
    <row r="411" spans="1:87">
      <c r="A411" s="16"/>
      <c r="B411" s="14" t="str">
        <f>'Gene Table'!D410</f>
        <v>NM_001453</v>
      </c>
      <c r="C411" s="14" t="s">
        <v>101</v>
      </c>
      <c r="D411" s="15" t="str">
        <f>IF(SUM('Test Sample Data'!D$3:D$98)&gt;10,IF(AND(ISNUMBER('Test Sample Data'!D410),'Test Sample Data'!D410&lt;$B$1,'Test Sample Data'!D410&gt;0),'Test Sample Data'!D410,$B$1),"")</f>
        <v/>
      </c>
      <c r="E411" s="15" t="str">
        <f>IF(SUM('Test Sample Data'!E$3:E$98)&gt;10,IF(AND(ISNUMBER('Test Sample Data'!E410),'Test Sample Data'!E410&lt;$B$1,'Test Sample Data'!E410&gt;0),'Test Sample Data'!E410,$B$1),"")</f>
        <v/>
      </c>
      <c r="F411" s="15" t="str">
        <f>IF(SUM('Test Sample Data'!F$3:F$98)&gt;10,IF(AND(ISNUMBER('Test Sample Data'!F410),'Test Sample Data'!F410&lt;$B$1,'Test Sample Data'!F410&gt;0),'Test Sample Data'!F410,$B$1),"")</f>
        <v/>
      </c>
      <c r="G411" s="15" t="str">
        <f>IF(SUM('Test Sample Data'!G$3:G$98)&gt;10,IF(AND(ISNUMBER('Test Sample Data'!G410),'Test Sample Data'!G410&lt;$B$1,'Test Sample Data'!G410&gt;0),'Test Sample Data'!G410,$B$1),"")</f>
        <v/>
      </c>
      <c r="H411" s="15" t="str">
        <f>IF(SUM('Test Sample Data'!H$3:H$98)&gt;10,IF(AND(ISNUMBER('Test Sample Data'!H410),'Test Sample Data'!H410&lt;$B$1,'Test Sample Data'!H410&gt;0),'Test Sample Data'!H410,$B$1),"")</f>
        <v/>
      </c>
      <c r="I411" s="15" t="str">
        <f>IF(SUM('Test Sample Data'!I$3:I$98)&gt;10,IF(AND(ISNUMBER('Test Sample Data'!I410),'Test Sample Data'!I410&lt;$B$1,'Test Sample Data'!I410&gt;0),'Test Sample Data'!I410,$B$1),"")</f>
        <v/>
      </c>
      <c r="J411" s="15" t="str">
        <f>IF(SUM('Test Sample Data'!J$3:J$98)&gt;10,IF(AND(ISNUMBER('Test Sample Data'!J410),'Test Sample Data'!J410&lt;$B$1,'Test Sample Data'!J410&gt;0),'Test Sample Data'!J410,$B$1),"")</f>
        <v/>
      </c>
      <c r="K411" s="15" t="str">
        <f>IF(SUM('Test Sample Data'!K$3:K$98)&gt;10,IF(AND(ISNUMBER('Test Sample Data'!K410),'Test Sample Data'!K410&lt;$B$1,'Test Sample Data'!K410&gt;0),'Test Sample Data'!K410,$B$1),"")</f>
        <v/>
      </c>
      <c r="L411" s="15" t="str">
        <f>IF(SUM('Test Sample Data'!L$3:L$98)&gt;10,IF(AND(ISNUMBER('Test Sample Data'!L410),'Test Sample Data'!L410&lt;$B$1,'Test Sample Data'!L410&gt;0),'Test Sample Data'!L410,$B$1),"")</f>
        <v/>
      </c>
      <c r="M411" s="15" t="str">
        <f>IF(SUM('Test Sample Data'!M$3:M$98)&gt;10,IF(AND(ISNUMBER('Test Sample Data'!M410),'Test Sample Data'!M410&lt;$B$1,'Test Sample Data'!M410&gt;0),'Test Sample Data'!M410,$B$1),"")</f>
        <v/>
      </c>
      <c r="N411" s="15" t="str">
        <f>'Gene Table'!D410</f>
        <v>NM_001453</v>
      </c>
      <c r="O411" s="14" t="s">
        <v>101</v>
      </c>
      <c r="P411" s="15" t="str">
        <f>IF(SUM('Control Sample Data'!D$3:D$98)&gt;10,IF(AND(ISNUMBER('Control Sample Data'!D410),'Control Sample Data'!D410&lt;$B$1,'Control Sample Data'!D410&gt;0),'Control Sample Data'!D410,$B$1),"")</f>
        <v/>
      </c>
      <c r="Q411" s="15" t="str">
        <f>IF(SUM('Control Sample Data'!E$3:E$98)&gt;10,IF(AND(ISNUMBER('Control Sample Data'!E410),'Control Sample Data'!E410&lt;$B$1,'Control Sample Data'!E410&gt;0),'Control Sample Data'!E410,$B$1),"")</f>
        <v/>
      </c>
      <c r="R411" s="15" t="str">
        <f>IF(SUM('Control Sample Data'!F$3:F$98)&gt;10,IF(AND(ISNUMBER('Control Sample Data'!F410),'Control Sample Data'!F410&lt;$B$1,'Control Sample Data'!F410&gt;0),'Control Sample Data'!F410,$B$1),"")</f>
        <v/>
      </c>
      <c r="S411" s="15" t="str">
        <f>IF(SUM('Control Sample Data'!G$3:G$98)&gt;10,IF(AND(ISNUMBER('Control Sample Data'!G410),'Control Sample Data'!G410&lt;$B$1,'Control Sample Data'!G410&gt;0),'Control Sample Data'!G410,$B$1),"")</f>
        <v/>
      </c>
      <c r="T411" s="15" t="str">
        <f>IF(SUM('Control Sample Data'!H$3:H$98)&gt;10,IF(AND(ISNUMBER('Control Sample Data'!H410),'Control Sample Data'!H410&lt;$B$1,'Control Sample Data'!H410&gt;0),'Control Sample Data'!H410,$B$1),"")</f>
        <v/>
      </c>
      <c r="U411" s="15" t="str">
        <f>IF(SUM('Control Sample Data'!I$3:I$98)&gt;10,IF(AND(ISNUMBER('Control Sample Data'!I410),'Control Sample Data'!I410&lt;$B$1,'Control Sample Data'!I410&gt;0),'Control Sample Data'!I410,$B$1),"")</f>
        <v/>
      </c>
      <c r="V411" s="15" t="str">
        <f>IF(SUM('Control Sample Data'!J$3:J$98)&gt;10,IF(AND(ISNUMBER('Control Sample Data'!J410),'Control Sample Data'!J410&lt;$B$1,'Control Sample Data'!J410&gt;0),'Control Sample Data'!J410,$B$1),"")</f>
        <v/>
      </c>
      <c r="W411" s="15" t="str">
        <f>IF(SUM('Control Sample Data'!K$3:K$98)&gt;10,IF(AND(ISNUMBER('Control Sample Data'!K410),'Control Sample Data'!K410&lt;$B$1,'Control Sample Data'!K410&gt;0),'Control Sample Data'!K410,$B$1),"")</f>
        <v/>
      </c>
      <c r="X411" s="15" t="str">
        <f>IF(SUM('Control Sample Data'!L$3:L$98)&gt;10,IF(AND(ISNUMBER('Control Sample Data'!L410),'Control Sample Data'!L410&lt;$B$1,'Control Sample Data'!L410&gt;0),'Control Sample Data'!L410,$B$1),"")</f>
        <v/>
      </c>
      <c r="Y411" s="15" t="str">
        <f>IF(SUM('Control Sample Data'!M$3:M$98)&gt;10,IF(AND(ISNUMBER('Control Sample Data'!M410),'Control Sample Data'!M410&lt;$B$1,'Control Sample Data'!M410&gt;0),'Control Sample Data'!M410,$B$1),"")</f>
        <v/>
      </c>
      <c r="AT411" s="34" t="str">
        <f t="shared" si="386"/>
        <v/>
      </c>
      <c r="AU411" s="34" t="str">
        <f t="shared" si="387"/>
        <v/>
      </c>
      <c r="AV411" s="34" t="str">
        <f t="shared" si="388"/>
        <v/>
      </c>
      <c r="AW411" s="34" t="str">
        <f t="shared" si="389"/>
        <v/>
      </c>
      <c r="AX411" s="34" t="str">
        <f t="shared" si="390"/>
        <v/>
      </c>
      <c r="AY411" s="34" t="str">
        <f t="shared" si="391"/>
        <v/>
      </c>
      <c r="AZ411" s="34" t="str">
        <f t="shared" si="392"/>
        <v/>
      </c>
      <c r="BA411" s="34" t="str">
        <f t="shared" si="393"/>
        <v/>
      </c>
      <c r="BB411" s="34" t="str">
        <f t="shared" si="394"/>
        <v/>
      </c>
      <c r="BC411" s="34" t="str">
        <f t="shared" si="394"/>
        <v/>
      </c>
      <c r="BD411" s="34" t="str">
        <f t="shared" si="356"/>
        <v/>
      </c>
      <c r="BE411" s="34" t="str">
        <f t="shared" si="357"/>
        <v/>
      </c>
      <c r="BF411" s="34" t="str">
        <f t="shared" si="358"/>
        <v/>
      </c>
      <c r="BG411" s="34" t="str">
        <f t="shared" si="359"/>
        <v/>
      </c>
      <c r="BH411" s="34" t="str">
        <f t="shared" si="360"/>
        <v/>
      </c>
      <c r="BI411" s="34" t="str">
        <f t="shared" si="361"/>
        <v/>
      </c>
      <c r="BJ411" s="34" t="str">
        <f t="shared" si="362"/>
        <v/>
      </c>
      <c r="BK411" s="34" t="str">
        <f t="shared" si="363"/>
        <v/>
      </c>
      <c r="BL411" s="34" t="str">
        <f t="shared" si="364"/>
        <v/>
      </c>
      <c r="BM411" s="34" t="str">
        <f t="shared" si="365"/>
        <v/>
      </c>
      <c r="BN411" s="36" t="e">
        <f t="shared" si="354"/>
        <v>#DIV/0!</v>
      </c>
      <c r="BO411" s="36" t="e">
        <f t="shared" si="355"/>
        <v>#DIV/0!</v>
      </c>
      <c r="BP411" s="37" t="str">
        <f t="shared" si="366"/>
        <v/>
      </c>
      <c r="BQ411" s="37" t="str">
        <f t="shared" si="367"/>
        <v/>
      </c>
      <c r="BR411" s="37" t="str">
        <f t="shared" si="368"/>
        <v/>
      </c>
      <c r="BS411" s="37" t="str">
        <f t="shared" si="369"/>
        <v/>
      </c>
      <c r="BT411" s="37" t="str">
        <f t="shared" si="370"/>
        <v/>
      </c>
      <c r="BU411" s="37" t="str">
        <f t="shared" si="371"/>
        <v/>
      </c>
      <c r="BV411" s="37" t="str">
        <f t="shared" si="372"/>
        <v/>
      </c>
      <c r="BW411" s="37" t="str">
        <f t="shared" si="373"/>
        <v/>
      </c>
      <c r="BX411" s="37" t="str">
        <f t="shared" si="374"/>
        <v/>
      </c>
      <c r="BY411" s="37" t="str">
        <f t="shared" si="375"/>
        <v/>
      </c>
      <c r="BZ411" s="37" t="str">
        <f t="shared" si="376"/>
        <v/>
      </c>
      <c r="CA411" s="37" t="str">
        <f t="shared" si="377"/>
        <v/>
      </c>
      <c r="CB411" s="37" t="str">
        <f t="shared" si="378"/>
        <v/>
      </c>
      <c r="CC411" s="37" t="str">
        <f t="shared" si="379"/>
        <v/>
      </c>
      <c r="CD411" s="37" t="str">
        <f t="shared" si="380"/>
        <v/>
      </c>
      <c r="CE411" s="37" t="str">
        <f t="shared" si="381"/>
        <v/>
      </c>
      <c r="CF411" s="37" t="str">
        <f t="shared" si="382"/>
        <v/>
      </c>
      <c r="CG411" s="37" t="str">
        <f t="shared" si="383"/>
        <v/>
      </c>
      <c r="CH411" s="37" t="str">
        <f t="shared" si="384"/>
        <v/>
      </c>
      <c r="CI411" s="37" t="str">
        <f t="shared" si="385"/>
        <v/>
      </c>
    </row>
    <row r="412" spans="1:87">
      <c r="A412" s="16"/>
      <c r="B412" s="14" t="str">
        <f>'Gene Table'!D411</f>
        <v>NM_022963</v>
      </c>
      <c r="C412" s="14" t="s">
        <v>105</v>
      </c>
      <c r="D412" s="15" t="str">
        <f>IF(SUM('Test Sample Data'!D$3:D$98)&gt;10,IF(AND(ISNUMBER('Test Sample Data'!D411),'Test Sample Data'!D411&lt;$B$1,'Test Sample Data'!D411&gt;0),'Test Sample Data'!D411,$B$1),"")</f>
        <v/>
      </c>
      <c r="E412" s="15" t="str">
        <f>IF(SUM('Test Sample Data'!E$3:E$98)&gt;10,IF(AND(ISNUMBER('Test Sample Data'!E411),'Test Sample Data'!E411&lt;$B$1,'Test Sample Data'!E411&gt;0),'Test Sample Data'!E411,$B$1),"")</f>
        <v/>
      </c>
      <c r="F412" s="15" t="str">
        <f>IF(SUM('Test Sample Data'!F$3:F$98)&gt;10,IF(AND(ISNUMBER('Test Sample Data'!F411),'Test Sample Data'!F411&lt;$B$1,'Test Sample Data'!F411&gt;0),'Test Sample Data'!F411,$B$1),"")</f>
        <v/>
      </c>
      <c r="G412" s="15" t="str">
        <f>IF(SUM('Test Sample Data'!G$3:G$98)&gt;10,IF(AND(ISNUMBER('Test Sample Data'!G411),'Test Sample Data'!G411&lt;$B$1,'Test Sample Data'!G411&gt;0),'Test Sample Data'!G411,$B$1),"")</f>
        <v/>
      </c>
      <c r="H412" s="15" t="str">
        <f>IF(SUM('Test Sample Data'!H$3:H$98)&gt;10,IF(AND(ISNUMBER('Test Sample Data'!H411),'Test Sample Data'!H411&lt;$B$1,'Test Sample Data'!H411&gt;0),'Test Sample Data'!H411,$B$1),"")</f>
        <v/>
      </c>
      <c r="I412" s="15" t="str">
        <f>IF(SUM('Test Sample Data'!I$3:I$98)&gt;10,IF(AND(ISNUMBER('Test Sample Data'!I411),'Test Sample Data'!I411&lt;$B$1,'Test Sample Data'!I411&gt;0),'Test Sample Data'!I411,$B$1),"")</f>
        <v/>
      </c>
      <c r="J412" s="15" t="str">
        <f>IF(SUM('Test Sample Data'!J$3:J$98)&gt;10,IF(AND(ISNUMBER('Test Sample Data'!J411),'Test Sample Data'!J411&lt;$B$1,'Test Sample Data'!J411&gt;0),'Test Sample Data'!J411,$B$1),"")</f>
        <v/>
      </c>
      <c r="K412" s="15" t="str">
        <f>IF(SUM('Test Sample Data'!K$3:K$98)&gt;10,IF(AND(ISNUMBER('Test Sample Data'!K411),'Test Sample Data'!K411&lt;$B$1,'Test Sample Data'!K411&gt;0),'Test Sample Data'!K411,$B$1),"")</f>
        <v/>
      </c>
      <c r="L412" s="15" t="str">
        <f>IF(SUM('Test Sample Data'!L$3:L$98)&gt;10,IF(AND(ISNUMBER('Test Sample Data'!L411),'Test Sample Data'!L411&lt;$B$1,'Test Sample Data'!L411&gt;0),'Test Sample Data'!L411,$B$1),"")</f>
        <v/>
      </c>
      <c r="M412" s="15" t="str">
        <f>IF(SUM('Test Sample Data'!M$3:M$98)&gt;10,IF(AND(ISNUMBER('Test Sample Data'!M411),'Test Sample Data'!M411&lt;$B$1,'Test Sample Data'!M411&gt;0),'Test Sample Data'!M411,$B$1),"")</f>
        <v/>
      </c>
      <c r="N412" s="15" t="str">
        <f>'Gene Table'!D411</f>
        <v>NM_022963</v>
      </c>
      <c r="O412" s="14" t="s">
        <v>105</v>
      </c>
      <c r="P412" s="15" t="str">
        <f>IF(SUM('Control Sample Data'!D$3:D$98)&gt;10,IF(AND(ISNUMBER('Control Sample Data'!D411),'Control Sample Data'!D411&lt;$B$1,'Control Sample Data'!D411&gt;0),'Control Sample Data'!D411,$B$1),"")</f>
        <v/>
      </c>
      <c r="Q412" s="15" t="str">
        <f>IF(SUM('Control Sample Data'!E$3:E$98)&gt;10,IF(AND(ISNUMBER('Control Sample Data'!E411),'Control Sample Data'!E411&lt;$B$1,'Control Sample Data'!E411&gt;0),'Control Sample Data'!E411,$B$1),"")</f>
        <v/>
      </c>
      <c r="R412" s="15" t="str">
        <f>IF(SUM('Control Sample Data'!F$3:F$98)&gt;10,IF(AND(ISNUMBER('Control Sample Data'!F411),'Control Sample Data'!F411&lt;$B$1,'Control Sample Data'!F411&gt;0),'Control Sample Data'!F411,$B$1),"")</f>
        <v/>
      </c>
      <c r="S412" s="15" t="str">
        <f>IF(SUM('Control Sample Data'!G$3:G$98)&gt;10,IF(AND(ISNUMBER('Control Sample Data'!G411),'Control Sample Data'!G411&lt;$B$1,'Control Sample Data'!G411&gt;0),'Control Sample Data'!G411,$B$1),"")</f>
        <v/>
      </c>
      <c r="T412" s="15" t="str">
        <f>IF(SUM('Control Sample Data'!H$3:H$98)&gt;10,IF(AND(ISNUMBER('Control Sample Data'!H411),'Control Sample Data'!H411&lt;$B$1,'Control Sample Data'!H411&gt;0),'Control Sample Data'!H411,$B$1),"")</f>
        <v/>
      </c>
      <c r="U412" s="15" t="str">
        <f>IF(SUM('Control Sample Data'!I$3:I$98)&gt;10,IF(AND(ISNUMBER('Control Sample Data'!I411),'Control Sample Data'!I411&lt;$B$1,'Control Sample Data'!I411&gt;0),'Control Sample Data'!I411,$B$1),"")</f>
        <v/>
      </c>
      <c r="V412" s="15" t="str">
        <f>IF(SUM('Control Sample Data'!J$3:J$98)&gt;10,IF(AND(ISNUMBER('Control Sample Data'!J411),'Control Sample Data'!J411&lt;$B$1,'Control Sample Data'!J411&gt;0),'Control Sample Data'!J411,$B$1),"")</f>
        <v/>
      </c>
      <c r="W412" s="15" t="str">
        <f>IF(SUM('Control Sample Data'!K$3:K$98)&gt;10,IF(AND(ISNUMBER('Control Sample Data'!K411),'Control Sample Data'!K411&lt;$B$1,'Control Sample Data'!K411&gt;0),'Control Sample Data'!K411,$B$1),"")</f>
        <v/>
      </c>
      <c r="X412" s="15" t="str">
        <f>IF(SUM('Control Sample Data'!L$3:L$98)&gt;10,IF(AND(ISNUMBER('Control Sample Data'!L411),'Control Sample Data'!L411&lt;$B$1,'Control Sample Data'!L411&gt;0),'Control Sample Data'!L411,$B$1),"")</f>
        <v/>
      </c>
      <c r="Y412" s="15" t="str">
        <f>IF(SUM('Control Sample Data'!M$3:M$98)&gt;10,IF(AND(ISNUMBER('Control Sample Data'!M411),'Control Sample Data'!M411&lt;$B$1,'Control Sample Data'!M411&gt;0),'Control Sample Data'!M411,$B$1),"")</f>
        <v/>
      </c>
      <c r="AT412" s="34" t="str">
        <f t="shared" si="386"/>
        <v/>
      </c>
      <c r="AU412" s="34" t="str">
        <f t="shared" si="387"/>
        <v/>
      </c>
      <c r="AV412" s="34" t="str">
        <f t="shared" si="388"/>
        <v/>
      </c>
      <c r="AW412" s="34" t="str">
        <f t="shared" si="389"/>
        <v/>
      </c>
      <c r="AX412" s="34" t="str">
        <f t="shared" si="390"/>
        <v/>
      </c>
      <c r="AY412" s="34" t="str">
        <f t="shared" si="391"/>
        <v/>
      </c>
      <c r="AZ412" s="34" t="str">
        <f t="shared" si="392"/>
        <v/>
      </c>
      <c r="BA412" s="34" t="str">
        <f t="shared" si="393"/>
        <v/>
      </c>
      <c r="BB412" s="34" t="str">
        <f t="shared" si="394"/>
        <v/>
      </c>
      <c r="BC412" s="34" t="str">
        <f t="shared" si="394"/>
        <v/>
      </c>
      <c r="BD412" s="34" t="str">
        <f t="shared" si="356"/>
        <v/>
      </c>
      <c r="BE412" s="34" t="str">
        <f t="shared" si="357"/>
        <v/>
      </c>
      <c r="BF412" s="34" t="str">
        <f t="shared" si="358"/>
        <v/>
      </c>
      <c r="BG412" s="34" t="str">
        <f t="shared" si="359"/>
        <v/>
      </c>
      <c r="BH412" s="34" t="str">
        <f t="shared" si="360"/>
        <v/>
      </c>
      <c r="BI412" s="34" t="str">
        <f t="shared" si="361"/>
        <v/>
      </c>
      <c r="BJ412" s="34" t="str">
        <f t="shared" si="362"/>
        <v/>
      </c>
      <c r="BK412" s="34" t="str">
        <f t="shared" si="363"/>
        <v/>
      </c>
      <c r="BL412" s="34" t="str">
        <f t="shared" si="364"/>
        <v/>
      </c>
      <c r="BM412" s="34" t="str">
        <f t="shared" si="365"/>
        <v/>
      </c>
      <c r="BN412" s="36" t="e">
        <f t="shared" si="354"/>
        <v>#DIV/0!</v>
      </c>
      <c r="BO412" s="36" t="e">
        <f t="shared" si="355"/>
        <v>#DIV/0!</v>
      </c>
      <c r="BP412" s="37" t="str">
        <f t="shared" si="366"/>
        <v/>
      </c>
      <c r="BQ412" s="37" t="str">
        <f t="shared" si="367"/>
        <v/>
      </c>
      <c r="BR412" s="37" t="str">
        <f t="shared" si="368"/>
        <v/>
      </c>
      <c r="BS412" s="37" t="str">
        <f t="shared" si="369"/>
        <v/>
      </c>
      <c r="BT412" s="37" t="str">
        <f t="shared" si="370"/>
        <v/>
      </c>
      <c r="BU412" s="37" t="str">
        <f t="shared" si="371"/>
        <v/>
      </c>
      <c r="BV412" s="37" t="str">
        <f t="shared" si="372"/>
        <v/>
      </c>
      <c r="BW412" s="37" t="str">
        <f t="shared" si="373"/>
        <v/>
      </c>
      <c r="BX412" s="37" t="str">
        <f t="shared" si="374"/>
        <v/>
      </c>
      <c r="BY412" s="37" t="str">
        <f t="shared" si="375"/>
        <v/>
      </c>
      <c r="BZ412" s="37" t="str">
        <f t="shared" si="376"/>
        <v/>
      </c>
      <c r="CA412" s="37" t="str">
        <f t="shared" si="377"/>
        <v/>
      </c>
      <c r="CB412" s="37" t="str">
        <f t="shared" si="378"/>
        <v/>
      </c>
      <c r="CC412" s="37" t="str">
        <f t="shared" si="379"/>
        <v/>
      </c>
      <c r="CD412" s="37" t="str">
        <f t="shared" si="380"/>
        <v/>
      </c>
      <c r="CE412" s="37" t="str">
        <f t="shared" si="381"/>
        <v/>
      </c>
      <c r="CF412" s="37" t="str">
        <f t="shared" si="382"/>
        <v/>
      </c>
      <c r="CG412" s="37" t="str">
        <f t="shared" si="383"/>
        <v/>
      </c>
      <c r="CH412" s="37" t="str">
        <f t="shared" si="384"/>
        <v/>
      </c>
      <c r="CI412" s="37" t="str">
        <f t="shared" si="385"/>
        <v/>
      </c>
    </row>
    <row r="413" spans="1:87">
      <c r="A413" s="16"/>
      <c r="B413" s="14" t="str">
        <f>'Gene Table'!D412</f>
        <v>NM_021642</v>
      </c>
      <c r="C413" s="14" t="s">
        <v>109</v>
      </c>
      <c r="D413" s="15" t="str">
        <f>IF(SUM('Test Sample Data'!D$3:D$98)&gt;10,IF(AND(ISNUMBER('Test Sample Data'!D412),'Test Sample Data'!D412&lt;$B$1,'Test Sample Data'!D412&gt;0),'Test Sample Data'!D412,$B$1),"")</f>
        <v/>
      </c>
      <c r="E413" s="15" t="str">
        <f>IF(SUM('Test Sample Data'!E$3:E$98)&gt;10,IF(AND(ISNUMBER('Test Sample Data'!E412),'Test Sample Data'!E412&lt;$B$1,'Test Sample Data'!E412&gt;0),'Test Sample Data'!E412,$B$1),"")</f>
        <v/>
      </c>
      <c r="F413" s="15" t="str">
        <f>IF(SUM('Test Sample Data'!F$3:F$98)&gt;10,IF(AND(ISNUMBER('Test Sample Data'!F412),'Test Sample Data'!F412&lt;$B$1,'Test Sample Data'!F412&gt;0),'Test Sample Data'!F412,$B$1),"")</f>
        <v/>
      </c>
      <c r="G413" s="15" t="str">
        <f>IF(SUM('Test Sample Data'!G$3:G$98)&gt;10,IF(AND(ISNUMBER('Test Sample Data'!G412),'Test Sample Data'!G412&lt;$B$1,'Test Sample Data'!G412&gt;0),'Test Sample Data'!G412,$B$1),"")</f>
        <v/>
      </c>
      <c r="H413" s="15" t="str">
        <f>IF(SUM('Test Sample Data'!H$3:H$98)&gt;10,IF(AND(ISNUMBER('Test Sample Data'!H412),'Test Sample Data'!H412&lt;$B$1,'Test Sample Data'!H412&gt;0),'Test Sample Data'!H412,$B$1),"")</f>
        <v/>
      </c>
      <c r="I413" s="15" t="str">
        <f>IF(SUM('Test Sample Data'!I$3:I$98)&gt;10,IF(AND(ISNUMBER('Test Sample Data'!I412),'Test Sample Data'!I412&lt;$B$1,'Test Sample Data'!I412&gt;0),'Test Sample Data'!I412,$B$1),"")</f>
        <v/>
      </c>
      <c r="J413" s="15" t="str">
        <f>IF(SUM('Test Sample Data'!J$3:J$98)&gt;10,IF(AND(ISNUMBER('Test Sample Data'!J412),'Test Sample Data'!J412&lt;$B$1,'Test Sample Data'!J412&gt;0),'Test Sample Data'!J412,$B$1),"")</f>
        <v/>
      </c>
      <c r="K413" s="15" t="str">
        <f>IF(SUM('Test Sample Data'!K$3:K$98)&gt;10,IF(AND(ISNUMBER('Test Sample Data'!K412),'Test Sample Data'!K412&lt;$B$1,'Test Sample Data'!K412&gt;0),'Test Sample Data'!K412,$B$1),"")</f>
        <v/>
      </c>
      <c r="L413" s="15" t="str">
        <f>IF(SUM('Test Sample Data'!L$3:L$98)&gt;10,IF(AND(ISNUMBER('Test Sample Data'!L412),'Test Sample Data'!L412&lt;$B$1,'Test Sample Data'!L412&gt;0),'Test Sample Data'!L412,$B$1),"")</f>
        <v/>
      </c>
      <c r="M413" s="15" t="str">
        <f>IF(SUM('Test Sample Data'!M$3:M$98)&gt;10,IF(AND(ISNUMBER('Test Sample Data'!M412),'Test Sample Data'!M412&lt;$B$1,'Test Sample Data'!M412&gt;0),'Test Sample Data'!M412,$B$1),"")</f>
        <v/>
      </c>
      <c r="N413" s="15" t="str">
        <f>'Gene Table'!D412</f>
        <v>NM_021642</v>
      </c>
      <c r="O413" s="14" t="s">
        <v>109</v>
      </c>
      <c r="P413" s="15" t="str">
        <f>IF(SUM('Control Sample Data'!D$3:D$98)&gt;10,IF(AND(ISNUMBER('Control Sample Data'!D412),'Control Sample Data'!D412&lt;$B$1,'Control Sample Data'!D412&gt;0),'Control Sample Data'!D412,$B$1),"")</f>
        <v/>
      </c>
      <c r="Q413" s="15" t="str">
        <f>IF(SUM('Control Sample Data'!E$3:E$98)&gt;10,IF(AND(ISNUMBER('Control Sample Data'!E412),'Control Sample Data'!E412&lt;$B$1,'Control Sample Data'!E412&gt;0),'Control Sample Data'!E412,$B$1),"")</f>
        <v/>
      </c>
      <c r="R413" s="15" t="str">
        <f>IF(SUM('Control Sample Data'!F$3:F$98)&gt;10,IF(AND(ISNUMBER('Control Sample Data'!F412),'Control Sample Data'!F412&lt;$B$1,'Control Sample Data'!F412&gt;0),'Control Sample Data'!F412,$B$1),"")</f>
        <v/>
      </c>
      <c r="S413" s="15" t="str">
        <f>IF(SUM('Control Sample Data'!G$3:G$98)&gt;10,IF(AND(ISNUMBER('Control Sample Data'!G412),'Control Sample Data'!G412&lt;$B$1,'Control Sample Data'!G412&gt;0),'Control Sample Data'!G412,$B$1),"")</f>
        <v/>
      </c>
      <c r="T413" s="15" t="str">
        <f>IF(SUM('Control Sample Data'!H$3:H$98)&gt;10,IF(AND(ISNUMBER('Control Sample Data'!H412),'Control Sample Data'!H412&lt;$B$1,'Control Sample Data'!H412&gt;0),'Control Sample Data'!H412,$B$1),"")</f>
        <v/>
      </c>
      <c r="U413" s="15" t="str">
        <f>IF(SUM('Control Sample Data'!I$3:I$98)&gt;10,IF(AND(ISNUMBER('Control Sample Data'!I412),'Control Sample Data'!I412&lt;$B$1,'Control Sample Data'!I412&gt;0),'Control Sample Data'!I412,$B$1),"")</f>
        <v/>
      </c>
      <c r="V413" s="15" t="str">
        <f>IF(SUM('Control Sample Data'!J$3:J$98)&gt;10,IF(AND(ISNUMBER('Control Sample Data'!J412),'Control Sample Data'!J412&lt;$B$1,'Control Sample Data'!J412&gt;0),'Control Sample Data'!J412,$B$1),"")</f>
        <v/>
      </c>
      <c r="W413" s="15" t="str">
        <f>IF(SUM('Control Sample Data'!K$3:K$98)&gt;10,IF(AND(ISNUMBER('Control Sample Data'!K412),'Control Sample Data'!K412&lt;$B$1,'Control Sample Data'!K412&gt;0),'Control Sample Data'!K412,$B$1),"")</f>
        <v/>
      </c>
      <c r="X413" s="15" t="str">
        <f>IF(SUM('Control Sample Data'!L$3:L$98)&gt;10,IF(AND(ISNUMBER('Control Sample Data'!L412),'Control Sample Data'!L412&lt;$B$1,'Control Sample Data'!L412&gt;0),'Control Sample Data'!L412,$B$1),"")</f>
        <v/>
      </c>
      <c r="Y413" s="15" t="str">
        <f>IF(SUM('Control Sample Data'!M$3:M$98)&gt;10,IF(AND(ISNUMBER('Control Sample Data'!M412),'Control Sample Data'!M412&lt;$B$1,'Control Sample Data'!M412&gt;0),'Control Sample Data'!M412,$B$1),"")</f>
        <v/>
      </c>
      <c r="AT413" s="34" t="str">
        <f t="shared" si="386"/>
        <v/>
      </c>
      <c r="AU413" s="34" t="str">
        <f t="shared" si="387"/>
        <v/>
      </c>
      <c r="AV413" s="34" t="str">
        <f t="shared" si="388"/>
        <v/>
      </c>
      <c r="AW413" s="34" t="str">
        <f t="shared" si="389"/>
        <v/>
      </c>
      <c r="AX413" s="34" t="str">
        <f t="shared" si="390"/>
        <v/>
      </c>
      <c r="AY413" s="34" t="str">
        <f t="shared" si="391"/>
        <v/>
      </c>
      <c r="AZ413" s="34" t="str">
        <f t="shared" si="392"/>
        <v/>
      </c>
      <c r="BA413" s="34" t="str">
        <f t="shared" si="393"/>
        <v/>
      </c>
      <c r="BB413" s="34" t="str">
        <f t="shared" si="394"/>
        <v/>
      </c>
      <c r="BC413" s="34" t="str">
        <f t="shared" si="394"/>
        <v/>
      </c>
      <c r="BD413" s="34" t="str">
        <f t="shared" si="356"/>
        <v/>
      </c>
      <c r="BE413" s="34" t="str">
        <f t="shared" si="357"/>
        <v/>
      </c>
      <c r="BF413" s="34" t="str">
        <f t="shared" si="358"/>
        <v/>
      </c>
      <c r="BG413" s="34" t="str">
        <f t="shared" si="359"/>
        <v/>
      </c>
      <c r="BH413" s="34" t="str">
        <f t="shared" si="360"/>
        <v/>
      </c>
      <c r="BI413" s="34" t="str">
        <f t="shared" si="361"/>
        <v/>
      </c>
      <c r="BJ413" s="34" t="str">
        <f t="shared" si="362"/>
        <v/>
      </c>
      <c r="BK413" s="34" t="str">
        <f t="shared" si="363"/>
        <v/>
      </c>
      <c r="BL413" s="34" t="str">
        <f t="shared" si="364"/>
        <v/>
      </c>
      <c r="BM413" s="34" t="str">
        <f t="shared" si="365"/>
        <v/>
      </c>
      <c r="BN413" s="36" t="e">
        <f t="shared" si="354"/>
        <v>#DIV/0!</v>
      </c>
      <c r="BO413" s="36" t="e">
        <f t="shared" si="355"/>
        <v>#DIV/0!</v>
      </c>
      <c r="BP413" s="37" t="str">
        <f t="shared" si="366"/>
        <v/>
      </c>
      <c r="BQ413" s="37" t="str">
        <f t="shared" si="367"/>
        <v/>
      </c>
      <c r="BR413" s="37" t="str">
        <f t="shared" si="368"/>
        <v/>
      </c>
      <c r="BS413" s="37" t="str">
        <f t="shared" si="369"/>
        <v/>
      </c>
      <c r="BT413" s="37" t="str">
        <f t="shared" si="370"/>
        <v/>
      </c>
      <c r="BU413" s="37" t="str">
        <f t="shared" si="371"/>
        <v/>
      </c>
      <c r="BV413" s="37" t="str">
        <f t="shared" si="372"/>
        <v/>
      </c>
      <c r="BW413" s="37" t="str">
        <f t="shared" si="373"/>
        <v/>
      </c>
      <c r="BX413" s="37" t="str">
        <f t="shared" si="374"/>
        <v/>
      </c>
      <c r="BY413" s="37" t="str">
        <f t="shared" si="375"/>
        <v/>
      </c>
      <c r="BZ413" s="37" t="str">
        <f t="shared" si="376"/>
        <v/>
      </c>
      <c r="CA413" s="37" t="str">
        <f t="shared" si="377"/>
        <v/>
      </c>
      <c r="CB413" s="37" t="str">
        <f t="shared" si="378"/>
        <v/>
      </c>
      <c r="CC413" s="37" t="str">
        <f t="shared" si="379"/>
        <v/>
      </c>
      <c r="CD413" s="37" t="str">
        <f t="shared" si="380"/>
        <v/>
      </c>
      <c r="CE413" s="37" t="str">
        <f t="shared" si="381"/>
        <v/>
      </c>
      <c r="CF413" s="37" t="str">
        <f t="shared" si="382"/>
        <v/>
      </c>
      <c r="CG413" s="37" t="str">
        <f t="shared" si="383"/>
        <v/>
      </c>
      <c r="CH413" s="37" t="str">
        <f t="shared" si="384"/>
        <v/>
      </c>
      <c r="CI413" s="37" t="str">
        <f t="shared" si="385"/>
        <v/>
      </c>
    </row>
    <row r="414" spans="1:87">
      <c r="A414" s="16"/>
      <c r="B414" s="14" t="str">
        <f>'Gene Table'!D413</f>
        <v>NM_000690</v>
      </c>
      <c r="C414" s="14" t="s">
        <v>113</v>
      </c>
      <c r="D414" s="15" t="str">
        <f>IF(SUM('Test Sample Data'!D$3:D$98)&gt;10,IF(AND(ISNUMBER('Test Sample Data'!D413),'Test Sample Data'!D413&lt;$B$1,'Test Sample Data'!D413&gt;0),'Test Sample Data'!D413,$B$1),"")</f>
        <v/>
      </c>
      <c r="E414" s="15" t="str">
        <f>IF(SUM('Test Sample Data'!E$3:E$98)&gt;10,IF(AND(ISNUMBER('Test Sample Data'!E413),'Test Sample Data'!E413&lt;$B$1,'Test Sample Data'!E413&gt;0),'Test Sample Data'!E413,$B$1),"")</f>
        <v/>
      </c>
      <c r="F414" s="15" t="str">
        <f>IF(SUM('Test Sample Data'!F$3:F$98)&gt;10,IF(AND(ISNUMBER('Test Sample Data'!F413),'Test Sample Data'!F413&lt;$B$1,'Test Sample Data'!F413&gt;0),'Test Sample Data'!F413,$B$1),"")</f>
        <v/>
      </c>
      <c r="G414" s="15" t="str">
        <f>IF(SUM('Test Sample Data'!G$3:G$98)&gt;10,IF(AND(ISNUMBER('Test Sample Data'!G413),'Test Sample Data'!G413&lt;$B$1,'Test Sample Data'!G413&gt;0),'Test Sample Data'!G413,$B$1),"")</f>
        <v/>
      </c>
      <c r="H414" s="15" t="str">
        <f>IF(SUM('Test Sample Data'!H$3:H$98)&gt;10,IF(AND(ISNUMBER('Test Sample Data'!H413),'Test Sample Data'!H413&lt;$B$1,'Test Sample Data'!H413&gt;0),'Test Sample Data'!H413,$B$1),"")</f>
        <v/>
      </c>
      <c r="I414" s="15" t="str">
        <f>IF(SUM('Test Sample Data'!I$3:I$98)&gt;10,IF(AND(ISNUMBER('Test Sample Data'!I413),'Test Sample Data'!I413&lt;$B$1,'Test Sample Data'!I413&gt;0),'Test Sample Data'!I413,$B$1),"")</f>
        <v/>
      </c>
      <c r="J414" s="15" t="str">
        <f>IF(SUM('Test Sample Data'!J$3:J$98)&gt;10,IF(AND(ISNUMBER('Test Sample Data'!J413),'Test Sample Data'!J413&lt;$B$1,'Test Sample Data'!J413&gt;0),'Test Sample Data'!J413,$B$1),"")</f>
        <v/>
      </c>
      <c r="K414" s="15" t="str">
        <f>IF(SUM('Test Sample Data'!K$3:K$98)&gt;10,IF(AND(ISNUMBER('Test Sample Data'!K413),'Test Sample Data'!K413&lt;$B$1,'Test Sample Data'!K413&gt;0),'Test Sample Data'!K413,$B$1),"")</f>
        <v/>
      </c>
      <c r="L414" s="15" t="str">
        <f>IF(SUM('Test Sample Data'!L$3:L$98)&gt;10,IF(AND(ISNUMBER('Test Sample Data'!L413),'Test Sample Data'!L413&lt;$B$1,'Test Sample Data'!L413&gt;0),'Test Sample Data'!L413,$B$1),"")</f>
        <v/>
      </c>
      <c r="M414" s="15" t="str">
        <f>IF(SUM('Test Sample Data'!M$3:M$98)&gt;10,IF(AND(ISNUMBER('Test Sample Data'!M413),'Test Sample Data'!M413&lt;$B$1,'Test Sample Data'!M413&gt;0),'Test Sample Data'!M413,$B$1),"")</f>
        <v/>
      </c>
      <c r="N414" s="15" t="str">
        <f>'Gene Table'!D413</f>
        <v>NM_000690</v>
      </c>
      <c r="O414" s="14" t="s">
        <v>113</v>
      </c>
      <c r="P414" s="15" t="str">
        <f>IF(SUM('Control Sample Data'!D$3:D$98)&gt;10,IF(AND(ISNUMBER('Control Sample Data'!D413),'Control Sample Data'!D413&lt;$B$1,'Control Sample Data'!D413&gt;0),'Control Sample Data'!D413,$B$1),"")</f>
        <v/>
      </c>
      <c r="Q414" s="15" t="str">
        <f>IF(SUM('Control Sample Data'!E$3:E$98)&gt;10,IF(AND(ISNUMBER('Control Sample Data'!E413),'Control Sample Data'!E413&lt;$B$1,'Control Sample Data'!E413&gt;0),'Control Sample Data'!E413,$B$1),"")</f>
        <v/>
      </c>
      <c r="R414" s="15" t="str">
        <f>IF(SUM('Control Sample Data'!F$3:F$98)&gt;10,IF(AND(ISNUMBER('Control Sample Data'!F413),'Control Sample Data'!F413&lt;$B$1,'Control Sample Data'!F413&gt;0),'Control Sample Data'!F413,$B$1),"")</f>
        <v/>
      </c>
      <c r="S414" s="15" t="str">
        <f>IF(SUM('Control Sample Data'!G$3:G$98)&gt;10,IF(AND(ISNUMBER('Control Sample Data'!G413),'Control Sample Data'!G413&lt;$B$1,'Control Sample Data'!G413&gt;0),'Control Sample Data'!G413,$B$1),"")</f>
        <v/>
      </c>
      <c r="T414" s="15" t="str">
        <f>IF(SUM('Control Sample Data'!H$3:H$98)&gt;10,IF(AND(ISNUMBER('Control Sample Data'!H413),'Control Sample Data'!H413&lt;$B$1,'Control Sample Data'!H413&gt;0),'Control Sample Data'!H413,$B$1),"")</f>
        <v/>
      </c>
      <c r="U414" s="15" t="str">
        <f>IF(SUM('Control Sample Data'!I$3:I$98)&gt;10,IF(AND(ISNUMBER('Control Sample Data'!I413),'Control Sample Data'!I413&lt;$B$1,'Control Sample Data'!I413&gt;0),'Control Sample Data'!I413,$B$1),"")</f>
        <v/>
      </c>
      <c r="V414" s="15" t="str">
        <f>IF(SUM('Control Sample Data'!J$3:J$98)&gt;10,IF(AND(ISNUMBER('Control Sample Data'!J413),'Control Sample Data'!J413&lt;$B$1,'Control Sample Data'!J413&gt;0),'Control Sample Data'!J413,$B$1),"")</f>
        <v/>
      </c>
      <c r="W414" s="15" t="str">
        <f>IF(SUM('Control Sample Data'!K$3:K$98)&gt;10,IF(AND(ISNUMBER('Control Sample Data'!K413),'Control Sample Data'!K413&lt;$B$1,'Control Sample Data'!K413&gt;0),'Control Sample Data'!K413,$B$1),"")</f>
        <v/>
      </c>
      <c r="X414" s="15" t="str">
        <f>IF(SUM('Control Sample Data'!L$3:L$98)&gt;10,IF(AND(ISNUMBER('Control Sample Data'!L413),'Control Sample Data'!L413&lt;$B$1,'Control Sample Data'!L413&gt;0),'Control Sample Data'!L413,$B$1),"")</f>
        <v/>
      </c>
      <c r="Y414" s="15" t="str">
        <f>IF(SUM('Control Sample Data'!M$3:M$98)&gt;10,IF(AND(ISNUMBER('Control Sample Data'!M413),'Control Sample Data'!M413&lt;$B$1,'Control Sample Data'!M413&gt;0),'Control Sample Data'!M413,$B$1),"")</f>
        <v/>
      </c>
      <c r="AT414" s="34" t="str">
        <f t="shared" si="386"/>
        <v/>
      </c>
      <c r="AU414" s="34" t="str">
        <f t="shared" si="387"/>
        <v/>
      </c>
      <c r="AV414" s="34" t="str">
        <f t="shared" si="388"/>
        <v/>
      </c>
      <c r="AW414" s="34" t="str">
        <f t="shared" si="389"/>
        <v/>
      </c>
      <c r="AX414" s="34" t="str">
        <f t="shared" si="390"/>
        <v/>
      </c>
      <c r="AY414" s="34" t="str">
        <f t="shared" si="391"/>
        <v/>
      </c>
      <c r="AZ414" s="34" t="str">
        <f t="shared" si="392"/>
        <v/>
      </c>
      <c r="BA414" s="34" t="str">
        <f t="shared" si="393"/>
        <v/>
      </c>
      <c r="BB414" s="34" t="str">
        <f t="shared" si="394"/>
        <v/>
      </c>
      <c r="BC414" s="34" t="str">
        <f t="shared" si="394"/>
        <v/>
      </c>
      <c r="BD414" s="34" t="str">
        <f t="shared" si="356"/>
        <v/>
      </c>
      <c r="BE414" s="34" t="str">
        <f t="shared" si="357"/>
        <v/>
      </c>
      <c r="BF414" s="34" t="str">
        <f t="shared" si="358"/>
        <v/>
      </c>
      <c r="BG414" s="34" t="str">
        <f t="shared" si="359"/>
        <v/>
      </c>
      <c r="BH414" s="34" t="str">
        <f t="shared" si="360"/>
        <v/>
      </c>
      <c r="BI414" s="34" t="str">
        <f t="shared" si="361"/>
        <v/>
      </c>
      <c r="BJ414" s="34" t="str">
        <f t="shared" si="362"/>
        <v/>
      </c>
      <c r="BK414" s="34" t="str">
        <f t="shared" si="363"/>
        <v/>
      </c>
      <c r="BL414" s="34" t="str">
        <f t="shared" si="364"/>
        <v/>
      </c>
      <c r="BM414" s="34" t="str">
        <f t="shared" si="365"/>
        <v/>
      </c>
      <c r="BN414" s="36" t="e">
        <f t="shared" si="354"/>
        <v>#DIV/0!</v>
      </c>
      <c r="BO414" s="36" t="e">
        <f t="shared" si="355"/>
        <v>#DIV/0!</v>
      </c>
      <c r="BP414" s="37" t="str">
        <f t="shared" si="366"/>
        <v/>
      </c>
      <c r="BQ414" s="37" t="str">
        <f t="shared" si="367"/>
        <v/>
      </c>
      <c r="BR414" s="37" t="str">
        <f t="shared" si="368"/>
        <v/>
      </c>
      <c r="BS414" s="37" t="str">
        <f t="shared" si="369"/>
        <v/>
      </c>
      <c r="BT414" s="37" t="str">
        <f t="shared" si="370"/>
        <v/>
      </c>
      <c r="BU414" s="37" t="str">
        <f t="shared" si="371"/>
        <v/>
      </c>
      <c r="BV414" s="37" t="str">
        <f t="shared" si="372"/>
        <v/>
      </c>
      <c r="BW414" s="37" t="str">
        <f t="shared" si="373"/>
        <v/>
      </c>
      <c r="BX414" s="37" t="str">
        <f t="shared" si="374"/>
        <v/>
      </c>
      <c r="BY414" s="37" t="str">
        <f t="shared" si="375"/>
        <v/>
      </c>
      <c r="BZ414" s="37" t="str">
        <f t="shared" si="376"/>
        <v/>
      </c>
      <c r="CA414" s="37" t="str">
        <f t="shared" si="377"/>
        <v/>
      </c>
      <c r="CB414" s="37" t="str">
        <f t="shared" si="378"/>
        <v/>
      </c>
      <c r="CC414" s="37" t="str">
        <f t="shared" si="379"/>
        <v/>
      </c>
      <c r="CD414" s="37" t="str">
        <f t="shared" si="380"/>
        <v/>
      </c>
      <c r="CE414" s="37" t="str">
        <f t="shared" si="381"/>
        <v/>
      </c>
      <c r="CF414" s="37" t="str">
        <f t="shared" si="382"/>
        <v/>
      </c>
      <c r="CG414" s="37" t="str">
        <f t="shared" si="383"/>
        <v/>
      </c>
      <c r="CH414" s="37" t="str">
        <f t="shared" si="384"/>
        <v/>
      </c>
      <c r="CI414" s="37" t="str">
        <f t="shared" si="385"/>
        <v/>
      </c>
    </row>
    <row r="415" spans="1:87">
      <c r="A415" s="16"/>
      <c r="B415" s="14" t="str">
        <f>'Gene Table'!D414</f>
        <v>NM_001018115</v>
      </c>
      <c r="C415" s="14" t="s">
        <v>117</v>
      </c>
      <c r="D415" s="15" t="str">
        <f>IF(SUM('Test Sample Data'!D$3:D$98)&gt;10,IF(AND(ISNUMBER('Test Sample Data'!D414),'Test Sample Data'!D414&lt;$B$1,'Test Sample Data'!D414&gt;0),'Test Sample Data'!D414,$B$1),"")</f>
        <v/>
      </c>
      <c r="E415" s="15" t="str">
        <f>IF(SUM('Test Sample Data'!E$3:E$98)&gt;10,IF(AND(ISNUMBER('Test Sample Data'!E414),'Test Sample Data'!E414&lt;$B$1,'Test Sample Data'!E414&gt;0),'Test Sample Data'!E414,$B$1),"")</f>
        <v/>
      </c>
      <c r="F415" s="15" t="str">
        <f>IF(SUM('Test Sample Data'!F$3:F$98)&gt;10,IF(AND(ISNUMBER('Test Sample Data'!F414),'Test Sample Data'!F414&lt;$B$1,'Test Sample Data'!F414&gt;0),'Test Sample Data'!F414,$B$1),"")</f>
        <v/>
      </c>
      <c r="G415" s="15" t="str">
        <f>IF(SUM('Test Sample Data'!G$3:G$98)&gt;10,IF(AND(ISNUMBER('Test Sample Data'!G414),'Test Sample Data'!G414&lt;$B$1,'Test Sample Data'!G414&gt;0),'Test Sample Data'!G414,$B$1),"")</f>
        <v/>
      </c>
      <c r="H415" s="15" t="str">
        <f>IF(SUM('Test Sample Data'!H$3:H$98)&gt;10,IF(AND(ISNUMBER('Test Sample Data'!H414),'Test Sample Data'!H414&lt;$B$1,'Test Sample Data'!H414&gt;0),'Test Sample Data'!H414,$B$1),"")</f>
        <v/>
      </c>
      <c r="I415" s="15" t="str">
        <f>IF(SUM('Test Sample Data'!I$3:I$98)&gt;10,IF(AND(ISNUMBER('Test Sample Data'!I414),'Test Sample Data'!I414&lt;$B$1,'Test Sample Data'!I414&gt;0),'Test Sample Data'!I414,$B$1),"")</f>
        <v/>
      </c>
      <c r="J415" s="15" t="str">
        <f>IF(SUM('Test Sample Data'!J$3:J$98)&gt;10,IF(AND(ISNUMBER('Test Sample Data'!J414),'Test Sample Data'!J414&lt;$B$1,'Test Sample Data'!J414&gt;0),'Test Sample Data'!J414,$B$1),"")</f>
        <v/>
      </c>
      <c r="K415" s="15" t="str">
        <f>IF(SUM('Test Sample Data'!K$3:K$98)&gt;10,IF(AND(ISNUMBER('Test Sample Data'!K414),'Test Sample Data'!K414&lt;$B$1,'Test Sample Data'!K414&gt;0),'Test Sample Data'!K414,$B$1),"")</f>
        <v/>
      </c>
      <c r="L415" s="15" t="str">
        <f>IF(SUM('Test Sample Data'!L$3:L$98)&gt;10,IF(AND(ISNUMBER('Test Sample Data'!L414),'Test Sample Data'!L414&lt;$B$1,'Test Sample Data'!L414&gt;0),'Test Sample Data'!L414,$B$1),"")</f>
        <v/>
      </c>
      <c r="M415" s="15" t="str">
        <f>IF(SUM('Test Sample Data'!M$3:M$98)&gt;10,IF(AND(ISNUMBER('Test Sample Data'!M414),'Test Sample Data'!M414&lt;$B$1,'Test Sample Data'!M414&gt;0),'Test Sample Data'!M414,$B$1),"")</f>
        <v/>
      </c>
      <c r="N415" s="15" t="str">
        <f>'Gene Table'!D414</f>
        <v>NM_001018115</v>
      </c>
      <c r="O415" s="14" t="s">
        <v>117</v>
      </c>
      <c r="P415" s="15" t="str">
        <f>IF(SUM('Control Sample Data'!D$3:D$98)&gt;10,IF(AND(ISNUMBER('Control Sample Data'!D414),'Control Sample Data'!D414&lt;$B$1,'Control Sample Data'!D414&gt;0),'Control Sample Data'!D414,$B$1),"")</f>
        <v/>
      </c>
      <c r="Q415" s="15" t="str">
        <f>IF(SUM('Control Sample Data'!E$3:E$98)&gt;10,IF(AND(ISNUMBER('Control Sample Data'!E414),'Control Sample Data'!E414&lt;$B$1,'Control Sample Data'!E414&gt;0),'Control Sample Data'!E414,$B$1),"")</f>
        <v/>
      </c>
      <c r="R415" s="15" t="str">
        <f>IF(SUM('Control Sample Data'!F$3:F$98)&gt;10,IF(AND(ISNUMBER('Control Sample Data'!F414),'Control Sample Data'!F414&lt;$B$1,'Control Sample Data'!F414&gt;0),'Control Sample Data'!F414,$B$1),"")</f>
        <v/>
      </c>
      <c r="S415" s="15" t="str">
        <f>IF(SUM('Control Sample Data'!G$3:G$98)&gt;10,IF(AND(ISNUMBER('Control Sample Data'!G414),'Control Sample Data'!G414&lt;$B$1,'Control Sample Data'!G414&gt;0),'Control Sample Data'!G414,$B$1),"")</f>
        <v/>
      </c>
      <c r="T415" s="15" t="str">
        <f>IF(SUM('Control Sample Data'!H$3:H$98)&gt;10,IF(AND(ISNUMBER('Control Sample Data'!H414),'Control Sample Data'!H414&lt;$B$1,'Control Sample Data'!H414&gt;0),'Control Sample Data'!H414,$B$1),"")</f>
        <v/>
      </c>
      <c r="U415" s="15" t="str">
        <f>IF(SUM('Control Sample Data'!I$3:I$98)&gt;10,IF(AND(ISNUMBER('Control Sample Data'!I414),'Control Sample Data'!I414&lt;$B$1,'Control Sample Data'!I414&gt;0),'Control Sample Data'!I414,$B$1),"")</f>
        <v/>
      </c>
      <c r="V415" s="15" t="str">
        <f>IF(SUM('Control Sample Data'!J$3:J$98)&gt;10,IF(AND(ISNUMBER('Control Sample Data'!J414),'Control Sample Data'!J414&lt;$B$1,'Control Sample Data'!J414&gt;0),'Control Sample Data'!J414,$B$1),"")</f>
        <v/>
      </c>
      <c r="W415" s="15" t="str">
        <f>IF(SUM('Control Sample Data'!K$3:K$98)&gt;10,IF(AND(ISNUMBER('Control Sample Data'!K414),'Control Sample Data'!K414&lt;$B$1,'Control Sample Data'!K414&gt;0),'Control Sample Data'!K414,$B$1),"")</f>
        <v/>
      </c>
      <c r="X415" s="15" t="str">
        <f>IF(SUM('Control Sample Data'!L$3:L$98)&gt;10,IF(AND(ISNUMBER('Control Sample Data'!L414),'Control Sample Data'!L414&lt;$B$1,'Control Sample Data'!L414&gt;0),'Control Sample Data'!L414,$B$1),"")</f>
        <v/>
      </c>
      <c r="Y415" s="15" t="str">
        <f>IF(SUM('Control Sample Data'!M$3:M$98)&gt;10,IF(AND(ISNUMBER('Control Sample Data'!M414),'Control Sample Data'!M414&lt;$B$1,'Control Sample Data'!M414&gt;0),'Control Sample Data'!M414,$B$1),"")</f>
        <v/>
      </c>
      <c r="AT415" s="34" t="str">
        <f t="shared" si="386"/>
        <v/>
      </c>
      <c r="AU415" s="34" t="str">
        <f t="shared" si="387"/>
        <v/>
      </c>
      <c r="AV415" s="34" t="str">
        <f t="shared" si="388"/>
        <v/>
      </c>
      <c r="AW415" s="34" t="str">
        <f t="shared" si="389"/>
        <v/>
      </c>
      <c r="AX415" s="34" t="str">
        <f t="shared" si="390"/>
        <v/>
      </c>
      <c r="AY415" s="34" t="str">
        <f t="shared" si="391"/>
        <v/>
      </c>
      <c r="AZ415" s="34" t="str">
        <f t="shared" si="392"/>
        <v/>
      </c>
      <c r="BA415" s="34" t="str">
        <f t="shared" si="393"/>
        <v/>
      </c>
      <c r="BB415" s="34" t="str">
        <f t="shared" si="394"/>
        <v/>
      </c>
      <c r="BC415" s="34" t="str">
        <f t="shared" si="394"/>
        <v/>
      </c>
      <c r="BD415" s="34" t="str">
        <f t="shared" si="356"/>
        <v/>
      </c>
      <c r="BE415" s="34" t="str">
        <f t="shared" si="357"/>
        <v/>
      </c>
      <c r="BF415" s="34" t="str">
        <f t="shared" si="358"/>
        <v/>
      </c>
      <c r="BG415" s="34" t="str">
        <f t="shared" si="359"/>
        <v/>
      </c>
      <c r="BH415" s="34" t="str">
        <f t="shared" si="360"/>
        <v/>
      </c>
      <c r="BI415" s="34" t="str">
        <f t="shared" si="361"/>
        <v/>
      </c>
      <c r="BJ415" s="34" t="str">
        <f t="shared" si="362"/>
        <v/>
      </c>
      <c r="BK415" s="34" t="str">
        <f t="shared" si="363"/>
        <v/>
      </c>
      <c r="BL415" s="34" t="str">
        <f t="shared" si="364"/>
        <v/>
      </c>
      <c r="BM415" s="34" t="str">
        <f t="shared" si="365"/>
        <v/>
      </c>
      <c r="BN415" s="36" t="e">
        <f t="shared" si="354"/>
        <v>#DIV/0!</v>
      </c>
      <c r="BO415" s="36" t="e">
        <f t="shared" si="355"/>
        <v>#DIV/0!</v>
      </c>
      <c r="BP415" s="37" t="str">
        <f t="shared" si="366"/>
        <v/>
      </c>
      <c r="BQ415" s="37" t="str">
        <f t="shared" si="367"/>
        <v/>
      </c>
      <c r="BR415" s="37" t="str">
        <f t="shared" si="368"/>
        <v/>
      </c>
      <c r="BS415" s="37" t="str">
        <f t="shared" si="369"/>
        <v/>
      </c>
      <c r="BT415" s="37" t="str">
        <f t="shared" si="370"/>
        <v/>
      </c>
      <c r="BU415" s="37" t="str">
        <f t="shared" si="371"/>
        <v/>
      </c>
      <c r="BV415" s="37" t="str">
        <f t="shared" si="372"/>
        <v/>
      </c>
      <c r="BW415" s="37" t="str">
        <f t="shared" si="373"/>
        <v/>
      </c>
      <c r="BX415" s="37" t="str">
        <f t="shared" si="374"/>
        <v/>
      </c>
      <c r="BY415" s="37" t="str">
        <f t="shared" si="375"/>
        <v/>
      </c>
      <c r="BZ415" s="37" t="str">
        <f t="shared" si="376"/>
        <v/>
      </c>
      <c r="CA415" s="37" t="str">
        <f t="shared" si="377"/>
        <v/>
      </c>
      <c r="CB415" s="37" t="str">
        <f t="shared" si="378"/>
        <v/>
      </c>
      <c r="CC415" s="37" t="str">
        <f t="shared" si="379"/>
        <v/>
      </c>
      <c r="CD415" s="37" t="str">
        <f t="shared" si="380"/>
        <v/>
      </c>
      <c r="CE415" s="37" t="str">
        <f t="shared" si="381"/>
        <v/>
      </c>
      <c r="CF415" s="37" t="str">
        <f t="shared" si="382"/>
        <v/>
      </c>
      <c r="CG415" s="37" t="str">
        <f t="shared" si="383"/>
        <v/>
      </c>
      <c r="CH415" s="37" t="str">
        <f t="shared" si="384"/>
        <v/>
      </c>
      <c r="CI415" s="37" t="str">
        <f t="shared" si="385"/>
        <v/>
      </c>
    </row>
    <row r="416" spans="1:87">
      <c r="A416" s="16"/>
      <c r="B416" s="14" t="str">
        <f>'Gene Table'!D415</f>
        <v>NM_000136</v>
      </c>
      <c r="C416" s="14" t="s">
        <v>121</v>
      </c>
      <c r="D416" s="15" t="str">
        <f>IF(SUM('Test Sample Data'!D$3:D$98)&gt;10,IF(AND(ISNUMBER('Test Sample Data'!D415),'Test Sample Data'!D415&lt;$B$1,'Test Sample Data'!D415&gt;0),'Test Sample Data'!D415,$B$1),"")</f>
        <v/>
      </c>
      <c r="E416" s="15" t="str">
        <f>IF(SUM('Test Sample Data'!E$3:E$98)&gt;10,IF(AND(ISNUMBER('Test Sample Data'!E415),'Test Sample Data'!E415&lt;$B$1,'Test Sample Data'!E415&gt;0),'Test Sample Data'!E415,$B$1),"")</f>
        <v/>
      </c>
      <c r="F416" s="15" t="str">
        <f>IF(SUM('Test Sample Data'!F$3:F$98)&gt;10,IF(AND(ISNUMBER('Test Sample Data'!F415),'Test Sample Data'!F415&lt;$B$1,'Test Sample Data'!F415&gt;0),'Test Sample Data'!F415,$B$1),"")</f>
        <v/>
      </c>
      <c r="G416" s="15" t="str">
        <f>IF(SUM('Test Sample Data'!G$3:G$98)&gt;10,IF(AND(ISNUMBER('Test Sample Data'!G415),'Test Sample Data'!G415&lt;$B$1,'Test Sample Data'!G415&gt;0),'Test Sample Data'!G415,$B$1),"")</f>
        <v/>
      </c>
      <c r="H416" s="15" t="str">
        <f>IF(SUM('Test Sample Data'!H$3:H$98)&gt;10,IF(AND(ISNUMBER('Test Sample Data'!H415),'Test Sample Data'!H415&lt;$B$1,'Test Sample Data'!H415&gt;0),'Test Sample Data'!H415,$B$1),"")</f>
        <v/>
      </c>
      <c r="I416" s="15" t="str">
        <f>IF(SUM('Test Sample Data'!I$3:I$98)&gt;10,IF(AND(ISNUMBER('Test Sample Data'!I415),'Test Sample Data'!I415&lt;$B$1,'Test Sample Data'!I415&gt;0),'Test Sample Data'!I415,$B$1),"")</f>
        <v/>
      </c>
      <c r="J416" s="15" t="str">
        <f>IF(SUM('Test Sample Data'!J$3:J$98)&gt;10,IF(AND(ISNUMBER('Test Sample Data'!J415),'Test Sample Data'!J415&lt;$B$1,'Test Sample Data'!J415&gt;0),'Test Sample Data'!J415,$B$1),"")</f>
        <v/>
      </c>
      <c r="K416" s="15" t="str">
        <f>IF(SUM('Test Sample Data'!K$3:K$98)&gt;10,IF(AND(ISNUMBER('Test Sample Data'!K415),'Test Sample Data'!K415&lt;$B$1,'Test Sample Data'!K415&gt;0),'Test Sample Data'!K415,$B$1),"")</f>
        <v/>
      </c>
      <c r="L416" s="15" t="str">
        <f>IF(SUM('Test Sample Data'!L$3:L$98)&gt;10,IF(AND(ISNUMBER('Test Sample Data'!L415),'Test Sample Data'!L415&lt;$B$1,'Test Sample Data'!L415&gt;0),'Test Sample Data'!L415,$B$1),"")</f>
        <v/>
      </c>
      <c r="M416" s="15" t="str">
        <f>IF(SUM('Test Sample Data'!M$3:M$98)&gt;10,IF(AND(ISNUMBER('Test Sample Data'!M415),'Test Sample Data'!M415&lt;$B$1,'Test Sample Data'!M415&gt;0),'Test Sample Data'!M415,$B$1),"")</f>
        <v/>
      </c>
      <c r="N416" s="15" t="str">
        <f>'Gene Table'!D415</f>
        <v>NM_000136</v>
      </c>
      <c r="O416" s="14" t="s">
        <v>121</v>
      </c>
      <c r="P416" s="15" t="str">
        <f>IF(SUM('Control Sample Data'!D$3:D$98)&gt;10,IF(AND(ISNUMBER('Control Sample Data'!D415),'Control Sample Data'!D415&lt;$B$1,'Control Sample Data'!D415&gt;0),'Control Sample Data'!D415,$B$1),"")</f>
        <v/>
      </c>
      <c r="Q416" s="15" t="str">
        <f>IF(SUM('Control Sample Data'!E$3:E$98)&gt;10,IF(AND(ISNUMBER('Control Sample Data'!E415),'Control Sample Data'!E415&lt;$B$1,'Control Sample Data'!E415&gt;0),'Control Sample Data'!E415,$B$1),"")</f>
        <v/>
      </c>
      <c r="R416" s="15" t="str">
        <f>IF(SUM('Control Sample Data'!F$3:F$98)&gt;10,IF(AND(ISNUMBER('Control Sample Data'!F415),'Control Sample Data'!F415&lt;$B$1,'Control Sample Data'!F415&gt;0),'Control Sample Data'!F415,$B$1),"")</f>
        <v/>
      </c>
      <c r="S416" s="15" t="str">
        <f>IF(SUM('Control Sample Data'!G$3:G$98)&gt;10,IF(AND(ISNUMBER('Control Sample Data'!G415),'Control Sample Data'!G415&lt;$B$1,'Control Sample Data'!G415&gt;0),'Control Sample Data'!G415,$B$1),"")</f>
        <v/>
      </c>
      <c r="T416" s="15" t="str">
        <f>IF(SUM('Control Sample Data'!H$3:H$98)&gt;10,IF(AND(ISNUMBER('Control Sample Data'!H415),'Control Sample Data'!H415&lt;$B$1,'Control Sample Data'!H415&gt;0),'Control Sample Data'!H415,$B$1),"")</f>
        <v/>
      </c>
      <c r="U416" s="15" t="str">
        <f>IF(SUM('Control Sample Data'!I$3:I$98)&gt;10,IF(AND(ISNUMBER('Control Sample Data'!I415),'Control Sample Data'!I415&lt;$B$1,'Control Sample Data'!I415&gt;0),'Control Sample Data'!I415,$B$1),"")</f>
        <v/>
      </c>
      <c r="V416" s="15" t="str">
        <f>IF(SUM('Control Sample Data'!J$3:J$98)&gt;10,IF(AND(ISNUMBER('Control Sample Data'!J415),'Control Sample Data'!J415&lt;$B$1,'Control Sample Data'!J415&gt;0),'Control Sample Data'!J415,$B$1),"")</f>
        <v/>
      </c>
      <c r="W416" s="15" t="str">
        <f>IF(SUM('Control Sample Data'!K$3:K$98)&gt;10,IF(AND(ISNUMBER('Control Sample Data'!K415),'Control Sample Data'!K415&lt;$B$1,'Control Sample Data'!K415&gt;0),'Control Sample Data'!K415,$B$1),"")</f>
        <v/>
      </c>
      <c r="X416" s="15" t="str">
        <f>IF(SUM('Control Sample Data'!L$3:L$98)&gt;10,IF(AND(ISNUMBER('Control Sample Data'!L415),'Control Sample Data'!L415&lt;$B$1,'Control Sample Data'!L415&gt;0),'Control Sample Data'!L415,$B$1),"")</f>
        <v/>
      </c>
      <c r="Y416" s="15" t="str">
        <f>IF(SUM('Control Sample Data'!M$3:M$98)&gt;10,IF(AND(ISNUMBER('Control Sample Data'!M415),'Control Sample Data'!M415&lt;$B$1,'Control Sample Data'!M415&gt;0),'Control Sample Data'!M415,$B$1),"")</f>
        <v/>
      </c>
      <c r="AT416" s="34" t="str">
        <f t="shared" si="386"/>
        <v/>
      </c>
      <c r="AU416" s="34" t="str">
        <f t="shared" si="387"/>
        <v/>
      </c>
      <c r="AV416" s="34" t="str">
        <f t="shared" si="388"/>
        <v/>
      </c>
      <c r="AW416" s="34" t="str">
        <f t="shared" si="389"/>
        <v/>
      </c>
      <c r="AX416" s="34" t="str">
        <f t="shared" si="390"/>
        <v/>
      </c>
      <c r="AY416" s="34" t="str">
        <f t="shared" si="391"/>
        <v/>
      </c>
      <c r="AZ416" s="34" t="str">
        <f t="shared" si="392"/>
        <v/>
      </c>
      <c r="BA416" s="34" t="str">
        <f t="shared" si="393"/>
        <v/>
      </c>
      <c r="BB416" s="34" t="str">
        <f t="shared" si="394"/>
        <v/>
      </c>
      <c r="BC416" s="34" t="str">
        <f t="shared" si="394"/>
        <v/>
      </c>
      <c r="BD416" s="34" t="str">
        <f t="shared" si="356"/>
        <v/>
      </c>
      <c r="BE416" s="34" t="str">
        <f t="shared" si="357"/>
        <v/>
      </c>
      <c r="BF416" s="34" t="str">
        <f t="shared" si="358"/>
        <v/>
      </c>
      <c r="BG416" s="34" t="str">
        <f t="shared" si="359"/>
        <v/>
      </c>
      <c r="BH416" s="34" t="str">
        <f t="shared" si="360"/>
        <v/>
      </c>
      <c r="BI416" s="34" t="str">
        <f t="shared" si="361"/>
        <v/>
      </c>
      <c r="BJ416" s="34" t="str">
        <f t="shared" si="362"/>
        <v/>
      </c>
      <c r="BK416" s="34" t="str">
        <f t="shared" si="363"/>
        <v/>
      </c>
      <c r="BL416" s="34" t="str">
        <f t="shared" si="364"/>
        <v/>
      </c>
      <c r="BM416" s="34" t="str">
        <f t="shared" si="365"/>
        <v/>
      </c>
      <c r="BN416" s="36" t="e">
        <f t="shared" si="354"/>
        <v>#DIV/0!</v>
      </c>
      <c r="BO416" s="36" t="e">
        <f t="shared" si="355"/>
        <v>#DIV/0!</v>
      </c>
      <c r="BP416" s="37" t="str">
        <f t="shared" si="366"/>
        <v/>
      </c>
      <c r="BQ416" s="37" t="str">
        <f t="shared" si="367"/>
        <v/>
      </c>
      <c r="BR416" s="37" t="str">
        <f t="shared" si="368"/>
        <v/>
      </c>
      <c r="BS416" s="37" t="str">
        <f t="shared" si="369"/>
        <v/>
      </c>
      <c r="BT416" s="37" t="str">
        <f t="shared" si="370"/>
        <v/>
      </c>
      <c r="BU416" s="37" t="str">
        <f t="shared" si="371"/>
        <v/>
      </c>
      <c r="BV416" s="37" t="str">
        <f t="shared" si="372"/>
        <v/>
      </c>
      <c r="BW416" s="37" t="str">
        <f t="shared" si="373"/>
        <v/>
      </c>
      <c r="BX416" s="37" t="str">
        <f t="shared" si="374"/>
        <v/>
      </c>
      <c r="BY416" s="37" t="str">
        <f t="shared" si="375"/>
        <v/>
      </c>
      <c r="BZ416" s="37" t="str">
        <f t="shared" si="376"/>
        <v/>
      </c>
      <c r="CA416" s="37" t="str">
        <f t="shared" si="377"/>
        <v/>
      </c>
      <c r="CB416" s="37" t="str">
        <f t="shared" si="378"/>
        <v/>
      </c>
      <c r="CC416" s="37" t="str">
        <f t="shared" si="379"/>
        <v/>
      </c>
      <c r="CD416" s="37" t="str">
        <f t="shared" si="380"/>
        <v/>
      </c>
      <c r="CE416" s="37" t="str">
        <f t="shared" si="381"/>
        <v/>
      </c>
      <c r="CF416" s="37" t="str">
        <f t="shared" si="382"/>
        <v/>
      </c>
      <c r="CG416" s="37" t="str">
        <f t="shared" si="383"/>
        <v/>
      </c>
      <c r="CH416" s="37" t="str">
        <f t="shared" si="384"/>
        <v/>
      </c>
      <c r="CI416" s="37" t="str">
        <f t="shared" si="385"/>
        <v/>
      </c>
    </row>
    <row r="417" spans="1:87">
      <c r="A417" s="16"/>
      <c r="B417" s="14" t="str">
        <f>'Gene Table'!D416</f>
        <v>NM_001437</v>
      </c>
      <c r="C417" s="14" t="s">
        <v>125</v>
      </c>
      <c r="D417" s="15" t="str">
        <f>IF(SUM('Test Sample Data'!D$3:D$98)&gt;10,IF(AND(ISNUMBER('Test Sample Data'!D416),'Test Sample Data'!D416&lt;$B$1,'Test Sample Data'!D416&gt;0),'Test Sample Data'!D416,$B$1),"")</f>
        <v/>
      </c>
      <c r="E417" s="15" t="str">
        <f>IF(SUM('Test Sample Data'!E$3:E$98)&gt;10,IF(AND(ISNUMBER('Test Sample Data'!E416),'Test Sample Data'!E416&lt;$B$1,'Test Sample Data'!E416&gt;0),'Test Sample Data'!E416,$B$1),"")</f>
        <v/>
      </c>
      <c r="F417" s="15" t="str">
        <f>IF(SUM('Test Sample Data'!F$3:F$98)&gt;10,IF(AND(ISNUMBER('Test Sample Data'!F416),'Test Sample Data'!F416&lt;$B$1,'Test Sample Data'!F416&gt;0),'Test Sample Data'!F416,$B$1),"")</f>
        <v/>
      </c>
      <c r="G417" s="15" t="str">
        <f>IF(SUM('Test Sample Data'!G$3:G$98)&gt;10,IF(AND(ISNUMBER('Test Sample Data'!G416),'Test Sample Data'!G416&lt;$B$1,'Test Sample Data'!G416&gt;0),'Test Sample Data'!G416,$B$1),"")</f>
        <v/>
      </c>
      <c r="H417" s="15" t="str">
        <f>IF(SUM('Test Sample Data'!H$3:H$98)&gt;10,IF(AND(ISNUMBER('Test Sample Data'!H416),'Test Sample Data'!H416&lt;$B$1,'Test Sample Data'!H416&gt;0),'Test Sample Data'!H416,$B$1),"")</f>
        <v/>
      </c>
      <c r="I417" s="15" t="str">
        <f>IF(SUM('Test Sample Data'!I$3:I$98)&gt;10,IF(AND(ISNUMBER('Test Sample Data'!I416),'Test Sample Data'!I416&lt;$B$1,'Test Sample Data'!I416&gt;0),'Test Sample Data'!I416,$B$1),"")</f>
        <v/>
      </c>
      <c r="J417" s="15" t="str">
        <f>IF(SUM('Test Sample Data'!J$3:J$98)&gt;10,IF(AND(ISNUMBER('Test Sample Data'!J416),'Test Sample Data'!J416&lt;$B$1,'Test Sample Data'!J416&gt;0),'Test Sample Data'!J416,$B$1),"")</f>
        <v/>
      </c>
      <c r="K417" s="15" t="str">
        <f>IF(SUM('Test Sample Data'!K$3:K$98)&gt;10,IF(AND(ISNUMBER('Test Sample Data'!K416),'Test Sample Data'!K416&lt;$B$1,'Test Sample Data'!K416&gt;0),'Test Sample Data'!K416,$B$1),"")</f>
        <v/>
      </c>
      <c r="L417" s="15" t="str">
        <f>IF(SUM('Test Sample Data'!L$3:L$98)&gt;10,IF(AND(ISNUMBER('Test Sample Data'!L416),'Test Sample Data'!L416&lt;$B$1,'Test Sample Data'!L416&gt;0),'Test Sample Data'!L416,$B$1),"")</f>
        <v/>
      </c>
      <c r="M417" s="15" t="str">
        <f>IF(SUM('Test Sample Data'!M$3:M$98)&gt;10,IF(AND(ISNUMBER('Test Sample Data'!M416),'Test Sample Data'!M416&lt;$B$1,'Test Sample Data'!M416&gt;0),'Test Sample Data'!M416,$B$1),"")</f>
        <v/>
      </c>
      <c r="N417" s="15" t="str">
        <f>'Gene Table'!D416</f>
        <v>NM_001437</v>
      </c>
      <c r="O417" s="14" t="s">
        <v>125</v>
      </c>
      <c r="P417" s="15" t="str">
        <f>IF(SUM('Control Sample Data'!D$3:D$98)&gt;10,IF(AND(ISNUMBER('Control Sample Data'!D416),'Control Sample Data'!D416&lt;$B$1,'Control Sample Data'!D416&gt;0),'Control Sample Data'!D416,$B$1),"")</f>
        <v/>
      </c>
      <c r="Q417" s="15" t="str">
        <f>IF(SUM('Control Sample Data'!E$3:E$98)&gt;10,IF(AND(ISNUMBER('Control Sample Data'!E416),'Control Sample Data'!E416&lt;$B$1,'Control Sample Data'!E416&gt;0),'Control Sample Data'!E416,$B$1),"")</f>
        <v/>
      </c>
      <c r="R417" s="15" t="str">
        <f>IF(SUM('Control Sample Data'!F$3:F$98)&gt;10,IF(AND(ISNUMBER('Control Sample Data'!F416),'Control Sample Data'!F416&lt;$B$1,'Control Sample Data'!F416&gt;0),'Control Sample Data'!F416,$B$1),"")</f>
        <v/>
      </c>
      <c r="S417" s="15" t="str">
        <f>IF(SUM('Control Sample Data'!G$3:G$98)&gt;10,IF(AND(ISNUMBER('Control Sample Data'!G416),'Control Sample Data'!G416&lt;$B$1,'Control Sample Data'!G416&gt;0),'Control Sample Data'!G416,$B$1),"")</f>
        <v/>
      </c>
      <c r="T417" s="15" t="str">
        <f>IF(SUM('Control Sample Data'!H$3:H$98)&gt;10,IF(AND(ISNUMBER('Control Sample Data'!H416),'Control Sample Data'!H416&lt;$B$1,'Control Sample Data'!H416&gt;0),'Control Sample Data'!H416,$B$1),"")</f>
        <v/>
      </c>
      <c r="U417" s="15" t="str">
        <f>IF(SUM('Control Sample Data'!I$3:I$98)&gt;10,IF(AND(ISNUMBER('Control Sample Data'!I416),'Control Sample Data'!I416&lt;$B$1,'Control Sample Data'!I416&gt;0),'Control Sample Data'!I416,$B$1),"")</f>
        <v/>
      </c>
      <c r="V417" s="15" t="str">
        <f>IF(SUM('Control Sample Data'!J$3:J$98)&gt;10,IF(AND(ISNUMBER('Control Sample Data'!J416),'Control Sample Data'!J416&lt;$B$1,'Control Sample Data'!J416&gt;0),'Control Sample Data'!J416,$B$1),"")</f>
        <v/>
      </c>
      <c r="W417" s="15" t="str">
        <f>IF(SUM('Control Sample Data'!K$3:K$98)&gt;10,IF(AND(ISNUMBER('Control Sample Data'!K416),'Control Sample Data'!K416&lt;$B$1,'Control Sample Data'!K416&gt;0),'Control Sample Data'!K416,$B$1),"")</f>
        <v/>
      </c>
      <c r="X417" s="15" t="str">
        <f>IF(SUM('Control Sample Data'!L$3:L$98)&gt;10,IF(AND(ISNUMBER('Control Sample Data'!L416),'Control Sample Data'!L416&lt;$B$1,'Control Sample Data'!L416&gt;0),'Control Sample Data'!L416,$B$1),"")</f>
        <v/>
      </c>
      <c r="Y417" s="15" t="str">
        <f>IF(SUM('Control Sample Data'!M$3:M$98)&gt;10,IF(AND(ISNUMBER('Control Sample Data'!M416),'Control Sample Data'!M416&lt;$B$1,'Control Sample Data'!M416&gt;0),'Control Sample Data'!M416,$B$1),"")</f>
        <v/>
      </c>
      <c r="AT417" s="34" t="str">
        <f t="shared" si="386"/>
        <v/>
      </c>
      <c r="AU417" s="34" t="str">
        <f t="shared" si="387"/>
        <v/>
      </c>
      <c r="AV417" s="34" t="str">
        <f t="shared" si="388"/>
        <v/>
      </c>
      <c r="AW417" s="34" t="str">
        <f t="shared" si="389"/>
        <v/>
      </c>
      <c r="AX417" s="34" t="str">
        <f t="shared" si="390"/>
        <v/>
      </c>
      <c r="AY417" s="34" t="str">
        <f t="shared" si="391"/>
        <v/>
      </c>
      <c r="AZ417" s="34" t="str">
        <f t="shared" si="392"/>
        <v/>
      </c>
      <c r="BA417" s="34" t="str">
        <f t="shared" si="393"/>
        <v/>
      </c>
      <c r="BB417" s="34" t="str">
        <f t="shared" si="394"/>
        <v/>
      </c>
      <c r="BC417" s="34" t="str">
        <f t="shared" si="394"/>
        <v/>
      </c>
      <c r="BD417" s="34" t="str">
        <f t="shared" si="356"/>
        <v/>
      </c>
      <c r="BE417" s="34" t="str">
        <f t="shared" si="357"/>
        <v/>
      </c>
      <c r="BF417" s="34" t="str">
        <f t="shared" si="358"/>
        <v/>
      </c>
      <c r="BG417" s="34" t="str">
        <f t="shared" si="359"/>
        <v/>
      </c>
      <c r="BH417" s="34" t="str">
        <f t="shared" si="360"/>
        <v/>
      </c>
      <c r="BI417" s="34" t="str">
        <f t="shared" si="361"/>
        <v/>
      </c>
      <c r="BJ417" s="34" t="str">
        <f t="shared" si="362"/>
        <v/>
      </c>
      <c r="BK417" s="34" t="str">
        <f t="shared" si="363"/>
        <v/>
      </c>
      <c r="BL417" s="34" t="str">
        <f t="shared" si="364"/>
        <v/>
      </c>
      <c r="BM417" s="34" t="str">
        <f t="shared" si="365"/>
        <v/>
      </c>
      <c r="BN417" s="36" t="e">
        <f t="shared" si="354"/>
        <v>#DIV/0!</v>
      </c>
      <c r="BO417" s="36" t="e">
        <f t="shared" si="355"/>
        <v>#DIV/0!</v>
      </c>
      <c r="BP417" s="37" t="str">
        <f t="shared" si="366"/>
        <v/>
      </c>
      <c r="BQ417" s="37" t="str">
        <f t="shared" si="367"/>
        <v/>
      </c>
      <c r="BR417" s="37" t="str">
        <f t="shared" si="368"/>
        <v/>
      </c>
      <c r="BS417" s="37" t="str">
        <f t="shared" si="369"/>
        <v/>
      </c>
      <c r="BT417" s="37" t="str">
        <f t="shared" si="370"/>
        <v/>
      </c>
      <c r="BU417" s="37" t="str">
        <f t="shared" si="371"/>
        <v/>
      </c>
      <c r="BV417" s="37" t="str">
        <f t="shared" si="372"/>
        <v/>
      </c>
      <c r="BW417" s="37" t="str">
        <f t="shared" si="373"/>
        <v/>
      </c>
      <c r="BX417" s="37" t="str">
        <f t="shared" si="374"/>
        <v/>
      </c>
      <c r="BY417" s="37" t="str">
        <f t="shared" si="375"/>
        <v/>
      </c>
      <c r="BZ417" s="37" t="str">
        <f t="shared" si="376"/>
        <v/>
      </c>
      <c r="CA417" s="37" t="str">
        <f t="shared" si="377"/>
        <v/>
      </c>
      <c r="CB417" s="37" t="str">
        <f t="shared" si="378"/>
        <v/>
      </c>
      <c r="CC417" s="37" t="str">
        <f t="shared" si="379"/>
        <v/>
      </c>
      <c r="CD417" s="37" t="str">
        <f t="shared" si="380"/>
        <v/>
      </c>
      <c r="CE417" s="37" t="str">
        <f t="shared" si="381"/>
        <v/>
      </c>
      <c r="CF417" s="37" t="str">
        <f t="shared" si="382"/>
        <v/>
      </c>
      <c r="CG417" s="37" t="str">
        <f t="shared" si="383"/>
        <v/>
      </c>
      <c r="CH417" s="37" t="str">
        <f t="shared" si="384"/>
        <v/>
      </c>
      <c r="CI417" s="37" t="str">
        <f t="shared" si="385"/>
        <v/>
      </c>
    </row>
    <row r="418" spans="1:87">
      <c r="A418" s="16"/>
      <c r="B418" s="14" t="str">
        <f>'Gene Table'!D417</f>
        <v>NM_000125</v>
      </c>
      <c r="C418" s="14" t="s">
        <v>129</v>
      </c>
      <c r="D418" s="15" t="str">
        <f>IF(SUM('Test Sample Data'!D$3:D$98)&gt;10,IF(AND(ISNUMBER('Test Sample Data'!D417),'Test Sample Data'!D417&lt;$B$1,'Test Sample Data'!D417&gt;0),'Test Sample Data'!D417,$B$1),"")</f>
        <v/>
      </c>
      <c r="E418" s="15" t="str">
        <f>IF(SUM('Test Sample Data'!E$3:E$98)&gt;10,IF(AND(ISNUMBER('Test Sample Data'!E417),'Test Sample Data'!E417&lt;$B$1,'Test Sample Data'!E417&gt;0),'Test Sample Data'!E417,$B$1),"")</f>
        <v/>
      </c>
      <c r="F418" s="15" t="str">
        <f>IF(SUM('Test Sample Data'!F$3:F$98)&gt;10,IF(AND(ISNUMBER('Test Sample Data'!F417),'Test Sample Data'!F417&lt;$B$1,'Test Sample Data'!F417&gt;0),'Test Sample Data'!F417,$B$1),"")</f>
        <v/>
      </c>
      <c r="G418" s="15" t="str">
        <f>IF(SUM('Test Sample Data'!G$3:G$98)&gt;10,IF(AND(ISNUMBER('Test Sample Data'!G417),'Test Sample Data'!G417&lt;$B$1,'Test Sample Data'!G417&gt;0),'Test Sample Data'!G417,$B$1),"")</f>
        <v/>
      </c>
      <c r="H418" s="15" t="str">
        <f>IF(SUM('Test Sample Data'!H$3:H$98)&gt;10,IF(AND(ISNUMBER('Test Sample Data'!H417),'Test Sample Data'!H417&lt;$B$1,'Test Sample Data'!H417&gt;0),'Test Sample Data'!H417,$B$1),"")</f>
        <v/>
      </c>
      <c r="I418" s="15" t="str">
        <f>IF(SUM('Test Sample Data'!I$3:I$98)&gt;10,IF(AND(ISNUMBER('Test Sample Data'!I417),'Test Sample Data'!I417&lt;$B$1,'Test Sample Data'!I417&gt;0),'Test Sample Data'!I417,$B$1),"")</f>
        <v/>
      </c>
      <c r="J418" s="15" t="str">
        <f>IF(SUM('Test Sample Data'!J$3:J$98)&gt;10,IF(AND(ISNUMBER('Test Sample Data'!J417),'Test Sample Data'!J417&lt;$B$1,'Test Sample Data'!J417&gt;0),'Test Sample Data'!J417,$B$1),"")</f>
        <v/>
      </c>
      <c r="K418" s="15" t="str">
        <f>IF(SUM('Test Sample Data'!K$3:K$98)&gt;10,IF(AND(ISNUMBER('Test Sample Data'!K417),'Test Sample Data'!K417&lt;$B$1,'Test Sample Data'!K417&gt;0),'Test Sample Data'!K417,$B$1),"")</f>
        <v/>
      </c>
      <c r="L418" s="15" t="str">
        <f>IF(SUM('Test Sample Data'!L$3:L$98)&gt;10,IF(AND(ISNUMBER('Test Sample Data'!L417),'Test Sample Data'!L417&lt;$B$1,'Test Sample Data'!L417&gt;0),'Test Sample Data'!L417,$B$1),"")</f>
        <v/>
      </c>
      <c r="M418" s="15" t="str">
        <f>IF(SUM('Test Sample Data'!M$3:M$98)&gt;10,IF(AND(ISNUMBER('Test Sample Data'!M417),'Test Sample Data'!M417&lt;$B$1,'Test Sample Data'!M417&gt;0),'Test Sample Data'!M417,$B$1),"")</f>
        <v/>
      </c>
      <c r="N418" s="15" t="str">
        <f>'Gene Table'!D417</f>
        <v>NM_000125</v>
      </c>
      <c r="O418" s="14" t="s">
        <v>129</v>
      </c>
      <c r="P418" s="15" t="str">
        <f>IF(SUM('Control Sample Data'!D$3:D$98)&gt;10,IF(AND(ISNUMBER('Control Sample Data'!D417),'Control Sample Data'!D417&lt;$B$1,'Control Sample Data'!D417&gt;0),'Control Sample Data'!D417,$B$1),"")</f>
        <v/>
      </c>
      <c r="Q418" s="15" t="str">
        <f>IF(SUM('Control Sample Data'!E$3:E$98)&gt;10,IF(AND(ISNUMBER('Control Sample Data'!E417),'Control Sample Data'!E417&lt;$B$1,'Control Sample Data'!E417&gt;0),'Control Sample Data'!E417,$B$1),"")</f>
        <v/>
      </c>
      <c r="R418" s="15" t="str">
        <f>IF(SUM('Control Sample Data'!F$3:F$98)&gt;10,IF(AND(ISNUMBER('Control Sample Data'!F417),'Control Sample Data'!F417&lt;$B$1,'Control Sample Data'!F417&gt;0),'Control Sample Data'!F417,$B$1),"")</f>
        <v/>
      </c>
      <c r="S418" s="15" t="str">
        <f>IF(SUM('Control Sample Data'!G$3:G$98)&gt;10,IF(AND(ISNUMBER('Control Sample Data'!G417),'Control Sample Data'!G417&lt;$B$1,'Control Sample Data'!G417&gt;0),'Control Sample Data'!G417,$B$1),"")</f>
        <v/>
      </c>
      <c r="T418" s="15" t="str">
        <f>IF(SUM('Control Sample Data'!H$3:H$98)&gt;10,IF(AND(ISNUMBER('Control Sample Data'!H417),'Control Sample Data'!H417&lt;$B$1,'Control Sample Data'!H417&gt;0),'Control Sample Data'!H417,$B$1),"")</f>
        <v/>
      </c>
      <c r="U418" s="15" t="str">
        <f>IF(SUM('Control Sample Data'!I$3:I$98)&gt;10,IF(AND(ISNUMBER('Control Sample Data'!I417),'Control Sample Data'!I417&lt;$B$1,'Control Sample Data'!I417&gt;0),'Control Sample Data'!I417,$B$1),"")</f>
        <v/>
      </c>
      <c r="V418" s="15" t="str">
        <f>IF(SUM('Control Sample Data'!J$3:J$98)&gt;10,IF(AND(ISNUMBER('Control Sample Data'!J417),'Control Sample Data'!J417&lt;$B$1,'Control Sample Data'!J417&gt;0),'Control Sample Data'!J417,$B$1),"")</f>
        <v/>
      </c>
      <c r="W418" s="15" t="str">
        <f>IF(SUM('Control Sample Data'!K$3:K$98)&gt;10,IF(AND(ISNUMBER('Control Sample Data'!K417),'Control Sample Data'!K417&lt;$B$1,'Control Sample Data'!K417&gt;0),'Control Sample Data'!K417,$B$1),"")</f>
        <v/>
      </c>
      <c r="X418" s="15" t="str">
        <f>IF(SUM('Control Sample Data'!L$3:L$98)&gt;10,IF(AND(ISNUMBER('Control Sample Data'!L417),'Control Sample Data'!L417&lt;$B$1,'Control Sample Data'!L417&gt;0),'Control Sample Data'!L417,$B$1),"")</f>
        <v/>
      </c>
      <c r="Y418" s="15" t="str">
        <f>IF(SUM('Control Sample Data'!M$3:M$98)&gt;10,IF(AND(ISNUMBER('Control Sample Data'!M417),'Control Sample Data'!M417&lt;$B$1,'Control Sample Data'!M417&gt;0),'Control Sample Data'!M417,$B$1),"")</f>
        <v/>
      </c>
      <c r="AT418" s="34" t="str">
        <f t="shared" si="386"/>
        <v/>
      </c>
      <c r="AU418" s="34" t="str">
        <f t="shared" si="387"/>
        <v/>
      </c>
      <c r="AV418" s="34" t="str">
        <f t="shared" si="388"/>
        <v/>
      </c>
      <c r="AW418" s="34" t="str">
        <f t="shared" si="389"/>
        <v/>
      </c>
      <c r="AX418" s="34" t="str">
        <f t="shared" si="390"/>
        <v/>
      </c>
      <c r="AY418" s="34" t="str">
        <f t="shared" si="391"/>
        <v/>
      </c>
      <c r="AZ418" s="34" t="str">
        <f t="shared" si="392"/>
        <v/>
      </c>
      <c r="BA418" s="34" t="str">
        <f t="shared" si="393"/>
        <v/>
      </c>
      <c r="BB418" s="34" t="str">
        <f t="shared" si="394"/>
        <v/>
      </c>
      <c r="BC418" s="34" t="str">
        <f t="shared" si="394"/>
        <v/>
      </c>
      <c r="BD418" s="34" t="str">
        <f t="shared" si="356"/>
        <v/>
      </c>
      <c r="BE418" s="34" t="str">
        <f t="shared" si="357"/>
        <v/>
      </c>
      <c r="BF418" s="34" t="str">
        <f t="shared" si="358"/>
        <v/>
      </c>
      <c r="BG418" s="34" t="str">
        <f t="shared" si="359"/>
        <v/>
      </c>
      <c r="BH418" s="34" t="str">
        <f t="shared" si="360"/>
        <v/>
      </c>
      <c r="BI418" s="34" t="str">
        <f t="shared" si="361"/>
        <v/>
      </c>
      <c r="BJ418" s="34" t="str">
        <f t="shared" si="362"/>
        <v/>
      </c>
      <c r="BK418" s="34" t="str">
        <f t="shared" si="363"/>
        <v/>
      </c>
      <c r="BL418" s="34" t="str">
        <f t="shared" si="364"/>
        <v/>
      </c>
      <c r="BM418" s="34" t="str">
        <f t="shared" si="365"/>
        <v/>
      </c>
      <c r="BN418" s="36" t="e">
        <f t="shared" si="354"/>
        <v>#DIV/0!</v>
      </c>
      <c r="BO418" s="36" t="e">
        <f t="shared" si="355"/>
        <v>#DIV/0!</v>
      </c>
      <c r="BP418" s="37" t="str">
        <f t="shared" si="366"/>
        <v/>
      </c>
      <c r="BQ418" s="37" t="str">
        <f t="shared" si="367"/>
        <v/>
      </c>
      <c r="BR418" s="37" t="str">
        <f t="shared" si="368"/>
        <v/>
      </c>
      <c r="BS418" s="37" t="str">
        <f t="shared" si="369"/>
        <v/>
      </c>
      <c r="BT418" s="37" t="str">
        <f t="shared" si="370"/>
        <v/>
      </c>
      <c r="BU418" s="37" t="str">
        <f t="shared" si="371"/>
        <v/>
      </c>
      <c r="BV418" s="37" t="str">
        <f t="shared" si="372"/>
        <v/>
      </c>
      <c r="BW418" s="37" t="str">
        <f t="shared" si="373"/>
        <v/>
      </c>
      <c r="BX418" s="37" t="str">
        <f t="shared" si="374"/>
        <v/>
      </c>
      <c r="BY418" s="37" t="str">
        <f t="shared" si="375"/>
        <v/>
      </c>
      <c r="BZ418" s="37" t="str">
        <f t="shared" si="376"/>
        <v/>
      </c>
      <c r="CA418" s="37" t="str">
        <f t="shared" si="377"/>
        <v/>
      </c>
      <c r="CB418" s="37" t="str">
        <f t="shared" si="378"/>
        <v/>
      </c>
      <c r="CC418" s="37" t="str">
        <f t="shared" si="379"/>
        <v/>
      </c>
      <c r="CD418" s="37" t="str">
        <f t="shared" si="380"/>
        <v/>
      </c>
      <c r="CE418" s="37" t="str">
        <f t="shared" si="381"/>
        <v/>
      </c>
      <c r="CF418" s="37" t="str">
        <f t="shared" si="382"/>
        <v/>
      </c>
      <c r="CG418" s="37" t="str">
        <f t="shared" si="383"/>
        <v/>
      </c>
      <c r="CH418" s="37" t="str">
        <f t="shared" si="384"/>
        <v/>
      </c>
      <c r="CI418" s="37" t="str">
        <f t="shared" si="385"/>
        <v/>
      </c>
    </row>
    <row r="419" spans="1:87">
      <c r="A419" s="16"/>
      <c r="B419" s="14" t="str">
        <f>'Gene Table'!D418</f>
        <v>NM_001014431</v>
      </c>
      <c r="C419" s="14" t="s">
        <v>133</v>
      </c>
      <c r="D419" s="15" t="str">
        <f>IF(SUM('Test Sample Data'!D$3:D$98)&gt;10,IF(AND(ISNUMBER('Test Sample Data'!D418),'Test Sample Data'!D418&lt;$B$1,'Test Sample Data'!D418&gt;0),'Test Sample Data'!D418,$B$1),"")</f>
        <v/>
      </c>
      <c r="E419" s="15" t="str">
        <f>IF(SUM('Test Sample Data'!E$3:E$98)&gt;10,IF(AND(ISNUMBER('Test Sample Data'!E418),'Test Sample Data'!E418&lt;$B$1,'Test Sample Data'!E418&gt;0),'Test Sample Data'!E418,$B$1),"")</f>
        <v/>
      </c>
      <c r="F419" s="15" t="str">
        <f>IF(SUM('Test Sample Data'!F$3:F$98)&gt;10,IF(AND(ISNUMBER('Test Sample Data'!F418),'Test Sample Data'!F418&lt;$B$1,'Test Sample Data'!F418&gt;0),'Test Sample Data'!F418,$B$1),"")</f>
        <v/>
      </c>
      <c r="G419" s="15" t="str">
        <f>IF(SUM('Test Sample Data'!G$3:G$98)&gt;10,IF(AND(ISNUMBER('Test Sample Data'!G418),'Test Sample Data'!G418&lt;$B$1,'Test Sample Data'!G418&gt;0),'Test Sample Data'!G418,$B$1),"")</f>
        <v/>
      </c>
      <c r="H419" s="15" t="str">
        <f>IF(SUM('Test Sample Data'!H$3:H$98)&gt;10,IF(AND(ISNUMBER('Test Sample Data'!H418),'Test Sample Data'!H418&lt;$B$1,'Test Sample Data'!H418&gt;0),'Test Sample Data'!H418,$B$1),"")</f>
        <v/>
      </c>
      <c r="I419" s="15" t="str">
        <f>IF(SUM('Test Sample Data'!I$3:I$98)&gt;10,IF(AND(ISNUMBER('Test Sample Data'!I418),'Test Sample Data'!I418&lt;$B$1,'Test Sample Data'!I418&gt;0),'Test Sample Data'!I418,$B$1),"")</f>
        <v/>
      </c>
      <c r="J419" s="15" t="str">
        <f>IF(SUM('Test Sample Data'!J$3:J$98)&gt;10,IF(AND(ISNUMBER('Test Sample Data'!J418),'Test Sample Data'!J418&lt;$B$1,'Test Sample Data'!J418&gt;0),'Test Sample Data'!J418,$B$1),"")</f>
        <v/>
      </c>
      <c r="K419" s="15" t="str">
        <f>IF(SUM('Test Sample Data'!K$3:K$98)&gt;10,IF(AND(ISNUMBER('Test Sample Data'!K418),'Test Sample Data'!K418&lt;$B$1,'Test Sample Data'!K418&gt;0),'Test Sample Data'!K418,$B$1),"")</f>
        <v/>
      </c>
      <c r="L419" s="15" t="str">
        <f>IF(SUM('Test Sample Data'!L$3:L$98)&gt;10,IF(AND(ISNUMBER('Test Sample Data'!L418),'Test Sample Data'!L418&lt;$B$1,'Test Sample Data'!L418&gt;0),'Test Sample Data'!L418,$B$1),"")</f>
        <v/>
      </c>
      <c r="M419" s="15" t="str">
        <f>IF(SUM('Test Sample Data'!M$3:M$98)&gt;10,IF(AND(ISNUMBER('Test Sample Data'!M418),'Test Sample Data'!M418&lt;$B$1,'Test Sample Data'!M418&gt;0),'Test Sample Data'!M418,$B$1),"")</f>
        <v/>
      </c>
      <c r="N419" s="15" t="str">
        <f>'Gene Table'!D418</f>
        <v>NM_001014431</v>
      </c>
      <c r="O419" s="14" t="s">
        <v>133</v>
      </c>
      <c r="P419" s="15" t="str">
        <f>IF(SUM('Control Sample Data'!D$3:D$98)&gt;10,IF(AND(ISNUMBER('Control Sample Data'!D418),'Control Sample Data'!D418&lt;$B$1,'Control Sample Data'!D418&gt;0),'Control Sample Data'!D418,$B$1),"")</f>
        <v/>
      </c>
      <c r="Q419" s="15" t="str">
        <f>IF(SUM('Control Sample Data'!E$3:E$98)&gt;10,IF(AND(ISNUMBER('Control Sample Data'!E418),'Control Sample Data'!E418&lt;$B$1,'Control Sample Data'!E418&gt;0),'Control Sample Data'!E418,$B$1),"")</f>
        <v/>
      </c>
      <c r="R419" s="15" t="str">
        <f>IF(SUM('Control Sample Data'!F$3:F$98)&gt;10,IF(AND(ISNUMBER('Control Sample Data'!F418),'Control Sample Data'!F418&lt;$B$1,'Control Sample Data'!F418&gt;0),'Control Sample Data'!F418,$B$1),"")</f>
        <v/>
      </c>
      <c r="S419" s="15" t="str">
        <f>IF(SUM('Control Sample Data'!G$3:G$98)&gt;10,IF(AND(ISNUMBER('Control Sample Data'!G418),'Control Sample Data'!G418&lt;$B$1,'Control Sample Data'!G418&gt;0),'Control Sample Data'!G418,$B$1),"")</f>
        <v/>
      </c>
      <c r="T419" s="15" t="str">
        <f>IF(SUM('Control Sample Data'!H$3:H$98)&gt;10,IF(AND(ISNUMBER('Control Sample Data'!H418),'Control Sample Data'!H418&lt;$B$1,'Control Sample Data'!H418&gt;0),'Control Sample Data'!H418,$B$1),"")</f>
        <v/>
      </c>
      <c r="U419" s="15" t="str">
        <f>IF(SUM('Control Sample Data'!I$3:I$98)&gt;10,IF(AND(ISNUMBER('Control Sample Data'!I418),'Control Sample Data'!I418&lt;$B$1,'Control Sample Data'!I418&gt;0),'Control Sample Data'!I418,$B$1),"")</f>
        <v/>
      </c>
      <c r="V419" s="15" t="str">
        <f>IF(SUM('Control Sample Data'!J$3:J$98)&gt;10,IF(AND(ISNUMBER('Control Sample Data'!J418),'Control Sample Data'!J418&lt;$B$1,'Control Sample Data'!J418&gt;0),'Control Sample Data'!J418,$B$1),"")</f>
        <v/>
      </c>
      <c r="W419" s="15" t="str">
        <f>IF(SUM('Control Sample Data'!K$3:K$98)&gt;10,IF(AND(ISNUMBER('Control Sample Data'!K418),'Control Sample Data'!K418&lt;$B$1,'Control Sample Data'!K418&gt;0),'Control Sample Data'!K418,$B$1),"")</f>
        <v/>
      </c>
      <c r="X419" s="15" t="str">
        <f>IF(SUM('Control Sample Data'!L$3:L$98)&gt;10,IF(AND(ISNUMBER('Control Sample Data'!L418),'Control Sample Data'!L418&lt;$B$1,'Control Sample Data'!L418&gt;0),'Control Sample Data'!L418,$B$1),"")</f>
        <v/>
      </c>
      <c r="Y419" s="15" t="str">
        <f>IF(SUM('Control Sample Data'!M$3:M$98)&gt;10,IF(AND(ISNUMBER('Control Sample Data'!M418),'Control Sample Data'!M418&lt;$B$1,'Control Sample Data'!M418&gt;0),'Control Sample Data'!M418,$B$1),"")</f>
        <v/>
      </c>
      <c r="AT419" s="34" t="str">
        <f t="shared" si="386"/>
        <v/>
      </c>
      <c r="AU419" s="34" t="str">
        <f t="shared" si="387"/>
        <v/>
      </c>
      <c r="AV419" s="34" t="str">
        <f t="shared" si="388"/>
        <v/>
      </c>
      <c r="AW419" s="34" t="str">
        <f t="shared" si="389"/>
        <v/>
      </c>
      <c r="AX419" s="34" t="str">
        <f t="shared" si="390"/>
        <v/>
      </c>
      <c r="AY419" s="34" t="str">
        <f t="shared" si="391"/>
        <v/>
      </c>
      <c r="AZ419" s="34" t="str">
        <f t="shared" si="392"/>
        <v/>
      </c>
      <c r="BA419" s="34" t="str">
        <f t="shared" si="393"/>
        <v/>
      </c>
      <c r="BB419" s="34" t="str">
        <f t="shared" si="394"/>
        <v/>
      </c>
      <c r="BC419" s="34" t="str">
        <f t="shared" si="394"/>
        <v/>
      </c>
      <c r="BD419" s="34" t="str">
        <f t="shared" si="356"/>
        <v/>
      </c>
      <c r="BE419" s="34" t="str">
        <f t="shared" si="357"/>
        <v/>
      </c>
      <c r="BF419" s="34" t="str">
        <f t="shared" si="358"/>
        <v/>
      </c>
      <c r="BG419" s="34" t="str">
        <f t="shared" si="359"/>
        <v/>
      </c>
      <c r="BH419" s="34" t="str">
        <f t="shared" si="360"/>
        <v/>
      </c>
      <c r="BI419" s="34" t="str">
        <f t="shared" si="361"/>
        <v/>
      </c>
      <c r="BJ419" s="34" t="str">
        <f t="shared" si="362"/>
        <v/>
      </c>
      <c r="BK419" s="34" t="str">
        <f t="shared" si="363"/>
        <v/>
      </c>
      <c r="BL419" s="34" t="str">
        <f t="shared" si="364"/>
        <v/>
      </c>
      <c r="BM419" s="34" t="str">
        <f t="shared" si="365"/>
        <v/>
      </c>
      <c r="BN419" s="36" t="e">
        <f t="shared" si="354"/>
        <v>#DIV/0!</v>
      </c>
      <c r="BO419" s="36" t="e">
        <f t="shared" si="355"/>
        <v>#DIV/0!</v>
      </c>
      <c r="BP419" s="37" t="str">
        <f t="shared" si="366"/>
        <v/>
      </c>
      <c r="BQ419" s="37" t="str">
        <f t="shared" si="367"/>
        <v/>
      </c>
      <c r="BR419" s="37" t="str">
        <f t="shared" si="368"/>
        <v/>
      </c>
      <c r="BS419" s="37" t="str">
        <f t="shared" si="369"/>
        <v/>
      </c>
      <c r="BT419" s="37" t="str">
        <f t="shared" si="370"/>
        <v/>
      </c>
      <c r="BU419" s="37" t="str">
        <f t="shared" si="371"/>
        <v/>
      </c>
      <c r="BV419" s="37" t="str">
        <f t="shared" si="372"/>
        <v/>
      </c>
      <c r="BW419" s="37" t="str">
        <f t="shared" si="373"/>
        <v/>
      </c>
      <c r="BX419" s="37" t="str">
        <f t="shared" si="374"/>
        <v/>
      </c>
      <c r="BY419" s="37" t="str">
        <f t="shared" si="375"/>
        <v/>
      </c>
      <c r="BZ419" s="37" t="str">
        <f t="shared" si="376"/>
        <v/>
      </c>
      <c r="CA419" s="37" t="str">
        <f t="shared" si="377"/>
        <v/>
      </c>
      <c r="CB419" s="37" t="str">
        <f t="shared" si="378"/>
        <v/>
      </c>
      <c r="CC419" s="37" t="str">
        <f t="shared" si="379"/>
        <v/>
      </c>
      <c r="CD419" s="37" t="str">
        <f t="shared" si="380"/>
        <v/>
      </c>
      <c r="CE419" s="37" t="str">
        <f t="shared" si="381"/>
        <v/>
      </c>
      <c r="CF419" s="37" t="str">
        <f t="shared" si="382"/>
        <v/>
      </c>
      <c r="CG419" s="37" t="str">
        <f t="shared" si="383"/>
        <v/>
      </c>
      <c r="CH419" s="37" t="str">
        <f t="shared" si="384"/>
        <v/>
      </c>
      <c r="CI419" s="37" t="str">
        <f t="shared" si="385"/>
        <v/>
      </c>
    </row>
    <row r="420" spans="1:87">
      <c r="A420" s="16"/>
      <c r="B420" s="14" t="str">
        <f>'Gene Table'!D419</f>
        <v>NM_152686</v>
      </c>
      <c r="C420" s="14" t="s">
        <v>137</v>
      </c>
      <c r="D420" s="15" t="str">
        <f>IF(SUM('Test Sample Data'!D$3:D$98)&gt;10,IF(AND(ISNUMBER('Test Sample Data'!D419),'Test Sample Data'!D419&lt;$B$1,'Test Sample Data'!D419&gt;0),'Test Sample Data'!D419,$B$1),"")</f>
        <v/>
      </c>
      <c r="E420" s="15" t="str">
        <f>IF(SUM('Test Sample Data'!E$3:E$98)&gt;10,IF(AND(ISNUMBER('Test Sample Data'!E419),'Test Sample Data'!E419&lt;$B$1,'Test Sample Data'!E419&gt;0),'Test Sample Data'!E419,$B$1),"")</f>
        <v/>
      </c>
      <c r="F420" s="15" t="str">
        <f>IF(SUM('Test Sample Data'!F$3:F$98)&gt;10,IF(AND(ISNUMBER('Test Sample Data'!F419),'Test Sample Data'!F419&lt;$B$1,'Test Sample Data'!F419&gt;0),'Test Sample Data'!F419,$B$1),"")</f>
        <v/>
      </c>
      <c r="G420" s="15" t="str">
        <f>IF(SUM('Test Sample Data'!G$3:G$98)&gt;10,IF(AND(ISNUMBER('Test Sample Data'!G419),'Test Sample Data'!G419&lt;$B$1,'Test Sample Data'!G419&gt;0),'Test Sample Data'!G419,$B$1),"")</f>
        <v/>
      </c>
      <c r="H420" s="15" t="str">
        <f>IF(SUM('Test Sample Data'!H$3:H$98)&gt;10,IF(AND(ISNUMBER('Test Sample Data'!H419),'Test Sample Data'!H419&lt;$B$1,'Test Sample Data'!H419&gt;0),'Test Sample Data'!H419,$B$1),"")</f>
        <v/>
      </c>
      <c r="I420" s="15" t="str">
        <f>IF(SUM('Test Sample Data'!I$3:I$98)&gt;10,IF(AND(ISNUMBER('Test Sample Data'!I419),'Test Sample Data'!I419&lt;$B$1,'Test Sample Data'!I419&gt;0),'Test Sample Data'!I419,$B$1),"")</f>
        <v/>
      </c>
      <c r="J420" s="15" t="str">
        <f>IF(SUM('Test Sample Data'!J$3:J$98)&gt;10,IF(AND(ISNUMBER('Test Sample Data'!J419),'Test Sample Data'!J419&lt;$B$1,'Test Sample Data'!J419&gt;0),'Test Sample Data'!J419,$B$1),"")</f>
        <v/>
      </c>
      <c r="K420" s="15" t="str">
        <f>IF(SUM('Test Sample Data'!K$3:K$98)&gt;10,IF(AND(ISNUMBER('Test Sample Data'!K419),'Test Sample Data'!K419&lt;$B$1,'Test Sample Data'!K419&gt;0),'Test Sample Data'!K419,$B$1),"")</f>
        <v/>
      </c>
      <c r="L420" s="15" t="str">
        <f>IF(SUM('Test Sample Data'!L$3:L$98)&gt;10,IF(AND(ISNUMBER('Test Sample Data'!L419),'Test Sample Data'!L419&lt;$B$1,'Test Sample Data'!L419&gt;0),'Test Sample Data'!L419,$B$1),"")</f>
        <v/>
      </c>
      <c r="M420" s="15" t="str">
        <f>IF(SUM('Test Sample Data'!M$3:M$98)&gt;10,IF(AND(ISNUMBER('Test Sample Data'!M419),'Test Sample Data'!M419&lt;$B$1,'Test Sample Data'!M419&gt;0),'Test Sample Data'!M419,$B$1),"")</f>
        <v/>
      </c>
      <c r="N420" s="15" t="str">
        <f>'Gene Table'!D419</f>
        <v>NM_152686</v>
      </c>
      <c r="O420" s="14" t="s">
        <v>137</v>
      </c>
      <c r="P420" s="15" t="str">
        <f>IF(SUM('Control Sample Data'!D$3:D$98)&gt;10,IF(AND(ISNUMBER('Control Sample Data'!D419),'Control Sample Data'!D419&lt;$B$1,'Control Sample Data'!D419&gt;0),'Control Sample Data'!D419,$B$1),"")</f>
        <v/>
      </c>
      <c r="Q420" s="15" t="str">
        <f>IF(SUM('Control Sample Data'!E$3:E$98)&gt;10,IF(AND(ISNUMBER('Control Sample Data'!E419),'Control Sample Data'!E419&lt;$B$1,'Control Sample Data'!E419&gt;0),'Control Sample Data'!E419,$B$1),"")</f>
        <v/>
      </c>
      <c r="R420" s="15" t="str">
        <f>IF(SUM('Control Sample Data'!F$3:F$98)&gt;10,IF(AND(ISNUMBER('Control Sample Data'!F419),'Control Sample Data'!F419&lt;$B$1,'Control Sample Data'!F419&gt;0),'Control Sample Data'!F419,$B$1),"")</f>
        <v/>
      </c>
      <c r="S420" s="15" t="str">
        <f>IF(SUM('Control Sample Data'!G$3:G$98)&gt;10,IF(AND(ISNUMBER('Control Sample Data'!G419),'Control Sample Data'!G419&lt;$B$1,'Control Sample Data'!G419&gt;0),'Control Sample Data'!G419,$B$1),"")</f>
        <v/>
      </c>
      <c r="T420" s="15" t="str">
        <f>IF(SUM('Control Sample Data'!H$3:H$98)&gt;10,IF(AND(ISNUMBER('Control Sample Data'!H419),'Control Sample Data'!H419&lt;$B$1,'Control Sample Data'!H419&gt;0),'Control Sample Data'!H419,$B$1),"")</f>
        <v/>
      </c>
      <c r="U420" s="15" t="str">
        <f>IF(SUM('Control Sample Data'!I$3:I$98)&gt;10,IF(AND(ISNUMBER('Control Sample Data'!I419),'Control Sample Data'!I419&lt;$B$1,'Control Sample Data'!I419&gt;0),'Control Sample Data'!I419,$B$1),"")</f>
        <v/>
      </c>
      <c r="V420" s="15" t="str">
        <f>IF(SUM('Control Sample Data'!J$3:J$98)&gt;10,IF(AND(ISNUMBER('Control Sample Data'!J419),'Control Sample Data'!J419&lt;$B$1,'Control Sample Data'!J419&gt;0),'Control Sample Data'!J419,$B$1),"")</f>
        <v/>
      </c>
      <c r="W420" s="15" t="str">
        <f>IF(SUM('Control Sample Data'!K$3:K$98)&gt;10,IF(AND(ISNUMBER('Control Sample Data'!K419),'Control Sample Data'!K419&lt;$B$1,'Control Sample Data'!K419&gt;0),'Control Sample Data'!K419,$B$1),"")</f>
        <v/>
      </c>
      <c r="X420" s="15" t="str">
        <f>IF(SUM('Control Sample Data'!L$3:L$98)&gt;10,IF(AND(ISNUMBER('Control Sample Data'!L419),'Control Sample Data'!L419&lt;$B$1,'Control Sample Data'!L419&gt;0),'Control Sample Data'!L419,$B$1),"")</f>
        <v/>
      </c>
      <c r="Y420" s="15" t="str">
        <f>IF(SUM('Control Sample Data'!M$3:M$98)&gt;10,IF(AND(ISNUMBER('Control Sample Data'!M419),'Control Sample Data'!M419&lt;$B$1,'Control Sample Data'!M419&gt;0),'Control Sample Data'!M419,$B$1),"")</f>
        <v/>
      </c>
      <c r="AT420" s="34" t="str">
        <f t="shared" si="386"/>
        <v/>
      </c>
      <c r="AU420" s="34" t="str">
        <f t="shared" si="387"/>
        <v/>
      </c>
      <c r="AV420" s="34" t="str">
        <f t="shared" si="388"/>
        <v/>
      </c>
      <c r="AW420" s="34" t="str">
        <f t="shared" si="389"/>
        <v/>
      </c>
      <c r="AX420" s="34" t="str">
        <f t="shared" si="390"/>
        <v/>
      </c>
      <c r="AY420" s="34" t="str">
        <f t="shared" si="391"/>
        <v/>
      </c>
      <c r="AZ420" s="34" t="str">
        <f t="shared" si="392"/>
        <v/>
      </c>
      <c r="BA420" s="34" t="str">
        <f t="shared" si="393"/>
        <v/>
      </c>
      <c r="BB420" s="34" t="str">
        <f t="shared" si="394"/>
        <v/>
      </c>
      <c r="BC420" s="34" t="str">
        <f t="shared" si="394"/>
        <v/>
      </c>
      <c r="BD420" s="34" t="str">
        <f t="shared" si="356"/>
        <v/>
      </c>
      <c r="BE420" s="34" t="str">
        <f t="shared" si="357"/>
        <v/>
      </c>
      <c r="BF420" s="34" t="str">
        <f t="shared" si="358"/>
        <v/>
      </c>
      <c r="BG420" s="34" t="str">
        <f t="shared" si="359"/>
        <v/>
      </c>
      <c r="BH420" s="34" t="str">
        <f t="shared" si="360"/>
        <v/>
      </c>
      <c r="BI420" s="34" t="str">
        <f t="shared" si="361"/>
        <v/>
      </c>
      <c r="BJ420" s="34" t="str">
        <f t="shared" si="362"/>
        <v/>
      </c>
      <c r="BK420" s="34" t="str">
        <f t="shared" si="363"/>
        <v/>
      </c>
      <c r="BL420" s="34" t="str">
        <f t="shared" si="364"/>
        <v/>
      </c>
      <c r="BM420" s="34" t="str">
        <f t="shared" si="365"/>
        <v/>
      </c>
      <c r="BN420" s="36" t="e">
        <f t="shared" si="354"/>
        <v>#DIV/0!</v>
      </c>
      <c r="BO420" s="36" t="e">
        <f t="shared" si="355"/>
        <v>#DIV/0!</v>
      </c>
      <c r="BP420" s="37" t="str">
        <f t="shared" si="366"/>
        <v/>
      </c>
      <c r="BQ420" s="37" t="str">
        <f t="shared" si="367"/>
        <v/>
      </c>
      <c r="BR420" s="37" t="str">
        <f t="shared" si="368"/>
        <v/>
      </c>
      <c r="BS420" s="37" t="str">
        <f t="shared" si="369"/>
        <v/>
      </c>
      <c r="BT420" s="37" t="str">
        <f t="shared" si="370"/>
        <v/>
      </c>
      <c r="BU420" s="37" t="str">
        <f t="shared" si="371"/>
        <v/>
      </c>
      <c r="BV420" s="37" t="str">
        <f t="shared" si="372"/>
        <v/>
      </c>
      <c r="BW420" s="37" t="str">
        <f t="shared" si="373"/>
        <v/>
      </c>
      <c r="BX420" s="37" t="str">
        <f t="shared" si="374"/>
        <v/>
      </c>
      <c r="BY420" s="37" t="str">
        <f t="shared" si="375"/>
        <v/>
      </c>
      <c r="BZ420" s="37" t="str">
        <f t="shared" si="376"/>
        <v/>
      </c>
      <c r="CA420" s="37" t="str">
        <f t="shared" si="377"/>
        <v/>
      </c>
      <c r="CB420" s="37" t="str">
        <f t="shared" si="378"/>
        <v/>
      </c>
      <c r="CC420" s="37" t="str">
        <f t="shared" si="379"/>
        <v/>
      </c>
      <c r="CD420" s="37" t="str">
        <f t="shared" si="380"/>
        <v/>
      </c>
      <c r="CE420" s="37" t="str">
        <f t="shared" si="381"/>
        <v/>
      </c>
      <c r="CF420" s="37" t="str">
        <f t="shared" si="382"/>
        <v/>
      </c>
      <c r="CG420" s="37" t="str">
        <f t="shared" si="383"/>
        <v/>
      </c>
      <c r="CH420" s="37" t="str">
        <f t="shared" si="384"/>
        <v/>
      </c>
      <c r="CI420" s="37" t="str">
        <f t="shared" si="385"/>
        <v/>
      </c>
    </row>
    <row r="421" spans="1:87">
      <c r="A421" s="16"/>
      <c r="B421" s="14" t="str">
        <f>'Gene Table'!D420</f>
        <v>NM_005502</v>
      </c>
      <c r="C421" s="14" t="s">
        <v>141</v>
      </c>
      <c r="D421" s="15" t="str">
        <f>IF(SUM('Test Sample Data'!D$3:D$98)&gt;10,IF(AND(ISNUMBER('Test Sample Data'!D420),'Test Sample Data'!D420&lt;$B$1,'Test Sample Data'!D420&gt;0),'Test Sample Data'!D420,$B$1),"")</f>
        <v/>
      </c>
      <c r="E421" s="15" t="str">
        <f>IF(SUM('Test Sample Data'!E$3:E$98)&gt;10,IF(AND(ISNUMBER('Test Sample Data'!E420),'Test Sample Data'!E420&lt;$B$1,'Test Sample Data'!E420&gt;0),'Test Sample Data'!E420,$B$1),"")</f>
        <v/>
      </c>
      <c r="F421" s="15" t="str">
        <f>IF(SUM('Test Sample Data'!F$3:F$98)&gt;10,IF(AND(ISNUMBER('Test Sample Data'!F420),'Test Sample Data'!F420&lt;$B$1,'Test Sample Data'!F420&gt;0),'Test Sample Data'!F420,$B$1),"")</f>
        <v/>
      </c>
      <c r="G421" s="15" t="str">
        <f>IF(SUM('Test Sample Data'!G$3:G$98)&gt;10,IF(AND(ISNUMBER('Test Sample Data'!G420),'Test Sample Data'!G420&lt;$B$1,'Test Sample Data'!G420&gt;0),'Test Sample Data'!G420,$B$1),"")</f>
        <v/>
      </c>
      <c r="H421" s="15" t="str">
        <f>IF(SUM('Test Sample Data'!H$3:H$98)&gt;10,IF(AND(ISNUMBER('Test Sample Data'!H420),'Test Sample Data'!H420&lt;$B$1,'Test Sample Data'!H420&gt;0),'Test Sample Data'!H420,$B$1),"")</f>
        <v/>
      </c>
      <c r="I421" s="15" t="str">
        <f>IF(SUM('Test Sample Data'!I$3:I$98)&gt;10,IF(AND(ISNUMBER('Test Sample Data'!I420),'Test Sample Data'!I420&lt;$B$1,'Test Sample Data'!I420&gt;0),'Test Sample Data'!I420,$B$1),"")</f>
        <v/>
      </c>
      <c r="J421" s="15" t="str">
        <f>IF(SUM('Test Sample Data'!J$3:J$98)&gt;10,IF(AND(ISNUMBER('Test Sample Data'!J420),'Test Sample Data'!J420&lt;$B$1,'Test Sample Data'!J420&gt;0),'Test Sample Data'!J420,$B$1),"")</f>
        <v/>
      </c>
      <c r="K421" s="15" t="str">
        <f>IF(SUM('Test Sample Data'!K$3:K$98)&gt;10,IF(AND(ISNUMBER('Test Sample Data'!K420),'Test Sample Data'!K420&lt;$B$1,'Test Sample Data'!K420&gt;0),'Test Sample Data'!K420,$B$1),"")</f>
        <v/>
      </c>
      <c r="L421" s="15" t="str">
        <f>IF(SUM('Test Sample Data'!L$3:L$98)&gt;10,IF(AND(ISNUMBER('Test Sample Data'!L420),'Test Sample Data'!L420&lt;$B$1,'Test Sample Data'!L420&gt;0),'Test Sample Data'!L420,$B$1),"")</f>
        <v/>
      </c>
      <c r="M421" s="15" t="str">
        <f>IF(SUM('Test Sample Data'!M$3:M$98)&gt;10,IF(AND(ISNUMBER('Test Sample Data'!M420),'Test Sample Data'!M420&lt;$B$1,'Test Sample Data'!M420&gt;0),'Test Sample Data'!M420,$B$1),"")</f>
        <v/>
      </c>
      <c r="N421" s="15" t="str">
        <f>'Gene Table'!D420</f>
        <v>NM_005502</v>
      </c>
      <c r="O421" s="14" t="s">
        <v>141</v>
      </c>
      <c r="P421" s="15" t="str">
        <f>IF(SUM('Control Sample Data'!D$3:D$98)&gt;10,IF(AND(ISNUMBER('Control Sample Data'!D420),'Control Sample Data'!D420&lt;$B$1,'Control Sample Data'!D420&gt;0),'Control Sample Data'!D420,$B$1),"")</f>
        <v/>
      </c>
      <c r="Q421" s="15" t="str">
        <f>IF(SUM('Control Sample Data'!E$3:E$98)&gt;10,IF(AND(ISNUMBER('Control Sample Data'!E420),'Control Sample Data'!E420&lt;$B$1,'Control Sample Data'!E420&gt;0),'Control Sample Data'!E420,$B$1),"")</f>
        <v/>
      </c>
      <c r="R421" s="15" t="str">
        <f>IF(SUM('Control Sample Data'!F$3:F$98)&gt;10,IF(AND(ISNUMBER('Control Sample Data'!F420),'Control Sample Data'!F420&lt;$B$1,'Control Sample Data'!F420&gt;0),'Control Sample Data'!F420,$B$1),"")</f>
        <v/>
      </c>
      <c r="S421" s="15" t="str">
        <f>IF(SUM('Control Sample Data'!G$3:G$98)&gt;10,IF(AND(ISNUMBER('Control Sample Data'!G420),'Control Sample Data'!G420&lt;$B$1,'Control Sample Data'!G420&gt;0),'Control Sample Data'!G420,$B$1),"")</f>
        <v/>
      </c>
      <c r="T421" s="15" t="str">
        <f>IF(SUM('Control Sample Data'!H$3:H$98)&gt;10,IF(AND(ISNUMBER('Control Sample Data'!H420),'Control Sample Data'!H420&lt;$B$1,'Control Sample Data'!H420&gt;0),'Control Sample Data'!H420,$B$1),"")</f>
        <v/>
      </c>
      <c r="U421" s="15" t="str">
        <f>IF(SUM('Control Sample Data'!I$3:I$98)&gt;10,IF(AND(ISNUMBER('Control Sample Data'!I420),'Control Sample Data'!I420&lt;$B$1,'Control Sample Data'!I420&gt;0),'Control Sample Data'!I420,$B$1),"")</f>
        <v/>
      </c>
      <c r="V421" s="15" t="str">
        <f>IF(SUM('Control Sample Data'!J$3:J$98)&gt;10,IF(AND(ISNUMBER('Control Sample Data'!J420),'Control Sample Data'!J420&lt;$B$1,'Control Sample Data'!J420&gt;0),'Control Sample Data'!J420,$B$1),"")</f>
        <v/>
      </c>
      <c r="W421" s="15" t="str">
        <f>IF(SUM('Control Sample Data'!K$3:K$98)&gt;10,IF(AND(ISNUMBER('Control Sample Data'!K420),'Control Sample Data'!K420&lt;$B$1,'Control Sample Data'!K420&gt;0),'Control Sample Data'!K420,$B$1),"")</f>
        <v/>
      </c>
      <c r="X421" s="15" t="str">
        <f>IF(SUM('Control Sample Data'!L$3:L$98)&gt;10,IF(AND(ISNUMBER('Control Sample Data'!L420),'Control Sample Data'!L420&lt;$B$1,'Control Sample Data'!L420&gt;0),'Control Sample Data'!L420,$B$1),"")</f>
        <v/>
      </c>
      <c r="Y421" s="15" t="str">
        <f>IF(SUM('Control Sample Data'!M$3:M$98)&gt;10,IF(AND(ISNUMBER('Control Sample Data'!M420),'Control Sample Data'!M420&lt;$B$1,'Control Sample Data'!M420&gt;0),'Control Sample Data'!M420,$B$1),"")</f>
        <v/>
      </c>
      <c r="AT421" s="34" t="str">
        <f t="shared" si="386"/>
        <v/>
      </c>
      <c r="AU421" s="34" t="str">
        <f t="shared" si="387"/>
        <v/>
      </c>
      <c r="AV421" s="34" t="str">
        <f t="shared" si="388"/>
        <v/>
      </c>
      <c r="AW421" s="34" t="str">
        <f t="shared" si="389"/>
        <v/>
      </c>
      <c r="AX421" s="34" t="str">
        <f t="shared" si="390"/>
        <v/>
      </c>
      <c r="AY421" s="34" t="str">
        <f t="shared" si="391"/>
        <v/>
      </c>
      <c r="AZ421" s="34" t="str">
        <f t="shared" si="392"/>
        <v/>
      </c>
      <c r="BA421" s="34" t="str">
        <f t="shared" si="393"/>
        <v/>
      </c>
      <c r="BB421" s="34" t="str">
        <f t="shared" si="394"/>
        <v/>
      </c>
      <c r="BC421" s="34" t="str">
        <f t="shared" si="394"/>
        <v/>
      </c>
      <c r="BD421" s="34" t="str">
        <f t="shared" si="356"/>
        <v/>
      </c>
      <c r="BE421" s="34" t="str">
        <f t="shared" si="357"/>
        <v/>
      </c>
      <c r="BF421" s="34" t="str">
        <f t="shared" si="358"/>
        <v/>
      </c>
      <c r="BG421" s="34" t="str">
        <f t="shared" si="359"/>
        <v/>
      </c>
      <c r="BH421" s="34" t="str">
        <f t="shared" si="360"/>
        <v/>
      </c>
      <c r="BI421" s="34" t="str">
        <f t="shared" si="361"/>
        <v/>
      </c>
      <c r="BJ421" s="34" t="str">
        <f t="shared" si="362"/>
        <v/>
      </c>
      <c r="BK421" s="34" t="str">
        <f t="shared" si="363"/>
        <v/>
      </c>
      <c r="BL421" s="34" t="str">
        <f t="shared" si="364"/>
        <v/>
      </c>
      <c r="BM421" s="34" t="str">
        <f t="shared" si="365"/>
        <v/>
      </c>
      <c r="BN421" s="36" t="e">
        <f t="shared" si="354"/>
        <v>#DIV/0!</v>
      </c>
      <c r="BO421" s="36" t="e">
        <f t="shared" si="355"/>
        <v>#DIV/0!</v>
      </c>
      <c r="BP421" s="37" t="str">
        <f t="shared" si="366"/>
        <v/>
      </c>
      <c r="BQ421" s="37" t="str">
        <f t="shared" si="367"/>
        <v/>
      </c>
      <c r="BR421" s="37" t="str">
        <f t="shared" si="368"/>
        <v/>
      </c>
      <c r="BS421" s="37" t="str">
        <f t="shared" si="369"/>
        <v/>
      </c>
      <c r="BT421" s="37" t="str">
        <f t="shared" si="370"/>
        <v/>
      </c>
      <c r="BU421" s="37" t="str">
        <f t="shared" si="371"/>
        <v/>
      </c>
      <c r="BV421" s="37" t="str">
        <f t="shared" si="372"/>
        <v/>
      </c>
      <c r="BW421" s="37" t="str">
        <f t="shared" si="373"/>
        <v/>
      </c>
      <c r="BX421" s="37" t="str">
        <f t="shared" si="374"/>
        <v/>
      </c>
      <c r="BY421" s="37" t="str">
        <f t="shared" si="375"/>
        <v/>
      </c>
      <c r="BZ421" s="37" t="str">
        <f t="shared" si="376"/>
        <v/>
      </c>
      <c r="CA421" s="37" t="str">
        <f t="shared" si="377"/>
        <v/>
      </c>
      <c r="CB421" s="37" t="str">
        <f t="shared" si="378"/>
        <v/>
      </c>
      <c r="CC421" s="37" t="str">
        <f t="shared" si="379"/>
        <v/>
      </c>
      <c r="CD421" s="37" t="str">
        <f t="shared" si="380"/>
        <v/>
      </c>
      <c r="CE421" s="37" t="str">
        <f t="shared" si="381"/>
        <v/>
      </c>
      <c r="CF421" s="37" t="str">
        <f t="shared" si="382"/>
        <v/>
      </c>
      <c r="CG421" s="37" t="str">
        <f t="shared" si="383"/>
        <v/>
      </c>
      <c r="CH421" s="37" t="str">
        <f t="shared" si="384"/>
        <v/>
      </c>
      <c r="CI421" s="37" t="str">
        <f t="shared" si="385"/>
        <v/>
      </c>
    </row>
    <row r="422" spans="1:87">
      <c r="A422" s="16"/>
      <c r="B422" s="14" t="str">
        <f>'Gene Table'!D421</f>
        <v>NM_001406</v>
      </c>
      <c r="C422" s="14" t="s">
        <v>145</v>
      </c>
      <c r="D422" s="15" t="str">
        <f>IF(SUM('Test Sample Data'!D$3:D$98)&gt;10,IF(AND(ISNUMBER('Test Sample Data'!D421),'Test Sample Data'!D421&lt;$B$1,'Test Sample Data'!D421&gt;0),'Test Sample Data'!D421,$B$1),"")</f>
        <v/>
      </c>
      <c r="E422" s="15" t="str">
        <f>IF(SUM('Test Sample Data'!E$3:E$98)&gt;10,IF(AND(ISNUMBER('Test Sample Data'!E421),'Test Sample Data'!E421&lt;$B$1,'Test Sample Data'!E421&gt;0),'Test Sample Data'!E421,$B$1),"")</f>
        <v/>
      </c>
      <c r="F422" s="15" t="str">
        <f>IF(SUM('Test Sample Data'!F$3:F$98)&gt;10,IF(AND(ISNUMBER('Test Sample Data'!F421),'Test Sample Data'!F421&lt;$B$1,'Test Sample Data'!F421&gt;0),'Test Sample Data'!F421,$B$1),"")</f>
        <v/>
      </c>
      <c r="G422" s="15" t="str">
        <f>IF(SUM('Test Sample Data'!G$3:G$98)&gt;10,IF(AND(ISNUMBER('Test Sample Data'!G421),'Test Sample Data'!G421&lt;$B$1,'Test Sample Data'!G421&gt;0),'Test Sample Data'!G421,$B$1),"")</f>
        <v/>
      </c>
      <c r="H422" s="15" t="str">
        <f>IF(SUM('Test Sample Data'!H$3:H$98)&gt;10,IF(AND(ISNUMBER('Test Sample Data'!H421),'Test Sample Data'!H421&lt;$B$1,'Test Sample Data'!H421&gt;0),'Test Sample Data'!H421,$B$1),"")</f>
        <v/>
      </c>
      <c r="I422" s="15" t="str">
        <f>IF(SUM('Test Sample Data'!I$3:I$98)&gt;10,IF(AND(ISNUMBER('Test Sample Data'!I421),'Test Sample Data'!I421&lt;$B$1,'Test Sample Data'!I421&gt;0),'Test Sample Data'!I421,$B$1),"")</f>
        <v/>
      </c>
      <c r="J422" s="15" t="str">
        <f>IF(SUM('Test Sample Data'!J$3:J$98)&gt;10,IF(AND(ISNUMBER('Test Sample Data'!J421),'Test Sample Data'!J421&lt;$B$1,'Test Sample Data'!J421&gt;0),'Test Sample Data'!J421,$B$1),"")</f>
        <v/>
      </c>
      <c r="K422" s="15" t="str">
        <f>IF(SUM('Test Sample Data'!K$3:K$98)&gt;10,IF(AND(ISNUMBER('Test Sample Data'!K421),'Test Sample Data'!K421&lt;$B$1,'Test Sample Data'!K421&gt;0),'Test Sample Data'!K421,$B$1),"")</f>
        <v/>
      </c>
      <c r="L422" s="15" t="str">
        <f>IF(SUM('Test Sample Data'!L$3:L$98)&gt;10,IF(AND(ISNUMBER('Test Sample Data'!L421),'Test Sample Data'!L421&lt;$B$1,'Test Sample Data'!L421&gt;0),'Test Sample Data'!L421,$B$1),"")</f>
        <v/>
      </c>
      <c r="M422" s="15" t="str">
        <f>IF(SUM('Test Sample Data'!M$3:M$98)&gt;10,IF(AND(ISNUMBER('Test Sample Data'!M421),'Test Sample Data'!M421&lt;$B$1,'Test Sample Data'!M421&gt;0),'Test Sample Data'!M421,$B$1),"")</f>
        <v/>
      </c>
      <c r="N422" s="15" t="str">
        <f>'Gene Table'!D421</f>
        <v>NM_001406</v>
      </c>
      <c r="O422" s="14" t="s">
        <v>145</v>
      </c>
      <c r="P422" s="15" t="str">
        <f>IF(SUM('Control Sample Data'!D$3:D$98)&gt;10,IF(AND(ISNUMBER('Control Sample Data'!D421),'Control Sample Data'!D421&lt;$B$1,'Control Sample Data'!D421&gt;0),'Control Sample Data'!D421,$B$1),"")</f>
        <v/>
      </c>
      <c r="Q422" s="15" t="str">
        <f>IF(SUM('Control Sample Data'!E$3:E$98)&gt;10,IF(AND(ISNUMBER('Control Sample Data'!E421),'Control Sample Data'!E421&lt;$B$1,'Control Sample Data'!E421&gt;0),'Control Sample Data'!E421,$B$1),"")</f>
        <v/>
      </c>
      <c r="R422" s="15" t="str">
        <f>IF(SUM('Control Sample Data'!F$3:F$98)&gt;10,IF(AND(ISNUMBER('Control Sample Data'!F421),'Control Sample Data'!F421&lt;$B$1,'Control Sample Data'!F421&gt;0),'Control Sample Data'!F421,$B$1),"")</f>
        <v/>
      </c>
      <c r="S422" s="15" t="str">
        <f>IF(SUM('Control Sample Data'!G$3:G$98)&gt;10,IF(AND(ISNUMBER('Control Sample Data'!G421),'Control Sample Data'!G421&lt;$B$1,'Control Sample Data'!G421&gt;0),'Control Sample Data'!G421,$B$1),"")</f>
        <v/>
      </c>
      <c r="T422" s="15" t="str">
        <f>IF(SUM('Control Sample Data'!H$3:H$98)&gt;10,IF(AND(ISNUMBER('Control Sample Data'!H421),'Control Sample Data'!H421&lt;$B$1,'Control Sample Data'!H421&gt;0),'Control Sample Data'!H421,$B$1),"")</f>
        <v/>
      </c>
      <c r="U422" s="15" t="str">
        <f>IF(SUM('Control Sample Data'!I$3:I$98)&gt;10,IF(AND(ISNUMBER('Control Sample Data'!I421),'Control Sample Data'!I421&lt;$B$1,'Control Sample Data'!I421&gt;0),'Control Sample Data'!I421,$B$1),"")</f>
        <v/>
      </c>
      <c r="V422" s="15" t="str">
        <f>IF(SUM('Control Sample Data'!J$3:J$98)&gt;10,IF(AND(ISNUMBER('Control Sample Data'!J421),'Control Sample Data'!J421&lt;$B$1,'Control Sample Data'!J421&gt;0),'Control Sample Data'!J421,$B$1),"")</f>
        <v/>
      </c>
      <c r="W422" s="15" t="str">
        <f>IF(SUM('Control Sample Data'!K$3:K$98)&gt;10,IF(AND(ISNUMBER('Control Sample Data'!K421),'Control Sample Data'!K421&lt;$B$1,'Control Sample Data'!K421&gt;0),'Control Sample Data'!K421,$B$1),"")</f>
        <v/>
      </c>
      <c r="X422" s="15" t="str">
        <f>IF(SUM('Control Sample Data'!L$3:L$98)&gt;10,IF(AND(ISNUMBER('Control Sample Data'!L421),'Control Sample Data'!L421&lt;$B$1,'Control Sample Data'!L421&gt;0),'Control Sample Data'!L421,$B$1),"")</f>
        <v/>
      </c>
      <c r="Y422" s="15" t="str">
        <f>IF(SUM('Control Sample Data'!M$3:M$98)&gt;10,IF(AND(ISNUMBER('Control Sample Data'!M421),'Control Sample Data'!M421&lt;$B$1,'Control Sample Data'!M421&gt;0),'Control Sample Data'!M421,$B$1),"")</f>
        <v/>
      </c>
      <c r="AT422" s="34" t="str">
        <f t="shared" si="386"/>
        <v/>
      </c>
      <c r="AU422" s="34" t="str">
        <f t="shared" si="387"/>
        <v/>
      </c>
      <c r="AV422" s="34" t="str">
        <f t="shared" si="388"/>
        <v/>
      </c>
      <c r="AW422" s="34" t="str">
        <f t="shared" si="389"/>
        <v/>
      </c>
      <c r="AX422" s="34" t="str">
        <f t="shared" si="390"/>
        <v/>
      </c>
      <c r="AY422" s="34" t="str">
        <f t="shared" si="391"/>
        <v/>
      </c>
      <c r="AZ422" s="34" t="str">
        <f t="shared" si="392"/>
        <v/>
      </c>
      <c r="BA422" s="34" t="str">
        <f t="shared" si="393"/>
        <v/>
      </c>
      <c r="BB422" s="34" t="str">
        <f t="shared" si="394"/>
        <v/>
      </c>
      <c r="BC422" s="34" t="str">
        <f t="shared" si="394"/>
        <v/>
      </c>
      <c r="BD422" s="34" t="str">
        <f t="shared" si="356"/>
        <v/>
      </c>
      <c r="BE422" s="34" t="str">
        <f t="shared" si="357"/>
        <v/>
      </c>
      <c r="BF422" s="34" t="str">
        <f t="shared" si="358"/>
        <v/>
      </c>
      <c r="BG422" s="34" t="str">
        <f t="shared" si="359"/>
        <v/>
      </c>
      <c r="BH422" s="34" t="str">
        <f t="shared" si="360"/>
        <v/>
      </c>
      <c r="BI422" s="34" t="str">
        <f t="shared" si="361"/>
        <v/>
      </c>
      <c r="BJ422" s="34" t="str">
        <f t="shared" si="362"/>
        <v/>
      </c>
      <c r="BK422" s="34" t="str">
        <f t="shared" si="363"/>
        <v/>
      </c>
      <c r="BL422" s="34" t="str">
        <f t="shared" si="364"/>
        <v/>
      </c>
      <c r="BM422" s="34" t="str">
        <f t="shared" si="365"/>
        <v/>
      </c>
      <c r="BN422" s="36" t="e">
        <f t="shared" si="354"/>
        <v>#DIV/0!</v>
      </c>
      <c r="BO422" s="36" t="e">
        <f t="shared" si="355"/>
        <v>#DIV/0!</v>
      </c>
      <c r="BP422" s="37" t="str">
        <f t="shared" si="366"/>
        <v/>
      </c>
      <c r="BQ422" s="37" t="str">
        <f t="shared" si="367"/>
        <v/>
      </c>
      <c r="BR422" s="37" t="str">
        <f t="shared" si="368"/>
        <v/>
      </c>
      <c r="BS422" s="37" t="str">
        <f t="shared" si="369"/>
        <v/>
      </c>
      <c r="BT422" s="37" t="str">
        <f t="shared" si="370"/>
        <v/>
      </c>
      <c r="BU422" s="37" t="str">
        <f t="shared" si="371"/>
        <v/>
      </c>
      <c r="BV422" s="37" t="str">
        <f t="shared" si="372"/>
        <v/>
      </c>
      <c r="BW422" s="37" t="str">
        <f t="shared" si="373"/>
        <v/>
      </c>
      <c r="BX422" s="37" t="str">
        <f t="shared" si="374"/>
        <v/>
      </c>
      <c r="BY422" s="37" t="str">
        <f t="shared" si="375"/>
        <v/>
      </c>
      <c r="BZ422" s="37" t="str">
        <f t="shared" si="376"/>
        <v/>
      </c>
      <c r="CA422" s="37" t="str">
        <f t="shared" si="377"/>
        <v/>
      </c>
      <c r="CB422" s="37" t="str">
        <f t="shared" si="378"/>
        <v/>
      </c>
      <c r="CC422" s="37" t="str">
        <f t="shared" si="379"/>
        <v/>
      </c>
      <c r="CD422" s="37" t="str">
        <f t="shared" si="380"/>
        <v/>
      </c>
      <c r="CE422" s="37" t="str">
        <f t="shared" si="381"/>
        <v/>
      </c>
      <c r="CF422" s="37" t="str">
        <f t="shared" si="382"/>
        <v/>
      </c>
      <c r="CG422" s="37" t="str">
        <f t="shared" si="383"/>
        <v/>
      </c>
      <c r="CH422" s="37" t="str">
        <f t="shared" si="384"/>
        <v/>
      </c>
      <c r="CI422" s="37" t="str">
        <f t="shared" si="385"/>
        <v/>
      </c>
    </row>
    <row r="423" spans="1:87">
      <c r="A423" s="16"/>
      <c r="B423" s="14" t="str">
        <f>'Gene Table'!D422</f>
        <v>NM_001955</v>
      </c>
      <c r="C423" s="14" t="s">
        <v>149</v>
      </c>
      <c r="D423" s="15" t="str">
        <f>IF(SUM('Test Sample Data'!D$3:D$98)&gt;10,IF(AND(ISNUMBER('Test Sample Data'!D422),'Test Sample Data'!D422&lt;$B$1,'Test Sample Data'!D422&gt;0),'Test Sample Data'!D422,$B$1),"")</f>
        <v/>
      </c>
      <c r="E423" s="15" t="str">
        <f>IF(SUM('Test Sample Data'!E$3:E$98)&gt;10,IF(AND(ISNUMBER('Test Sample Data'!E422),'Test Sample Data'!E422&lt;$B$1,'Test Sample Data'!E422&gt;0),'Test Sample Data'!E422,$B$1),"")</f>
        <v/>
      </c>
      <c r="F423" s="15" t="str">
        <f>IF(SUM('Test Sample Data'!F$3:F$98)&gt;10,IF(AND(ISNUMBER('Test Sample Data'!F422),'Test Sample Data'!F422&lt;$B$1,'Test Sample Data'!F422&gt;0),'Test Sample Data'!F422,$B$1),"")</f>
        <v/>
      </c>
      <c r="G423" s="15" t="str">
        <f>IF(SUM('Test Sample Data'!G$3:G$98)&gt;10,IF(AND(ISNUMBER('Test Sample Data'!G422),'Test Sample Data'!G422&lt;$B$1,'Test Sample Data'!G422&gt;0),'Test Sample Data'!G422,$B$1),"")</f>
        <v/>
      </c>
      <c r="H423" s="15" t="str">
        <f>IF(SUM('Test Sample Data'!H$3:H$98)&gt;10,IF(AND(ISNUMBER('Test Sample Data'!H422),'Test Sample Data'!H422&lt;$B$1,'Test Sample Data'!H422&gt;0),'Test Sample Data'!H422,$B$1),"")</f>
        <v/>
      </c>
      <c r="I423" s="15" t="str">
        <f>IF(SUM('Test Sample Data'!I$3:I$98)&gt;10,IF(AND(ISNUMBER('Test Sample Data'!I422),'Test Sample Data'!I422&lt;$B$1,'Test Sample Data'!I422&gt;0),'Test Sample Data'!I422,$B$1),"")</f>
        <v/>
      </c>
      <c r="J423" s="15" t="str">
        <f>IF(SUM('Test Sample Data'!J$3:J$98)&gt;10,IF(AND(ISNUMBER('Test Sample Data'!J422),'Test Sample Data'!J422&lt;$B$1,'Test Sample Data'!J422&gt;0),'Test Sample Data'!J422,$B$1),"")</f>
        <v/>
      </c>
      <c r="K423" s="15" t="str">
        <f>IF(SUM('Test Sample Data'!K$3:K$98)&gt;10,IF(AND(ISNUMBER('Test Sample Data'!K422),'Test Sample Data'!K422&lt;$B$1,'Test Sample Data'!K422&gt;0),'Test Sample Data'!K422,$B$1),"")</f>
        <v/>
      </c>
      <c r="L423" s="15" t="str">
        <f>IF(SUM('Test Sample Data'!L$3:L$98)&gt;10,IF(AND(ISNUMBER('Test Sample Data'!L422),'Test Sample Data'!L422&lt;$B$1,'Test Sample Data'!L422&gt;0),'Test Sample Data'!L422,$B$1),"")</f>
        <v/>
      </c>
      <c r="M423" s="15" t="str">
        <f>IF(SUM('Test Sample Data'!M$3:M$98)&gt;10,IF(AND(ISNUMBER('Test Sample Data'!M422),'Test Sample Data'!M422&lt;$B$1,'Test Sample Data'!M422&gt;0),'Test Sample Data'!M422,$B$1),"")</f>
        <v/>
      </c>
      <c r="N423" s="15" t="str">
        <f>'Gene Table'!D422</f>
        <v>NM_001955</v>
      </c>
      <c r="O423" s="14" t="s">
        <v>149</v>
      </c>
      <c r="P423" s="15" t="str">
        <f>IF(SUM('Control Sample Data'!D$3:D$98)&gt;10,IF(AND(ISNUMBER('Control Sample Data'!D422),'Control Sample Data'!D422&lt;$B$1,'Control Sample Data'!D422&gt;0),'Control Sample Data'!D422,$B$1),"")</f>
        <v/>
      </c>
      <c r="Q423" s="15" t="str">
        <f>IF(SUM('Control Sample Data'!E$3:E$98)&gt;10,IF(AND(ISNUMBER('Control Sample Data'!E422),'Control Sample Data'!E422&lt;$B$1,'Control Sample Data'!E422&gt;0),'Control Sample Data'!E422,$B$1),"")</f>
        <v/>
      </c>
      <c r="R423" s="15" t="str">
        <f>IF(SUM('Control Sample Data'!F$3:F$98)&gt;10,IF(AND(ISNUMBER('Control Sample Data'!F422),'Control Sample Data'!F422&lt;$B$1,'Control Sample Data'!F422&gt;0),'Control Sample Data'!F422,$B$1),"")</f>
        <v/>
      </c>
      <c r="S423" s="15" t="str">
        <f>IF(SUM('Control Sample Data'!G$3:G$98)&gt;10,IF(AND(ISNUMBER('Control Sample Data'!G422),'Control Sample Data'!G422&lt;$B$1,'Control Sample Data'!G422&gt;0),'Control Sample Data'!G422,$B$1),"")</f>
        <v/>
      </c>
      <c r="T423" s="15" t="str">
        <f>IF(SUM('Control Sample Data'!H$3:H$98)&gt;10,IF(AND(ISNUMBER('Control Sample Data'!H422),'Control Sample Data'!H422&lt;$B$1,'Control Sample Data'!H422&gt;0),'Control Sample Data'!H422,$B$1),"")</f>
        <v/>
      </c>
      <c r="U423" s="15" t="str">
        <f>IF(SUM('Control Sample Data'!I$3:I$98)&gt;10,IF(AND(ISNUMBER('Control Sample Data'!I422),'Control Sample Data'!I422&lt;$B$1,'Control Sample Data'!I422&gt;0),'Control Sample Data'!I422,$B$1),"")</f>
        <v/>
      </c>
      <c r="V423" s="15" t="str">
        <f>IF(SUM('Control Sample Data'!J$3:J$98)&gt;10,IF(AND(ISNUMBER('Control Sample Data'!J422),'Control Sample Data'!J422&lt;$B$1,'Control Sample Data'!J422&gt;0),'Control Sample Data'!J422,$B$1),"")</f>
        <v/>
      </c>
      <c r="W423" s="15" t="str">
        <f>IF(SUM('Control Sample Data'!K$3:K$98)&gt;10,IF(AND(ISNUMBER('Control Sample Data'!K422),'Control Sample Data'!K422&lt;$B$1,'Control Sample Data'!K422&gt;0),'Control Sample Data'!K422,$B$1),"")</f>
        <v/>
      </c>
      <c r="X423" s="15" t="str">
        <f>IF(SUM('Control Sample Data'!L$3:L$98)&gt;10,IF(AND(ISNUMBER('Control Sample Data'!L422),'Control Sample Data'!L422&lt;$B$1,'Control Sample Data'!L422&gt;0),'Control Sample Data'!L422,$B$1),"")</f>
        <v/>
      </c>
      <c r="Y423" s="15" t="str">
        <f>IF(SUM('Control Sample Data'!M$3:M$98)&gt;10,IF(AND(ISNUMBER('Control Sample Data'!M422),'Control Sample Data'!M422&lt;$B$1,'Control Sample Data'!M422&gt;0),'Control Sample Data'!M422,$B$1),"")</f>
        <v/>
      </c>
      <c r="AT423" s="34" t="str">
        <f t="shared" si="386"/>
        <v/>
      </c>
      <c r="AU423" s="34" t="str">
        <f t="shared" si="387"/>
        <v/>
      </c>
      <c r="AV423" s="34" t="str">
        <f t="shared" si="388"/>
        <v/>
      </c>
      <c r="AW423" s="34" t="str">
        <f t="shared" si="389"/>
        <v/>
      </c>
      <c r="AX423" s="34" t="str">
        <f t="shared" si="390"/>
        <v/>
      </c>
      <c r="AY423" s="34" t="str">
        <f t="shared" si="391"/>
        <v/>
      </c>
      <c r="AZ423" s="34" t="str">
        <f t="shared" si="392"/>
        <v/>
      </c>
      <c r="BA423" s="34" t="str">
        <f t="shared" si="393"/>
        <v/>
      </c>
      <c r="BB423" s="34" t="str">
        <f t="shared" si="394"/>
        <v/>
      </c>
      <c r="BC423" s="34" t="str">
        <f t="shared" si="394"/>
        <v/>
      </c>
      <c r="BD423" s="34" t="str">
        <f t="shared" si="356"/>
        <v/>
      </c>
      <c r="BE423" s="34" t="str">
        <f t="shared" si="357"/>
        <v/>
      </c>
      <c r="BF423" s="34" t="str">
        <f t="shared" si="358"/>
        <v/>
      </c>
      <c r="BG423" s="34" t="str">
        <f t="shared" si="359"/>
        <v/>
      </c>
      <c r="BH423" s="34" t="str">
        <f t="shared" si="360"/>
        <v/>
      </c>
      <c r="BI423" s="34" t="str">
        <f t="shared" si="361"/>
        <v/>
      </c>
      <c r="BJ423" s="34" t="str">
        <f t="shared" si="362"/>
        <v/>
      </c>
      <c r="BK423" s="34" t="str">
        <f t="shared" si="363"/>
        <v/>
      </c>
      <c r="BL423" s="34" t="str">
        <f t="shared" si="364"/>
        <v/>
      </c>
      <c r="BM423" s="34" t="str">
        <f t="shared" si="365"/>
        <v/>
      </c>
      <c r="BN423" s="36" t="e">
        <f t="shared" si="354"/>
        <v>#DIV/0!</v>
      </c>
      <c r="BO423" s="36" t="e">
        <f t="shared" si="355"/>
        <v>#DIV/0!</v>
      </c>
      <c r="BP423" s="37" t="str">
        <f t="shared" si="366"/>
        <v/>
      </c>
      <c r="BQ423" s="37" t="str">
        <f t="shared" si="367"/>
        <v/>
      </c>
      <c r="BR423" s="37" t="str">
        <f t="shared" si="368"/>
        <v/>
      </c>
      <c r="BS423" s="37" t="str">
        <f t="shared" si="369"/>
        <v/>
      </c>
      <c r="BT423" s="37" t="str">
        <f t="shared" si="370"/>
        <v/>
      </c>
      <c r="BU423" s="37" t="str">
        <f t="shared" si="371"/>
        <v/>
      </c>
      <c r="BV423" s="37" t="str">
        <f t="shared" si="372"/>
        <v/>
      </c>
      <c r="BW423" s="37" t="str">
        <f t="shared" si="373"/>
        <v/>
      </c>
      <c r="BX423" s="37" t="str">
        <f t="shared" si="374"/>
        <v/>
      </c>
      <c r="BY423" s="37" t="str">
        <f t="shared" si="375"/>
        <v/>
      </c>
      <c r="BZ423" s="37" t="str">
        <f t="shared" si="376"/>
        <v/>
      </c>
      <c r="CA423" s="37" t="str">
        <f t="shared" si="377"/>
        <v/>
      </c>
      <c r="CB423" s="37" t="str">
        <f t="shared" si="378"/>
        <v/>
      </c>
      <c r="CC423" s="37" t="str">
        <f t="shared" si="379"/>
        <v/>
      </c>
      <c r="CD423" s="37" t="str">
        <f t="shared" si="380"/>
        <v/>
      </c>
      <c r="CE423" s="37" t="str">
        <f t="shared" si="381"/>
        <v/>
      </c>
      <c r="CF423" s="37" t="str">
        <f t="shared" si="382"/>
        <v/>
      </c>
      <c r="CG423" s="37" t="str">
        <f t="shared" si="383"/>
        <v/>
      </c>
      <c r="CH423" s="37" t="str">
        <f t="shared" si="384"/>
        <v/>
      </c>
      <c r="CI423" s="37" t="str">
        <f t="shared" si="385"/>
        <v/>
      </c>
    </row>
    <row r="424" spans="1:87">
      <c r="A424" s="16"/>
      <c r="B424" s="14" t="str">
        <f>'Gene Table'!D423</f>
        <v>NM_000797</v>
      </c>
      <c r="C424" s="14" t="s">
        <v>153</v>
      </c>
      <c r="D424" s="15" t="str">
        <f>IF(SUM('Test Sample Data'!D$3:D$98)&gt;10,IF(AND(ISNUMBER('Test Sample Data'!D423),'Test Sample Data'!D423&lt;$B$1,'Test Sample Data'!D423&gt;0),'Test Sample Data'!D423,$B$1),"")</f>
        <v/>
      </c>
      <c r="E424" s="15" t="str">
        <f>IF(SUM('Test Sample Data'!E$3:E$98)&gt;10,IF(AND(ISNUMBER('Test Sample Data'!E423),'Test Sample Data'!E423&lt;$B$1,'Test Sample Data'!E423&gt;0),'Test Sample Data'!E423,$B$1),"")</f>
        <v/>
      </c>
      <c r="F424" s="15" t="str">
        <f>IF(SUM('Test Sample Data'!F$3:F$98)&gt;10,IF(AND(ISNUMBER('Test Sample Data'!F423),'Test Sample Data'!F423&lt;$B$1,'Test Sample Data'!F423&gt;0),'Test Sample Data'!F423,$B$1),"")</f>
        <v/>
      </c>
      <c r="G424" s="15" t="str">
        <f>IF(SUM('Test Sample Data'!G$3:G$98)&gt;10,IF(AND(ISNUMBER('Test Sample Data'!G423),'Test Sample Data'!G423&lt;$B$1,'Test Sample Data'!G423&gt;0),'Test Sample Data'!G423,$B$1),"")</f>
        <v/>
      </c>
      <c r="H424" s="15" t="str">
        <f>IF(SUM('Test Sample Data'!H$3:H$98)&gt;10,IF(AND(ISNUMBER('Test Sample Data'!H423),'Test Sample Data'!H423&lt;$B$1,'Test Sample Data'!H423&gt;0),'Test Sample Data'!H423,$B$1),"")</f>
        <v/>
      </c>
      <c r="I424" s="15" t="str">
        <f>IF(SUM('Test Sample Data'!I$3:I$98)&gt;10,IF(AND(ISNUMBER('Test Sample Data'!I423),'Test Sample Data'!I423&lt;$B$1,'Test Sample Data'!I423&gt;0),'Test Sample Data'!I423,$B$1),"")</f>
        <v/>
      </c>
      <c r="J424" s="15" t="str">
        <f>IF(SUM('Test Sample Data'!J$3:J$98)&gt;10,IF(AND(ISNUMBER('Test Sample Data'!J423),'Test Sample Data'!J423&lt;$B$1,'Test Sample Data'!J423&gt;0),'Test Sample Data'!J423,$B$1),"")</f>
        <v/>
      </c>
      <c r="K424" s="15" t="str">
        <f>IF(SUM('Test Sample Data'!K$3:K$98)&gt;10,IF(AND(ISNUMBER('Test Sample Data'!K423),'Test Sample Data'!K423&lt;$B$1,'Test Sample Data'!K423&gt;0),'Test Sample Data'!K423,$B$1),"")</f>
        <v/>
      </c>
      <c r="L424" s="15" t="str">
        <f>IF(SUM('Test Sample Data'!L$3:L$98)&gt;10,IF(AND(ISNUMBER('Test Sample Data'!L423),'Test Sample Data'!L423&lt;$B$1,'Test Sample Data'!L423&gt;0),'Test Sample Data'!L423,$B$1),"")</f>
        <v/>
      </c>
      <c r="M424" s="15" t="str">
        <f>IF(SUM('Test Sample Data'!M$3:M$98)&gt;10,IF(AND(ISNUMBER('Test Sample Data'!M423),'Test Sample Data'!M423&lt;$B$1,'Test Sample Data'!M423&gt;0),'Test Sample Data'!M423,$B$1),"")</f>
        <v/>
      </c>
      <c r="N424" s="15" t="str">
        <f>'Gene Table'!D423</f>
        <v>NM_000797</v>
      </c>
      <c r="O424" s="14" t="s">
        <v>153</v>
      </c>
      <c r="P424" s="15" t="str">
        <f>IF(SUM('Control Sample Data'!D$3:D$98)&gt;10,IF(AND(ISNUMBER('Control Sample Data'!D423),'Control Sample Data'!D423&lt;$B$1,'Control Sample Data'!D423&gt;0),'Control Sample Data'!D423,$B$1),"")</f>
        <v/>
      </c>
      <c r="Q424" s="15" t="str">
        <f>IF(SUM('Control Sample Data'!E$3:E$98)&gt;10,IF(AND(ISNUMBER('Control Sample Data'!E423),'Control Sample Data'!E423&lt;$B$1,'Control Sample Data'!E423&gt;0),'Control Sample Data'!E423,$B$1),"")</f>
        <v/>
      </c>
      <c r="R424" s="15" t="str">
        <f>IF(SUM('Control Sample Data'!F$3:F$98)&gt;10,IF(AND(ISNUMBER('Control Sample Data'!F423),'Control Sample Data'!F423&lt;$B$1,'Control Sample Data'!F423&gt;0),'Control Sample Data'!F423,$B$1),"")</f>
        <v/>
      </c>
      <c r="S424" s="15" t="str">
        <f>IF(SUM('Control Sample Data'!G$3:G$98)&gt;10,IF(AND(ISNUMBER('Control Sample Data'!G423),'Control Sample Data'!G423&lt;$B$1,'Control Sample Data'!G423&gt;0),'Control Sample Data'!G423,$B$1),"")</f>
        <v/>
      </c>
      <c r="T424" s="15" t="str">
        <f>IF(SUM('Control Sample Data'!H$3:H$98)&gt;10,IF(AND(ISNUMBER('Control Sample Data'!H423),'Control Sample Data'!H423&lt;$B$1,'Control Sample Data'!H423&gt;0),'Control Sample Data'!H423,$B$1),"")</f>
        <v/>
      </c>
      <c r="U424" s="15" t="str">
        <f>IF(SUM('Control Sample Data'!I$3:I$98)&gt;10,IF(AND(ISNUMBER('Control Sample Data'!I423),'Control Sample Data'!I423&lt;$B$1,'Control Sample Data'!I423&gt;0),'Control Sample Data'!I423,$B$1),"")</f>
        <v/>
      </c>
      <c r="V424" s="15" t="str">
        <f>IF(SUM('Control Sample Data'!J$3:J$98)&gt;10,IF(AND(ISNUMBER('Control Sample Data'!J423),'Control Sample Data'!J423&lt;$B$1,'Control Sample Data'!J423&gt;0),'Control Sample Data'!J423,$B$1),"")</f>
        <v/>
      </c>
      <c r="W424" s="15" t="str">
        <f>IF(SUM('Control Sample Data'!K$3:K$98)&gt;10,IF(AND(ISNUMBER('Control Sample Data'!K423),'Control Sample Data'!K423&lt;$B$1,'Control Sample Data'!K423&gt;0),'Control Sample Data'!K423,$B$1),"")</f>
        <v/>
      </c>
      <c r="X424" s="15" t="str">
        <f>IF(SUM('Control Sample Data'!L$3:L$98)&gt;10,IF(AND(ISNUMBER('Control Sample Data'!L423),'Control Sample Data'!L423&lt;$B$1,'Control Sample Data'!L423&gt;0),'Control Sample Data'!L423,$B$1),"")</f>
        <v/>
      </c>
      <c r="Y424" s="15" t="str">
        <f>IF(SUM('Control Sample Data'!M$3:M$98)&gt;10,IF(AND(ISNUMBER('Control Sample Data'!M423),'Control Sample Data'!M423&lt;$B$1,'Control Sample Data'!M423&gt;0),'Control Sample Data'!M423,$B$1),"")</f>
        <v/>
      </c>
      <c r="AT424" s="34" t="str">
        <f t="shared" si="386"/>
        <v/>
      </c>
      <c r="AU424" s="34" t="str">
        <f t="shared" si="387"/>
        <v/>
      </c>
      <c r="AV424" s="34" t="str">
        <f t="shared" si="388"/>
        <v/>
      </c>
      <c r="AW424" s="34" t="str">
        <f t="shared" si="389"/>
        <v/>
      </c>
      <c r="AX424" s="34" t="str">
        <f t="shared" si="390"/>
        <v/>
      </c>
      <c r="AY424" s="34" t="str">
        <f t="shared" si="391"/>
        <v/>
      </c>
      <c r="AZ424" s="34" t="str">
        <f t="shared" si="392"/>
        <v/>
      </c>
      <c r="BA424" s="34" t="str">
        <f t="shared" si="393"/>
        <v/>
      </c>
      <c r="BB424" s="34" t="str">
        <f t="shared" si="394"/>
        <v/>
      </c>
      <c r="BC424" s="34" t="str">
        <f t="shared" si="394"/>
        <v/>
      </c>
      <c r="BD424" s="34" t="str">
        <f t="shared" si="356"/>
        <v/>
      </c>
      <c r="BE424" s="34" t="str">
        <f t="shared" si="357"/>
        <v/>
      </c>
      <c r="BF424" s="34" t="str">
        <f t="shared" si="358"/>
        <v/>
      </c>
      <c r="BG424" s="34" t="str">
        <f t="shared" si="359"/>
        <v/>
      </c>
      <c r="BH424" s="34" t="str">
        <f t="shared" si="360"/>
        <v/>
      </c>
      <c r="BI424" s="34" t="str">
        <f t="shared" si="361"/>
        <v/>
      </c>
      <c r="BJ424" s="34" t="str">
        <f t="shared" si="362"/>
        <v/>
      </c>
      <c r="BK424" s="34" t="str">
        <f t="shared" si="363"/>
        <v/>
      </c>
      <c r="BL424" s="34" t="str">
        <f t="shared" si="364"/>
        <v/>
      </c>
      <c r="BM424" s="34" t="str">
        <f t="shared" si="365"/>
        <v/>
      </c>
      <c r="BN424" s="36" t="e">
        <f t="shared" si="354"/>
        <v>#DIV/0!</v>
      </c>
      <c r="BO424" s="36" t="e">
        <f t="shared" si="355"/>
        <v>#DIV/0!</v>
      </c>
      <c r="BP424" s="37" t="str">
        <f t="shared" si="366"/>
        <v/>
      </c>
      <c r="BQ424" s="37" t="str">
        <f t="shared" si="367"/>
        <v/>
      </c>
      <c r="BR424" s="37" t="str">
        <f t="shared" si="368"/>
        <v/>
      </c>
      <c r="BS424" s="37" t="str">
        <f t="shared" si="369"/>
        <v/>
      </c>
      <c r="BT424" s="37" t="str">
        <f t="shared" si="370"/>
        <v/>
      </c>
      <c r="BU424" s="37" t="str">
        <f t="shared" si="371"/>
        <v/>
      </c>
      <c r="BV424" s="37" t="str">
        <f t="shared" si="372"/>
        <v/>
      </c>
      <c r="BW424" s="37" t="str">
        <f t="shared" si="373"/>
        <v/>
      </c>
      <c r="BX424" s="37" t="str">
        <f t="shared" si="374"/>
        <v/>
      </c>
      <c r="BY424" s="37" t="str">
        <f t="shared" si="375"/>
        <v/>
      </c>
      <c r="BZ424" s="37" t="str">
        <f t="shared" si="376"/>
        <v/>
      </c>
      <c r="CA424" s="37" t="str">
        <f t="shared" si="377"/>
        <v/>
      </c>
      <c r="CB424" s="37" t="str">
        <f t="shared" si="378"/>
        <v/>
      </c>
      <c r="CC424" s="37" t="str">
        <f t="shared" si="379"/>
        <v/>
      </c>
      <c r="CD424" s="37" t="str">
        <f t="shared" si="380"/>
        <v/>
      </c>
      <c r="CE424" s="37" t="str">
        <f t="shared" si="381"/>
        <v/>
      </c>
      <c r="CF424" s="37" t="str">
        <f t="shared" si="382"/>
        <v/>
      </c>
      <c r="CG424" s="37" t="str">
        <f t="shared" si="383"/>
        <v/>
      </c>
      <c r="CH424" s="37" t="str">
        <f t="shared" si="384"/>
        <v/>
      </c>
      <c r="CI424" s="37" t="str">
        <f t="shared" si="385"/>
        <v/>
      </c>
    </row>
    <row r="425" spans="1:87">
      <c r="A425" s="16"/>
      <c r="B425" s="14" t="str">
        <f>'Gene Table'!D424</f>
        <v>NM_000794</v>
      </c>
      <c r="C425" s="14" t="s">
        <v>157</v>
      </c>
      <c r="D425" s="15" t="str">
        <f>IF(SUM('Test Sample Data'!D$3:D$98)&gt;10,IF(AND(ISNUMBER('Test Sample Data'!D424),'Test Sample Data'!D424&lt;$B$1,'Test Sample Data'!D424&gt;0),'Test Sample Data'!D424,$B$1),"")</f>
        <v/>
      </c>
      <c r="E425" s="15" t="str">
        <f>IF(SUM('Test Sample Data'!E$3:E$98)&gt;10,IF(AND(ISNUMBER('Test Sample Data'!E424),'Test Sample Data'!E424&lt;$B$1,'Test Sample Data'!E424&gt;0),'Test Sample Data'!E424,$B$1),"")</f>
        <v/>
      </c>
      <c r="F425" s="15" t="str">
        <f>IF(SUM('Test Sample Data'!F$3:F$98)&gt;10,IF(AND(ISNUMBER('Test Sample Data'!F424),'Test Sample Data'!F424&lt;$B$1,'Test Sample Data'!F424&gt;0),'Test Sample Data'!F424,$B$1),"")</f>
        <v/>
      </c>
      <c r="G425" s="15" t="str">
        <f>IF(SUM('Test Sample Data'!G$3:G$98)&gt;10,IF(AND(ISNUMBER('Test Sample Data'!G424),'Test Sample Data'!G424&lt;$B$1,'Test Sample Data'!G424&gt;0),'Test Sample Data'!G424,$B$1),"")</f>
        <v/>
      </c>
      <c r="H425" s="15" t="str">
        <f>IF(SUM('Test Sample Data'!H$3:H$98)&gt;10,IF(AND(ISNUMBER('Test Sample Data'!H424),'Test Sample Data'!H424&lt;$B$1,'Test Sample Data'!H424&gt;0),'Test Sample Data'!H424,$B$1),"")</f>
        <v/>
      </c>
      <c r="I425" s="15" t="str">
        <f>IF(SUM('Test Sample Data'!I$3:I$98)&gt;10,IF(AND(ISNUMBER('Test Sample Data'!I424),'Test Sample Data'!I424&lt;$B$1,'Test Sample Data'!I424&gt;0),'Test Sample Data'!I424,$B$1),"")</f>
        <v/>
      </c>
      <c r="J425" s="15" t="str">
        <f>IF(SUM('Test Sample Data'!J$3:J$98)&gt;10,IF(AND(ISNUMBER('Test Sample Data'!J424),'Test Sample Data'!J424&lt;$B$1,'Test Sample Data'!J424&gt;0),'Test Sample Data'!J424,$B$1),"")</f>
        <v/>
      </c>
      <c r="K425" s="15" t="str">
        <f>IF(SUM('Test Sample Data'!K$3:K$98)&gt;10,IF(AND(ISNUMBER('Test Sample Data'!K424),'Test Sample Data'!K424&lt;$B$1,'Test Sample Data'!K424&gt;0),'Test Sample Data'!K424,$B$1),"")</f>
        <v/>
      </c>
      <c r="L425" s="15" t="str">
        <f>IF(SUM('Test Sample Data'!L$3:L$98)&gt;10,IF(AND(ISNUMBER('Test Sample Data'!L424),'Test Sample Data'!L424&lt;$B$1,'Test Sample Data'!L424&gt;0),'Test Sample Data'!L424,$B$1),"")</f>
        <v/>
      </c>
      <c r="M425" s="15" t="str">
        <f>IF(SUM('Test Sample Data'!M$3:M$98)&gt;10,IF(AND(ISNUMBER('Test Sample Data'!M424),'Test Sample Data'!M424&lt;$B$1,'Test Sample Data'!M424&gt;0),'Test Sample Data'!M424,$B$1),"")</f>
        <v/>
      </c>
      <c r="N425" s="15" t="str">
        <f>'Gene Table'!D424</f>
        <v>NM_000794</v>
      </c>
      <c r="O425" s="14" t="s">
        <v>157</v>
      </c>
      <c r="P425" s="15" t="str">
        <f>IF(SUM('Control Sample Data'!D$3:D$98)&gt;10,IF(AND(ISNUMBER('Control Sample Data'!D424),'Control Sample Data'!D424&lt;$B$1,'Control Sample Data'!D424&gt;0),'Control Sample Data'!D424,$B$1),"")</f>
        <v/>
      </c>
      <c r="Q425" s="15" t="str">
        <f>IF(SUM('Control Sample Data'!E$3:E$98)&gt;10,IF(AND(ISNUMBER('Control Sample Data'!E424),'Control Sample Data'!E424&lt;$B$1,'Control Sample Data'!E424&gt;0),'Control Sample Data'!E424,$B$1),"")</f>
        <v/>
      </c>
      <c r="R425" s="15" t="str">
        <f>IF(SUM('Control Sample Data'!F$3:F$98)&gt;10,IF(AND(ISNUMBER('Control Sample Data'!F424),'Control Sample Data'!F424&lt;$B$1,'Control Sample Data'!F424&gt;0),'Control Sample Data'!F424,$B$1),"")</f>
        <v/>
      </c>
      <c r="S425" s="15" t="str">
        <f>IF(SUM('Control Sample Data'!G$3:G$98)&gt;10,IF(AND(ISNUMBER('Control Sample Data'!G424),'Control Sample Data'!G424&lt;$B$1,'Control Sample Data'!G424&gt;0),'Control Sample Data'!G424,$B$1),"")</f>
        <v/>
      </c>
      <c r="T425" s="15" t="str">
        <f>IF(SUM('Control Sample Data'!H$3:H$98)&gt;10,IF(AND(ISNUMBER('Control Sample Data'!H424),'Control Sample Data'!H424&lt;$B$1,'Control Sample Data'!H424&gt;0),'Control Sample Data'!H424,$B$1),"")</f>
        <v/>
      </c>
      <c r="U425" s="15" t="str">
        <f>IF(SUM('Control Sample Data'!I$3:I$98)&gt;10,IF(AND(ISNUMBER('Control Sample Data'!I424),'Control Sample Data'!I424&lt;$B$1,'Control Sample Data'!I424&gt;0),'Control Sample Data'!I424,$B$1),"")</f>
        <v/>
      </c>
      <c r="V425" s="15" t="str">
        <f>IF(SUM('Control Sample Data'!J$3:J$98)&gt;10,IF(AND(ISNUMBER('Control Sample Data'!J424),'Control Sample Data'!J424&lt;$B$1,'Control Sample Data'!J424&gt;0),'Control Sample Data'!J424,$B$1),"")</f>
        <v/>
      </c>
      <c r="W425" s="15" t="str">
        <f>IF(SUM('Control Sample Data'!K$3:K$98)&gt;10,IF(AND(ISNUMBER('Control Sample Data'!K424),'Control Sample Data'!K424&lt;$B$1,'Control Sample Data'!K424&gt;0),'Control Sample Data'!K424,$B$1),"")</f>
        <v/>
      </c>
      <c r="X425" s="15" t="str">
        <f>IF(SUM('Control Sample Data'!L$3:L$98)&gt;10,IF(AND(ISNUMBER('Control Sample Data'!L424),'Control Sample Data'!L424&lt;$B$1,'Control Sample Data'!L424&gt;0),'Control Sample Data'!L424,$B$1),"")</f>
        <v/>
      </c>
      <c r="Y425" s="15" t="str">
        <f>IF(SUM('Control Sample Data'!M$3:M$98)&gt;10,IF(AND(ISNUMBER('Control Sample Data'!M424),'Control Sample Data'!M424&lt;$B$1,'Control Sample Data'!M424&gt;0),'Control Sample Data'!M424,$B$1),"")</f>
        <v/>
      </c>
      <c r="AT425" s="34" t="str">
        <f t="shared" si="386"/>
        <v/>
      </c>
      <c r="AU425" s="34" t="str">
        <f t="shared" si="387"/>
        <v/>
      </c>
      <c r="AV425" s="34" t="str">
        <f t="shared" si="388"/>
        <v/>
      </c>
      <c r="AW425" s="34" t="str">
        <f t="shared" si="389"/>
        <v/>
      </c>
      <c r="AX425" s="34" t="str">
        <f t="shared" si="390"/>
        <v/>
      </c>
      <c r="AY425" s="34" t="str">
        <f t="shared" si="391"/>
        <v/>
      </c>
      <c r="AZ425" s="34" t="str">
        <f t="shared" si="392"/>
        <v/>
      </c>
      <c r="BA425" s="34" t="str">
        <f t="shared" si="393"/>
        <v/>
      </c>
      <c r="BB425" s="34" t="str">
        <f t="shared" si="394"/>
        <v/>
      </c>
      <c r="BC425" s="34" t="str">
        <f t="shared" si="394"/>
        <v/>
      </c>
      <c r="BD425" s="34" t="str">
        <f t="shared" si="356"/>
        <v/>
      </c>
      <c r="BE425" s="34" t="str">
        <f t="shared" si="357"/>
        <v/>
      </c>
      <c r="BF425" s="34" t="str">
        <f t="shared" si="358"/>
        <v/>
      </c>
      <c r="BG425" s="34" t="str">
        <f t="shared" si="359"/>
        <v/>
      </c>
      <c r="BH425" s="34" t="str">
        <f t="shared" si="360"/>
        <v/>
      </c>
      <c r="BI425" s="34" t="str">
        <f t="shared" si="361"/>
        <v/>
      </c>
      <c r="BJ425" s="34" t="str">
        <f t="shared" si="362"/>
        <v/>
      </c>
      <c r="BK425" s="34" t="str">
        <f t="shared" si="363"/>
        <v/>
      </c>
      <c r="BL425" s="34" t="str">
        <f t="shared" si="364"/>
        <v/>
      </c>
      <c r="BM425" s="34" t="str">
        <f t="shared" si="365"/>
        <v/>
      </c>
      <c r="BN425" s="36" t="e">
        <f t="shared" si="354"/>
        <v>#DIV/0!</v>
      </c>
      <c r="BO425" s="36" t="e">
        <f t="shared" si="355"/>
        <v>#DIV/0!</v>
      </c>
      <c r="BP425" s="37" t="str">
        <f t="shared" si="366"/>
        <v/>
      </c>
      <c r="BQ425" s="37" t="str">
        <f t="shared" si="367"/>
        <v/>
      </c>
      <c r="BR425" s="37" t="str">
        <f t="shared" si="368"/>
        <v/>
      </c>
      <c r="BS425" s="37" t="str">
        <f t="shared" si="369"/>
        <v/>
      </c>
      <c r="BT425" s="37" t="str">
        <f t="shared" si="370"/>
        <v/>
      </c>
      <c r="BU425" s="37" t="str">
        <f t="shared" si="371"/>
        <v/>
      </c>
      <c r="BV425" s="37" t="str">
        <f t="shared" si="372"/>
        <v/>
      </c>
      <c r="BW425" s="37" t="str">
        <f t="shared" si="373"/>
        <v/>
      </c>
      <c r="BX425" s="37" t="str">
        <f t="shared" si="374"/>
        <v/>
      </c>
      <c r="BY425" s="37" t="str">
        <f t="shared" si="375"/>
        <v/>
      </c>
      <c r="BZ425" s="37" t="str">
        <f t="shared" si="376"/>
        <v/>
      </c>
      <c r="CA425" s="37" t="str">
        <f t="shared" si="377"/>
        <v/>
      </c>
      <c r="CB425" s="37" t="str">
        <f t="shared" si="378"/>
        <v/>
      </c>
      <c r="CC425" s="37" t="str">
        <f t="shared" si="379"/>
        <v/>
      </c>
      <c r="CD425" s="37" t="str">
        <f t="shared" si="380"/>
        <v/>
      </c>
      <c r="CE425" s="37" t="str">
        <f t="shared" si="381"/>
        <v/>
      </c>
      <c r="CF425" s="37" t="str">
        <f t="shared" si="382"/>
        <v/>
      </c>
      <c r="CG425" s="37" t="str">
        <f t="shared" si="383"/>
        <v/>
      </c>
      <c r="CH425" s="37" t="str">
        <f t="shared" si="384"/>
        <v/>
      </c>
      <c r="CI425" s="37" t="str">
        <f t="shared" si="385"/>
        <v/>
      </c>
    </row>
    <row r="426" spans="1:87">
      <c r="A426" s="16"/>
      <c r="B426" s="14" t="str">
        <f>'Gene Table'!D425</f>
        <v>NM_000791</v>
      </c>
      <c r="C426" s="14" t="s">
        <v>161</v>
      </c>
      <c r="D426" s="15" t="str">
        <f>IF(SUM('Test Sample Data'!D$3:D$98)&gt;10,IF(AND(ISNUMBER('Test Sample Data'!D425),'Test Sample Data'!D425&lt;$B$1,'Test Sample Data'!D425&gt;0),'Test Sample Data'!D425,$B$1),"")</f>
        <v/>
      </c>
      <c r="E426" s="15" t="str">
        <f>IF(SUM('Test Sample Data'!E$3:E$98)&gt;10,IF(AND(ISNUMBER('Test Sample Data'!E425),'Test Sample Data'!E425&lt;$B$1,'Test Sample Data'!E425&gt;0),'Test Sample Data'!E425,$B$1),"")</f>
        <v/>
      </c>
      <c r="F426" s="15" t="str">
        <f>IF(SUM('Test Sample Data'!F$3:F$98)&gt;10,IF(AND(ISNUMBER('Test Sample Data'!F425),'Test Sample Data'!F425&lt;$B$1,'Test Sample Data'!F425&gt;0),'Test Sample Data'!F425,$B$1),"")</f>
        <v/>
      </c>
      <c r="G426" s="15" t="str">
        <f>IF(SUM('Test Sample Data'!G$3:G$98)&gt;10,IF(AND(ISNUMBER('Test Sample Data'!G425),'Test Sample Data'!G425&lt;$B$1,'Test Sample Data'!G425&gt;0),'Test Sample Data'!G425,$B$1),"")</f>
        <v/>
      </c>
      <c r="H426" s="15" t="str">
        <f>IF(SUM('Test Sample Data'!H$3:H$98)&gt;10,IF(AND(ISNUMBER('Test Sample Data'!H425),'Test Sample Data'!H425&lt;$B$1,'Test Sample Data'!H425&gt;0),'Test Sample Data'!H425,$B$1),"")</f>
        <v/>
      </c>
      <c r="I426" s="15" t="str">
        <f>IF(SUM('Test Sample Data'!I$3:I$98)&gt;10,IF(AND(ISNUMBER('Test Sample Data'!I425),'Test Sample Data'!I425&lt;$B$1,'Test Sample Data'!I425&gt;0),'Test Sample Data'!I425,$B$1),"")</f>
        <v/>
      </c>
      <c r="J426" s="15" t="str">
        <f>IF(SUM('Test Sample Data'!J$3:J$98)&gt;10,IF(AND(ISNUMBER('Test Sample Data'!J425),'Test Sample Data'!J425&lt;$B$1,'Test Sample Data'!J425&gt;0),'Test Sample Data'!J425,$B$1),"")</f>
        <v/>
      </c>
      <c r="K426" s="15" t="str">
        <f>IF(SUM('Test Sample Data'!K$3:K$98)&gt;10,IF(AND(ISNUMBER('Test Sample Data'!K425),'Test Sample Data'!K425&lt;$B$1,'Test Sample Data'!K425&gt;0),'Test Sample Data'!K425,$B$1),"")</f>
        <v/>
      </c>
      <c r="L426" s="15" t="str">
        <f>IF(SUM('Test Sample Data'!L$3:L$98)&gt;10,IF(AND(ISNUMBER('Test Sample Data'!L425),'Test Sample Data'!L425&lt;$B$1,'Test Sample Data'!L425&gt;0),'Test Sample Data'!L425,$B$1),"")</f>
        <v/>
      </c>
      <c r="M426" s="15" t="str">
        <f>IF(SUM('Test Sample Data'!M$3:M$98)&gt;10,IF(AND(ISNUMBER('Test Sample Data'!M425),'Test Sample Data'!M425&lt;$B$1,'Test Sample Data'!M425&gt;0),'Test Sample Data'!M425,$B$1),"")</f>
        <v/>
      </c>
      <c r="N426" s="15" t="str">
        <f>'Gene Table'!D425</f>
        <v>NM_000791</v>
      </c>
      <c r="O426" s="14" t="s">
        <v>161</v>
      </c>
      <c r="P426" s="15" t="str">
        <f>IF(SUM('Control Sample Data'!D$3:D$98)&gt;10,IF(AND(ISNUMBER('Control Sample Data'!D425),'Control Sample Data'!D425&lt;$B$1,'Control Sample Data'!D425&gt;0),'Control Sample Data'!D425,$B$1),"")</f>
        <v/>
      </c>
      <c r="Q426" s="15" t="str">
        <f>IF(SUM('Control Sample Data'!E$3:E$98)&gt;10,IF(AND(ISNUMBER('Control Sample Data'!E425),'Control Sample Data'!E425&lt;$B$1,'Control Sample Data'!E425&gt;0),'Control Sample Data'!E425,$B$1),"")</f>
        <v/>
      </c>
      <c r="R426" s="15" t="str">
        <f>IF(SUM('Control Sample Data'!F$3:F$98)&gt;10,IF(AND(ISNUMBER('Control Sample Data'!F425),'Control Sample Data'!F425&lt;$B$1,'Control Sample Data'!F425&gt;0),'Control Sample Data'!F425,$B$1),"")</f>
        <v/>
      </c>
      <c r="S426" s="15" t="str">
        <f>IF(SUM('Control Sample Data'!G$3:G$98)&gt;10,IF(AND(ISNUMBER('Control Sample Data'!G425),'Control Sample Data'!G425&lt;$B$1,'Control Sample Data'!G425&gt;0),'Control Sample Data'!G425,$B$1),"")</f>
        <v/>
      </c>
      <c r="T426" s="15" t="str">
        <f>IF(SUM('Control Sample Data'!H$3:H$98)&gt;10,IF(AND(ISNUMBER('Control Sample Data'!H425),'Control Sample Data'!H425&lt;$B$1,'Control Sample Data'!H425&gt;0),'Control Sample Data'!H425,$B$1),"")</f>
        <v/>
      </c>
      <c r="U426" s="15" t="str">
        <f>IF(SUM('Control Sample Data'!I$3:I$98)&gt;10,IF(AND(ISNUMBER('Control Sample Data'!I425),'Control Sample Data'!I425&lt;$B$1,'Control Sample Data'!I425&gt;0),'Control Sample Data'!I425,$B$1),"")</f>
        <v/>
      </c>
      <c r="V426" s="15" t="str">
        <f>IF(SUM('Control Sample Data'!J$3:J$98)&gt;10,IF(AND(ISNUMBER('Control Sample Data'!J425),'Control Sample Data'!J425&lt;$B$1,'Control Sample Data'!J425&gt;0),'Control Sample Data'!J425,$B$1),"")</f>
        <v/>
      </c>
      <c r="W426" s="15" t="str">
        <f>IF(SUM('Control Sample Data'!K$3:K$98)&gt;10,IF(AND(ISNUMBER('Control Sample Data'!K425),'Control Sample Data'!K425&lt;$B$1,'Control Sample Data'!K425&gt;0),'Control Sample Data'!K425,$B$1),"")</f>
        <v/>
      </c>
      <c r="X426" s="15" t="str">
        <f>IF(SUM('Control Sample Data'!L$3:L$98)&gt;10,IF(AND(ISNUMBER('Control Sample Data'!L425),'Control Sample Data'!L425&lt;$B$1,'Control Sample Data'!L425&gt;0),'Control Sample Data'!L425,$B$1),"")</f>
        <v/>
      </c>
      <c r="Y426" s="15" t="str">
        <f>IF(SUM('Control Sample Data'!M$3:M$98)&gt;10,IF(AND(ISNUMBER('Control Sample Data'!M425),'Control Sample Data'!M425&lt;$B$1,'Control Sample Data'!M425&gt;0),'Control Sample Data'!M425,$B$1),"")</f>
        <v/>
      </c>
      <c r="AT426" s="34" t="str">
        <f t="shared" si="386"/>
        <v/>
      </c>
      <c r="AU426" s="34" t="str">
        <f t="shared" si="387"/>
        <v/>
      </c>
      <c r="AV426" s="34" t="str">
        <f t="shared" si="388"/>
        <v/>
      </c>
      <c r="AW426" s="34" t="str">
        <f t="shared" si="389"/>
        <v/>
      </c>
      <c r="AX426" s="34" t="str">
        <f t="shared" si="390"/>
        <v/>
      </c>
      <c r="AY426" s="34" t="str">
        <f t="shared" si="391"/>
        <v/>
      </c>
      <c r="AZ426" s="34" t="str">
        <f t="shared" si="392"/>
        <v/>
      </c>
      <c r="BA426" s="34" t="str">
        <f t="shared" si="393"/>
        <v/>
      </c>
      <c r="BB426" s="34" t="str">
        <f t="shared" si="394"/>
        <v/>
      </c>
      <c r="BC426" s="34" t="str">
        <f t="shared" si="394"/>
        <v/>
      </c>
      <c r="BD426" s="34" t="str">
        <f t="shared" si="356"/>
        <v/>
      </c>
      <c r="BE426" s="34" t="str">
        <f t="shared" si="357"/>
        <v/>
      </c>
      <c r="BF426" s="34" t="str">
        <f t="shared" si="358"/>
        <v/>
      </c>
      <c r="BG426" s="34" t="str">
        <f t="shared" si="359"/>
        <v/>
      </c>
      <c r="BH426" s="34" t="str">
        <f t="shared" si="360"/>
        <v/>
      </c>
      <c r="BI426" s="34" t="str">
        <f t="shared" si="361"/>
        <v/>
      </c>
      <c r="BJ426" s="34" t="str">
        <f t="shared" si="362"/>
        <v/>
      </c>
      <c r="BK426" s="34" t="str">
        <f t="shared" si="363"/>
        <v/>
      </c>
      <c r="BL426" s="34" t="str">
        <f t="shared" si="364"/>
        <v/>
      </c>
      <c r="BM426" s="34" t="str">
        <f t="shared" si="365"/>
        <v/>
      </c>
      <c r="BN426" s="36" t="e">
        <f t="shared" si="354"/>
        <v>#DIV/0!</v>
      </c>
      <c r="BO426" s="36" t="e">
        <f t="shared" si="355"/>
        <v>#DIV/0!</v>
      </c>
      <c r="BP426" s="37" t="str">
        <f t="shared" si="366"/>
        <v/>
      </c>
      <c r="BQ426" s="37" t="str">
        <f t="shared" si="367"/>
        <v/>
      </c>
      <c r="BR426" s="37" t="str">
        <f t="shared" si="368"/>
        <v/>
      </c>
      <c r="BS426" s="37" t="str">
        <f t="shared" si="369"/>
        <v/>
      </c>
      <c r="BT426" s="37" t="str">
        <f t="shared" si="370"/>
        <v/>
      </c>
      <c r="BU426" s="37" t="str">
        <f t="shared" si="371"/>
        <v/>
      </c>
      <c r="BV426" s="37" t="str">
        <f t="shared" si="372"/>
        <v/>
      </c>
      <c r="BW426" s="37" t="str">
        <f t="shared" si="373"/>
        <v/>
      </c>
      <c r="BX426" s="37" t="str">
        <f t="shared" si="374"/>
        <v/>
      </c>
      <c r="BY426" s="37" t="str">
        <f t="shared" si="375"/>
        <v/>
      </c>
      <c r="BZ426" s="37" t="str">
        <f t="shared" si="376"/>
        <v/>
      </c>
      <c r="CA426" s="37" t="str">
        <f t="shared" si="377"/>
        <v/>
      </c>
      <c r="CB426" s="37" t="str">
        <f t="shared" si="378"/>
        <v/>
      </c>
      <c r="CC426" s="37" t="str">
        <f t="shared" si="379"/>
        <v/>
      </c>
      <c r="CD426" s="37" t="str">
        <f t="shared" si="380"/>
        <v/>
      </c>
      <c r="CE426" s="37" t="str">
        <f t="shared" si="381"/>
        <v/>
      </c>
      <c r="CF426" s="37" t="str">
        <f t="shared" si="382"/>
        <v/>
      </c>
      <c r="CG426" s="37" t="str">
        <f t="shared" si="383"/>
        <v/>
      </c>
      <c r="CH426" s="37" t="str">
        <f t="shared" si="384"/>
        <v/>
      </c>
      <c r="CI426" s="37" t="str">
        <f t="shared" si="385"/>
        <v/>
      </c>
    </row>
    <row r="427" spans="1:87">
      <c r="A427" s="16"/>
      <c r="B427" s="14" t="str">
        <f>'Gene Table'!D426</f>
        <v>NM_000107</v>
      </c>
      <c r="C427" s="14" t="s">
        <v>165</v>
      </c>
      <c r="D427" s="15" t="str">
        <f>IF(SUM('Test Sample Data'!D$3:D$98)&gt;10,IF(AND(ISNUMBER('Test Sample Data'!D426),'Test Sample Data'!D426&lt;$B$1,'Test Sample Data'!D426&gt;0),'Test Sample Data'!D426,$B$1),"")</f>
        <v/>
      </c>
      <c r="E427" s="15" t="str">
        <f>IF(SUM('Test Sample Data'!E$3:E$98)&gt;10,IF(AND(ISNUMBER('Test Sample Data'!E426),'Test Sample Data'!E426&lt;$B$1,'Test Sample Data'!E426&gt;0),'Test Sample Data'!E426,$B$1),"")</f>
        <v/>
      </c>
      <c r="F427" s="15" t="str">
        <f>IF(SUM('Test Sample Data'!F$3:F$98)&gt;10,IF(AND(ISNUMBER('Test Sample Data'!F426),'Test Sample Data'!F426&lt;$B$1,'Test Sample Data'!F426&gt;0),'Test Sample Data'!F426,$B$1),"")</f>
        <v/>
      </c>
      <c r="G427" s="15" t="str">
        <f>IF(SUM('Test Sample Data'!G$3:G$98)&gt;10,IF(AND(ISNUMBER('Test Sample Data'!G426),'Test Sample Data'!G426&lt;$B$1,'Test Sample Data'!G426&gt;0),'Test Sample Data'!G426,$B$1),"")</f>
        <v/>
      </c>
      <c r="H427" s="15" t="str">
        <f>IF(SUM('Test Sample Data'!H$3:H$98)&gt;10,IF(AND(ISNUMBER('Test Sample Data'!H426),'Test Sample Data'!H426&lt;$B$1,'Test Sample Data'!H426&gt;0),'Test Sample Data'!H426,$B$1),"")</f>
        <v/>
      </c>
      <c r="I427" s="15" t="str">
        <f>IF(SUM('Test Sample Data'!I$3:I$98)&gt;10,IF(AND(ISNUMBER('Test Sample Data'!I426),'Test Sample Data'!I426&lt;$B$1,'Test Sample Data'!I426&gt;0),'Test Sample Data'!I426,$B$1),"")</f>
        <v/>
      </c>
      <c r="J427" s="15" t="str">
        <f>IF(SUM('Test Sample Data'!J$3:J$98)&gt;10,IF(AND(ISNUMBER('Test Sample Data'!J426),'Test Sample Data'!J426&lt;$B$1,'Test Sample Data'!J426&gt;0),'Test Sample Data'!J426,$B$1),"")</f>
        <v/>
      </c>
      <c r="K427" s="15" t="str">
        <f>IF(SUM('Test Sample Data'!K$3:K$98)&gt;10,IF(AND(ISNUMBER('Test Sample Data'!K426),'Test Sample Data'!K426&lt;$B$1,'Test Sample Data'!K426&gt;0),'Test Sample Data'!K426,$B$1),"")</f>
        <v/>
      </c>
      <c r="L427" s="15" t="str">
        <f>IF(SUM('Test Sample Data'!L$3:L$98)&gt;10,IF(AND(ISNUMBER('Test Sample Data'!L426),'Test Sample Data'!L426&lt;$B$1,'Test Sample Data'!L426&gt;0),'Test Sample Data'!L426,$B$1),"")</f>
        <v/>
      </c>
      <c r="M427" s="15" t="str">
        <f>IF(SUM('Test Sample Data'!M$3:M$98)&gt;10,IF(AND(ISNUMBER('Test Sample Data'!M426),'Test Sample Data'!M426&lt;$B$1,'Test Sample Data'!M426&gt;0),'Test Sample Data'!M426,$B$1),"")</f>
        <v/>
      </c>
      <c r="N427" s="15" t="str">
        <f>'Gene Table'!D426</f>
        <v>NM_000107</v>
      </c>
      <c r="O427" s="14" t="s">
        <v>165</v>
      </c>
      <c r="P427" s="15" t="str">
        <f>IF(SUM('Control Sample Data'!D$3:D$98)&gt;10,IF(AND(ISNUMBER('Control Sample Data'!D426),'Control Sample Data'!D426&lt;$B$1,'Control Sample Data'!D426&gt;0),'Control Sample Data'!D426,$B$1),"")</f>
        <v/>
      </c>
      <c r="Q427" s="15" t="str">
        <f>IF(SUM('Control Sample Data'!E$3:E$98)&gt;10,IF(AND(ISNUMBER('Control Sample Data'!E426),'Control Sample Data'!E426&lt;$B$1,'Control Sample Data'!E426&gt;0),'Control Sample Data'!E426,$B$1),"")</f>
        <v/>
      </c>
      <c r="R427" s="15" t="str">
        <f>IF(SUM('Control Sample Data'!F$3:F$98)&gt;10,IF(AND(ISNUMBER('Control Sample Data'!F426),'Control Sample Data'!F426&lt;$B$1,'Control Sample Data'!F426&gt;0),'Control Sample Data'!F426,$B$1),"")</f>
        <v/>
      </c>
      <c r="S427" s="15" t="str">
        <f>IF(SUM('Control Sample Data'!G$3:G$98)&gt;10,IF(AND(ISNUMBER('Control Sample Data'!G426),'Control Sample Data'!G426&lt;$B$1,'Control Sample Data'!G426&gt;0),'Control Sample Data'!G426,$B$1),"")</f>
        <v/>
      </c>
      <c r="T427" s="15" t="str">
        <f>IF(SUM('Control Sample Data'!H$3:H$98)&gt;10,IF(AND(ISNUMBER('Control Sample Data'!H426),'Control Sample Data'!H426&lt;$B$1,'Control Sample Data'!H426&gt;0),'Control Sample Data'!H426,$B$1),"")</f>
        <v/>
      </c>
      <c r="U427" s="15" t="str">
        <f>IF(SUM('Control Sample Data'!I$3:I$98)&gt;10,IF(AND(ISNUMBER('Control Sample Data'!I426),'Control Sample Data'!I426&lt;$B$1,'Control Sample Data'!I426&gt;0),'Control Sample Data'!I426,$B$1),"")</f>
        <v/>
      </c>
      <c r="V427" s="15" t="str">
        <f>IF(SUM('Control Sample Data'!J$3:J$98)&gt;10,IF(AND(ISNUMBER('Control Sample Data'!J426),'Control Sample Data'!J426&lt;$B$1,'Control Sample Data'!J426&gt;0),'Control Sample Data'!J426,$B$1),"")</f>
        <v/>
      </c>
      <c r="W427" s="15" t="str">
        <f>IF(SUM('Control Sample Data'!K$3:K$98)&gt;10,IF(AND(ISNUMBER('Control Sample Data'!K426),'Control Sample Data'!K426&lt;$B$1,'Control Sample Data'!K426&gt;0),'Control Sample Data'!K426,$B$1),"")</f>
        <v/>
      </c>
      <c r="X427" s="15" t="str">
        <f>IF(SUM('Control Sample Data'!L$3:L$98)&gt;10,IF(AND(ISNUMBER('Control Sample Data'!L426),'Control Sample Data'!L426&lt;$B$1,'Control Sample Data'!L426&gt;0),'Control Sample Data'!L426,$B$1),"")</f>
        <v/>
      </c>
      <c r="Y427" s="15" t="str">
        <f>IF(SUM('Control Sample Data'!M$3:M$98)&gt;10,IF(AND(ISNUMBER('Control Sample Data'!M426),'Control Sample Data'!M426&lt;$B$1,'Control Sample Data'!M426&gt;0),'Control Sample Data'!M426,$B$1),"")</f>
        <v/>
      </c>
      <c r="AT427" s="34" t="str">
        <f t="shared" si="386"/>
        <v/>
      </c>
      <c r="AU427" s="34" t="str">
        <f t="shared" si="387"/>
        <v/>
      </c>
      <c r="AV427" s="34" t="str">
        <f t="shared" si="388"/>
        <v/>
      </c>
      <c r="AW427" s="34" t="str">
        <f t="shared" si="389"/>
        <v/>
      </c>
      <c r="AX427" s="34" t="str">
        <f t="shared" si="390"/>
        <v/>
      </c>
      <c r="AY427" s="34" t="str">
        <f t="shared" si="391"/>
        <v/>
      </c>
      <c r="AZ427" s="34" t="str">
        <f t="shared" si="392"/>
        <v/>
      </c>
      <c r="BA427" s="34" t="str">
        <f t="shared" si="393"/>
        <v/>
      </c>
      <c r="BB427" s="34" t="str">
        <f t="shared" si="394"/>
        <v/>
      </c>
      <c r="BC427" s="34" t="str">
        <f t="shared" si="394"/>
        <v/>
      </c>
      <c r="BD427" s="34" t="str">
        <f t="shared" si="356"/>
        <v/>
      </c>
      <c r="BE427" s="34" t="str">
        <f t="shared" si="357"/>
        <v/>
      </c>
      <c r="BF427" s="34" t="str">
        <f t="shared" si="358"/>
        <v/>
      </c>
      <c r="BG427" s="34" t="str">
        <f t="shared" si="359"/>
        <v/>
      </c>
      <c r="BH427" s="34" t="str">
        <f t="shared" si="360"/>
        <v/>
      </c>
      <c r="BI427" s="34" t="str">
        <f t="shared" si="361"/>
        <v/>
      </c>
      <c r="BJ427" s="34" t="str">
        <f t="shared" si="362"/>
        <v/>
      </c>
      <c r="BK427" s="34" t="str">
        <f t="shared" si="363"/>
        <v/>
      </c>
      <c r="BL427" s="34" t="str">
        <f t="shared" si="364"/>
        <v/>
      </c>
      <c r="BM427" s="34" t="str">
        <f t="shared" si="365"/>
        <v/>
      </c>
      <c r="BN427" s="36" t="e">
        <f t="shared" si="354"/>
        <v>#DIV/0!</v>
      </c>
      <c r="BO427" s="36" t="e">
        <f t="shared" si="355"/>
        <v>#DIV/0!</v>
      </c>
      <c r="BP427" s="37" t="str">
        <f t="shared" si="366"/>
        <v/>
      </c>
      <c r="BQ427" s="37" t="str">
        <f t="shared" si="367"/>
        <v/>
      </c>
      <c r="BR427" s="37" t="str">
        <f t="shared" si="368"/>
        <v/>
      </c>
      <c r="BS427" s="37" t="str">
        <f t="shared" si="369"/>
        <v/>
      </c>
      <c r="BT427" s="37" t="str">
        <f t="shared" si="370"/>
        <v/>
      </c>
      <c r="BU427" s="37" t="str">
        <f t="shared" si="371"/>
        <v/>
      </c>
      <c r="BV427" s="37" t="str">
        <f t="shared" si="372"/>
        <v/>
      </c>
      <c r="BW427" s="37" t="str">
        <f t="shared" si="373"/>
        <v/>
      </c>
      <c r="BX427" s="37" t="str">
        <f t="shared" si="374"/>
        <v/>
      </c>
      <c r="BY427" s="37" t="str">
        <f t="shared" si="375"/>
        <v/>
      </c>
      <c r="BZ427" s="37" t="str">
        <f t="shared" si="376"/>
        <v/>
      </c>
      <c r="CA427" s="37" t="str">
        <f t="shared" si="377"/>
        <v/>
      </c>
      <c r="CB427" s="37" t="str">
        <f t="shared" si="378"/>
        <v/>
      </c>
      <c r="CC427" s="37" t="str">
        <f t="shared" si="379"/>
        <v/>
      </c>
      <c r="CD427" s="37" t="str">
        <f t="shared" si="380"/>
        <v/>
      </c>
      <c r="CE427" s="37" t="str">
        <f t="shared" si="381"/>
        <v/>
      </c>
      <c r="CF427" s="37" t="str">
        <f t="shared" si="382"/>
        <v/>
      </c>
      <c r="CG427" s="37" t="str">
        <f t="shared" si="383"/>
        <v/>
      </c>
      <c r="CH427" s="37" t="str">
        <f t="shared" si="384"/>
        <v/>
      </c>
      <c r="CI427" s="37" t="str">
        <f t="shared" si="385"/>
        <v/>
      </c>
    </row>
    <row r="428" spans="1:87">
      <c r="A428" s="16"/>
      <c r="B428" s="14" t="str">
        <f>'Gene Table'!D427</f>
        <v>NM_000789</v>
      </c>
      <c r="C428" s="14" t="s">
        <v>169</v>
      </c>
      <c r="D428" s="15" t="str">
        <f>IF(SUM('Test Sample Data'!D$3:D$98)&gt;10,IF(AND(ISNUMBER('Test Sample Data'!D427),'Test Sample Data'!D427&lt;$B$1,'Test Sample Data'!D427&gt;0),'Test Sample Data'!D427,$B$1),"")</f>
        <v/>
      </c>
      <c r="E428" s="15" t="str">
        <f>IF(SUM('Test Sample Data'!E$3:E$98)&gt;10,IF(AND(ISNUMBER('Test Sample Data'!E427),'Test Sample Data'!E427&lt;$B$1,'Test Sample Data'!E427&gt;0),'Test Sample Data'!E427,$B$1),"")</f>
        <v/>
      </c>
      <c r="F428" s="15" t="str">
        <f>IF(SUM('Test Sample Data'!F$3:F$98)&gt;10,IF(AND(ISNUMBER('Test Sample Data'!F427),'Test Sample Data'!F427&lt;$B$1,'Test Sample Data'!F427&gt;0),'Test Sample Data'!F427,$B$1),"")</f>
        <v/>
      </c>
      <c r="G428" s="15" t="str">
        <f>IF(SUM('Test Sample Data'!G$3:G$98)&gt;10,IF(AND(ISNUMBER('Test Sample Data'!G427),'Test Sample Data'!G427&lt;$B$1,'Test Sample Data'!G427&gt;0),'Test Sample Data'!G427,$B$1),"")</f>
        <v/>
      </c>
      <c r="H428" s="15" t="str">
        <f>IF(SUM('Test Sample Data'!H$3:H$98)&gt;10,IF(AND(ISNUMBER('Test Sample Data'!H427),'Test Sample Data'!H427&lt;$B$1,'Test Sample Data'!H427&gt;0),'Test Sample Data'!H427,$B$1),"")</f>
        <v/>
      </c>
      <c r="I428" s="15" t="str">
        <f>IF(SUM('Test Sample Data'!I$3:I$98)&gt;10,IF(AND(ISNUMBER('Test Sample Data'!I427),'Test Sample Data'!I427&lt;$B$1,'Test Sample Data'!I427&gt;0),'Test Sample Data'!I427,$B$1),"")</f>
        <v/>
      </c>
      <c r="J428" s="15" t="str">
        <f>IF(SUM('Test Sample Data'!J$3:J$98)&gt;10,IF(AND(ISNUMBER('Test Sample Data'!J427),'Test Sample Data'!J427&lt;$B$1,'Test Sample Data'!J427&gt;0),'Test Sample Data'!J427,$B$1),"")</f>
        <v/>
      </c>
      <c r="K428" s="15" t="str">
        <f>IF(SUM('Test Sample Data'!K$3:K$98)&gt;10,IF(AND(ISNUMBER('Test Sample Data'!K427),'Test Sample Data'!K427&lt;$B$1,'Test Sample Data'!K427&gt;0),'Test Sample Data'!K427,$B$1),"")</f>
        <v/>
      </c>
      <c r="L428" s="15" t="str">
        <f>IF(SUM('Test Sample Data'!L$3:L$98)&gt;10,IF(AND(ISNUMBER('Test Sample Data'!L427),'Test Sample Data'!L427&lt;$B$1,'Test Sample Data'!L427&gt;0),'Test Sample Data'!L427,$B$1),"")</f>
        <v/>
      </c>
      <c r="M428" s="15" t="str">
        <f>IF(SUM('Test Sample Data'!M$3:M$98)&gt;10,IF(AND(ISNUMBER('Test Sample Data'!M427),'Test Sample Data'!M427&lt;$B$1,'Test Sample Data'!M427&gt;0),'Test Sample Data'!M427,$B$1),"")</f>
        <v/>
      </c>
      <c r="N428" s="15" t="str">
        <f>'Gene Table'!D427</f>
        <v>NM_000789</v>
      </c>
      <c r="O428" s="14" t="s">
        <v>169</v>
      </c>
      <c r="P428" s="15" t="str">
        <f>IF(SUM('Control Sample Data'!D$3:D$98)&gt;10,IF(AND(ISNUMBER('Control Sample Data'!D427),'Control Sample Data'!D427&lt;$B$1,'Control Sample Data'!D427&gt;0),'Control Sample Data'!D427,$B$1),"")</f>
        <v/>
      </c>
      <c r="Q428" s="15" t="str">
        <f>IF(SUM('Control Sample Data'!E$3:E$98)&gt;10,IF(AND(ISNUMBER('Control Sample Data'!E427),'Control Sample Data'!E427&lt;$B$1,'Control Sample Data'!E427&gt;0),'Control Sample Data'!E427,$B$1),"")</f>
        <v/>
      </c>
      <c r="R428" s="15" t="str">
        <f>IF(SUM('Control Sample Data'!F$3:F$98)&gt;10,IF(AND(ISNUMBER('Control Sample Data'!F427),'Control Sample Data'!F427&lt;$B$1,'Control Sample Data'!F427&gt;0),'Control Sample Data'!F427,$B$1),"")</f>
        <v/>
      </c>
      <c r="S428" s="15" t="str">
        <f>IF(SUM('Control Sample Data'!G$3:G$98)&gt;10,IF(AND(ISNUMBER('Control Sample Data'!G427),'Control Sample Data'!G427&lt;$B$1,'Control Sample Data'!G427&gt;0),'Control Sample Data'!G427,$B$1),"")</f>
        <v/>
      </c>
      <c r="T428" s="15" t="str">
        <f>IF(SUM('Control Sample Data'!H$3:H$98)&gt;10,IF(AND(ISNUMBER('Control Sample Data'!H427),'Control Sample Data'!H427&lt;$B$1,'Control Sample Data'!H427&gt;0),'Control Sample Data'!H427,$B$1),"")</f>
        <v/>
      </c>
      <c r="U428" s="15" t="str">
        <f>IF(SUM('Control Sample Data'!I$3:I$98)&gt;10,IF(AND(ISNUMBER('Control Sample Data'!I427),'Control Sample Data'!I427&lt;$B$1,'Control Sample Data'!I427&gt;0),'Control Sample Data'!I427,$B$1),"")</f>
        <v/>
      </c>
      <c r="V428" s="15" t="str">
        <f>IF(SUM('Control Sample Data'!J$3:J$98)&gt;10,IF(AND(ISNUMBER('Control Sample Data'!J427),'Control Sample Data'!J427&lt;$B$1,'Control Sample Data'!J427&gt;0),'Control Sample Data'!J427,$B$1),"")</f>
        <v/>
      </c>
      <c r="W428" s="15" t="str">
        <f>IF(SUM('Control Sample Data'!K$3:K$98)&gt;10,IF(AND(ISNUMBER('Control Sample Data'!K427),'Control Sample Data'!K427&lt;$B$1,'Control Sample Data'!K427&gt;0),'Control Sample Data'!K427,$B$1),"")</f>
        <v/>
      </c>
      <c r="X428" s="15" t="str">
        <f>IF(SUM('Control Sample Data'!L$3:L$98)&gt;10,IF(AND(ISNUMBER('Control Sample Data'!L427),'Control Sample Data'!L427&lt;$B$1,'Control Sample Data'!L427&gt;0),'Control Sample Data'!L427,$B$1),"")</f>
        <v/>
      </c>
      <c r="Y428" s="15" t="str">
        <f>IF(SUM('Control Sample Data'!M$3:M$98)&gt;10,IF(AND(ISNUMBER('Control Sample Data'!M427),'Control Sample Data'!M427&lt;$B$1,'Control Sample Data'!M427&gt;0),'Control Sample Data'!M427,$B$1),"")</f>
        <v/>
      </c>
      <c r="AT428" s="34" t="str">
        <f t="shared" si="386"/>
        <v/>
      </c>
      <c r="AU428" s="34" t="str">
        <f t="shared" si="387"/>
        <v/>
      </c>
      <c r="AV428" s="34" t="str">
        <f t="shared" si="388"/>
        <v/>
      </c>
      <c r="AW428" s="34" t="str">
        <f t="shared" si="389"/>
        <v/>
      </c>
      <c r="AX428" s="34" t="str">
        <f t="shared" si="390"/>
        <v/>
      </c>
      <c r="AY428" s="34" t="str">
        <f t="shared" si="391"/>
        <v/>
      </c>
      <c r="AZ428" s="34" t="str">
        <f t="shared" si="392"/>
        <v/>
      </c>
      <c r="BA428" s="34" t="str">
        <f t="shared" si="393"/>
        <v/>
      </c>
      <c r="BB428" s="34" t="str">
        <f t="shared" si="394"/>
        <v/>
      </c>
      <c r="BC428" s="34" t="str">
        <f t="shared" si="394"/>
        <v/>
      </c>
      <c r="BD428" s="34" t="str">
        <f t="shared" si="356"/>
        <v/>
      </c>
      <c r="BE428" s="34" t="str">
        <f t="shared" si="357"/>
        <v/>
      </c>
      <c r="BF428" s="34" t="str">
        <f t="shared" si="358"/>
        <v/>
      </c>
      <c r="BG428" s="34" t="str">
        <f t="shared" si="359"/>
        <v/>
      </c>
      <c r="BH428" s="34" t="str">
        <f t="shared" si="360"/>
        <v/>
      </c>
      <c r="BI428" s="34" t="str">
        <f t="shared" si="361"/>
        <v/>
      </c>
      <c r="BJ428" s="34" t="str">
        <f t="shared" si="362"/>
        <v/>
      </c>
      <c r="BK428" s="34" t="str">
        <f t="shared" si="363"/>
        <v/>
      </c>
      <c r="BL428" s="34" t="str">
        <f t="shared" si="364"/>
        <v/>
      </c>
      <c r="BM428" s="34" t="str">
        <f t="shared" si="365"/>
        <v/>
      </c>
      <c r="BN428" s="36" t="e">
        <f t="shared" si="354"/>
        <v>#DIV/0!</v>
      </c>
      <c r="BO428" s="36" t="e">
        <f t="shared" si="355"/>
        <v>#DIV/0!</v>
      </c>
      <c r="BP428" s="37" t="str">
        <f t="shared" si="366"/>
        <v/>
      </c>
      <c r="BQ428" s="37" t="str">
        <f t="shared" si="367"/>
        <v/>
      </c>
      <c r="BR428" s="37" t="str">
        <f t="shared" si="368"/>
        <v/>
      </c>
      <c r="BS428" s="37" t="str">
        <f t="shared" si="369"/>
        <v/>
      </c>
      <c r="BT428" s="37" t="str">
        <f t="shared" si="370"/>
        <v/>
      </c>
      <c r="BU428" s="37" t="str">
        <f t="shared" si="371"/>
        <v/>
      </c>
      <c r="BV428" s="37" t="str">
        <f t="shared" si="372"/>
        <v/>
      </c>
      <c r="BW428" s="37" t="str">
        <f t="shared" si="373"/>
        <v/>
      </c>
      <c r="BX428" s="37" t="str">
        <f t="shared" si="374"/>
        <v/>
      </c>
      <c r="BY428" s="37" t="str">
        <f t="shared" si="375"/>
        <v/>
      </c>
      <c r="BZ428" s="37" t="str">
        <f t="shared" si="376"/>
        <v/>
      </c>
      <c r="CA428" s="37" t="str">
        <f t="shared" si="377"/>
        <v/>
      </c>
      <c r="CB428" s="37" t="str">
        <f t="shared" si="378"/>
        <v/>
      </c>
      <c r="CC428" s="37" t="str">
        <f t="shared" si="379"/>
        <v/>
      </c>
      <c r="CD428" s="37" t="str">
        <f t="shared" si="380"/>
        <v/>
      </c>
      <c r="CE428" s="37" t="str">
        <f t="shared" si="381"/>
        <v/>
      </c>
      <c r="CF428" s="37" t="str">
        <f t="shared" si="382"/>
        <v/>
      </c>
      <c r="CG428" s="37" t="str">
        <f t="shared" si="383"/>
        <v/>
      </c>
      <c r="CH428" s="37" t="str">
        <f t="shared" si="384"/>
        <v/>
      </c>
      <c r="CI428" s="37" t="str">
        <f t="shared" si="385"/>
        <v/>
      </c>
    </row>
    <row r="429" spans="1:87">
      <c r="A429" s="16"/>
      <c r="B429" s="14" t="str">
        <f>'Gene Table'!D428</f>
        <v>NM_152587</v>
      </c>
      <c r="C429" s="14" t="s">
        <v>173</v>
      </c>
      <c r="D429" s="15" t="str">
        <f>IF(SUM('Test Sample Data'!D$3:D$98)&gt;10,IF(AND(ISNUMBER('Test Sample Data'!D428),'Test Sample Data'!D428&lt;$B$1,'Test Sample Data'!D428&gt;0),'Test Sample Data'!D428,$B$1),"")</f>
        <v/>
      </c>
      <c r="E429" s="15" t="str">
        <f>IF(SUM('Test Sample Data'!E$3:E$98)&gt;10,IF(AND(ISNUMBER('Test Sample Data'!E428),'Test Sample Data'!E428&lt;$B$1,'Test Sample Data'!E428&gt;0),'Test Sample Data'!E428,$B$1),"")</f>
        <v/>
      </c>
      <c r="F429" s="15" t="str">
        <f>IF(SUM('Test Sample Data'!F$3:F$98)&gt;10,IF(AND(ISNUMBER('Test Sample Data'!F428),'Test Sample Data'!F428&lt;$B$1,'Test Sample Data'!F428&gt;0),'Test Sample Data'!F428,$B$1),"")</f>
        <v/>
      </c>
      <c r="G429" s="15" t="str">
        <f>IF(SUM('Test Sample Data'!G$3:G$98)&gt;10,IF(AND(ISNUMBER('Test Sample Data'!G428),'Test Sample Data'!G428&lt;$B$1,'Test Sample Data'!G428&gt;0),'Test Sample Data'!G428,$B$1),"")</f>
        <v/>
      </c>
      <c r="H429" s="15" t="str">
        <f>IF(SUM('Test Sample Data'!H$3:H$98)&gt;10,IF(AND(ISNUMBER('Test Sample Data'!H428),'Test Sample Data'!H428&lt;$B$1,'Test Sample Data'!H428&gt;0),'Test Sample Data'!H428,$B$1),"")</f>
        <v/>
      </c>
      <c r="I429" s="15" t="str">
        <f>IF(SUM('Test Sample Data'!I$3:I$98)&gt;10,IF(AND(ISNUMBER('Test Sample Data'!I428),'Test Sample Data'!I428&lt;$B$1,'Test Sample Data'!I428&gt;0),'Test Sample Data'!I428,$B$1),"")</f>
        <v/>
      </c>
      <c r="J429" s="15" t="str">
        <f>IF(SUM('Test Sample Data'!J$3:J$98)&gt;10,IF(AND(ISNUMBER('Test Sample Data'!J428),'Test Sample Data'!J428&lt;$B$1,'Test Sample Data'!J428&gt;0),'Test Sample Data'!J428,$B$1),"")</f>
        <v/>
      </c>
      <c r="K429" s="15" t="str">
        <f>IF(SUM('Test Sample Data'!K$3:K$98)&gt;10,IF(AND(ISNUMBER('Test Sample Data'!K428),'Test Sample Data'!K428&lt;$B$1,'Test Sample Data'!K428&gt;0),'Test Sample Data'!K428,$B$1),"")</f>
        <v/>
      </c>
      <c r="L429" s="15" t="str">
        <f>IF(SUM('Test Sample Data'!L$3:L$98)&gt;10,IF(AND(ISNUMBER('Test Sample Data'!L428),'Test Sample Data'!L428&lt;$B$1,'Test Sample Data'!L428&gt;0),'Test Sample Data'!L428,$B$1),"")</f>
        <v/>
      </c>
      <c r="M429" s="15" t="str">
        <f>IF(SUM('Test Sample Data'!M$3:M$98)&gt;10,IF(AND(ISNUMBER('Test Sample Data'!M428),'Test Sample Data'!M428&lt;$B$1,'Test Sample Data'!M428&gt;0),'Test Sample Data'!M428,$B$1),"")</f>
        <v/>
      </c>
      <c r="N429" s="15" t="str">
        <f>'Gene Table'!D428</f>
        <v>NM_152587</v>
      </c>
      <c r="O429" s="14" t="s">
        <v>173</v>
      </c>
      <c r="P429" s="15" t="str">
        <f>IF(SUM('Control Sample Data'!D$3:D$98)&gt;10,IF(AND(ISNUMBER('Control Sample Data'!D428),'Control Sample Data'!D428&lt;$B$1,'Control Sample Data'!D428&gt;0),'Control Sample Data'!D428,$B$1),"")</f>
        <v/>
      </c>
      <c r="Q429" s="15" t="str">
        <f>IF(SUM('Control Sample Data'!E$3:E$98)&gt;10,IF(AND(ISNUMBER('Control Sample Data'!E428),'Control Sample Data'!E428&lt;$B$1,'Control Sample Data'!E428&gt;0),'Control Sample Data'!E428,$B$1),"")</f>
        <v/>
      </c>
      <c r="R429" s="15" t="str">
        <f>IF(SUM('Control Sample Data'!F$3:F$98)&gt;10,IF(AND(ISNUMBER('Control Sample Data'!F428),'Control Sample Data'!F428&lt;$B$1,'Control Sample Data'!F428&gt;0),'Control Sample Data'!F428,$B$1),"")</f>
        <v/>
      </c>
      <c r="S429" s="15" t="str">
        <f>IF(SUM('Control Sample Data'!G$3:G$98)&gt;10,IF(AND(ISNUMBER('Control Sample Data'!G428),'Control Sample Data'!G428&lt;$B$1,'Control Sample Data'!G428&gt;0),'Control Sample Data'!G428,$B$1),"")</f>
        <v/>
      </c>
      <c r="T429" s="15" t="str">
        <f>IF(SUM('Control Sample Data'!H$3:H$98)&gt;10,IF(AND(ISNUMBER('Control Sample Data'!H428),'Control Sample Data'!H428&lt;$B$1,'Control Sample Data'!H428&gt;0),'Control Sample Data'!H428,$B$1),"")</f>
        <v/>
      </c>
      <c r="U429" s="15" t="str">
        <f>IF(SUM('Control Sample Data'!I$3:I$98)&gt;10,IF(AND(ISNUMBER('Control Sample Data'!I428),'Control Sample Data'!I428&lt;$B$1,'Control Sample Data'!I428&gt;0),'Control Sample Data'!I428,$B$1),"")</f>
        <v/>
      </c>
      <c r="V429" s="15" t="str">
        <f>IF(SUM('Control Sample Data'!J$3:J$98)&gt;10,IF(AND(ISNUMBER('Control Sample Data'!J428),'Control Sample Data'!J428&lt;$B$1,'Control Sample Data'!J428&gt;0),'Control Sample Data'!J428,$B$1),"")</f>
        <v/>
      </c>
      <c r="W429" s="15" t="str">
        <f>IF(SUM('Control Sample Data'!K$3:K$98)&gt;10,IF(AND(ISNUMBER('Control Sample Data'!K428),'Control Sample Data'!K428&lt;$B$1,'Control Sample Data'!K428&gt;0),'Control Sample Data'!K428,$B$1),"")</f>
        <v/>
      </c>
      <c r="X429" s="15" t="str">
        <f>IF(SUM('Control Sample Data'!L$3:L$98)&gt;10,IF(AND(ISNUMBER('Control Sample Data'!L428),'Control Sample Data'!L428&lt;$B$1,'Control Sample Data'!L428&gt;0),'Control Sample Data'!L428,$B$1),"")</f>
        <v/>
      </c>
      <c r="Y429" s="15" t="str">
        <f>IF(SUM('Control Sample Data'!M$3:M$98)&gt;10,IF(AND(ISNUMBER('Control Sample Data'!M428),'Control Sample Data'!M428&lt;$B$1,'Control Sample Data'!M428&gt;0),'Control Sample Data'!M428,$B$1),"")</f>
        <v/>
      </c>
      <c r="AT429" s="34" t="str">
        <f t="shared" si="386"/>
        <v/>
      </c>
      <c r="AU429" s="34" t="str">
        <f t="shared" si="387"/>
        <v/>
      </c>
      <c r="AV429" s="34" t="str">
        <f t="shared" si="388"/>
        <v/>
      </c>
      <c r="AW429" s="34" t="str">
        <f t="shared" si="389"/>
        <v/>
      </c>
      <c r="AX429" s="34" t="str">
        <f t="shared" si="390"/>
        <v/>
      </c>
      <c r="AY429" s="34" t="str">
        <f t="shared" si="391"/>
        <v/>
      </c>
      <c r="AZ429" s="34" t="str">
        <f t="shared" si="392"/>
        <v/>
      </c>
      <c r="BA429" s="34" t="str">
        <f t="shared" si="393"/>
        <v/>
      </c>
      <c r="BB429" s="34" t="str">
        <f t="shared" si="394"/>
        <v/>
      </c>
      <c r="BC429" s="34" t="str">
        <f t="shared" si="394"/>
        <v/>
      </c>
      <c r="BD429" s="34" t="str">
        <f t="shared" si="356"/>
        <v/>
      </c>
      <c r="BE429" s="34" t="str">
        <f t="shared" si="357"/>
        <v/>
      </c>
      <c r="BF429" s="34" t="str">
        <f t="shared" si="358"/>
        <v/>
      </c>
      <c r="BG429" s="34" t="str">
        <f t="shared" si="359"/>
        <v/>
      </c>
      <c r="BH429" s="34" t="str">
        <f t="shared" si="360"/>
        <v/>
      </c>
      <c r="BI429" s="34" t="str">
        <f t="shared" si="361"/>
        <v/>
      </c>
      <c r="BJ429" s="34" t="str">
        <f t="shared" si="362"/>
        <v/>
      </c>
      <c r="BK429" s="34" t="str">
        <f t="shared" si="363"/>
        <v/>
      </c>
      <c r="BL429" s="34" t="str">
        <f t="shared" si="364"/>
        <v/>
      </c>
      <c r="BM429" s="34" t="str">
        <f t="shared" si="365"/>
        <v/>
      </c>
      <c r="BN429" s="36" t="e">
        <f t="shared" si="354"/>
        <v>#DIV/0!</v>
      </c>
      <c r="BO429" s="36" t="e">
        <f t="shared" si="355"/>
        <v>#DIV/0!</v>
      </c>
      <c r="BP429" s="37" t="str">
        <f t="shared" si="366"/>
        <v/>
      </c>
      <c r="BQ429" s="37" t="str">
        <f t="shared" si="367"/>
        <v/>
      </c>
      <c r="BR429" s="37" t="str">
        <f t="shared" si="368"/>
        <v/>
      </c>
      <c r="BS429" s="37" t="str">
        <f t="shared" si="369"/>
        <v/>
      </c>
      <c r="BT429" s="37" t="str">
        <f t="shared" si="370"/>
        <v/>
      </c>
      <c r="BU429" s="37" t="str">
        <f t="shared" si="371"/>
        <v/>
      </c>
      <c r="BV429" s="37" t="str">
        <f t="shared" si="372"/>
        <v/>
      </c>
      <c r="BW429" s="37" t="str">
        <f t="shared" si="373"/>
        <v/>
      </c>
      <c r="BX429" s="37" t="str">
        <f t="shared" si="374"/>
        <v/>
      </c>
      <c r="BY429" s="37" t="str">
        <f t="shared" si="375"/>
        <v/>
      </c>
      <c r="BZ429" s="37" t="str">
        <f t="shared" si="376"/>
        <v/>
      </c>
      <c r="CA429" s="37" t="str">
        <f t="shared" si="377"/>
        <v/>
      </c>
      <c r="CB429" s="37" t="str">
        <f t="shared" si="378"/>
        <v/>
      </c>
      <c r="CC429" s="37" t="str">
        <f t="shared" si="379"/>
        <v/>
      </c>
      <c r="CD429" s="37" t="str">
        <f t="shared" si="380"/>
        <v/>
      </c>
      <c r="CE429" s="37" t="str">
        <f t="shared" si="381"/>
        <v/>
      </c>
      <c r="CF429" s="37" t="str">
        <f t="shared" si="382"/>
        <v/>
      </c>
      <c r="CG429" s="37" t="str">
        <f t="shared" si="383"/>
        <v/>
      </c>
      <c r="CH429" s="37" t="str">
        <f t="shared" si="384"/>
        <v/>
      </c>
      <c r="CI429" s="37" t="str">
        <f t="shared" si="385"/>
        <v/>
      </c>
    </row>
    <row r="430" spans="1:87">
      <c r="A430" s="16"/>
      <c r="B430" s="14" t="str">
        <f>'Gene Table'!D429</f>
        <v>NM_000782</v>
      </c>
      <c r="C430" s="14" t="s">
        <v>177</v>
      </c>
      <c r="D430" s="15" t="str">
        <f>IF(SUM('Test Sample Data'!D$3:D$98)&gt;10,IF(AND(ISNUMBER('Test Sample Data'!D429),'Test Sample Data'!D429&lt;$B$1,'Test Sample Data'!D429&gt;0),'Test Sample Data'!D429,$B$1),"")</f>
        <v/>
      </c>
      <c r="E430" s="15" t="str">
        <f>IF(SUM('Test Sample Data'!E$3:E$98)&gt;10,IF(AND(ISNUMBER('Test Sample Data'!E429),'Test Sample Data'!E429&lt;$B$1,'Test Sample Data'!E429&gt;0),'Test Sample Data'!E429,$B$1),"")</f>
        <v/>
      </c>
      <c r="F430" s="15" t="str">
        <f>IF(SUM('Test Sample Data'!F$3:F$98)&gt;10,IF(AND(ISNUMBER('Test Sample Data'!F429),'Test Sample Data'!F429&lt;$B$1,'Test Sample Data'!F429&gt;0),'Test Sample Data'!F429,$B$1),"")</f>
        <v/>
      </c>
      <c r="G430" s="15" t="str">
        <f>IF(SUM('Test Sample Data'!G$3:G$98)&gt;10,IF(AND(ISNUMBER('Test Sample Data'!G429),'Test Sample Data'!G429&lt;$B$1,'Test Sample Data'!G429&gt;0),'Test Sample Data'!G429,$B$1),"")</f>
        <v/>
      </c>
      <c r="H430" s="15" t="str">
        <f>IF(SUM('Test Sample Data'!H$3:H$98)&gt;10,IF(AND(ISNUMBER('Test Sample Data'!H429),'Test Sample Data'!H429&lt;$B$1,'Test Sample Data'!H429&gt;0),'Test Sample Data'!H429,$B$1),"")</f>
        <v/>
      </c>
      <c r="I430" s="15" t="str">
        <f>IF(SUM('Test Sample Data'!I$3:I$98)&gt;10,IF(AND(ISNUMBER('Test Sample Data'!I429),'Test Sample Data'!I429&lt;$B$1,'Test Sample Data'!I429&gt;0),'Test Sample Data'!I429,$B$1),"")</f>
        <v/>
      </c>
      <c r="J430" s="15" t="str">
        <f>IF(SUM('Test Sample Data'!J$3:J$98)&gt;10,IF(AND(ISNUMBER('Test Sample Data'!J429),'Test Sample Data'!J429&lt;$B$1,'Test Sample Data'!J429&gt;0),'Test Sample Data'!J429,$B$1),"")</f>
        <v/>
      </c>
      <c r="K430" s="15" t="str">
        <f>IF(SUM('Test Sample Data'!K$3:K$98)&gt;10,IF(AND(ISNUMBER('Test Sample Data'!K429),'Test Sample Data'!K429&lt;$B$1,'Test Sample Data'!K429&gt;0),'Test Sample Data'!K429,$B$1),"")</f>
        <v/>
      </c>
      <c r="L430" s="15" t="str">
        <f>IF(SUM('Test Sample Data'!L$3:L$98)&gt;10,IF(AND(ISNUMBER('Test Sample Data'!L429),'Test Sample Data'!L429&lt;$B$1,'Test Sample Data'!L429&gt;0),'Test Sample Data'!L429,$B$1),"")</f>
        <v/>
      </c>
      <c r="M430" s="15" t="str">
        <f>IF(SUM('Test Sample Data'!M$3:M$98)&gt;10,IF(AND(ISNUMBER('Test Sample Data'!M429),'Test Sample Data'!M429&lt;$B$1,'Test Sample Data'!M429&gt;0),'Test Sample Data'!M429,$B$1),"")</f>
        <v/>
      </c>
      <c r="N430" s="15" t="str">
        <f>'Gene Table'!D429</f>
        <v>NM_000782</v>
      </c>
      <c r="O430" s="14" t="s">
        <v>177</v>
      </c>
      <c r="P430" s="15" t="str">
        <f>IF(SUM('Control Sample Data'!D$3:D$98)&gt;10,IF(AND(ISNUMBER('Control Sample Data'!D429),'Control Sample Data'!D429&lt;$B$1,'Control Sample Data'!D429&gt;0),'Control Sample Data'!D429,$B$1),"")</f>
        <v/>
      </c>
      <c r="Q430" s="15" t="str">
        <f>IF(SUM('Control Sample Data'!E$3:E$98)&gt;10,IF(AND(ISNUMBER('Control Sample Data'!E429),'Control Sample Data'!E429&lt;$B$1,'Control Sample Data'!E429&gt;0),'Control Sample Data'!E429,$B$1),"")</f>
        <v/>
      </c>
      <c r="R430" s="15" t="str">
        <f>IF(SUM('Control Sample Data'!F$3:F$98)&gt;10,IF(AND(ISNUMBER('Control Sample Data'!F429),'Control Sample Data'!F429&lt;$B$1,'Control Sample Data'!F429&gt;0),'Control Sample Data'!F429,$B$1),"")</f>
        <v/>
      </c>
      <c r="S430" s="15" t="str">
        <f>IF(SUM('Control Sample Data'!G$3:G$98)&gt;10,IF(AND(ISNUMBER('Control Sample Data'!G429),'Control Sample Data'!G429&lt;$B$1,'Control Sample Data'!G429&gt;0),'Control Sample Data'!G429,$B$1),"")</f>
        <v/>
      </c>
      <c r="T430" s="15" t="str">
        <f>IF(SUM('Control Sample Data'!H$3:H$98)&gt;10,IF(AND(ISNUMBER('Control Sample Data'!H429),'Control Sample Data'!H429&lt;$B$1,'Control Sample Data'!H429&gt;0),'Control Sample Data'!H429,$B$1),"")</f>
        <v/>
      </c>
      <c r="U430" s="15" t="str">
        <f>IF(SUM('Control Sample Data'!I$3:I$98)&gt;10,IF(AND(ISNUMBER('Control Sample Data'!I429),'Control Sample Data'!I429&lt;$B$1,'Control Sample Data'!I429&gt;0),'Control Sample Data'!I429,$B$1),"")</f>
        <v/>
      </c>
      <c r="V430" s="15" t="str">
        <f>IF(SUM('Control Sample Data'!J$3:J$98)&gt;10,IF(AND(ISNUMBER('Control Sample Data'!J429),'Control Sample Data'!J429&lt;$B$1,'Control Sample Data'!J429&gt;0),'Control Sample Data'!J429,$B$1),"")</f>
        <v/>
      </c>
      <c r="W430" s="15" t="str">
        <f>IF(SUM('Control Sample Data'!K$3:K$98)&gt;10,IF(AND(ISNUMBER('Control Sample Data'!K429),'Control Sample Data'!K429&lt;$B$1,'Control Sample Data'!K429&gt;0),'Control Sample Data'!K429,$B$1),"")</f>
        <v/>
      </c>
      <c r="X430" s="15" t="str">
        <f>IF(SUM('Control Sample Data'!L$3:L$98)&gt;10,IF(AND(ISNUMBER('Control Sample Data'!L429),'Control Sample Data'!L429&lt;$B$1,'Control Sample Data'!L429&gt;0),'Control Sample Data'!L429,$B$1),"")</f>
        <v/>
      </c>
      <c r="Y430" s="15" t="str">
        <f>IF(SUM('Control Sample Data'!M$3:M$98)&gt;10,IF(AND(ISNUMBER('Control Sample Data'!M429),'Control Sample Data'!M429&lt;$B$1,'Control Sample Data'!M429&gt;0),'Control Sample Data'!M429,$B$1),"")</f>
        <v/>
      </c>
      <c r="AT430" s="34" t="str">
        <f t="shared" si="386"/>
        <v/>
      </c>
      <c r="AU430" s="34" t="str">
        <f t="shared" si="387"/>
        <v/>
      </c>
      <c r="AV430" s="34" t="str">
        <f t="shared" si="388"/>
        <v/>
      </c>
      <c r="AW430" s="34" t="str">
        <f t="shared" si="389"/>
        <v/>
      </c>
      <c r="AX430" s="34" t="str">
        <f t="shared" si="390"/>
        <v/>
      </c>
      <c r="AY430" s="34" t="str">
        <f t="shared" si="391"/>
        <v/>
      </c>
      <c r="AZ430" s="34" t="str">
        <f t="shared" si="392"/>
        <v/>
      </c>
      <c r="BA430" s="34" t="str">
        <f t="shared" si="393"/>
        <v/>
      </c>
      <c r="BB430" s="34" t="str">
        <f t="shared" si="394"/>
        <v/>
      </c>
      <c r="BC430" s="34" t="str">
        <f t="shared" si="394"/>
        <v/>
      </c>
      <c r="BD430" s="34" t="str">
        <f t="shared" si="356"/>
        <v/>
      </c>
      <c r="BE430" s="34" t="str">
        <f t="shared" si="357"/>
        <v/>
      </c>
      <c r="BF430" s="34" t="str">
        <f t="shared" si="358"/>
        <v/>
      </c>
      <c r="BG430" s="34" t="str">
        <f t="shared" si="359"/>
        <v/>
      </c>
      <c r="BH430" s="34" t="str">
        <f t="shared" si="360"/>
        <v/>
      </c>
      <c r="BI430" s="34" t="str">
        <f t="shared" si="361"/>
        <v/>
      </c>
      <c r="BJ430" s="34" t="str">
        <f t="shared" si="362"/>
        <v/>
      </c>
      <c r="BK430" s="34" t="str">
        <f t="shared" si="363"/>
        <v/>
      </c>
      <c r="BL430" s="34" t="str">
        <f t="shared" si="364"/>
        <v/>
      </c>
      <c r="BM430" s="34" t="str">
        <f t="shared" si="365"/>
        <v/>
      </c>
      <c r="BN430" s="36" t="e">
        <f t="shared" si="354"/>
        <v>#DIV/0!</v>
      </c>
      <c r="BO430" s="36" t="e">
        <f t="shared" si="355"/>
        <v>#DIV/0!</v>
      </c>
      <c r="BP430" s="37" t="str">
        <f t="shared" si="366"/>
        <v/>
      </c>
      <c r="BQ430" s="37" t="str">
        <f t="shared" si="367"/>
        <v/>
      </c>
      <c r="BR430" s="37" t="str">
        <f t="shared" si="368"/>
        <v/>
      </c>
      <c r="BS430" s="37" t="str">
        <f t="shared" si="369"/>
        <v/>
      </c>
      <c r="BT430" s="37" t="str">
        <f t="shared" si="370"/>
        <v/>
      </c>
      <c r="BU430" s="37" t="str">
        <f t="shared" si="371"/>
        <v/>
      </c>
      <c r="BV430" s="37" t="str">
        <f t="shared" si="372"/>
        <v/>
      </c>
      <c r="BW430" s="37" t="str">
        <f t="shared" si="373"/>
        <v/>
      </c>
      <c r="BX430" s="37" t="str">
        <f t="shared" si="374"/>
        <v/>
      </c>
      <c r="BY430" s="37" t="str">
        <f t="shared" si="375"/>
        <v/>
      </c>
      <c r="BZ430" s="37" t="str">
        <f t="shared" si="376"/>
        <v/>
      </c>
      <c r="CA430" s="37" t="str">
        <f t="shared" si="377"/>
        <v/>
      </c>
      <c r="CB430" s="37" t="str">
        <f t="shared" si="378"/>
        <v/>
      </c>
      <c r="CC430" s="37" t="str">
        <f t="shared" si="379"/>
        <v/>
      </c>
      <c r="CD430" s="37" t="str">
        <f t="shared" si="380"/>
        <v/>
      </c>
      <c r="CE430" s="37" t="str">
        <f t="shared" si="381"/>
        <v/>
      </c>
      <c r="CF430" s="37" t="str">
        <f t="shared" si="382"/>
        <v/>
      </c>
      <c r="CG430" s="37" t="str">
        <f t="shared" si="383"/>
        <v/>
      </c>
      <c r="CH430" s="37" t="str">
        <f t="shared" si="384"/>
        <v/>
      </c>
      <c r="CI430" s="37" t="str">
        <f t="shared" si="385"/>
        <v/>
      </c>
    </row>
    <row r="431" spans="1:87">
      <c r="A431" s="16"/>
      <c r="B431" s="14" t="str">
        <f>'Gene Table'!D430</f>
        <v>NM_000103</v>
      </c>
      <c r="C431" s="14" t="s">
        <v>181</v>
      </c>
      <c r="D431" s="15" t="str">
        <f>IF(SUM('Test Sample Data'!D$3:D$98)&gt;10,IF(AND(ISNUMBER('Test Sample Data'!D430),'Test Sample Data'!D430&lt;$B$1,'Test Sample Data'!D430&gt;0),'Test Sample Data'!D430,$B$1),"")</f>
        <v/>
      </c>
      <c r="E431" s="15" t="str">
        <f>IF(SUM('Test Sample Data'!E$3:E$98)&gt;10,IF(AND(ISNUMBER('Test Sample Data'!E430),'Test Sample Data'!E430&lt;$B$1,'Test Sample Data'!E430&gt;0),'Test Sample Data'!E430,$B$1),"")</f>
        <v/>
      </c>
      <c r="F431" s="15" t="str">
        <f>IF(SUM('Test Sample Data'!F$3:F$98)&gt;10,IF(AND(ISNUMBER('Test Sample Data'!F430),'Test Sample Data'!F430&lt;$B$1,'Test Sample Data'!F430&gt;0),'Test Sample Data'!F430,$B$1),"")</f>
        <v/>
      </c>
      <c r="G431" s="15" t="str">
        <f>IF(SUM('Test Sample Data'!G$3:G$98)&gt;10,IF(AND(ISNUMBER('Test Sample Data'!G430),'Test Sample Data'!G430&lt;$B$1,'Test Sample Data'!G430&gt;0),'Test Sample Data'!G430,$B$1),"")</f>
        <v/>
      </c>
      <c r="H431" s="15" t="str">
        <f>IF(SUM('Test Sample Data'!H$3:H$98)&gt;10,IF(AND(ISNUMBER('Test Sample Data'!H430),'Test Sample Data'!H430&lt;$B$1,'Test Sample Data'!H430&gt;0),'Test Sample Data'!H430,$B$1),"")</f>
        <v/>
      </c>
      <c r="I431" s="15" t="str">
        <f>IF(SUM('Test Sample Data'!I$3:I$98)&gt;10,IF(AND(ISNUMBER('Test Sample Data'!I430),'Test Sample Data'!I430&lt;$B$1,'Test Sample Data'!I430&gt;0),'Test Sample Data'!I430,$B$1),"")</f>
        <v/>
      </c>
      <c r="J431" s="15" t="str">
        <f>IF(SUM('Test Sample Data'!J$3:J$98)&gt;10,IF(AND(ISNUMBER('Test Sample Data'!J430),'Test Sample Data'!J430&lt;$B$1,'Test Sample Data'!J430&gt;0),'Test Sample Data'!J430,$B$1),"")</f>
        <v/>
      </c>
      <c r="K431" s="15" t="str">
        <f>IF(SUM('Test Sample Data'!K$3:K$98)&gt;10,IF(AND(ISNUMBER('Test Sample Data'!K430),'Test Sample Data'!K430&lt;$B$1,'Test Sample Data'!K430&gt;0),'Test Sample Data'!K430,$B$1),"")</f>
        <v/>
      </c>
      <c r="L431" s="15" t="str">
        <f>IF(SUM('Test Sample Data'!L$3:L$98)&gt;10,IF(AND(ISNUMBER('Test Sample Data'!L430),'Test Sample Data'!L430&lt;$B$1,'Test Sample Data'!L430&gt;0),'Test Sample Data'!L430,$B$1),"")</f>
        <v/>
      </c>
      <c r="M431" s="15" t="str">
        <f>IF(SUM('Test Sample Data'!M$3:M$98)&gt;10,IF(AND(ISNUMBER('Test Sample Data'!M430),'Test Sample Data'!M430&lt;$B$1,'Test Sample Data'!M430&gt;0),'Test Sample Data'!M430,$B$1),"")</f>
        <v/>
      </c>
      <c r="N431" s="15" t="str">
        <f>'Gene Table'!D430</f>
        <v>NM_000103</v>
      </c>
      <c r="O431" s="14" t="s">
        <v>181</v>
      </c>
      <c r="P431" s="15" t="str">
        <f>IF(SUM('Control Sample Data'!D$3:D$98)&gt;10,IF(AND(ISNUMBER('Control Sample Data'!D430),'Control Sample Data'!D430&lt;$B$1,'Control Sample Data'!D430&gt;0),'Control Sample Data'!D430,$B$1),"")</f>
        <v/>
      </c>
      <c r="Q431" s="15" t="str">
        <f>IF(SUM('Control Sample Data'!E$3:E$98)&gt;10,IF(AND(ISNUMBER('Control Sample Data'!E430),'Control Sample Data'!E430&lt;$B$1,'Control Sample Data'!E430&gt;0),'Control Sample Data'!E430,$B$1),"")</f>
        <v/>
      </c>
      <c r="R431" s="15" t="str">
        <f>IF(SUM('Control Sample Data'!F$3:F$98)&gt;10,IF(AND(ISNUMBER('Control Sample Data'!F430),'Control Sample Data'!F430&lt;$B$1,'Control Sample Data'!F430&gt;0),'Control Sample Data'!F430,$B$1),"")</f>
        <v/>
      </c>
      <c r="S431" s="15" t="str">
        <f>IF(SUM('Control Sample Data'!G$3:G$98)&gt;10,IF(AND(ISNUMBER('Control Sample Data'!G430),'Control Sample Data'!G430&lt;$B$1,'Control Sample Data'!G430&gt;0),'Control Sample Data'!G430,$B$1),"")</f>
        <v/>
      </c>
      <c r="T431" s="15" t="str">
        <f>IF(SUM('Control Sample Data'!H$3:H$98)&gt;10,IF(AND(ISNUMBER('Control Sample Data'!H430),'Control Sample Data'!H430&lt;$B$1,'Control Sample Data'!H430&gt;0),'Control Sample Data'!H430,$B$1),"")</f>
        <v/>
      </c>
      <c r="U431" s="15" t="str">
        <f>IF(SUM('Control Sample Data'!I$3:I$98)&gt;10,IF(AND(ISNUMBER('Control Sample Data'!I430),'Control Sample Data'!I430&lt;$B$1,'Control Sample Data'!I430&gt;0),'Control Sample Data'!I430,$B$1),"")</f>
        <v/>
      </c>
      <c r="V431" s="15" t="str">
        <f>IF(SUM('Control Sample Data'!J$3:J$98)&gt;10,IF(AND(ISNUMBER('Control Sample Data'!J430),'Control Sample Data'!J430&lt;$B$1,'Control Sample Data'!J430&gt;0),'Control Sample Data'!J430,$B$1),"")</f>
        <v/>
      </c>
      <c r="W431" s="15" t="str">
        <f>IF(SUM('Control Sample Data'!K$3:K$98)&gt;10,IF(AND(ISNUMBER('Control Sample Data'!K430),'Control Sample Data'!K430&lt;$B$1,'Control Sample Data'!K430&gt;0),'Control Sample Data'!K430,$B$1),"")</f>
        <v/>
      </c>
      <c r="X431" s="15" t="str">
        <f>IF(SUM('Control Sample Data'!L$3:L$98)&gt;10,IF(AND(ISNUMBER('Control Sample Data'!L430),'Control Sample Data'!L430&lt;$B$1,'Control Sample Data'!L430&gt;0),'Control Sample Data'!L430,$B$1),"")</f>
        <v/>
      </c>
      <c r="Y431" s="15" t="str">
        <f>IF(SUM('Control Sample Data'!M$3:M$98)&gt;10,IF(AND(ISNUMBER('Control Sample Data'!M430),'Control Sample Data'!M430&lt;$B$1,'Control Sample Data'!M430&gt;0),'Control Sample Data'!M430,$B$1),"")</f>
        <v/>
      </c>
      <c r="AT431" s="34" t="str">
        <f t="shared" si="386"/>
        <v/>
      </c>
      <c r="AU431" s="34" t="str">
        <f t="shared" si="387"/>
        <v/>
      </c>
      <c r="AV431" s="34" t="str">
        <f t="shared" si="388"/>
        <v/>
      </c>
      <c r="AW431" s="34" t="str">
        <f t="shared" si="389"/>
        <v/>
      </c>
      <c r="AX431" s="34" t="str">
        <f t="shared" si="390"/>
        <v/>
      </c>
      <c r="AY431" s="34" t="str">
        <f t="shared" si="391"/>
        <v/>
      </c>
      <c r="AZ431" s="34" t="str">
        <f t="shared" si="392"/>
        <v/>
      </c>
      <c r="BA431" s="34" t="str">
        <f t="shared" si="393"/>
        <v/>
      </c>
      <c r="BB431" s="34" t="str">
        <f t="shared" si="394"/>
        <v/>
      </c>
      <c r="BC431" s="34" t="str">
        <f t="shared" si="394"/>
        <v/>
      </c>
      <c r="BD431" s="34" t="str">
        <f t="shared" si="356"/>
        <v/>
      </c>
      <c r="BE431" s="34" t="str">
        <f t="shared" si="357"/>
        <v/>
      </c>
      <c r="BF431" s="34" t="str">
        <f t="shared" si="358"/>
        <v/>
      </c>
      <c r="BG431" s="34" t="str">
        <f t="shared" si="359"/>
        <v/>
      </c>
      <c r="BH431" s="34" t="str">
        <f t="shared" si="360"/>
        <v/>
      </c>
      <c r="BI431" s="34" t="str">
        <f t="shared" si="361"/>
        <v/>
      </c>
      <c r="BJ431" s="34" t="str">
        <f t="shared" si="362"/>
        <v/>
      </c>
      <c r="BK431" s="34" t="str">
        <f t="shared" si="363"/>
        <v/>
      </c>
      <c r="BL431" s="34" t="str">
        <f t="shared" si="364"/>
        <v/>
      </c>
      <c r="BM431" s="34" t="str">
        <f t="shared" si="365"/>
        <v/>
      </c>
      <c r="BN431" s="36" t="e">
        <f t="shared" si="354"/>
        <v>#DIV/0!</v>
      </c>
      <c r="BO431" s="36" t="e">
        <f t="shared" si="355"/>
        <v>#DIV/0!</v>
      </c>
      <c r="BP431" s="37" t="str">
        <f t="shared" si="366"/>
        <v/>
      </c>
      <c r="BQ431" s="37" t="str">
        <f t="shared" si="367"/>
        <v/>
      </c>
      <c r="BR431" s="37" t="str">
        <f t="shared" si="368"/>
        <v/>
      </c>
      <c r="BS431" s="37" t="str">
        <f t="shared" si="369"/>
        <v/>
      </c>
      <c r="BT431" s="37" t="str">
        <f t="shared" si="370"/>
        <v/>
      </c>
      <c r="BU431" s="37" t="str">
        <f t="shared" si="371"/>
        <v/>
      </c>
      <c r="BV431" s="37" t="str">
        <f t="shared" si="372"/>
        <v/>
      </c>
      <c r="BW431" s="37" t="str">
        <f t="shared" si="373"/>
        <v/>
      </c>
      <c r="BX431" s="37" t="str">
        <f t="shared" si="374"/>
        <v/>
      </c>
      <c r="BY431" s="37" t="str">
        <f t="shared" si="375"/>
        <v/>
      </c>
      <c r="BZ431" s="37" t="str">
        <f t="shared" si="376"/>
        <v/>
      </c>
      <c r="CA431" s="37" t="str">
        <f t="shared" si="377"/>
        <v/>
      </c>
      <c r="CB431" s="37" t="str">
        <f t="shared" si="378"/>
        <v/>
      </c>
      <c r="CC431" s="37" t="str">
        <f t="shared" si="379"/>
        <v/>
      </c>
      <c r="CD431" s="37" t="str">
        <f t="shared" si="380"/>
        <v/>
      </c>
      <c r="CE431" s="37" t="str">
        <f t="shared" si="381"/>
        <v/>
      </c>
      <c r="CF431" s="37" t="str">
        <f t="shared" si="382"/>
        <v/>
      </c>
      <c r="CG431" s="37" t="str">
        <f t="shared" si="383"/>
        <v/>
      </c>
      <c r="CH431" s="37" t="str">
        <f t="shared" si="384"/>
        <v/>
      </c>
      <c r="CI431" s="37" t="str">
        <f t="shared" si="385"/>
        <v/>
      </c>
    </row>
    <row r="432" spans="1:87">
      <c r="A432" s="16"/>
      <c r="B432" s="14" t="str">
        <f>'Gene Table'!D431</f>
        <v>NM_000102</v>
      </c>
      <c r="C432" s="14" t="s">
        <v>185</v>
      </c>
      <c r="D432" s="15" t="str">
        <f>IF(SUM('Test Sample Data'!D$3:D$98)&gt;10,IF(AND(ISNUMBER('Test Sample Data'!D431),'Test Sample Data'!D431&lt;$B$1,'Test Sample Data'!D431&gt;0),'Test Sample Data'!D431,$B$1),"")</f>
        <v/>
      </c>
      <c r="E432" s="15" t="str">
        <f>IF(SUM('Test Sample Data'!E$3:E$98)&gt;10,IF(AND(ISNUMBER('Test Sample Data'!E431),'Test Sample Data'!E431&lt;$B$1,'Test Sample Data'!E431&gt;0),'Test Sample Data'!E431,$B$1),"")</f>
        <v/>
      </c>
      <c r="F432" s="15" t="str">
        <f>IF(SUM('Test Sample Data'!F$3:F$98)&gt;10,IF(AND(ISNUMBER('Test Sample Data'!F431),'Test Sample Data'!F431&lt;$B$1,'Test Sample Data'!F431&gt;0),'Test Sample Data'!F431,$B$1),"")</f>
        <v/>
      </c>
      <c r="G432" s="15" t="str">
        <f>IF(SUM('Test Sample Data'!G$3:G$98)&gt;10,IF(AND(ISNUMBER('Test Sample Data'!G431),'Test Sample Data'!G431&lt;$B$1,'Test Sample Data'!G431&gt;0),'Test Sample Data'!G431,$B$1),"")</f>
        <v/>
      </c>
      <c r="H432" s="15" t="str">
        <f>IF(SUM('Test Sample Data'!H$3:H$98)&gt;10,IF(AND(ISNUMBER('Test Sample Data'!H431),'Test Sample Data'!H431&lt;$B$1,'Test Sample Data'!H431&gt;0),'Test Sample Data'!H431,$B$1),"")</f>
        <v/>
      </c>
      <c r="I432" s="15" t="str">
        <f>IF(SUM('Test Sample Data'!I$3:I$98)&gt;10,IF(AND(ISNUMBER('Test Sample Data'!I431),'Test Sample Data'!I431&lt;$B$1,'Test Sample Data'!I431&gt;0),'Test Sample Data'!I431,$B$1),"")</f>
        <v/>
      </c>
      <c r="J432" s="15" t="str">
        <f>IF(SUM('Test Sample Data'!J$3:J$98)&gt;10,IF(AND(ISNUMBER('Test Sample Data'!J431),'Test Sample Data'!J431&lt;$B$1,'Test Sample Data'!J431&gt;0),'Test Sample Data'!J431,$B$1),"")</f>
        <v/>
      </c>
      <c r="K432" s="15" t="str">
        <f>IF(SUM('Test Sample Data'!K$3:K$98)&gt;10,IF(AND(ISNUMBER('Test Sample Data'!K431),'Test Sample Data'!K431&lt;$B$1,'Test Sample Data'!K431&gt;0),'Test Sample Data'!K431,$B$1),"")</f>
        <v/>
      </c>
      <c r="L432" s="15" t="str">
        <f>IF(SUM('Test Sample Data'!L$3:L$98)&gt;10,IF(AND(ISNUMBER('Test Sample Data'!L431),'Test Sample Data'!L431&lt;$B$1,'Test Sample Data'!L431&gt;0),'Test Sample Data'!L431,$B$1),"")</f>
        <v/>
      </c>
      <c r="M432" s="15" t="str">
        <f>IF(SUM('Test Sample Data'!M$3:M$98)&gt;10,IF(AND(ISNUMBER('Test Sample Data'!M431),'Test Sample Data'!M431&lt;$B$1,'Test Sample Data'!M431&gt;0),'Test Sample Data'!M431,$B$1),"")</f>
        <v/>
      </c>
      <c r="N432" s="15" t="str">
        <f>'Gene Table'!D431</f>
        <v>NM_000102</v>
      </c>
      <c r="O432" s="14" t="s">
        <v>185</v>
      </c>
      <c r="P432" s="15" t="str">
        <f>IF(SUM('Control Sample Data'!D$3:D$98)&gt;10,IF(AND(ISNUMBER('Control Sample Data'!D431),'Control Sample Data'!D431&lt;$B$1,'Control Sample Data'!D431&gt;0),'Control Sample Data'!D431,$B$1),"")</f>
        <v/>
      </c>
      <c r="Q432" s="15" t="str">
        <f>IF(SUM('Control Sample Data'!E$3:E$98)&gt;10,IF(AND(ISNUMBER('Control Sample Data'!E431),'Control Sample Data'!E431&lt;$B$1,'Control Sample Data'!E431&gt;0),'Control Sample Data'!E431,$B$1),"")</f>
        <v/>
      </c>
      <c r="R432" s="15" t="str">
        <f>IF(SUM('Control Sample Data'!F$3:F$98)&gt;10,IF(AND(ISNUMBER('Control Sample Data'!F431),'Control Sample Data'!F431&lt;$B$1,'Control Sample Data'!F431&gt;0),'Control Sample Data'!F431,$B$1),"")</f>
        <v/>
      </c>
      <c r="S432" s="15" t="str">
        <f>IF(SUM('Control Sample Data'!G$3:G$98)&gt;10,IF(AND(ISNUMBER('Control Sample Data'!G431),'Control Sample Data'!G431&lt;$B$1,'Control Sample Data'!G431&gt;0),'Control Sample Data'!G431,$B$1),"")</f>
        <v/>
      </c>
      <c r="T432" s="15" t="str">
        <f>IF(SUM('Control Sample Data'!H$3:H$98)&gt;10,IF(AND(ISNUMBER('Control Sample Data'!H431),'Control Sample Data'!H431&lt;$B$1,'Control Sample Data'!H431&gt;0),'Control Sample Data'!H431,$B$1),"")</f>
        <v/>
      </c>
      <c r="U432" s="15" t="str">
        <f>IF(SUM('Control Sample Data'!I$3:I$98)&gt;10,IF(AND(ISNUMBER('Control Sample Data'!I431),'Control Sample Data'!I431&lt;$B$1,'Control Sample Data'!I431&gt;0),'Control Sample Data'!I431,$B$1),"")</f>
        <v/>
      </c>
      <c r="V432" s="15" t="str">
        <f>IF(SUM('Control Sample Data'!J$3:J$98)&gt;10,IF(AND(ISNUMBER('Control Sample Data'!J431),'Control Sample Data'!J431&lt;$B$1,'Control Sample Data'!J431&gt;0),'Control Sample Data'!J431,$B$1),"")</f>
        <v/>
      </c>
      <c r="W432" s="15" t="str">
        <f>IF(SUM('Control Sample Data'!K$3:K$98)&gt;10,IF(AND(ISNUMBER('Control Sample Data'!K431),'Control Sample Data'!K431&lt;$B$1,'Control Sample Data'!K431&gt;0),'Control Sample Data'!K431,$B$1),"")</f>
        <v/>
      </c>
      <c r="X432" s="15" t="str">
        <f>IF(SUM('Control Sample Data'!L$3:L$98)&gt;10,IF(AND(ISNUMBER('Control Sample Data'!L431),'Control Sample Data'!L431&lt;$B$1,'Control Sample Data'!L431&gt;0),'Control Sample Data'!L431,$B$1),"")</f>
        <v/>
      </c>
      <c r="Y432" s="15" t="str">
        <f>IF(SUM('Control Sample Data'!M$3:M$98)&gt;10,IF(AND(ISNUMBER('Control Sample Data'!M431),'Control Sample Data'!M431&lt;$B$1,'Control Sample Data'!M431&gt;0),'Control Sample Data'!M431,$B$1),"")</f>
        <v/>
      </c>
      <c r="AT432" s="34" t="str">
        <f t="shared" si="386"/>
        <v/>
      </c>
      <c r="AU432" s="34" t="str">
        <f t="shared" si="387"/>
        <v/>
      </c>
      <c r="AV432" s="34" t="str">
        <f t="shared" si="388"/>
        <v/>
      </c>
      <c r="AW432" s="34" t="str">
        <f t="shared" si="389"/>
        <v/>
      </c>
      <c r="AX432" s="34" t="str">
        <f t="shared" si="390"/>
        <v/>
      </c>
      <c r="AY432" s="34" t="str">
        <f t="shared" si="391"/>
        <v/>
      </c>
      <c r="AZ432" s="34" t="str">
        <f t="shared" si="392"/>
        <v/>
      </c>
      <c r="BA432" s="34" t="str">
        <f t="shared" si="393"/>
        <v/>
      </c>
      <c r="BB432" s="34" t="str">
        <f t="shared" si="394"/>
        <v/>
      </c>
      <c r="BC432" s="34" t="str">
        <f t="shared" si="394"/>
        <v/>
      </c>
      <c r="BD432" s="34" t="str">
        <f t="shared" si="356"/>
        <v/>
      </c>
      <c r="BE432" s="34" t="str">
        <f t="shared" si="357"/>
        <v/>
      </c>
      <c r="BF432" s="34" t="str">
        <f t="shared" si="358"/>
        <v/>
      </c>
      <c r="BG432" s="34" t="str">
        <f t="shared" si="359"/>
        <v/>
      </c>
      <c r="BH432" s="34" t="str">
        <f t="shared" si="360"/>
        <v/>
      </c>
      <c r="BI432" s="34" t="str">
        <f t="shared" si="361"/>
        <v/>
      </c>
      <c r="BJ432" s="34" t="str">
        <f t="shared" si="362"/>
        <v/>
      </c>
      <c r="BK432" s="34" t="str">
        <f t="shared" si="363"/>
        <v/>
      </c>
      <c r="BL432" s="34" t="str">
        <f t="shared" si="364"/>
        <v/>
      </c>
      <c r="BM432" s="34" t="str">
        <f t="shared" si="365"/>
        <v/>
      </c>
      <c r="BN432" s="36" t="e">
        <f t="shared" si="354"/>
        <v>#DIV/0!</v>
      </c>
      <c r="BO432" s="36" t="e">
        <f t="shared" si="355"/>
        <v>#DIV/0!</v>
      </c>
      <c r="BP432" s="37" t="str">
        <f t="shared" si="366"/>
        <v/>
      </c>
      <c r="BQ432" s="37" t="str">
        <f t="shared" si="367"/>
        <v/>
      </c>
      <c r="BR432" s="37" t="str">
        <f t="shared" si="368"/>
        <v/>
      </c>
      <c r="BS432" s="37" t="str">
        <f t="shared" si="369"/>
        <v/>
      </c>
      <c r="BT432" s="37" t="str">
        <f t="shared" si="370"/>
        <v/>
      </c>
      <c r="BU432" s="37" t="str">
        <f t="shared" si="371"/>
        <v/>
      </c>
      <c r="BV432" s="37" t="str">
        <f t="shared" si="372"/>
        <v/>
      </c>
      <c r="BW432" s="37" t="str">
        <f t="shared" si="373"/>
        <v/>
      </c>
      <c r="BX432" s="37" t="str">
        <f t="shared" si="374"/>
        <v/>
      </c>
      <c r="BY432" s="37" t="str">
        <f t="shared" si="375"/>
        <v/>
      </c>
      <c r="BZ432" s="37" t="str">
        <f t="shared" si="376"/>
        <v/>
      </c>
      <c r="CA432" s="37" t="str">
        <f t="shared" si="377"/>
        <v/>
      </c>
      <c r="CB432" s="37" t="str">
        <f t="shared" si="378"/>
        <v/>
      </c>
      <c r="CC432" s="37" t="str">
        <f t="shared" si="379"/>
        <v/>
      </c>
      <c r="CD432" s="37" t="str">
        <f t="shared" si="380"/>
        <v/>
      </c>
      <c r="CE432" s="37" t="str">
        <f t="shared" si="381"/>
        <v/>
      </c>
      <c r="CF432" s="37" t="str">
        <f t="shared" si="382"/>
        <v/>
      </c>
      <c r="CG432" s="37" t="str">
        <f t="shared" si="383"/>
        <v/>
      </c>
      <c r="CH432" s="37" t="str">
        <f t="shared" si="384"/>
        <v/>
      </c>
      <c r="CI432" s="37" t="str">
        <f t="shared" si="385"/>
        <v/>
      </c>
    </row>
    <row r="433" spans="1:87">
      <c r="A433" s="16"/>
      <c r="B433" s="14" t="str">
        <f>'Gene Table'!D432</f>
        <v>NM_000777</v>
      </c>
      <c r="C433" s="14" t="s">
        <v>189</v>
      </c>
      <c r="D433" s="15" t="str">
        <f>IF(SUM('Test Sample Data'!D$3:D$98)&gt;10,IF(AND(ISNUMBER('Test Sample Data'!D432),'Test Sample Data'!D432&lt;$B$1,'Test Sample Data'!D432&gt;0),'Test Sample Data'!D432,$B$1),"")</f>
        <v/>
      </c>
      <c r="E433" s="15" t="str">
        <f>IF(SUM('Test Sample Data'!E$3:E$98)&gt;10,IF(AND(ISNUMBER('Test Sample Data'!E432),'Test Sample Data'!E432&lt;$B$1,'Test Sample Data'!E432&gt;0),'Test Sample Data'!E432,$B$1),"")</f>
        <v/>
      </c>
      <c r="F433" s="15" t="str">
        <f>IF(SUM('Test Sample Data'!F$3:F$98)&gt;10,IF(AND(ISNUMBER('Test Sample Data'!F432),'Test Sample Data'!F432&lt;$B$1,'Test Sample Data'!F432&gt;0),'Test Sample Data'!F432,$B$1),"")</f>
        <v/>
      </c>
      <c r="G433" s="15" t="str">
        <f>IF(SUM('Test Sample Data'!G$3:G$98)&gt;10,IF(AND(ISNUMBER('Test Sample Data'!G432),'Test Sample Data'!G432&lt;$B$1,'Test Sample Data'!G432&gt;0),'Test Sample Data'!G432,$B$1),"")</f>
        <v/>
      </c>
      <c r="H433" s="15" t="str">
        <f>IF(SUM('Test Sample Data'!H$3:H$98)&gt;10,IF(AND(ISNUMBER('Test Sample Data'!H432),'Test Sample Data'!H432&lt;$B$1,'Test Sample Data'!H432&gt;0),'Test Sample Data'!H432,$B$1),"")</f>
        <v/>
      </c>
      <c r="I433" s="15" t="str">
        <f>IF(SUM('Test Sample Data'!I$3:I$98)&gt;10,IF(AND(ISNUMBER('Test Sample Data'!I432),'Test Sample Data'!I432&lt;$B$1,'Test Sample Data'!I432&gt;0),'Test Sample Data'!I432,$B$1),"")</f>
        <v/>
      </c>
      <c r="J433" s="15" t="str">
        <f>IF(SUM('Test Sample Data'!J$3:J$98)&gt;10,IF(AND(ISNUMBER('Test Sample Data'!J432),'Test Sample Data'!J432&lt;$B$1,'Test Sample Data'!J432&gt;0),'Test Sample Data'!J432,$B$1),"")</f>
        <v/>
      </c>
      <c r="K433" s="15" t="str">
        <f>IF(SUM('Test Sample Data'!K$3:K$98)&gt;10,IF(AND(ISNUMBER('Test Sample Data'!K432),'Test Sample Data'!K432&lt;$B$1,'Test Sample Data'!K432&gt;0),'Test Sample Data'!K432,$B$1),"")</f>
        <v/>
      </c>
      <c r="L433" s="15" t="str">
        <f>IF(SUM('Test Sample Data'!L$3:L$98)&gt;10,IF(AND(ISNUMBER('Test Sample Data'!L432),'Test Sample Data'!L432&lt;$B$1,'Test Sample Data'!L432&gt;0),'Test Sample Data'!L432,$B$1),"")</f>
        <v/>
      </c>
      <c r="M433" s="15" t="str">
        <f>IF(SUM('Test Sample Data'!M$3:M$98)&gt;10,IF(AND(ISNUMBER('Test Sample Data'!M432),'Test Sample Data'!M432&lt;$B$1,'Test Sample Data'!M432&gt;0),'Test Sample Data'!M432,$B$1),"")</f>
        <v/>
      </c>
      <c r="N433" s="15" t="str">
        <f>'Gene Table'!D432</f>
        <v>NM_000777</v>
      </c>
      <c r="O433" s="14" t="s">
        <v>189</v>
      </c>
      <c r="P433" s="15" t="str">
        <f>IF(SUM('Control Sample Data'!D$3:D$98)&gt;10,IF(AND(ISNUMBER('Control Sample Data'!D432),'Control Sample Data'!D432&lt;$B$1,'Control Sample Data'!D432&gt;0),'Control Sample Data'!D432,$B$1),"")</f>
        <v/>
      </c>
      <c r="Q433" s="15" t="str">
        <f>IF(SUM('Control Sample Data'!E$3:E$98)&gt;10,IF(AND(ISNUMBER('Control Sample Data'!E432),'Control Sample Data'!E432&lt;$B$1,'Control Sample Data'!E432&gt;0),'Control Sample Data'!E432,$B$1),"")</f>
        <v/>
      </c>
      <c r="R433" s="15" t="str">
        <f>IF(SUM('Control Sample Data'!F$3:F$98)&gt;10,IF(AND(ISNUMBER('Control Sample Data'!F432),'Control Sample Data'!F432&lt;$B$1,'Control Sample Data'!F432&gt;0),'Control Sample Data'!F432,$B$1),"")</f>
        <v/>
      </c>
      <c r="S433" s="15" t="str">
        <f>IF(SUM('Control Sample Data'!G$3:G$98)&gt;10,IF(AND(ISNUMBER('Control Sample Data'!G432),'Control Sample Data'!G432&lt;$B$1,'Control Sample Data'!G432&gt;0),'Control Sample Data'!G432,$B$1),"")</f>
        <v/>
      </c>
      <c r="T433" s="15" t="str">
        <f>IF(SUM('Control Sample Data'!H$3:H$98)&gt;10,IF(AND(ISNUMBER('Control Sample Data'!H432),'Control Sample Data'!H432&lt;$B$1,'Control Sample Data'!H432&gt;0),'Control Sample Data'!H432,$B$1),"")</f>
        <v/>
      </c>
      <c r="U433" s="15" t="str">
        <f>IF(SUM('Control Sample Data'!I$3:I$98)&gt;10,IF(AND(ISNUMBER('Control Sample Data'!I432),'Control Sample Data'!I432&lt;$B$1,'Control Sample Data'!I432&gt;0),'Control Sample Data'!I432,$B$1),"")</f>
        <v/>
      </c>
      <c r="V433" s="15" t="str">
        <f>IF(SUM('Control Sample Data'!J$3:J$98)&gt;10,IF(AND(ISNUMBER('Control Sample Data'!J432),'Control Sample Data'!J432&lt;$B$1,'Control Sample Data'!J432&gt;0),'Control Sample Data'!J432,$B$1),"")</f>
        <v/>
      </c>
      <c r="W433" s="15" t="str">
        <f>IF(SUM('Control Sample Data'!K$3:K$98)&gt;10,IF(AND(ISNUMBER('Control Sample Data'!K432),'Control Sample Data'!K432&lt;$B$1,'Control Sample Data'!K432&gt;0),'Control Sample Data'!K432,$B$1),"")</f>
        <v/>
      </c>
      <c r="X433" s="15" t="str">
        <f>IF(SUM('Control Sample Data'!L$3:L$98)&gt;10,IF(AND(ISNUMBER('Control Sample Data'!L432),'Control Sample Data'!L432&lt;$B$1,'Control Sample Data'!L432&gt;0),'Control Sample Data'!L432,$B$1),"")</f>
        <v/>
      </c>
      <c r="Y433" s="15" t="str">
        <f>IF(SUM('Control Sample Data'!M$3:M$98)&gt;10,IF(AND(ISNUMBER('Control Sample Data'!M432),'Control Sample Data'!M432&lt;$B$1,'Control Sample Data'!M432&gt;0),'Control Sample Data'!M432,$B$1),"")</f>
        <v/>
      </c>
      <c r="AT433" s="34" t="str">
        <f t="shared" si="386"/>
        <v/>
      </c>
      <c r="AU433" s="34" t="str">
        <f t="shared" si="387"/>
        <v/>
      </c>
      <c r="AV433" s="34" t="str">
        <f t="shared" si="388"/>
        <v/>
      </c>
      <c r="AW433" s="34" t="str">
        <f t="shared" si="389"/>
        <v/>
      </c>
      <c r="AX433" s="34" t="str">
        <f t="shared" si="390"/>
        <v/>
      </c>
      <c r="AY433" s="34" t="str">
        <f t="shared" si="391"/>
        <v/>
      </c>
      <c r="AZ433" s="34" t="str">
        <f t="shared" si="392"/>
        <v/>
      </c>
      <c r="BA433" s="34" t="str">
        <f t="shared" si="393"/>
        <v/>
      </c>
      <c r="BB433" s="34" t="str">
        <f t="shared" si="394"/>
        <v/>
      </c>
      <c r="BC433" s="34" t="str">
        <f t="shared" si="394"/>
        <v/>
      </c>
      <c r="BD433" s="34" t="str">
        <f t="shared" si="356"/>
        <v/>
      </c>
      <c r="BE433" s="34" t="str">
        <f t="shared" si="357"/>
        <v/>
      </c>
      <c r="BF433" s="34" t="str">
        <f t="shared" si="358"/>
        <v/>
      </c>
      <c r="BG433" s="34" t="str">
        <f t="shared" si="359"/>
        <v/>
      </c>
      <c r="BH433" s="34" t="str">
        <f t="shared" si="360"/>
        <v/>
      </c>
      <c r="BI433" s="34" t="str">
        <f t="shared" si="361"/>
        <v/>
      </c>
      <c r="BJ433" s="34" t="str">
        <f t="shared" si="362"/>
        <v/>
      </c>
      <c r="BK433" s="34" t="str">
        <f t="shared" si="363"/>
        <v/>
      </c>
      <c r="BL433" s="34" t="str">
        <f t="shared" si="364"/>
        <v/>
      </c>
      <c r="BM433" s="34" t="str">
        <f t="shared" si="365"/>
        <v/>
      </c>
      <c r="BN433" s="36" t="e">
        <f t="shared" si="354"/>
        <v>#DIV/0!</v>
      </c>
      <c r="BO433" s="36" t="e">
        <f t="shared" si="355"/>
        <v>#DIV/0!</v>
      </c>
      <c r="BP433" s="37" t="str">
        <f t="shared" si="366"/>
        <v/>
      </c>
      <c r="BQ433" s="37" t="str">
        <f t="shared" si="367"/>
        <v/>
      </c>
      <c r="BR433" s="37" t="str">
        <f t="shared" si="368"/>
        <v/>
      </c>
      <c r="BS433" s="37" t="str">
        <f t="shared" si="369"/>
        <v/>
      </c>
      <c r="BT433" s="37" t="str">
        <f t="shared" si="370"/>
        <v/>
      </c>
      <c r="BU433" s="37" t="str">
        <f t="shared" si="371"/>
        <v/>
      </c>
      <c r="BV433" s="37" t="str">
        <f t="shared" si="372"/>
        <v/>
      </c>
      <c r="BW433" s="37" t="str">
        <f t="shared" si="373"/>
        <v/>
      </c>
      <c r="BX433" s="37" t="str">
        <f t="shared" si="374"/>
        <v/>
      </c>
      <c r="BY433" s="37" t="str">
        <f t="shared" si="375"/>
        <v/>
      </c>
      <c r="BZ433" s="37" t="str">
        <f t="shared" si="376"/>
        <v/>
      </c>
      <c r="CA433" s="37" t="str">
        <f t="shared" si="377"/>
        <v/>
      </c>
      <c r="CB433" s="37" t="str">
        <f t="shared" si="378"/>
        <v/>
      </c>
      <c r="CC433" s="37" t="str">
        <f t="shared" si="379"/>
        <v/>
      </c>
      <c r="CD433" s="37" t="str">
        <f t="shared" si="380"/>
        <v/>
      </c>
      <c r="CE433" s="37" t="str">
        <f t="shared" si="381"/>
        <v/>
      </c>
      <c r="CF433" s="37" t="str">
        <f t="shared" si="382"/>
        <v/>
      </c>
      <c r="CG433" s="37" t="str">
        <f t="shared" si="383"/>
        <v/>
      </c>
      <c r="CH433" s="37" t="str">
        <f t="shared" si="384"/>
        <v/>
      </c>
      <c r="CI433" s="37" t="str">
        <f t="shared" si="385"/>
        <v/>
      </c>
    </row>
    <row r="434" spans="1:87">
      <c r="A434" s="16"/>
      <c r="B434" s="14" t="str">
        <f>'Gene Table'!D433</f>
        <v>NM_000766</v>
      </c>
      <c r="C434" s="14" t="s">
        <v>193</v>
      </c>
      <c r="D434" s="15" t="str">
        <f>IF(SUM('Test Sample Data'!D$3:D$98)&gt;10,IF(AND(ISNUMBER('Test Sample Data'!D433),'Test Sample Data'!D433&lt;$B$1,'Test Sample Data'!D433&gt;0),'Test Sample Data'!D433,$B$1),"")</f>
        <v/>
      </c>
      <c r="E434" s="15" t="str">
        <f>IF(SUM('Test Sample Data'!E$3:E$98)&gt;10,IF(AND(ISNUMBER('Test Sample Data'!E433),'Test Sample Data'!E433&lt;$B$1,'Test Sample Data'!E433&gt;0),'Test Sample Data'!E433,$B$1),"")</f>
        <v/>
      </c>
      <c r="F434" s="15" t="str">
        <f>IF(SUM('Test Sample Data'!F$3:F$98)&gt;10,IF(AND(ISNUMBER('Test Sample Data'!F433),'Test Sample Data'!F433&lt;$B$1,'Test Sample Data'!F433&gt;0),'Test Sample Data'!F433,$B$1),"")</f>
        <v/>
      </c>
      <c r="G434" s="15" t="str">
        <f>IF(SUM('Test Sample Data'!G$3:G$98)&gt;10,IF(AND(ISNUMBER('Test Sample Data'!G433),'Test Sample Data'!G433&lt;$B$1,'Test Sample Data'!G433&gt;0),'Test Sample Data'!G433,$B$1),"")</f>
        <v/>
      </c>
      <c r="H434" s="15" t="str">
        <f>IF(SUM('Test Sample Data'!H$3:H$98)&gt;10,IF(AND(ISNUMBER('Test Sample Data'!H433),'Test Sample Data'!H433&lt;$B$1,'Test Sample Data'!H433&gt;0),'Test Sample Data'!H433,$B$1),"")</f>
        <v/>
      </c>
      <c r="I434" s="15" t="str">
        <f>IF(SUM('Test Sample Data'!I$3:I$98)&gt;10,IF(AND(ISNUMBER('Test Sample Data'!I433),'Test Sample Data'!I433&lt;$B$1,'Test Sample Data'!I433&gt;0),'Test Sample Data'!I433,$B$1),"")</f>
        <v/>
      </c>
      <c r="J434" s="15" t="str">
        <f>IF(SUM('Test Sample Data'!J$3:J$98)&gt;10,IF(AND(ISNUMBER('Test Sample Data'!J433),'Test Sample Data'!J433&lt;$B$1,'Test Sample Data'!J433&gt;0),'Test Sample Data'!J433,$B$1),"")</f>
        <v/>
      </c>
      <c r="K434" s="15" t="str">
        <f>IF(SUM('Test Sample Data'!K$3:K$98)&gt;10,IF(AND(ISNUMBER('Test Sample Data'!K433),'Test Sample Data'!K433&lt;$B$1,'Test Sample Data'!K433&gt;0),'Test Sample Data'!K433,$B$1),"")</f>
        <v/>
      </c>
      <c r="L434" s="15" t="str">
        <f>IF(SUM('Test Sample Data'!L$3:L$98)&gt;10,IF(AND(ISNUMBER('Test Sample Data'!L433),'Test Sample Data'!L433&lt;$B$1,'Test Sample Data'!L433&gt;0),'Test Sample Data'!L433,$B$1),"")</f>
        <v/>
      </c>
      <c r="M434" s="15" t="str">
        <f>IF(SUM('Test Sample Data'!M$3:M$98)&gt;10,IF(AND(ISNUMBER('Test Sample Data'!M433),'Test Sample Data'!M433&lt;$B$1,'Test Sample Data'!M433&gt;0),'Test Sample Data'!M433,$B$1),"")</f>
        <v/>
      </c>
      <c r="N434" s="15" t="str">
        <f>'Gene Table'!D433</f>
        <v>NM_000766</v>
      </c>
      <c r="O434" s="14" t="s">
        <v>193</v>
      </c>
      <c r="P434" s="15" t="str">
        <f>IF(SUM('Control Sample Data'!D$3:D$98)&gt;10,IF(AND(ISNUMBER('Control Sample Data'!D433),'Control Sample Data'!D433&lt;$B$1,'Control Sample Data'!D433&gt;0),'Control Sample Data'!D433,$B$1),"")</f>
        <v/>
      </c>
      <c r="Q434" s="15" t="str">
        <f>IF(SUM('Control Sample Data'!E$3:E$98)&gt;10,IF(AND(ISNUMBER('Control Sample Data'!E433),'Control Sample Data'!E433&lt;$B$1,'Control Sample Data'!E433&gt;0),'Control Sample Data'!E433,$B$1),"")</f>
        <v/>
      </c>
      <c r="R434" s="15" t="str">
        <f>IF(SUM('Control Sample Data'!F$3:F$98)&gt;10,IF(AND(ISNUMBER('Control Sample Data'!F433),'Control Sample Data'!F433&lt;$B$1,'Control Sample Data'!F433&gt;0),'Control Sample Data'!F433,$B$1),"")</f>
        <v/>
      </c>
      <c r="S434" s="15" t="str">
        <f>IF(SUM('Control Sample Data'!G$3:G$98)&gt;10,IF(AND(ISNUMBER('Control Sample Data'!G433),'Control Sample Data'!G433&lt;$B$1,'Control Sample Data'!G433&gt;0),'Control Sample Data'!G433,$B$1),"")</f>
        <v/>
      </c>
      <c r="T434" s="15" t="str">
        <f>IF(SUM('Control Sample Data'!H$3:H$98)&gt;10,IF(AND(ISNUMBER('Control Sample Data'!H433),'Control Sample Data'!H433&lt;$B$1,'Control Sample Data'!H433&gt;0),'Control Sample Data'!H433,$B$1),"")</f>
        <v/>
      </c>
      <c r="U434" s="15" t="str">
        <f>IF(SUM('Control Sample Data'!I$3:I$98)&gt;10,IF(AND(ISNUMBER('Control Sample Data'!I433),'Control Sample Data'!I433&lt;$B$1,'Control Sample Data'!I433&gt;0),'Control Sample Data'!I433,$B$1),"")</f>
        <v/>
      </c>
      <c r="V434" s="15" t="str">
        <f>IF(SUM('Control Sample Data'!J$3:J$98)&gt;10,IF(AND(ISNUMBER('Control Sample Data'!J433),'Control Sample Data'!J433&lt;$B$1,'Control Sample Data'!J433&gt;0),'Control Sample Data'!J433,$B$1),"")</f>
        <v/>
      </c>
      <c r="W434" s="15" t="str">
        <f>IF(SUM('Control Sample Data'!K$3:K$98)&gt;10,IF(AND(ISNUMBER('Control Sample Data'!K433),'Control Sample Data'!K433&lt;$B$1,'Control Sample Data'!K433&gt;0),'Control Sample Data'!K433,$B$1),"")</f>
        <v/>
      </c>
      <c r="X434" s="15" t="str">
        <f>IF(SUM('Control Sample Data'!L$3:L$98)&gt;10,IF(AND(ISNUMBER('Control Sample Data'!L433),'Control Sample Data'!L433&lt;$B$1,'Control Sample Data'!L433&gt;0),'Control Sample Data'!L433,$B$1),"")</f>
        <v/>
      </c>
      <c r="Y434" s="15" t="str">
        <f>IF(SUM('Control Sample Data'!M$3:M$98)&gt;10,IF(AND(ISNUMBER('Control Sample Data'!M433),'Control Sample Data'!M433&lt;$B$1,'Control Sample Data'!M433&gt;0),'Control Sample Data'!M433,$B$1),"")</f>
        <v/>
      </c>
      <c r="AT434" s="34" t="str">
        <f t="shared" si="386"/>
        <v/>
      </c>
      <c r="AU434" s="34" t="str">
        <f t="shared" si="387"/>
        <v/>
      </c>
      <c r="AV434" s="34" t="str">
        <f t="shared" si="388"/>
        <v/>
      </c>
      <c r="AW434" s="34" t="str">
        <f t="shared" si="389"/>
        <v/>
      </c>
      <c r="AX434" s="34" t="str">
        <f t="shared" si="390"/>
        <v/>
      </c>
      <c r="AY434" s="34" t="str">
        <f t="shared" si="391"/>
        <v/>
      </c>
      <c r="AZ434" s="34" t="str">
        <f t="shared" si="392"/>
        <v/>
      </c>
      <c r="BA434" s="34" t="str">
        <f t="shared" si="393"/>
        <v/>
      </c>
      <c r="BB434" s="34" t="str">
        <f t="shared" si="394"/>
        <v/>
      </c>
      <c r="BC434" s="34" t="str">
        <f t="shared" si="394"/>
        <v/>
      </c>
      <c r="BD434" s="34" t="str">
        <f t="shared" si="356"/>
        <v/>
      </c>
      <c r="BE434" s="34" t="str">
        <f t="shared" si="357"/>
        <v/>
      </c>
      <c r="BF434" s="34" t="str">
        <f t="shared" si="358"/>
        <v/>
      </c>
      <c r="BG434" s="34" t="str">
        <f t="shared" si="359"/>
        <v/>
      </c>
      <c r="BH434" s="34" t="str">
        <f t="shared" si="360"/>
        <v/>
      </c>
      <c r="BI434" s="34" t="str">
        <f t="shared" si="361"/>
        <v/>
      </c>
      <c r="BJ434" s="34" t="str">
        <f t="shared" si="362"/>
        <v/>
      </c>
      <c r="BK434" s="34" t="str">
        <f t="shared" si="363"/>
        <v/>
      </c>
      <c r="BL434" s="34" t="str">
        <f t="shared" si="364"/>
        <v/>
      </c>
      <c r="BM434" s="34" t="str">
        <f t="shared" si="365"/>
        <v/>
      </c>
      <c r="BN434" s="36" t="e">
        <f t="shared" si="354"/>
        <v>#DIV/0!</v>
      </c>
      <c r="BO434" s="36" t="e">
        <f t="shared" si="355"/>
        <v>#DIV/0!</v>
      </c>
      <c r="BP434" s="37" t="str">
        <f t="shared" si="366"/>
        <v/>
      </c>
      <c r="BQ434" s="37" t="str">
        <f t="shared" si="367"/>
        <v/>
      </c>
      <c r="BR434" s="37" t="str">
        <f t="shared" si="368"/>
        <v/>
      </c>
      <c r="BS434" s="37" t="str">
        <f t="shared" si="369"/>
        <v/>
      </c>
      <c r="BT434" s="37" t="str">
        <f t="shared" si="370"/>
        <v/>
      </c>
      <c r="BU434" s="37" t="str">
        <f t="shared" si="371"/>
        <v/>
      </c>
      <c r="BV434" s="37" t="str">
        <f t="shared" si="372"/>
        <v/>
      </c>
      <c r="BW434" s="37" t="str">
        <f t="shared" si="373"/>
        <v/>
      </c>
      <c r="BX434" s="37" t="str">
        <f t="shared" si="374"/>
        <v/>
      </c>
      <c r="BY434" s="37" t="str">
        <f t="shared" si="375"/>
        <v/>
      </c>
      <c r="BZ434" s="37" t="str">
        <f t="shared" si="376"/>
        <v/>
      </c>
      <c r="CA434" s="37" t="str">
        <f t="shared" si="377"/>
        <v/>
      </c>
      <c r="CB434" s="37" t="str">
        <f t="shared" si="378"/>
        <v/>
      </c>
      <c r="CC434" s="37" t="str">
        <f t="shared" si="379"/>
        <v/>
      </c>
      <c r="CD434" s="37" t="str">
        <f t="shared" si="380"/>
        <v/>
      </c>
      <c r="CE434" s="37" t="str">
        <f t="shared" si="381"/>
        <v/>
      </c>
      <c r="CF434" s="37" t="str">
        <f t="shared" si="382"/>
        <v/>
      </c>
      <c r="CG434" s="37" t="str">
        <f t="shared" si="383"/>
        <v/>
      </c>
      <c r="CH434" s="37" t="str">
        <f t="shared" si="384"/>
        <v/>
      </c>
      <c r="CI434" s="37" t="str">
        <f t="shared" si="385"/>
        <v/>
      </c>
    </row>
    <row r="435" spans="1:87">
      <c r="A435" s="16"/>
      <c r="B435" s="14" t="str">
        <f>'Gene Table'!D434</f>
        <v>NM_000397</v>
      </c>
      <c r="C435" s="14" t="s">
        <v>197</v>
      </c>
      <c r="D435" s="15" t="str">
        <f>IF(SUM('Test Sample Data'!D$3:D$98)&gt;10,IF(AND(ISNUMBER('Test Sample Data'!D434),'Test Sample Data'!D434&lt;$B$1,'Test Sample Data'!D434&gt;0),'Test Sample Data'!D434,$B$1),"")</f>
        <v/>
      </c>
      <c r="E435" s="15" t="str">
        <f>IF(SUM('Test Sample Data'!E$3:E$98)&gt;10,IF(AND(ISNUMBER('Test Sample Data'!E434),'Test Sample Data'!E434&lt;$B$1,'Test Sample Data'!E434&gt;0),'Test Sample Data'!E434,$B$1),"")</f>
        <v/>
      </c>
      <c r="F435" s="15" t="str">
        <f>IF(SUM('Test Sample Data'!F$3:F$98)&gt;10,IF(AND(ISNUMBER('Test Sample Data'!F434),'Test Sample Data'!F434&lt;$B$1,'Test Sample Data'!F434&gt;0),'Test Sample Data'!F434,$B$1),"")</f>
        <v/>
      </c>
      <c r="G435" s="15" t="str">
        <f>IF(SUM('Test Sample Data'!G$3:G$98)&gt;10,IF(AND(ISNUMBER('Test Sample Data'!G434),'Test Sample Data'!G434&lt;$B$1,'Test Sample Data'!G434&gt;0),'Test Sample Data'!G434,$B$1),"")</f>
        <v/>
      </c>
      <c r="H435" s="15" t="str">
        <f>IF(SUM('Test Sample Data'!H$3:H$98)&gt;10,IF(AND(ISNUMBER('Test Sample Data'!H434),'Test Sample Data'!H434&lt;$B$1,'Test Sample Data'!H434&gt;0),'Test Sample Data'!H434,$B$1),"")</f>
        <v/>
      </c>
      <c r="I435" s="15" t="str">
        <f>IF(SUM('Test Sample Data'!I$3:I$98)&gt;10,IF(AND(ISNUMBER('Test Sample Data'!I434),'Test Sample Data'!I434&lt;$B$1,'Test Sample Data'!I434&gt;0),'Test Sample Data'!I434,$B$1),"")</f>
        <v/>
      </c>
      <c r="J435" s="15" t="str">
        <f>IF(SUM('Test Sample Data'!J$3:J$98)&gt;10,IF(AND(ISNUMBER('Test Sample Data'!J434),'Test Sample Data'!J434&lt;$B$1,'Test Sample Data'!J434&gt;0),'Test Sample Data'!J434,$B$1),"")</f>
        <v/>
      </c>
      <c r="K435" s="15" t="str">
        <f>IF(SUM('Test Sample Data'!K$3:K$98)&gt;10,IF(AND(ISNUMBER('Test Sample Data'!K434),'Test Sample Data'!K434&lt;$B$1,'Test Sample Data'!K434&gt;0),'Test Sample Data'!K434,$B$1),"")</f>
        <v/>
      </c>
      <c r="L435" s="15" t="str">
        <f>IF(SUM('Test Sample Data'!L$3:L$98)&gt;10,IF(AND(ISNUMBER('Test Sample Data'!L434),'Test Sample Data'!L434&lt;$B$1,'Test Sample Data'!L434&gt;0),'Test Sample Data'!L434,$B$1),"")</f>
        <v/>
      </c>
      <c r="M435" s="15" t="str">
        <f>IF(SUM('Test Sample Data'!M$3:M$98)&gt;10,IF(AND(ISNUMBER('Test Sample Data'!M434),'Test Sample Data'!M434&lt;$B$1,'Test Sample Data'!M434&gt;0),'Test Sample Data'!M434,$B$1),"")</f>
        <v/>
      </c>
      <c r="N435" s="15" t="str">
        <f>'Gene Table'!D434</f>
        <v>NM_000397</v>
      </c>
      <c r="O435" s="14" t="s">
        <v>197</v>
      </c>
      <c r="P435" s="15" t="str">
        <f>IF(SUM('Control Sample Data'!D$3:D$98)&gt;10,IF(AND(ISNUMBER('Control Sample Data'!D434),'Control Sample Data'!D434&lt;$B$1,'Control Sample Data'!D434&gt;0),'Control Sample Data'!D434,$B$1),"")</f>
        <v/>
      </c>
      <c r="Q435" s="15" t="str">
        <f>IF(SUM('Control Sample Data'!E$3:E$98)&gt;10,IF(AND(ISNUMBER('Control Sample Data'!E434),'Control Sample Data'!E434&lt;$B$1,'Control Sample Data'!E434&gt;0),'Control Sample Data'!E434,$B$1),"")</f>
        <v/>
      </c>
      <c r="R435" s="15" t="str">
        <f>IF(SUM('Control Sample Data'!F$3:F$98)&gt;10,IF(AND(ISNUMBER('Control Sample Data'!F434),'Control Sample Data'!F434&lt;$B$1,'Control Sample Data'!F434&gt;0),'Control Sample Data'!F434,$B$1),"")</f>
        <v/>
      </c>
      <c r="S435" s="15" t="str">
        <f>IF(SUM('Control Sample Data'!G$3:G$98)&gt;10,IF(AND(ISNUMBER('Control Sample Data'!G434),'Control Sample Data'!G434&lt;$B$1,'Control Sample Data'!G434&gt;0),'Control Sample Data'!G434,$B$1),"")</f>
        <v/>
      </c>
      <c r="T435" s="15" t="str">
        <f>IF(SUM('Control Sample Data'!H$3:H$98)&gt;10,IF(AND(ISNUMBER('Control Sample Data'!H434),'Control Sample Data'!H434&lt;$B$1,'Control Sample Data'!H434&gt;0),'Control Sample Data'!H434,$B$1),"")</f>
        <v/>
      </c>
      <c r="U435" s="15" t="str">
        <f>IF(SUM('Control Sample Data'!I$3:I$98)&gt;10,IF(AND(ISNUMBER('Control Sample Data'!I434),'Control Sample Data'!I434&lt;$B$1,'Control Sample Data'!I434&gt;0),'Control Sample Data'!I434,$B$1),"")</f>
        <v/>
      </c>
      <c r="V435" s="15" t="str">
        <f>IF(SUM('Control Sample Data'!J$3:J$98)&gt;10,IF(AND(ISNUMBER('Control Sample Data'!J434),'Control Sample Data'!J434&lt;$B$1,'Control Sample Data'!J434&gt;0),'Control Sample Data'!J434,$B$1),"")</f>
        <v/>
      </c>
      <c r="W435" s="15" t="str">
        <f>IF(SUM('Control Sample Data'!K$3:K$98)&gt;10,IF(AND(ISNUMBER('Control Sample Data'!K434),'Control Sample Data'!K434&lt;$B$1,'Control Sample Data'!K434&gt;0),'Control Sample Data'!K434,$B$1),"")</f>
        <v/>
      </c>
      <c r="X435" s="15" t="str">
        <f>IF(SUM('Control Sample Data'!L$3:L$98)&gt;10,IF(AND(ISNUMBER('Control Sample Data'!L434),'Control Sample Data'!L434&lt;$B$1,'Control Sample Data'!L434&gt;0),'Control Sample Data'!L434,$B$1),"")</f>
        <v/>
      </c>
      <c r="Y435" s="15" t="str">
        <f>IF(SUM('Control Sample Data'!M$3:M$98)&gt;10,IF(AND(ISNUMBER('Control Sample Data'!M434),'Control Sample Data'!M434&lt;$B$1,'Control Sample Data'!M434&gt;0),'Control Sample Data'!M434,$B$1),"")</f>
        <v/>
      </c>
      <c r="AT435" s="34" t="str">
        <f t="shared" si="386"/>
        <v/>
      </c>
      <c r="AU435" s="34" t="str">
        <f t="shared" si="387"/>
        <v/>
      </c>
      <c r="AV435" s="34" t="str">
        <f t="shared" si="388"/>
        <v/>
      </c>
      <c r="AW435" s="34" t="str">
        <f t="shared" si="389"/>
        <v/>
      </c>
      <c r="AX435" s="34" t="str">
        <f t="shared" si="390"/>
        <v/>
      </c>
      <c r="AY435" s="34" t="str">
        <f t="shared" si="391"/>
        <v/>
      </c>
      <c r="AZ435" s="34" t="str">
        <f t="shared" si="392"/>
        <v/>
      </c>
      <c r="BA435" s="34" t="str">
        <f t="shared" si="393"/>
        <v/>
      </c>
      <c r="BB435" s="34" t="str">
        <f t="shared" si="394"/>
        <v/>
      </c>
      <c r="BC435" s="34" t="str">
        <f t="shared" si="394"/>
        <v/>
      </c>
      <c r="BD435" s="34" t="str">
        <f t="shared" si="356"/>
        <v/>
      </c>
      <c r="BE435" s="34" t="str">
        <f t="shared" si="357"/>
        <v/>
      </c>
      <c r="BF435" s="34" t="str">
        <f t="shared" si="358"/>
        <v/>
      </c>
      <c r="BG435" s="34" t="str">
        <f t="shared" si="359"/>
        <v/>
      </c>
      <c r="BH435" s="34" t="str">
        <f t="shared" si="360"/>
        <v/>
      </c>
      <c r="BI435" s="34" t="str">
        <f t="shared" si="361"/>
        <v/>
      </c>
      <c r="BJ435" s="34" t="str">
        <f t="shared" si="362"/>
        <v/>
      </c>
      <c r="BK435" s="34" t="str">
        <f t="shared" si="363"/>
        <v/>
      </c>
      <c r="BL435" s="34" t="str">
        <f t="shared" si="364"/>
        <v/>
      </c>
      <c r="BM435" s="34" t="str">
        <f t="shared" si="365"/>
        <v/>
      </c>
      <c r="BN435" s="36" t="e">
        <f t="shared" si="354"/>
        <v>#DIV/0!</v>
      </c>
      <c r="BO435" s="36" t="e">
        <f t="shared" si="355"/>
        <v>#DIV/0!</v>
      </c>
      <c r="BP435" s="37" t="str">
        <f t="shared" si="366"/>
        <v/>
      </c>
      <c r="BQ435" s="37" t="str">
        <f t="shared" si="367"/>
        <v/>
      </c>
      <c r="BR435" s="37" t="str">
        <f t="shared" si="368"/>
        <v/>
      </c>
      <c r="BS435" s="37" t="str">
        <f t="shared" si="369"/>
        <v/>
      </c>
      <c r="BT435" s="37" t="str">
        <f t="shared" si="370"/>
        <v/>
      </c>
      <c r="BU435" s="37" t="str">
        <f t="shared" si="371"/>
        <v/>
      </c>
      <c r="BV435" s="37" t="str">
        <f t="shared" si="372"/>
        <v/>
      </c>
      <c r="BW435" s="37" t="str">
        <f t="shared" si="373"/>
        <v/>
      </c>
      <c r="BX435" s="37" t="str">
        <f t="shared" si="374"/>
        <v/>
      </c>
      <c r="BY435" s="37" t="str">
        <f t="shared" si="375"/>
        <v/>
      </c>
      <c r="BZ435" s="37" t="str">
        <f t="shared" si="376"/>
        <v/>
      </c>
      <c r="CA435" s="37" t="str">
        <f t="shared" si="377"/>
        <v/>
      </c>
      <c r="CB435" s="37" t="str">
        <f t="shared" si="378"/>
        <v/>
      </c>
      <c r="CC435" s="37" t="str">
        <f t="shared" si="379"/>
        <v/>
      </c>
      <c r="CD435" s="37" t="str">
        <f t="shared" si="380"/>
        <v/>
      </c>
      <c r="CE435" s="37" t="str">
        <f t="shared" si="381"/>
        <v/>
      </c>
      <c r="CF435" s="37" t="str">
        <f t="shared" si="382"/>
        <v/>
      </c>
      <c r="CG435" s="37" t="str">
        <f t="shared" si="383"/>
        <v/>
      </c>
      <c r="CH435" s="37" t="str">
        <f t="shared" si="384"/>
        <v/>
      </c>
      <c r="CI435" s="37" t="str">
        <f t="shared" si="385"/>
        <v/>
      </c>
    </row>
    <row r="436" spans="1:87">
      <c r="A436" s="16"/>
      <c r="B436" s="14" t="str">
        <f>'Gene Table'!D435</f>
        <v>NM_001337</v>
      </c>
      <c r="C436" s="14" t="s">
        <v>201</v>
      </c>
      <c r="D436" s="15" t="str">
        <f>IF(SUM('Test Sample Data'!D$3:D$98)&gt;10,IF(AND(ISNUMBER('Test Sample Data'!D435),'Test Sample Data'!D435&lt;$B$1,'Test Sample Data'!D435&gt;0),'Test Sample Data'!D435,$B$1),"")</f>
        <v/>
      </c>
      <c r="E436" s="15" t="str">
        <f>IF(SUM('Test Sample Data'!E$3:E$98)&gt;10,IF(AND(ISNUMBER('Test Sample Data'!E435),'Test Sample Data'!E435&lt;$B$1,'Test Sample Data'!E435&gt;0),'Test Sample Data'!E435,$B$1),"")</f>
        <v/>
      </c>
      <c r="F436" s="15" t="str">
        <f>IF(SUM('Test Sample Data'!F$3:F$98)&gt;10,IF(AND(ISNUMBER('Test Sample Data'!F435),'Test Sample Data'!F435&lt;$B$1,'Test Sample Data'!F435&gt;0),'Test Sample Data'!F435,$B$1),"")</f>
        <v/>
      </c>
      <c r="G436" s="15" t="str">
        <f>IF(SUM('Test Sample Data'!G$3:G$98)&gt;10,IF(AND(ISNUMBER('Test Sample Data'!G435),'Test Sample Data'!G435&lt;$B$1,'Test Sample Data'!G435&gt;0),'Test Sample Data'!G435,$B$1),"")</f>
        <v/>
      </c>
      <c r="H436" s="15" t="str">
        <f>IF(SUM('Test Sample Data'!H$3:H$98)&gt;10,IF(AND(ISNUMBER('Test Sample Data'!H435),'Test Sample Data'!H435&lt;$B$1,'Test Sample Data'!H435&gt;0),'Test Sample Data'!H435,$B$1),"")</f>
        <v/>
      </c>
      <c r="I436" s="15" t="str">
        <f>IF(SUM('Test Sample Data'!I$3:I$98)&gt;10,IF(AND(ISNUMBER('Test Sample Data'!I435),'Test Sample Data'!I435&lt;$B$1,'Test Sample Data'!I435&gt;0),'Test Sample Data'!I435,$B$1),"")</f>
        <v/>
      </c>
      <c r="J436" s="15" t="str">
        <f>IF(SUM('Test Sample Data'!J$3:J$98)&gt;10,IF(AND(ISNUMBER('Test Sample Data'!J435),'Test Sample Data'!J435&lt;$B$1,'Test Sample Data'!J435&gt;0),'Test Sample Data'!J435,$B$1),"")</f>
        <v/>
      </c>
      <c r="K436" s="15" t="str">
        <f>IF(SUM('Test Sample Data'!K$3:K$98)&gt;10,IF(AND(ISNUMBER('Test Sample Data'!K435),'Test Sample Data'!K435&lt;$B$1,'Test Sample Data'!K435&gt;0),'Test Sample Data'!K435,$B$1),"")</f>
        <v/>
      </c>
      <c r="L436" s="15" t="str">
        <f>IF(SUM('Test Sample Data'!L$3:L$98)&gt;10,IF(AND(ISNUMBER('Test Sample Data'!L435),'Test Sample Data'!L435&lt;$B$1,'Test Sample Data'!L435&gt;0),'Test Sample Data'!L435,$B$1),"")</f>
        <v/>
      </c>
      <c r="M436" s="15" t="str">
        <f>IF(SUM('Test Sample Data'!M$3:M$98)&gt;10,IF(AND(ISNUMBER('Test Sample Data'!M435),'Test Sample Data'!M435&lt;$B$1,'Test Sample Data'!M435&gt;0),'Test Sample Data'!M435,$B$1),"")</f>
        <v/>
      </c>
      <c r="N436" s="15" t="str">
        <f>'Gene Table'!D435</f>
        <v>NM_001337</v>
      </c>
      <c r="O436" s="14" t="s">
        <v>201</v>
      </c>
      <c r="P436" s="15" t="str">
        <f>IF(SUM('Control Sample Data'!D$3:D$98)&gt;10,IF(AND(ISNUMBER('Control Sample Data'!D435),'Control Sample Data'!D435&lt;$B$1,'Control Sample Data'!D435&gt;0),'Control Sample Data'!D435,$B$1),"")</f>
        <v/>
      </c>
      <c r="Q436" s="15" t="str">
        <f>IF(SUM('Control Sample Data'!E$3:E$98)&gt;10,IF(AND(ISNUMBER('Control Sample Data'!E435),'Control Sample Data'!E435&lt;$B$1,'Control Sample Data'!E435&gt;0),'Control Sample Data'!E435,$B$1),"")</f>
        <v/>
      </c>
      <c r="R436" s="15" t="str">
        <f>IF(SUM('Control Sample Data'!F$3:F$98)&gt;10,IF(AND(ISNUMBER('Control Sample Data'!F435),'Control Sample Data'!F435&lt;$B$1,'Control Sample Data'!F435&gt;0),'Control Sample Data'!F435,$B$1),"")</f>
        <v/>
      </c>
      <c r="S436" s="15" t="str">
        <f>IF(SUM('Control Sample Data'!G$3:G$98)&gt;10,IF(AND(ISNUMBER('Control Sample Data'!G435),'Control Sample Data'!G435&lt;$B$1,'Control Sample Data'!G435&gt;0),'Control Sample Data'!G435,$B$1),"")</f>
        <v/>
      </c>
      <c r="T436" s="15" t="str">
        <f>IF(SUM('Control Sample Data'!H$3:H$98)&gt;10,IF(AND(ISNUMBER('Control Sample Data'!H435),'Control Sample Data'!H435&lt;$B$1,'Control Sample Data'!H435&gt;0),'Control Sample Data'!H435,$B$1),"")</f>
        <v/>
      </c>
      <c r="U436" s="15" t="str">
        <f>IF(SUM('Control Sample Data'!I$3:I$98)&gt;10,IF(AND(ISNUMBER('Control Sample Data'!I435),'Control Sample Data'!I435&lt;$B$1,'Control Sample Data'!I435&gt;0),'Control Sample Data'!I435,$B$1),"")</f>
        <v/>
      </c>
      <c r="V436" s="15" t="str">
        <f>IF(SUM('Control Sample Data'!J$3:J$98)&gt;10,IF(AND(ISNUMBER('Control Sample Data'!J435),'Control Sample Data'!J435&lt;$B$1,'Control Sample Data'!J435&gt;0),'Control Sample Data'!J435,$B$1),"")</f>
        <v/>
      </c>
      <c r="W436" s="15" t="str">
        <f>IF(SUM('Control Sample Data'!K$3:K$98)&gt;10,IF(AND(ISNUMBER('Control Sample Data'!K435),'Control Sample Data'!K435&lt;$B$1,'Control Sample Data'!K435&gt;0),'Control Sample Data'!K435,$B$1),"")</f>
        <v/>
      </c>
      <c r="X436" s="15" t="str">
        <f>IF(SUM('Control Sample Data'!L$3:L$98)&gt;10,IF(AND(ISNUMBER('Control Sample Data'!L435),'Control Sample Data'!L435&lt;$B$1,'Control Sample Data'!L435&gt;0),'Control Sample Data'!L435,$B$1),"")</f>
        <v/>
      </c>
      <c r="Y436" s="15" t="str">
        <f>IF(SUM('Control Sample Data'!M$3:M$98)&gt;10,IF(AND(ISNUMBER('Control Sample Data'!M435),'Control Sample Data'!M435&lt;$B$1,'Control Sample Data'!M435&gt;0),'Control Sample Data'!M435,$B$1),"")</f>
        <v/>
      </c>
      <c r="AT436" s="34" t="str">
        <f t="shared" si="386"/>
        <v/>
      </c>
      <c r="AU436" s="34" t="str">
        <f t="shared" si="387"/>
        <v/>
      </c>
      <c r="AV436" s="34" t="str">
        <f t="shared" si="388"/>
        <v/>
      </c>
      <c r="AW436" s="34" t="str">
        <f t="shared" si="389"/>
        <v/>
      </c>
      <c r="AX436" s="34" t="str">
        <f t="shared" si="390"/>
        <v/>
      </c>
      <c r="AY436" s="34" t="str">
        <f t="shared" si="391"/>
        <v/>
      </c>
      <c r="AZ436" s="34" t="str">
        <f t="shared" si="392"/>
        <v/>
      </c>
      <c r="BA436" s="34" t="str">
        <f t="shared" si="393"/>
        <v/>
      </c>
      <c r="BB436" s="34" t="str">
        <f t="shared" si="394"/>
        <v/>
      </c>
      <c r="BC436" s="34" t="str">
        <f t="shared" si="394"/>
        <v/>
      </c>
      <c r="BD436" s="34" t="str">
        <f t="shared" si="356"/>
        <v/>
      </c>
      <c r="BE436" s="34" t="str">
        <f t="shared" si="357"/>
        <v/>
      </c>
      <c r="BF436" s="34" t="str">
        <f t="shared" si="358"/>
        <v/>
      </c>
      <c r="BG436" s="34" t="str">
        <f t="shared" si="359"/>
        <v/>
      </c>
      <c r="BH436" s="34" t="str">
        <f t="shared" si="360"/>
        <v/>
      </c>
      <c r="BI436" s="34" t="str">
        <f t="shared" si="361"/>
        <v/>
      </c>
      <c r="BJ436" s="34" t="str">
        <f t="shared" si="362"/>
        <v/>
      </c>
      <c r="BK436" s="34" t="str">
        <f t="shared" si="363"/>
        <v/>
      </c>
      <c r="BL436" s="34" t="str">
        <f t="shared" si="364"/>
        <v/>
      </c>
      <c r="BM436" s="34" t="str">
        <f t="shared" si="365"/>
        <v/>
      </c>
      <c r="BN436" s="36" t="e">
        <f t="shared" si="354"/>
        <v>#DIV/0!</v>
      </c>
      <c r="BO436" s="36" t="e">
        <f t="shared" si="355"/>
        <v>#DIV/0!</v>
      </c>
      <c r="BP436" s="37" t="str">
        <f t="shared" si="366"/>
        <v/>
      </c>
      <c r="BQ436" s="37" t="str">
        <f t="shared" si="367"/>
        <v/>
      </c>
      <c r="BR436" s="37" t="str">
        <f t="shared" si="368"/>
        <v/>
      </c>
      <c r="BS436" s="37" t="str">
        <f t="shared" si="369"/>
        <v/>
      </c>
      <c r="BT436" s="37" t="str">
        <f t="shared" si="370"/>
        <v/>
      </c>
      <c r="BU436" s="37" t="str">
        <f t="shared" si="371"/>
        <v/>
      </c>
      <c r="BV436" s="37" t="str">
        <f t="shared" si="372"/>
        <v/>
      </c>
      <c r="BW436" s="37" t="str">
        <f t="shared" si="373"/>
        <v/>
      </c>
      <c r="BX436" s="37" t="str">
        <f t="shared" si="374"/>
        <v/>
      </c>
      <c r="BY436" s="37" t="str">
        <f t="shared" si="375"/>
        <v/>
      </c>
      <c r="BZ436" s="37" t="str">
        <f t="shared" si="376"/>
        <v/>
      </c>
      <c r="CA436" s="37" t="str">
        <f t="shared" si="377"/>
        <v/>
      </c>
      <c r="CB436" s="37" t="str">
        <f t="shared" si="378"/>
        <v/>
      </c>
      <c r="CC436" s="37" t="str">
        <f t="shared" si="379"/>
        <v/>
      </c>
      <c r="CD436" s="37" t="str">
        <f t="shared" si="380"/>
        <v/>
      </c>
      <c r="CE436" s="37" t="str">
        <f t="shared" si="381"/>
        <v/>
      </c>
      <c r="CF436" s="37" t="str">
        <f t="shared" si="382"/>
        <v/>
      </c>
      <c r="CG436" s="37" t="str">
        <f t="shared" si="383"/>
        <v/>
      </c>
      <c r="CH436" s="37" t="str">
        <f t="shared" si="384"/>
        <v/>
      </c>
      <c r="CI436" s="37" t="str">
        <f t="shared" si="385"/>
        <v/>
      </c>
    </row>
    <row r="437" spans="1:87">
      <c r="A437" s="16"/>
      <c r="B437" s="14" t="str">
        <f>'Gene Table'!D436</f>
        <v>NM_004390</v>
      </c>
      <c r="C437" s="14" t="s">
        <v>205</v>
      </c>
      <c r="D437" s="15" t="str">
        <f>IF(SUM('Test Sample Data'!D$3:D$98)&gt;10,IF(AND(ISNUMBER('Test Sample Data'!D436),'Test Sample Data'!D436&lt;$B$1,'Test Sample Data'!D436&gt;0),'Test Sample Data'!D436,$B$1),"")</f>
        <v/>
      </c>
      <c r="E437" s="15" t="str">
        <f>IF(SUM('Test Sample Data'!E$3:E$98)&gt;10,IF(AND(ISNUMBER('Test Sample Data'!E436),'Test Sample Data'!E436&lt;$B$1,'Test Sample Data'!E436&gt;0),'Test Sample Data'!E436,$B$1),"")</f>
        <v/>
      </c>
      <c r="F437" s="15" t="str">
        <f>IF(SUM('Test Sample Data'!F$3:F$98)&gt;10,IF(AND(ISNUMBER('Test Sample Data'!F436),'Test Sample Data'!F436&lt;$B$1,'Test Sample Data'!F436&gt;0),'Test Sample Data'!F436,$B$1),"")</f>
        <v/>
      </c>
      <c r="G437" s="15" t="str">
        <f>IF(SUM('Test Sample Data'!G$3:G$98)&gt;10,IF(AND(ISNUMBER('Test Sample Data'!G436),'Test Sample Data'!G436&lt;$B$1,'Test Sample Data'!G436&gt;0),'Test Sample Data'!G436,$B$1),"")</f>
        <v/>
      </c>
      <c r="H437" s="15" t="str">
        <f>IF(SUM('Test Sample Data'!H$3:H$98)&gt;10,IF(AND(ISNUMBER('Test Sample Data'!H436),'Test Sample Data'!H436&lt;$B$1,'Test Sample Data'!H436&gt;0),'Test Sample Data'!H436,$B$1),"")</f>
        <v/>
      </c>
      <c r="I437" s="15" t="str">
        <f>IF(SUM('Test Sample Data'!I$3:I$98)&gt;10,IF(AND(ISNUMBER('Test Sample Data'!I436),'Test Sample Data'!I436&lt;$B$1,'Test Sample Data'!I436&gt;0),'Test Sample Data'!I436,$B$1),"")</f>
        <v/>
      </c>
      <c r="J437" s="15" t="str">
        <f>IF(SUM('Test Sample Data'!J$3:J$98)&gt;10,IF(AND(ISNUMBER('Test Sample Data'!J436),'Test Sample Data'!J436&lt;$B$1,'Test Sample Data'!J436&gt;0),'Test Sample Data'!J436,$B$1),"")</f>
        <v/>
      </c>
      <c r="K437" s="15" t="str">
        <f>IF(SUM('Test Sample Data'!K$3:K$98)&gt;10,IF(AND(ISNUMBER('Test Sample Data'!K436),'Test Sample Data'!K436&lt;$B$1,'Test Sample Data'!K436&gt;0),'Test Sample Data'!K436,$B$1),"")</f>
        <v/>
      </c>
      <c r="L437" s="15" t="str">
        <f>IF(SUM('Test Sample Data'!L$3:L$98)&gt;10,IF(AND(ISNUMBER('Test Sample Data'!L436),'Test Sample Data'!L436&lt;$B$1,'Test Sample Data'!L436&gt;0),'Test Sample Data'!L436,$B$1),"")</f>
        <v/>
      </c>
      <c r="M437" s="15" t="str">
        <f>IF(SUM('Test Sample Data'!M$3:M$98)&gt;10,IF(AND(ISNUMBER('Test Sample Data'!M436),'Test Sample Data'!M436&lt;$B$1,'Test Sample Data'!M436&gt;0),'Test Sample Data'!M436,$B$1),"")</f>
        <v/>
      </c>
      <c r="N437" s="15" t="str">
        <f>'Gene Table'!D436</f>
        <v>NM_004390</v>
      </c>
      <c r="O437" s="14" t="s">
        <v>205</v>
      </c>
      <c r="P437" s="15" t="str">
        <f>IF(SUM('Control Sample Data'!D$3:D$98)&gt;10,IF(AND(ISNUMBER('Control Sample Data'!D436),'Control Sample Data'!D436&lt;$B$1,'Control Sample Data'!D436&gt;0),'Control Sample Data'!D436,$B$1),"")</f>
        <v/>
      </c>
      <c r="Q437" s="15" t="str">
        <f>IF(SUM('Control Sample Data'!E$3:E$98)&gt;10,IF(AND(ISNUMBER('Control Sample Data'!E436),'Control Sample Data'!E436&lt;$B$1,'Control Sample Data'!E436&gt;0),'Control Sample Data'!E436,$B$1),"")</f>
        <v/>
      </c>
      <c r="R437" s="15" t="str">
        <f>IF(SUM('Control Sample Data'!F$3:F$98)&gt;10,IF(AND(ISNUMBER('Control Sample Data'!F436),'Control Sample Data'!F436&lt;$B$1,'Control Sample Data'!F436&gt;0),'Control Sample Data'!F436,$B$1),"")</f>
        <v/>
      </c>
      <c r="S437" s="15" t="str">
        <f>IF(SUM('Control Sample Data'!G$3:G$98)&gt;10,IF(AND(ISNUMBER('Control Sample Data'!G436),'Control Sample Data'!G436&lt;$B$1,'Control Sample Data'!G436&gt;0),'Control Sample Data'!G436,$B$1),"")</f>
        <v/>
      </c>
      <c r="T437" s="15" t="str">
        <f>IF(SUM('Control Sample Data'!H$3:H$98)&gt;10,IF(AND(ISNUMBER('Control Sample Data'!H436),'Control Sample Data'!H436&lt;$B$1,'Control Sample Data'!H436&gt;0),'Control Sample Data'!H436,$B$1),"")</f>
        <v/>
      </c>
      <c r="U437" s="15" t="str">
        <f>IF(SUM('Control Sample Data'!I$3:I$98)&gt;10,IF(AND(ISNUMBER('Control Sample Data'!I436),'Control Sample Data'!I436&lt;$B$1,'Control Sample Data'!I436&gt;0),'Control Sample Data'!I436,$B$1),"")</f>
        <v/>
      </c>
      <c r="V437" s="15" t="str">
        <f>IF(SUM('Control Sample Data'!J$3:J$98)&gt;10,IF(AND(ISNUMBER('Control Sample Data'!J436),'Control Sample Data'!J436&lt;$B$1,'Control Sample Data'!J436&gt;0),'Control Sample Data'!J436,$B$1),"")</f>
        <v/>
      </c>
      <c r="W437" s="15" t="str">
        <f>IF(SUM('Control Sample Data'!K$3:K$98)&gt;10,IF(AND(ISNUMBER('Control Sample Data'!K436),'Control Sample Data'!K436&lt;$B$1,'Control Sample Data'!K436&gt;0),'Control Sample Data'!K436,$B$1),"")</f>
        <v/>
      </c>
      <c r="X437" s="15" t="str">
        <f>IF(SUM('Control Sample Data'!L$3:L$98)&gt;10,IF(AND(ISNUMBER('Control Sample Data'!L436),'Control Sample Data'!L436&lt;$B$1,'Control Sample Data'!L436&gt;0),'Control Sample Data'!L436,$B$1),"")</f>
        <v/>
      </c>
      <c r="Y437" s="15" t="str">
        <f>IF(SUM('Control Sample Data'!M$3:M$98)&gt;10,IF(AND(ISNUMBER('Control Sample Data'!M436),'Control Sample Data'!M436&lt;$B$1,'Control Sample Data'!M436&gt;0),'Control Sample Data'!M436,$B$1),"")</f>
        <v/>
      </c>
      <c r="AT437" s="34" t="str">
        <f t="shared" si="386"/>
        <v/>
      </c>
      <c r="AU437" s="34" t="str">
        <f t="shared" si="387"/>
        <v/>
      </c>
      <c r="AV437" s="34" t="str">
        <f t="shared" si="388"/>
        <v/>
      </c>
      <c r="AW437" s="34" t="str">
        <f t="shared" si="389"/>
        <v/>
      </c>
      <c r="AX437" s="34" t="str">
        <f t="shared" si="390"/>
        <v/>
      </c>
      <c r="AY437" s="34" t="str">
        <f t="shared" si="391"/>
        <v/>
      </c>
      <c r="AZ437" s="34" t="str">
        <f t="shared" si="392"/>
        <v/>
      </c>
      <c r="BA437" s="34" t="str">
        <f t="shared" si="393"/>
        <v/>
      </c>
      <c r="BB437" s="34" t="str">
        <f t="shared" si="394"/>
        <v/>
      </c>
      <c r="BC437" s="34" t="str">
        <f t="shared" si="394"/>
        <v/>
      </c>
      <c r="BD437" s="34" t="str">
        <f t="shared" si="356"/>
        <v/>
      </c>
      <c r="BE437" s="34" t="str">
        <f t="shared" si="357"/>
        <v/>
      </c>
      <c r="BF437" s="34" t="str">
        <f t="shared" si="358"/>
        <v/>
      </c>
      <c r="BG437" s="34" t="str">
        <f t="shared" si="359"/>
        <v/>
      </c>
      <c r="BH437" s="34" t="str">
        <f t="shared" si="360"/>
        <v/>
      </c>
      <c r="BI437" s="34" t="str">
        <f t="shared" si="361"/>
        <v/>
      </c>
      <c r="BJ437" s="34" t="str">
        <f t="shared" si="362"/>
        <v/>
      </c>
      <c r="BK437" s="34" t="str">
        <f t="shared" si="363"/>
        <v/>
      </c>
      <c r="BL437" s="34" t="str">
        <f t="shared" si="364"/>
        <v/>
      </c>
      <c r="BM437" s="34" t="str">
        <f t="shared" si="365"/>
        <v/>
      </c>
      <c r="BN437" s="36" t="e">
        <f t="shared" si="354"/>
        <v>#DIV/0!</v>
      </c>
      <c r="BO437" s="36" t="e">
        <f t="shared" si="355"/>
        <v>#DIV/0!</v>
      </c>
      <c r="BP437" s="37" t="str">
        <f t="shared" si="366"/>
        <v/>
      </c>
      <c r="BQ437" s="37" t="str">
        <f t="shared" si="367"/>
        <v/>
      </c>
      <c r="BR437" s="37" t="str">
        <f t="shared" si="368"/>
        <v/>
      </c>
      <c r="BS437" s="37" t="str">
        <f t="shared" si="369"/>
        <v/>
      </c>
      <c r="BT437" s="37" t="str">
        <f t="shared" si="370"/>
        <v/>
      </c>
      <c r="BU437" s="37" t="str">
        <f t="shared" si="371"/>
        <v/>
      </c>
      <c r="BV437" s="37" t="str">
        <f t="shared" si="372"/>
        <v/>
      </c>
      <c r="BW437" s="37" t="str">
        <f t="shared" si="373"/>
        <v/>
      </c>
      <c r="BX437" s="37" t="str">
        <f t="shared" si="374"/>
        <v/>
      </c>
      <c r="BY437" s="37" t="str">
        <f t="shared" si="375"/>
        <v/>
      </c>
      <c r="BZ437" s="37" t="str">
        <f t="shared" si="376"/>
        <v/>
      </c>
      <c r="CA437" s="37" t="str">
        <f t="shared" si="377"/>
        <v/>
      </c>
      <c r="CB437" s="37" t="str">
        <f t="shared" si="378"/>
        <v/>
      </c>
      <c r="CC437" s="37" t="str">
        <f t="shared" si="379"/>
        <v/>
      </c>
      <c r="CD437" s="37" t="str">
        <f t="shared" si="380"/>
        <v/>
      </c>
      <c r="CE437" s="37" t="str">
        <f t="shared" si="381"/>
        <v/>
      </c>
      <c r="CF437" s="37" t="str">
        <f t="shared" si="382"/>
        <v/>
      </c>
      <c r="CG437" s="37" t="str">
        <f t="shared" si="383"/>
        <v/>
      </c>
      <c r="CH437" s="37" t="str">
        <f t="shared" si="384"/>
        <v/>
      </c>
      <c r="CI437" s="37" t="str">
        <f t="shared" si="385"/>
        <v/>
      </c>
    </row>
    <row r="438" spans="1:87">
      <c r="A438" s="16"/>
      <c r="B438" s="14" t="str">
        <f>'Gene Table'!D437</f>
        <v>NM_001904</v>
      </c>
      <c r="C438" s="14" t="s">
        <v>209</v>
      </c>
      <c r="D438" s="15" t="str">
        <f>IF(SUM('Test Sample Data'!D$3:D$98)&gt;10,IF(AND(ISNUMBER('Test Sample Data'!D437),'Test Sample Data'!D437&lt;$B$1,'Test Sample Data'!D437&gt;0),'Test Sample Data'!D437,$B$1),"")</f>
        <v/>
      </c>
      <c r="E438" s="15" t="str">
        <f>IF(SUM('Test Sample Data'!E$3:E$98)&gt;10,IF(AND(ISNUMBER('Test Sample Data'!E437),'Test Sample Data'!E437&lt;$B$1,'Test Sample Data'!E437&gt;0),'Test Sample Data'!E437,$B$1),"")</f>
        <v/>
      </c>
      <c r="F438" s="15" t="str">
        <f>IF(SUM('Test Sample Data'!F$3:F$98)&gt;10,IF(AND(ISNUMBER('Test Sample Data'!F437),'Test Sample Data'!F437&lt;$B$1,'Test Sample Data'!F437&gt;0),'Test Sample Data'!F437,$B$1),"")</f>
        <v/>
      </c>
      <c r="G438" s="15" t="str">
        <f>IF(SUM('Test Sample Data'!G$3:G$98)&gt;10,IF(AND(ISNUMBER('Test Sample Data'!G437),'Test Sample Data'!G437&lt;$B$1,'Test Sample Data'!G437&gt;0),'Test Sample Data'!G437,$B$1),"")</f>
        <v/>
      </c>
      <c r="H438" s="15" t="str">
        <f>IF(SUM('Test Sample Data'!H$3:H$98)&gt;10,IF(AND(ISNUMBER('Test Sample Data'!H437),'Test Sample Data'!H437&lt;$B$1,'Test Sample Data'!H437&gt;0),'Test Sample Data'!H437,$B$1),"")</f>
        <v/>
      </c>
      <c r="I438" s="15" t="str">
        <f>IF(SUM('Test Sample Data'!I$3:I$98)&gt;10,IF(AND(ISNUMBER('Test Sample Data'!I437),'Test Sample Data'!I437&lt;$B$1,'Test Sample Data'!I437&gt;0),'Test Sample Data'!I437,$B$1),"")</f>
        <v/>
      </c>
      <c r="J438" s="15" t="str">
        <f>IF(SUM('Test Sample Data'!J$3:J$98)&gt;10,IF(AND(ISNUMBER('Test Sample Data'!J437),'Test Sample Data'!J437&lt;$B$1,'Test Sample Data'!J437&gt;0),'Test Sample Data'!J437,$B$1),"")</f>
        <v/>
      </c>
      <c r="K438" s="15" t="str">
        <f>IF(SUM('Test Sample Data'!K$3:K$98)&gt;10,IF(AND(ISNUMBER('Test Sample Data'!K437),'Test Sample Data'!K437&lt;$B$1,'Test Sample Data'!K437&gt;0),'Test Sample Data'!K437,$B$1),"")</f>
        <v/>
      </c>
      <c r="L438" s="15" t="str">
        <f>IF(SUM('Test Sample Data'!L$3:L$98)&gt;10,IF(AND(ISNUMBER('Test Sample Data'!L437),'Test Sample Data'!L437&lt;$B$1,'Test Sample Data'!L437&gt;0),'Test Sample Data'!L437,$B$1),"")</f>
        <v/>
      </c>
      <c r="M438" s="15" t="str">
        <f>IF(SUM('Test Sample Data'!M$3:M$98)&gt;10,IF(AND(ISNUMBER('Test Sample Data'!M437),'Test Sample Data'!M437&lt;$B$1,'Test Sample Data'!M437&gt;0),'Test Sample Data'!M437,$B$1),"")</f>
        <v/>
      </c>
      <c r="N438" s="15" t="str">
        <f>'Gene Table'!D437</f>
        <v>NM_001904</v>
      </c>
      <c r="O438" s="14" t="s">
        <v>209</v>
      </c>
      <c r="P438" s="15" t="str">
        <f>IF(SUM('Control Sample Data'!D$3:D$98)&gt;10,IF(AND(ISNUMBER('Control Sample Data'!D437),'Control Sample Data'!D437&lt;$B$1,'Control Sample Data'!D437&gt;0),'Control Sample Data'!D437,$B$1),"")</f>
        <v/>
      </c>
      <c r="Q438" s="15" t="str">
        <f>IF(SUM('Control Sample Data'!E$3:E$98)&gt;10,IF(AND(ISNUMBER('Control Sample Data'!E437),'Control Sample Data'!E437&lt;$B$1,'Control Sample Data'!E437&gt;0),'Control Sample Data'!E437,$B$1),"")</f>
        <v/>
      </c>
      <c r="R438" s="15" t="str">
        <f>IF(SUM('Control Sample Data'!F$3:F$98)&gt;10,IF(AND(ISNUMBER('Control Sample Data'!F437),'Control Sample Data'!F437&lt;$B$1,'Control Sample Data'!F437&gt;0),'Control Sample Data'!F437,$B$1),"")</f>
        <v/>
      </c>
      <c r="S438" s="15" t="str">
        <f>IF(SUM('Control Sample Data'!G$3:G$98)&gt;10,IF(AND(ISNUMBER('Control Sample Data'!G437),'Control Sample Data'!G437&lt;$B$1,'Control Sample Data'!G437&gt;0),'Control Sample Data'!G437,$B$1),"")</f>
        <v/>
      </c>
      <c r="T438" s="15" t="str">
        <f>IF(SUM('Control Sample Data'!H$3:H$98)&gt;10,IF(AND(ISNUMBER('Control Sample Data'!H437),'Control Sample Data'!H437&lt;$B$1,'Control Sample Data'!H437&gt;0),'Control Sample Data'!H437,$B$1),"")</f>
        <v/>
      </c>
      <c r="U438" s="15" t="str">
        <f>IF(SUM('Control Sample Data'!I$3:I$98)&gt;10,IF(AND(ISNUMBER('Control Sample Data'!I437),'Control Sample Data'!I437&lt;$B$1,'Control Sample Data'!I437&gt;0),'Control Sample Data'!I437,$B$1),"")</f>
        <v/>
      </c>
      <c r="V438" s="15" t="str">
        <f>IF(SUM('Control Sample Data'!J$3:J$98)&gt;10,IF(AND(ISNUMBER('Control Sample Data'!J437),'Control Sample Data'!J437&lt;$B$1,'Control Sample Data'!J437&gt;0),'Control Sample Data'!J437,$B$1),"")</f>
        <v/>
      </c>
      <c r="W438" s="15" t="str">
        <f>IF(SUM('Control Sample Data'!K$3:K$98)&gt;10,IF(AND(ISNUMBER('Control Sample Data'!K437),'Control Sample Data'!K437&lt;$B$1,'Control Sample Data'!K437&gt;0),'Control Sample Data'!K437,$B$1),"")</f>
        <v/>
      </c>
      <c r="X438" s="15" t="str">
        <f>IF(SUM('Control Sample Data'!L$3:L$98)&gt;10,IF(AND(ISNUMBER('Control Sample Data'!L437),'Control Sample Data'!L437&lt;$B$1,'Control Sample Data'!L437&gt;0),'Control Sample Data'!L437,$B$1),"")</f>
        <v/>
      </c>
      <c r="Y438" s="15" t="str">
        <f>IF(SUM('Control Sample Data'!M$3:M$98)&gt;10,IF(AND(ISNUMBER('Control Sample Data'!M437),'Control Sample Data'!M437&lt;$B$1,'Control Sample Data'!M437&gt;0),'Control Sample Data'!M437,$B$1),"")</f>
        <v/>
      </c>
      <c r="AT438" s="34" t="str">
        <f t="shared" si="386"/>
        <v/>
      </c>
      <c r="AU438" s="34" t="str">
        <f t="shared" si="387"/>
        <v/>
      </c>
      <c r="AV438" s="34" t="str">
        <f t="shared" si="388"/>
        <v/>
      </c>
      <c r="AW438" s="34" t="str">
        <f t="shared" si="389"/>
        <v/>
      </c>
      <c r="AX438" s="34" t="str">
        <f t="shared" si="390"/>
        <v/>
      </c>
      <c r="AY438" s="34" t="str">
        <f t="shared" si="391"/>
        <v/>
      </c>
      <c r="AZ438" s="34" t="str">
        <f t="shared" si="392"/>
        <v/>
      </c>
      <c r="BA438" s="34" t="str">
        <f t="shared" si="393"/>
        <v/>
      </c>
      <c r="BB438" s="34" t="str">
        <f t="shared" si="394"/>
        <v/>
      </c>
      <c r="BC438" s="34" t="str">
        <f t="shared" si="394"/>
        <v/>
      </c>
      <c r="BD438" s="34" t="str">
        <f t="shared" si="356"/>
        <v/>
      </c>
      <c r="BE438" s="34" t="str">
        <f t="shared" si="357"/>
        <v/>
      </c>
      <c r="BF438" s="34" t="str">
        <f t="shared" si="358"/>
        <v/>
      </c>
      <c r="BG438" s="34" t="str">
        <f t="shared" si="359"/>
        <v/>
      </c>
      <c r="BH438" s="34" t="str">
        <f t="shared" si="360"/>
        <v/>
      </c>
      <c r="BI438" s="34" t="str">
        <f t="shared" si="361"/>
        <v/>
      </c>
      <c r="BJ438" s="34" t="str">
        <f t="shared" si="362"/>
        <v/>
      </c>
      <c r="BK438" s="34" t="str">
        <f t="shared" si="363"/>
        <v/>
      </c>
      <c r="BL438" s="34" t="str">
        <f t="shared" si="364"/>
        <v/>
      </c>
      <c r="BM438" s="34" t="str">
        <f t="shared" si="365"/>
        <v/>
      </c>
      <c r="BN438" s="36" t="e">
        <f t="shared" si="354"/>
        <v>#DIV/0!</v>
      </c>
      <c r="BO438" s="36" t="e">
        <f t="shared" si="355"/>
        <v>#DIV/0!</v>
      </c>
      <c r="BP438" s="37" t="str">
        <f t="shared" si="366"/>
        <v/>
      </c>
      <c r="BQ438" s="37" t="str">
        <f t="shared" si="367"/>
        <v/>
      </c>
      <c r="BR438" s="37" t="str">
        <f t="shared" si="368"/>
        <v/>
      </c>
      <c r="BS438" s="37" t="str">
        <f t="shared" si="369"/>
        <v/>
      </c>
      <c r="BT438" s="37" t="str">
        <f t="shared" si="370"/>
        <v/>
      </c>
      <c r="BU438" s="37" t="str">
        <f t="shared" si="371"/>
        <v/>
      </c>
      <c r="BV438" s="37" t="str">
        <f t="shared" si="372"/>
        <v/>
      </c>
      <c r="BW438" s="37" t="str">
        <f t="shared" si="373"/>
        <v/>
      </c>
      <c r="BX438" s="37" t="str">
        <f t="shared" si="374"/>
        <v/>
      </c>
      <c r="BY438" s="37" t="str">
        <f t="shared" si="375"/>
        <v/>
      </c>
      <c r="BZ438" s="37" t="str">
        <f t="shared" si="376"/>
        <v/>
      </c>
      <c r="CA438" s="37" t="str">
        <f t="shared" si="377"/>
        <v/>
      </c>
      <c r="CB438" s="37" t="str">
        <f t="shared" si="378"/>
        <v/>
      </c>
      <c r="CC438" s="37" t="str">
        <f t="shared" si="379"/>
        <v/>
      </c>
      <c r="CD438" s="37" t="str">
        <f t="shared" si="380"/>
        <v/>
      </c>
      <c r="CE438" s="37" t="str">
        <f t="shared" si="381"/>
        <v/>
      </c>
      <c r="CF438" s="37" t="str">
        <f t="shared" si="382"/>
        <v/>
      </c>
      <c r="CG438" s="37" t="str">
        <f t="shared" si="383"/>
        <v/>
      </c>
      <c r="CH438" s="37" t="str">
        <f t="shared" si="384"/>
        <v/>
      </c>
      <c r="CI438" s="37" t="str">
        <f t="shared" si="385"/>
        <v/>
      </c>
    </row>
    <row r="439" spans="1:87">
      <c r="A439" s="16"/>
      <c r="B439" s="14" t="str">
        <f>'Gene Table'!D438</f>
        <v>NM_001037631</v>
      </c>
      <c r="C439" s="14" t="s">
        <v>213</v>
      </c>
      <c r="D439" s="15" t="str">
        <f>IF(SUM('Test Sample Data'!D$3:D$98)&gt;10,IF(AND(ISNUMBER('Test Sample Data'!D438),'Test Sample Data'!D438&lt;$B$1,'Test Sample Data'!D438&gt;0),'Test Sample Data'!D438,$B$1),"")</f>
        <v/>
      </c>
      <c r="E439" s="15" t="str">
        <f>IF(SUM('Test Sample Data'!E$3:E$98)&gt;10,IF(AND(ISNUMBER('Test Sample Data'!E438),'Test Sample Data'!E438&lt;$B$1,'Test Sample Data'!E438&gt;0),'Test Sample Data'!E438,$B$1),"")</f>
        <v/>
      </c>
      <c r="F439" s="15" t="str">
        <f>IF(SUM('Test Sample Data'!F$3:F$98)&gt;10,IF(AND(ISNUMBER('Test Sample Data'!F438),'Test Sample Data'!F438&lt;$B$1,'Test Sample Data'!F438&gt;0),'Test Sample Data'!F438,$B$1),"")</f>
        <v/>
      </c>
      <c r="G439" s="15" t="str">
        <f>IF(SUM('Test Sample Data'!G$3:G$98)&gt;10,IF(AND(ISNUMBER('Test Sample Data'!G438),'Test Sample Data'!G438&lt;$B$1,'Test Sample Data'!G438&gt;0),'Test Sample Data'!G438,$B$1),"")</f>
        <v/>
      </c>
      <c r="H439" s="15" t="str">
        <f>IF(SUM('Test Sample Data'!H$3:H$98)&gt;10,IF(AND(ISNUMBER('Test Sample Data'!H438),'Test Sample Data'!H438&lt;$B$1,'Test Sample Data'!H438&gt;0),'Test Sample Data'!H438,$B$1),"")</f>
        <v/>
      </c>
      <c r="I439" s="15" t="str">
        <f>IF(SUM('Test Sample Data'!I$3:I$98)&gt;10,IF(AND(ISNUMBER('Test Sample Data'!I438),'Test Sample Data'!I438&lt;$B$1,'Test Sample Data'!I438&gt;0),'Test Sample Data'!I438,$B$1),"")</f>
        <v/>
      </c>
      <c r="J439" s="15" t="str">
        <f>IF(SUM('Test Sample Data'!J$3:J$98)&gt;10,IF(AND(ISNUMBER('Test Sample Data'!J438),'Test Sample Data'!J438&lt;$B$1,'Test Sample Data'!J438&gt;0),'Test Sample Data'!J438,$B$1),"")</f>
        <v/>
      </c>
      <c r="K439" s="15" t="str">
        <f>IF(SUM('Test Sample Data'!K$3:K$98)&gt;10,IF(AND(ISNUMBER('Test Sample Data'!K438),'Test Sample Data'!K438&lt;$B$1,'Test Sample Data'!K438&gt;0),'Test Sample Data'!K438,$B$1),"")</f>
        <v/>
      </c>
      <c r="L439" s="15" t="str">
        <f>IF(SUM('Test Sample Data'!L$3:L$98)&gt;10,IF(AND(ISNUMBER('Test Sample Data'!L438),'Test Sample Data'!L438&lt;$B$1,'Test Sample Data'!L438&gt;0),'Test Sample Data'!L438,$B$1),"")</f>
        <v/>
      </c>
      <c r="M439" s="15" t="str">
        <f>IF(SUM('Test Sample Data'!M$3:M$98)&gt;10,IF(AND(ISNUMBER('Test Sample Data'!M438),'Test Sample Data'!M438&lt;$B$1,'Test Sample Data'!M438&gt;0),'Test Sample Data'!M438,$B$1),"")</f>
        <v/>
      </c>
      <c r="N439" s="15" t="str">
        <f>'Gene Table'!D438</f>
        <v>NM_001037631</v>
      </c>
      <c r="O439" s="14" t="s">
        <v>213</v>
      </c>
      <c r="P439" s="15" t="str">
        <f>IF(SUM('Control Sample Data'!D$3:D$98)&gt;10,IF(AND(ISNUMBER('Control Sample Data'!D438),'Control Sample Data'!D438&lt;$B$1,'Control Sample Data'!D438&gt;0),'Control Sample Data'!D438,$B$1),"")</f>
        <v/>
      </c>
      <c r="Q439" s="15" t="str">
        <f>IF(SUM('Control Sample Data'!E$3:E$98)&gt;10,IF(AND(ISNUMBER('Control Sample Data'!E438),'Control Sample Data'!E438&lt;$B$1,'Control Sample Data'!E438&gt;0),'Control Sample Data'!E438,$B$1),"")</f>
        <v/>
      </c>
      <c r="R439" s="15" t="str">
        <f>IF(SUM('Control Sample Data'!F$3:F$98)&gt;10,IF(AND(ISNUMBER('Control Sample Data'!F438),'Control Sample Data'!F438&lt;$B$1,'Control Sample Data'!F438&gt;0),'Control Sample Data'!F438,$B$1),"")</f>
        <v/>
      </c>
      <c r="S439" s="15" t="str">
        <f>IF(SUM('Control Sample Data'!G$3:G$98)&gt;10,IF(AND(ISNUMBER('Control Sample Data'!G438),'Control Sample Data'!G438&lt;$B$1,'Control Sample Data'!G438&gt;0),'Control Sample Data'!G438,$B$1),"")</f>
        <v/>
      </c>
      <c r="T439" s="15" t="str">
        <f>IF(SUM('Control Sample Data'!H$3:H$98)&gt;10,IF(AND(ISNUMBER('Control Sample Data'!H438),'Control Sample Data'!H438&lt;$B$1,'Control Sample Data'!H438&gt;0),'Control Sample Data'!H438,$B$1),"")</f>
        <v/>
      </c>
      <c r="U439" s="15" t="str">
        <f>IF(SUM('Control Sample Data'!I$3:I$98)&gt;10,IF(AND(ISNUMBER('Control Sample Data'!I438),'Control Sample Data'!I438&lt;$B$1,'Control Sample Data'!I438&gt;0),'Control Sample Data'!I438,$B$1),"")</f>
        <v/>
      </c>
      <c r="V439" s="15" t="str">
        <f>IF(SUM('Control Sample Data'!J$3:J$98)&gt;10,IF(AND(ISNUMBER('Control Sample Data'!J438),'Control Sample Data'!J438&lt;$B$1,'Control Sample Data'!J438&gt;0),'Control Sample Data'!J438,$B$1),"")</f>
        <v/>
      </c>
      <c r="W439" s="15" t="str">
        <f>IF(SUM('Control Sample Data'!K$3:K$98)&gt;10,IF(AND(ISNUMBER('Control Sample Data'!K438),'Control Sample Data'!K438&lt;$B$1,'Control Sample Data'!K438&gt;0),'Control Sample Data'!K438,$B$1),"")</f>
        <v/>
      </c>
      <c r="X439" s="15" t="str">
        <f>IF(SUM('Control Sample Data'!L$3:L$98)&gt;10,IF(AND(ISNUMBER('Control Sample Data'!L438),'Control Sample Data'!L438&lt;$B$1,'Control Sample Data'!L438&gt;0),'Control Sample Data'!L438,$B$1),"")</f>
        <v/>
      </c>
      <c r="Y439" s="15" t="str">
        <f>IF(SUM('Control Sample Data'!M$3:M$98)&gt;10,IF(AND(ISNUMBER('Control Sample Data'!M438),'Control Sample Data'!M438&lt;$B$1,'Control Sample Data'!M438&gt;0),'Control Sample Data'!M438,$B$1),"")</f>
        <v/>
      </c>
      <c r="AT439" s="34" t="str">
        <f t="shared" si="386"/>
        <v/>
      </c>
      <c r="AU439" s="34" t="str">
        <f t="shared" si="387"/>
        <v/>
      </c>
      <c r="AV439" s="34" t="str">
        <f t="shared" si="388"/>
        <v/>
      </c>
      <c r="AW439" s="34" t="str">
        <f t="shared" si="389"/>
        <v/>
      </c>
      <c r="AX439" s="34" t="str">
        <f t="shared" si="390"/>
        <v/>
      </c>
      <c r="AY439" s="34" t="str">
        <f t="shared" si="391"/>
        <v/>
      </c>
      <c r="AZ439" s="34" t="str">
        <f t="shared" si="392"/>
        <v/>
      </c>
      <c r="BA439" s="34" t="str">
        <f t="shared" si="393"/>
        <v/>
      </c>
      <c r="BB439" s="34" t="str">
        <f t="shared" si="394"/>
        <v/>
      </c>
      <c r="BC439" s="34" t="str">
        <f t="shared" si="394"/>
        <v/>
      </c>
      <c r="BD439" s="34" t="str">
        <f t="shared" si="356"/>
        <v/>
      </c>
      <c r="BE439" s="34" t="str">
        <f t="shared" si="357"/>
        <v/>
      </c>
      <c r="BF439" s="34" t="str">
        <f t="shared" si="358"/>
        <v/>
      </c>
      <c r="BG439" s="34" t="str">
        <f t="shared" si="359"/>
        <v/>
      </c>
      <c r="BH439" s="34" t="str">
        <f t="shared" si="360"/>
        <v/>
      </c>
      <c r="BI439" s="34" t="str">
        <f t="shared" si="361"/>
        <v/>
      </c>
      <c r="BJ439" s="34" t="str">
        <f t="shared" si="362"/>
        <v/>
      </c>
      <c r="BK439" s="34" t="str">
        <f t="shared" si="363"/>
        <v/>
      </c>
      <c r="BL439" s="34" t="str">
        <f t="shared" si="364"/>
        <v/>
      </c>
      <c r="BM439" s="34" t="str">
        <f t="shared" si="365"/>
        <v/>
      </c>
      <c r="BN439" s="36" t="e">
        <f t="shared" si="354"/>
        <v>#DIV/0!</v>
      </c>
      <c r="BO439" s="36" t="e">
        <f t="shared" si="355"/>
        <v>#DIV/0!</v>
      </c>
      <c r="BP439" s="37" t="str">
        <f t="shared" si="366"/>
        <v/>
      </c>
      <c r="BQ439" s="37" t="str">
        <f t="shared" si="367"/>
        <v/>
      </c>
      <c r="BR439" s="37" t="str">
        <f t="shared" si="368"/>
        <v/>
      </c>
      <c r="BS439" s="37" t="str">
        <f t="shared" si="369"/>
        <v/>
      </c>
      <c r="BT439" s="37" t="str">
        <f t="shared" si="370"/>
        <v/>
      </c>
      <c r="BU439" s="37" t="str">
        <f t="shared" si="371"/>
        <v/>
      </c>
      <c r="BV439" s="37" t="str">
        <f t="shared" si="372"/>
        <v/>
      </c>
      <c r="BW439" s="37" t="str">
        <f t="shared" si="373"/>
        <v/>
      </c>
      <c r="BX439" s="37" t="str">
        <f t="shared" si="374"/>
        <v/>
      </c>
      <c r="BY439" s="37" t="str">
        <f t="shared" si="375"/>
        <v/>
      </c>
      <c r="BZ439" s="37" t="str">
        <f t="shared" si="376"/>
        <v/>
      </c>
      <c r="CA439" s="37" t="str">
        <f t="shared" si="377"/>
        <v/>
      </c>
      <c r="CB439" s="37" t="str">
        <f t="shared" si="378"/>
        <v/>
      </c>
      <c r="CC439" s="37" t="str">
        <f t="shared" si="379"/>
        <v/>
      </c>
      <c r="CD439" s="37" t="str">
        <f t="shared" si="380"/>
        <v/>
      </c>
      <c r="CE439" s="37" t="str">
        <f t="shared" si="381"/>
        <v/>
      </c>
      <c r="CF439" s="37" t="str">
        <f t="shared" si="382"/>
        <v/>
      </c>
      <c r="CG439" s="37" t="str">
        <f t="shared" si="383"/>
        <v/>
      </c>
      <c r="CH439" s="37" t="str">
        <f t="shared" si="384"/>
        <v/>
      </c>
      <c r="CI439" s="37" t="str">
        <f t="shared" si="385"/>
        <v/>
      </c>
    </row>
    <row r="440" spans="1:87">
      <c r="A440" s="16"/>
      <c r="B440" s="14" t="str">
        <f>'Gene Table'!D439</f>
        <v>NM_001033521</v>
      </c>
      <c r="C440" s="14" t="s">
        <v>217</v>
      </c>
      <c r="D440" s="15" t="str">
        <f>IF(SUM('Test Sample Data'!D$3:D$98)&gt;10,IF(AND(ISNUMBER('Test Sample Data'!D439),'Test Sample Data'!D439&lt;$B$1,'Test Sample Data'!D439&gt;0),'Test Sample Data'!D439,$B$1),"")</f>
        <v/>
      </c>
      <c r="E440" s="15" t="str">
        <f>IF(SUM('Test Sample Data'!E$3:E$98)&gt;10,IF(AND(ISNUMBER('Test Sample Data'!E439),'Test Sample Data'!E439&lt;$B$1,'Test Sample Data'!E439&gt;0),'Test Sample Data'!E439,$B$1),"")</f>
        <v/>
      </c>
      <c r="F440" s="15" t="str">
        <f>IF(SUM('Test Sample Data'!F$3:F$98)&gt;10,IF(AND(ISNUMBER('Test Sample Data'!F439),'Test Sample Data'!F439&lt;$B$1,'Test Sample Data'!F439&gt;0),'Test Sample Data'!F439,$B$1),"")</f>
        <v/>
      </c>
      <c r="G440" s="15" t="str">
        <f>IF(SUM('Test Sample Data'!G$3:G$98)&gt;10,IF(AND(ISNUMBER('Test Sample Data'!G439),'Test Sample Data'!G439&lt;$B$1,'Test Sample Data'!G439&gt;0),'Test Sample Data'!G439,$B$1),"")</f>
        <v/>
      </c>
      <c r="H440" s="15" t="str">
        <f>IF(SUM('Test Sample Data'!H$3:H$98)&gt;10,IF(AND(ISNUMBER('Test Sample Data'!H439),'Test Sample Data'!H439&lt;$B$1,'Test Sample Data'!H439&gt;0),'Test Sample Data'!H439,$B$1),"")</f>
        <v/>
      </c>
      <c r="I440" s="15" t="str">
        <f>IF(SUM('Test Sample Data'!I$3:I$98)&gt;10,IF(AND(ISNUMBER('Test Sample Data'!I439),'Test Sample Data'!I439&lt;$B$1,'Test Sample Data'!I439&gt;0),'Test Sample Data'!I439,$B$1),"")</f>
        <v/>
      </c>
      <c r="J440" s="15" t="str">
        <f>IF(SUM('Test Sample Data'!J$3:J$98)&gt;10,IF(AND(ISNUMBER('Test Sample Data'!J439),'Test Sample Data'!J439&lt;$B$1,'Test Sample Data'!J439&gt;0),'Test Sample Data'!J439,$B$1),"")</f>
        <v/>
      </c>
      <c r="K440" s="15" t="str">
        <f>IF(SUM('Test Sample Data'!K$3:K$98)&gt;10,IF(AND(ISNUMBER('Test Sample Data'!K439),'Test Sample Data'!K439&lt;$B$1,'Test Sample Data'!K439&gt;0),'Test Sample Data'!K439,$B$1),"")</f>
        <v/>
      </c>
      <c r="L440" s="15" t="str">
        <f>IF(SUM('Test Sample Data'!L$3:L$98)&gt;10,IF(AND(ISNUMBER('Test Sample Data'!L439),'Test Sample Data'!L439&lt;$B$1,'Test Sample Data'!L439&gt;0),'Test Sample Data'!L439,$B$1),"")</f>
        <v/>
      </c>
      <c r="M440" s="15" t="str">
        <f>IF(SUM('Test Sample Data'!M$3:M$98)&gt;10,IF(AND(ISNUMBER('Test Sample Data'!M439),'Test Sample Data'!M439&lt;$B$1,'Test Sample Data'!M439&gt;0),'Test Sample Data'!M439,$B$1),"")</f>
        <v/>
      </c>
      <c r="N440" s="15" t="str">
        <f>'Gene Table'!D439</f>
        <v>NM_001033521</v>
      </c>
      <c r="O440" s="14" t="s">
        <v>217</v>
      </c>
      <c r="P440" s="15" t="str">
        <f>IF(SUM('Control Sample Data'!D$3:D$98)&gt;10,IF(AND(ISNUMBER('Control Sample Data'!D439),'Control Sample Data'!D439&lt;$B$1,'Control Sample Data'!D439&gt;0),'Control Sample Data'!D439,$B$1),"")</f>
        <v/>
      </c>
      <c r="Q440" s="15" t="str">
        <f>IF(SUM('Control Sample Data'!E$3:E$98)&gt;10,IF(AND(ISNUMBER('Control Sample Data'!E439),'Control Sample Data'!E439&lt;$B$1,'Control Sample Data'!E439&gt;0),'Control Sample Data'!E439,$B$1),"")</f>
        <v/>
      </c>
      <c r="R440" s="15" t="str">
        <f>IF(SUM('Control Sample Data'!F$3:F$98)&gt;10,IF(AND(ISNUMBER('Control Sample Data'!F439),'Control Sample Data'!F439&lt;$B$1,'Control Sample Data'!F439&gt;0),'Control Sample Data'!F439,$B$1),"")</f>
        <v/>
      </c>
      <c r="S440" s="15" t="str">
        <f>IF(SUM('Control Sample Data'!G$3:G$98)&gt;10,IF(AND(ISNUMBER('Control Sample Data'!G439),'Control Sample Data'!G439&lt;$B$1,'Control Sample Data'!G439&gt;0),'Control Sample Data'!G439,$B$1),"")</f>
        <v/>
      </c>
      <c r="T440" s="15" t="str">
        <f>IF(SUM('Control Sample Data'!H$3:H$98)&gt;10,IF(AND(ISNUMBER('Control Sample Data'!H439),'Control Sample Data'!H439&lt;$B$1,'Control Sample Data'!H439&gt;0),'Control Sample Data'!H439,$B$1),"")</f>
        <v/>
      </c>
      <c r="U440" s="15" t="str">
        <f>IF(SUM('Control Sample Data'!I$3:I$98)&gt;10,IF(AND(ISNUMBER('Control Sample Data'!I439),'Control Sample Data'!I439&lt;$B$1,'Control Sample Data'!I439&gt;0),'Control Sample Data'!I439,$B$1),"")</f>
        <v/>
      </c>
      <c r="V440" s="15" t="str">
        <f>IF(SUM('Control Sample Data'!J$3:J$98)&gt;10,IF(AND(ISNUMBER('Control Sample Data'!J439),'Control Sample Data'!J439&lt;$B$1,'Control Sample Data'!J439&gt;0),'Control Sample Data'!J439,$B$1),"")</f>
        <v/>
      </c>
      <c r="W440" s="15" t="str">
        <f>IF(SUM('Control Sample Data'!K$3:K$98)&gt;10,IF(AND(ISNUMBER('Control Sample Data'!K439),'Control Sample Data'!K439&lt;$B$1,'Control Sample Data'!K439&gt;0),'Control Sample Data'!K439,$B$1),"")</f>
        <v/>
      </c>
      <c r="X440" s="15" t="str">
        <f>IF(SUM('Control Sample Data'!L$3:L$98)&gt;10,IF(AND(ISNUMBER('Control Sample Data'!L439),'Control Sample Data'!L439&lt;$B$1,'Control Sample Data'!L439&gt;0),'Control Sample Data'!L439,$B$1),"")</f>
        <v/>
      </c>
      <c r="Y440" s="15" t="str">
        <f>IF(SUM('Control Sample Data'!M$3:M$98)&gt;10,IF(AND(ISNUMBER('Control Sample Data'!M439),'Control Sample Data'!M439&lt;$B$1,'Control Sample Data'!M439&gt;0),'Control Sample Data'!M439,$B$1),"")</f>
        <v/>
      </c>
      <c r="AT440" s="34" t="str">
        <f t="shared" si="386"/>
        <v/>
      </c>
      <c r="AU440" s="34" t="str">
        <f t="shared" si="387"/>
        <v/>
      </c>
      <c r="AV440" s="34" t="str">
        <f t="shared" si="388"/>
        <v/>
      </c>
      <c r="AW440" s="34" t="str">
        <f t="shared" si="389"/>
        <v/>
      </c>
      <c r="AX440" s="34" t="str">
        <f t="shared" si="390"/>
        <v/>
      </c>
      <c r="AY440" s="34" t="str">
        <f t="shared" si="391"/>
        <v/>
      </c>
      <c r="AZ440" s="34" t="str">
        <f t="shared" si="392"/>
        <v/>
      </c>
      <c r="BA440" s="34" t="str">
        <f t="shared" si="393"/>
        <v/>
      </c>
      <c r="BB440" s="34" t="str">
        <f t="shared" si="394"/>
        <v/>
      </c>
      <c r="BC440" s="34" t="str">
        <f t="shared" si="394"/>
        <v/>
      </c>
      <c r="BD440" s="34" t="str">
        <f t="shared" si="356"/>
        <v/>
      </c>
      <c r="BE440" s="34" t="str">
        <f t="shared" si="357"/>
        <v/>
      </c>
      <c r="BF440" s="34" t="str">
        <f t="shared" si="358"/>
        <v/>
      </c>
      <c r="BG440" s="34" t="str">
        <f t="shared" si="359"/>
        <v/>
      </c>
      <c r="BH440" s="34" t="str">
        <f t="shared" si="360"/>
        <v/>
      </c>
      <c r="BI440" s="34" t="str">
        <f t="shared" si="361"/>
        <v/>
      </c>
      <c r="BJ440" s="34" t="str">
        <f t="shared" si="362"/>
        <v/>
      </c>
      <c r="BK440" s="34" t="str">
        <f t="shared" si="363"/>
        <v/>
      </c>
      <c r="BL440" s="34" t="str">
        <f t="shared" si="364"/>
        <v/>
      </c>
      <c r="BM440" s="34" t="str">
        <f t="shared" si="365"/>
        <v/>
      </c>
      <c r="BN440" s="36" t="e">
        <f t="shared" si="354"/>
        <v>#DIV/0!</v>
      </c>
      <c r="BO440" s="36" t="e">
        <f t="shared" si="355"/>
        <v>#DIV/0!</v>
      </c>
      <c r="BP440" s="37" t="str">
        <f t="shared" si="366"/>
        <v/>
      </c>
      <c r="BQ440" s="37" t="str">
        <f t="shared" si="367"/>
        <v/>
      </c>
      <c r="BR440" s="37" t="str">
        <f t="shared" si="368"/>
        <v/>
      </c>
      <c r="BS440" s="37" t="str">
        <f t="shared" si="369"/>
        <v/>
      </c>
      <c r="BT440" s="37" t="str">
        <f t="shared" si="370"/>
        <v/>
      </c>
      <c r="BU440" s="37" t="str">
        <f t="shared" si="371"/>
        <v/>
      </c>
      <c r="BV440" s="37" t="str">
        <f t="shared" si="372"/>
        <v/>
      </c>
      <c r="BW440" s="37" t="str">
        <f t="shared" si="373"/>
        <v/>
      </c>
      <c r="BX440" s="37" t="str">
        <f t="shared" si="374"/>
        <v/>
      </c>
      <c r="BY440" s="37" t="str">
        <f t="shared" si="375"/>
        <v/>
      </c>
      <c r="BZ440" s="37" t="str">
        <f t="shared" si="376"/>
        <v/>
      </c>
      <c r="CA440" s="37" t="str">
        <f t="shared" si="377"/>
        <v/>
      </c>
      <c r="CB440" s="37" t="str">
        <f t="shared" si="378"/>
        <v/>
      </c>
      <c r="CC440" s="37" t="str">
        <f t="shared" si="379"/>
        <v/>
      </c>
      <c r="CD440" s="37" t="str">
        <f t="shared" si="380"/>
        <v/>
      </c>
      <c r="CE440" s="37" t="str">
        <f t="shared" si="381"/>
        <v/>
      </c>
      <c r="CF440" s="37" t="str">
        <f t="shared" si="382"/>
        <v/>
      </c>
      <c r="CG440" s="37" t="str">
        <f t="shared" si="383"/>
        <v/>
      </c>
      <c r="CH440" s="37" t="str">
        <f t="shared" si="384"/>
        <v/>
      </c>
      <c r="CI440" s="37" t="str">
        <f t="shared" si="385"/>
        <v/>
      </c>
    </row>
    <row r="441" spans="1:87">
      <c r="A441" s="16"/>
      <c r="B441" s="14" t="str">
        <f>'Gene Table'!D440</f>
        <v>NM_000759</v>
      </c>
      <c r="C441" s="14" t="s">
        <v>221</v>
      </c>
      <c r="D441" s="15" t="str">
        <f>IF(SUM('Test Sample Data'!D$3:D$98)&gt;10,IF(AND(ISNUMBER('Test Sample Data'!D440),'Test Sample Data'!D440&lt;$B$1,'Test Sample Data'!D440&gt;0),'Test Sample Data'!D440,$B$1),"")</f>
        <v/>
      </c>
      <c r="E441" s="15" t="str">
        <f>IF(SUM('Test Sample Data'!E$3:E$98)&gt;10,IF(AND(ISNUMBER('Test Sample Data'!E440),'Test Sample Data'!E440&lt;$B$1,'Test Sample Data'!E440&gt;0),'Test Sample Data'!E440,$B$1),"")</f>
        <v/>
      </c>
      <c r="F441" s="15" t="str">
        <f>IF(SUM('Test Sample Data'!F$3:F$98)&gt;10,IF(AND(ISNUMBER('Test Sample Data'!F440),'Test Sample Data'!F440&lt;$B$1,'Test Sample Data'!F440&gt;0),'Test Sample Data'!F440,$B$1),"")</f>
        <v/>
      </c>
      <c r="G441" s="15" t="str">
        <f>IF(SUM('Test Sample Data'!G$3:G$98)&gt;10,IF(AND(ISNUMBER('Test Sample Data'!G440),'Test Sample Data'!G440&lt;$B$1,'Test Sample Data'!G440&gt;0),'Test Sample Data'!G440,$B$1),"")</f>
        <v/>
      </c>
      <c r="H441" s="15" t="str">
        <f>IF(SUM('Test Sample Data'!H$3:H$98)&gt;10,IF(AND(ISNUMBER('Test Sample Data'!H440),'Test Sample Data'!H440&lt;$B$1,'Test Sample Data'!H440&gt;0),'Test Sample Data'!H440,$B$1),"")</f>
        <v/>
      </c>
      <c r="I441" s="15" t="str">
        <f>IF(SUM('Test Sample Data'!I$3:I$98)&gt;10,IF(AND(ISNUMBER('Test Sample Data'!I440),'Test Sample Data'!I440&lt;$B$1,'Test Sample Data'!I440&gt;0),'Test Sample Data'!I440,$B$1),"")</f>
        <v/>
      </c>
      <c r="J441" s="15" t="str">
        <f>IF(SUM('Test Sample Data'!J$3:J$98)&gt;10,IF(AND(ISNUMBER('Test Sample Data'!J440),'Test Sample Data'!J440&lt;$B$1,'Test Sample Data'!J440&gt;0),'Test Sample Data'!J440,$B$1),"")</f>
        <v/>
      </c>
      <c r="K441" s="15" t="str">
        <f>IF(SUM('Test Sample Data'!K$3:K$98)&gt;10,IF(AND(ISNUMBER('Test Sample Data'!K440),'Test Sample Data'!K440&lt;$B$1,'Test Sample Data'!K440&gt;0),'Test Sample Data'!K440,$B$1),"")</f>
        <v/>
      </c>
      <c r="L441" s="15" t="str">
        <f>IF(SUM('Test Sample Data'!L$3:L$98)&gt;10,IF(AND(ISNUMBER('Test Sample Data'!L440),'Test Sample Data'!L440&lt;$B$1,'Test Sample Data'!L440&gt;0),'Test Sample Data'!L440,$B$1),"")</f>
        <v/>
      </c>
      <c r="M441" s="15" t="str">
        <f>IF(SUM('Test Sample Data'!M$3:M$98)&gt;10,IF(AND(ISNUMBER('Test Sample Data'!M440),'Test Sample Data'!M440&lt;$B$1,'Test Sample Data'!M440&gt;0),'Test Sample Data'!M440,$B$1),"")</f>
        <v/>
      </c>
      <c r="N441" s="15" t="str">
        <f>'Gene Table'!D440</f>
        <v>NM_000759</v>
      </c>
      <c r="O441" s="14" t="s">
        <v>221</v>
      </c>
      <c r="P441" s="15" t="str">
        <f>IF(SUM('Control Sample Data'!D$3:D$98)&gt;10,IF(AND(ISNUMBER('Control Sample Data'!D440),'Control Sample Data'!D440&lt;$B$1,'Control Sample Data'!D440&gt;0),'Control Sample Data'!D440,$B$1),"")</f>
        <v/>
      </c>
      <c r="Q441" s="15" t="str">
        <f>IF(SUM('Control Sample Data'!E$3:E$98)&gt;10,IF(AND(ISNUMBER('Control Sample Data'!E440),'Control Sample Data'!E440&lt;$B$1,'Control Sample Data'!E440&gt;0),'Control Sample Data'!E440,$B$1),"")</f>
        <v/>
      </c>
      <c r="R441" s="15" t="str">
        <f>IF(SUM('Control Sample Data'!F$3:F$98)&gt;10,IF(AND(ISNUMBER('Control Sample Data'!F440),'Control Sample Data'!F440&lt;$B$1,'Control Sample Data'!F440&gt;0),'Control Sample Data'!F440,$B$1),"")</f>
        <v/>
      </c>
      <c r="S441" s="15" t="str">
        <f>IF(SUM('Control Sample Data'!G$3:G$98)&gt;10,IF(AND(ISNUMBER('Control Sample Data'!G440),'Control Sample Data'!G440&lt;$B$1,'Control Sample Data'!G440&gt;0),'Control Sample Data'!G440,$B$1),"")</f>
        <v/>
      </c>
      <c r="T441" s="15" t="str">
        <f>IF(SUM('Control Sample Data'!H$3:H$98)&gt;10,IF(AND(ISNUMBER('Control Sample Data'!H440),'Control Sample Data'!H440&lt;$B$1,'Control Sample Data'!H440&gt;0),'Control Sample Data'!H440,$B$1),"")</f>
        <v/>
      </c>
      <c r="U441" s="15" t="str">
        <f>IF(SUM('Control Sample Data'!I$3:I$98)&gt;10,IF(AND(ISNUMBER('Control Sample Data'!I440),'Control Sample Data'!I440&lt;$B$1,'Control Sample Data'!I440&gt;0),'Control Sample Data'!I440,$B$1),"")</f>
        <v/>
      </c>
      <c r="V441" s="15" t="str">
        <f>IF(SUM('Control Sample Data'!J$3:J$98)&gt;10,IF(AND(ISNUMBER('Control Sample Data'!J440),'Control Sample Data'!J440&lt;$B$1,'Control Sample Data'!J440&gt;0),'Control Sample Data'!J440,$B$1),"")</f>
        <v/>
      </c>
      <c r="W441" s="15" t="str">
        <f>IF(SUM('Control Sample Data'!K$3:K$98)&gt;10,IF(AND(ISNUMBER('Control Sample Data'!K440),'Control Sample Data'!K440&lt;$B$1,'Control Sample Data'!K440&gt;0),'Control Sample Data'!K440,$B$1),"")</f>
        <v/>
      </c>
      <c r="X441" s="15" t="str">
        <f>IF(SUM('Control Sample Data'!L$3:L$98)&gt;10,IF(AND(ISNUMBER('Control Sample Data'!L440),'Control Sample Data'!L440&lt;$B$1,'Control Sample Data'!L440&gt;0),'Control Sample Data'!L440,$B$1),"")</f>
        <v/>
      </c>
      <c r="Y441" s="15" t="str">
        <f>IF(SUM('Control Sample Data'!M$3:M$98)&gt;10,IF(AND(ISNUMBER('Control Sample Data'!M440),'Control Sample Data'!M440&lt;$B$1,'Control Sample Data'!M440&gt;0),'Control Sample Data'!M440,$B$1),"")</f>
        <v/>
      </c>
      <c r="AT441" s="34" t="str">
        <f t="shared" si="386"/>
        <v/>
      </c>
      <c r="AU441" s="34" t="str">
        <f t="shared" si="387"/>
        <v/>
      </c>
      <c r="AV441" s="34" t="str">
        <f t="shared" si="388"/>
        <v/>
      </c>
      <c r="AW441" s="34" t="str">
        <f t="shared" si="389"/>
        <v/>
      </c>
      <c r="AX441" s="34" t="str">
        <f t="shared" si="390"/>
        <v/>
      </c>
      <c r="AY441" s="34" t="str">
        <f t="shared" si="391"/>
        <v/>
      </c>
      <c r="AZ441" s="34" t="str">
        <f t="shared" si="392"/>
        <v/>
      </c>
      <c r="BA441" s="34" t="str">
        <f t="shared" si="393"/>
        <v/>
      </c>
      <c r="BB441" s="34" t="str">
        <f t="shared" si="394"/>
        <v/>
      </c>
      <c r="BC441" s="34" t="str">
        <f t="shared" si="394"/>
        <v/>
      </c>
      <c r="BD441" s="34" t="str">
        <f t="shared" si="356"/>
        <v/>
      </c>
      <c r="BE441" s="34" t="str">
        <f t="shared" si="357"/>
        <v/>
      </c>
      <c r="BF441" s="34" t="str">
        <f t="shared" si="358"/>
        <v/>
      </c>
      <c r="BG441" s="34" t="str">
        <f t="shared" si="359"/>
        <v/>
      </c>
      <c r="BH441" s="34" t="str">
        <f t="shared" si="360"/>
        <v/>
      </c>
      <c r="BI441" s="34" t="str">
        <f t="shared" si="361"/>
        <v/>
      </c>
      <c r="BJ441" s="34" t="str">
        <f t="shared" si="362"/>
        <v/>
      </c>
      <c r="BK441" s="34" t="str">
        <f t="shared" si="363"/>
        <v/>
      </c>
      <c r="BL441" s="34" t="str">
        <f t="shared" si="364"/>
        <v/>
      </c>
      <c r="BM441" s="34" t="str">
        <f t="shared" si="365"/>
        <v/>
      </c>
      <c r="BN441" s="36" t="e">
        <f t="shared" si="354"/>
        <v>#DIV/0!</v>
      </c>
      <c r="BO441" s="36" t="e">
        <f t="shared" si="355"/>
        <v>#DIV/0!</v>
      </c>
      <c r="BP441" s="37" t="str">
        <f t="shared" si="366"/>
        <v/>
      </c>
      <c r="BQ441" s="37" t="str">
        <f t="shared" si="367"/>
        <v/>
      </c>
      <c r="BR441" s="37" t="str">
        <f t="shared" si="368"/>
        <v/>
      </c>
      <c r="BS441" s="37" t="str">
        <f t="shared" si="369"/>
        <v/>
      </c>
      <c r="BT441" s="37" t="str">
        <f t="shared" si="370"/>
        <v/>
      </c>
      <c r="BU441" s="37" t="str">
        <f t="shared" si="371"/>
        <v/>
      </c>
      <c r="BV441" s="37" t="str">
        <f t="shared" si="372"/>
        <v/>
      </c>
      <c r="BW441" s="37" t="str">
        <f t="shared" si="373"/>
        <v/>
      </c>
      <c r="BX441" s="37" t="str">
        <f t="shared" si="374"/>
        <v/>
      </c>
      <c r="BY441" s="37" t="str">
        <f t="shared" si="375"/>
        <v/>
      </c>
      <c r="BZ441" s="37" t="str">
        <f t="shared" si="376"/>
        <v/>
      </c>
      <c r="CA441" s="37" t="str">
        <f t="shared" si="377"/>
        <v/>
      </c>
      <c r="CB441" s="37" t="str">
        <f t="shared" si="378"/>
        <v/>
      </c>
      <c r="CC441" s="37" t="str">
        <f t="shared" si="379"/>
        <v/>
      </c>
      <c r="CD441" s="37" t="str">
        <f t="shared" si="380"/>
        <v/>
      </c>
      <c r="CE441" s="37" t="str">
        <f t="shared" si="381"/>
        <v/>
      </c>
      <c r="CF441" s="37" t="str">
        <f t="shared" si="382"/>
        <v/>
      </c>
      <c r="CG441" s="37" t="str">
        <f t="shared" si="383"/>
        <v/>
      </c>
      <c r="CH441" s="37" t="str">
        <f t="shared" si="384"/>
        <v/>
      </c>
      <c r="CI441" s="37" t="str">
        <f t="shared" si="385"/>
        <v/>
      </c>
    </row>
    <row r="442" spans="1:87">
      <c r="A442" s="16"/>
      <c r="B442" s="14" t="str">
        <f>'Gene Table'!D441</f>
        <v>NM_000758</v>
      </c>
      <c r="C442" s="14" t="s">
        <v>225</v>
      </c>
      <c r="D442" s="15" t="str">
        <f>IF(SUM('Test Sample Data'!D$3:D$98)&gt;10,IF(AND(ISNUMBER('Test Sample Data'!D441),'Test Sample Data'!D441&lt;$B$1,'Test Sample Data'!D441&gt;0),'Test Sample Data'!D441,$B$1),"")</f>
        <v/>
      </c>
      <c r="E442" s="15" t="str">
        <f>IF(SUM('Test Sample Data'!E$3:E$98)&gt;10,IF(AND(ISNUMBER('Test Sample Data'!E441),'Test Sample Data'!E441&lt;$B$1,'Test Sample Data'!E441&gt;0),'Test Sample Data'!E441,$B$1),"")</f>
        <v/>
      </c>
      <c r="F442" s="15" t="str">
        <f>IF(SUM('Test Sample Data'!F$3:F$98)&gt;10,IF(AND(ISNUMBER('Test Sample Data'!F441),'Test Sample Data'!F441&lt;$B$1,'Test Sample Data'!F441&gt;0),'Test Sample Data'!F441,$B$1),"")</f>
        <v/>
      </c>
      <c r="G442" s="15" t="str">
        <f>IF(SUM('Test Sample Data'!G$3:G$98)&gt;10,IF(AND(ISNUMBER('Test Sample Data'!G441),'Test Sample Data'!G441&lt;$B$1,'Test Sample Data'!G441&gt;0),'Test Sample Data'!G441,$B$1),"")</f>
        <v/>
      </c>
      <c r="H442" s="15" t="str">
        <f>IF(SUM('Test Sample Data'!H$3:H$98)&gt;10,IF(AND(ISNUMBER('Test Sample Data'!H441),'Test Sample Data'!H441&lt;$B$1,'Test Sample Data'!H441&gt;0),'Test Sample Data'!H441,$B$1),"")</f>
        <v/>
      </c>
      <c r="I442" s="15" t="str">
        <f>IF(SUM('Test Sample Data'!I$3:I$98)&gt;10,IF(AND(ISNUMBER('Test Sample Data'!I441),'Test Sample Data'!I441&lt;$B$1,'Test Sample Data'!I441&gt;0),'Test Sample Data'!I441,$B$1),"")</f>
        <v/>
      </c>
      <c r="J442" s="15" t="str">
        <f>IF(SUM('Test Sample Data'!J$3:J$98)&gt;10,IF(AND(ISNUMBER('Test Sample Data'!J441),'Test Sample Data'!J441&lt;$B$1,'Test Sample Data'!J441&gt;0),'Test Sample Data'!J441,$B$1),"")</f>
        <v/>
      </c>
      <c r="K442" s="15" t="str">
        <f>IF(SUM('Test Sample Data'!K$3:K$98)&gt;10,IF(AND(ISNUMBER('Test Sample Data'!K441),'Test Sample Data'!K441&lt;$B$1,'Test Sample Data'!K441&gt;0),'Test Sample Data'!K441,$B$1),"")</f>
        <v/>
      </c>
      <c r="L442" s="15" t="str">
        <f>IF(SUM('Test Sample Data'!L$3:L$98)&gt;10,IF(AND(ISNUMBER('Test Sample Data'!L441),'Test Sample Data'!L441&lt;$B$1,'Test Sample Data'!L441&gt;0),'Test Sample Data'!L441,$B$1),"")</f>
        <v/>
      </c>
      <c r="M442" s="15" t="str">
        <f>IF(SUM('Test Sample Data'!M$3:M$98)&gt;10,IF(AND(ISNUMBER('Test Sample Data'!M441),'Test Sample Data'!M441&lt;$B$1,'Test Sample Data'!M441&gt;0),'Test Sample Data'!M441,$B$1),"")</f>
        <v/>
      </c>
      <c r="N442" s="15" t="str">
        <f>'Gene Table'!D441</f>
        <v>NM_000758</v>
      </c>
      <c r="O442" s="14" t="s">
        <v>225</v>
      </c>
      <c r="P442" s="15" t="str">
        <f>IF(SUM('Control Sample Data'!D$3:D$98)&gt;10,IF(AND(ISNUMBER('Control Sample Data'!D441),'Control Sample Data'!D441&lt;$B$1,'Control Sample Data'!D441&gt;0),'Control Sample Data'!D441,$B$1),"")</f>
        <v/>
      </c>
      <c r="Q442" s="15" t="str">
        <f>IF(SUM('Control Sample Data'!E$3:E$98)&gt;10,IF(AND(ISNUMBER('Control Sample Data'!E441),'Control Sample Data'!E441&lt;$B$1,'Control Sample Data'!E441&gt;0),'Control Sample Data'!E441,$B$1),"")</f>
        <v/>
      </c>
      <c r="R442" s="15" t="str">
        <f>IF(SUM('Control Sample Data'!F$3:F$98)&gt;10,IF(AND(ISNUMBER('Control Sample Data'!F441),'Control Sample Data'!F441&lt;$B$1,'Control Sample Data'!F441&gt;0),'Control Sample Data'!F441,$B$1),"")</f>
        <v/>
      </c>
      <c r="S442" s="15" t="str">
        <f>IF(SUM('Control Sample Data'!G$3:G$98)&gt;10,IF(AND(ISNUMBER('Control Sample Data'!G441),'Control Sample Data'!G441&lt;$B$1,'Control Sample Data'!G441&gt;0),'Control Sample Data'!G441,$B$1),"")</f>
        <v/>
      </c>
      <c r="T442" s="15" t="str">
        <f>IF(SUM('Control Sample Data'!H$3:H$98)&gt;10,IF(AND(ISNUMBER('Control Sample Data'!H441),'Control Sample Data'!H441&lt;$B$1,'Control Sample Data'!H441&gt;0),'Control Sample Data'!H441,$B$1),"")</f>
        <v/>
      </c>
      <c r="U442" s="15" t="str">
        <f>IF(SUM('Control Sample Data'!I$3:I$98)&gt;10,IF(AND(ISNUMBER('Control Sample Data'!I441),'Control Sample Data'!I441&lt;$B$1,'Control Sample Data'!I441&gt;0),'Control Sample Data'!I441,$B$1),"")</f>
        <v/>
      </c>
      <c r="V442" s="15" t="str">
        <f>IF(SUM('Control Sample Data'!J$3:J$98)&gt;10,IF(AND(ISNUMBER('Control Sample Data'!J441),'Control Sample Data'!J441&lt;$B$1,'Control Sample Data'!J441&gt;0),'Control Sample Data'!J441,$B$1),"")</f>
        <v/>
      </c>
      <c r="W442" s="15" t="str">
        <f>IF(SUM('Control Sample Data'!K$3:K$98)&gt;10,IF(AND(ISNUMBER('Control Sample Data'!K441),'Control Sample Data'!K441&lt;$B$1,'Control Sample Data'!K441&gt;0),'Control Sample Data'!K441,$B$1),"")</f>
        <v/>
      </c>
      <c r="X442" s="15" t="str">
        <f>IF(SUM('Control Sample Data'!L$3:L$98)&gt;10,IF(AND(ISNUMBER('Control Sample Data'!L441),'Control Sample Data'!L441&lt;$B$1,'Control Sample Data'!L441&gt;0),'Control Sample Data'!L441,$B$1),"")</f>
        <v/>
      </c>
      <c r="Y442" s="15" t="str">
        <f>IF(SUM('Control Sample Data'!M$3:M$98)&gt;10,IF(AND(ISNUMBER('Control Sample Data'!M441),'Control Sample Data'!M441&lt;$B$1,'Control Sample Data'!M441&gt;0),'Control Sample Data'!M441,$B$1),"")</f>
        <v/>
      </c>
      <c r="AT442" s="34" t="str">
        <f t="shared" si="386"/>
        <v/>
      </c>
      <c r="AU442" s="34" t="str">
        <f t="shared" si="387"/>
        <v/>
      </c>
      <c r="AV442" s="34" t="str">
        <f t="shared" si="388"/>
        <v/>
      </c>
      <c r="AW442" s="34" t="str">
        <f t="shared" si="389"/>
        <v/>
      </c>
      <c r="AX442" s="34" t="str">
        <f t="shared" si="390"/>
        <v/>
      </c>
      <c r="AY442" s="34" t="str">
        <f t="shared" si="391"/>
        <v/>
      </c>
      <c r="AZ442" s="34" t="str">
        <f t="shared" si="392"/>
        <v/>
      </c>
      <c r="BA442" s="34" t="str">
        <f t="shared" si="393"/>
        <v/>
      </c>
      <c r="BB442" s="34" t="str">
        <f t="shared" si="394"/>
        <v/>
      </c>
      <c r="BC442" s="34" t="str">
        <f t="shared" si="394"/>
        <v/>
      </c>
      <c r="BD442" s="34" t="str">
        <f t="shared" si="356"/>
        <v/>
      </c>
      <c r="BE442" s="34" t="str">
        <f t="shared" si="357"/>
        <v/>
      </c>
      <c r="BF442" s="34" t="str">
        <f t="shared" si="358"/>
        <v/>
      </c>
      <c r="BG442" s="34" t="str">
        <f t="shared" si="359"/>
        <v/>
      </c>
      <c r="BH442" s="34" t="str">
        <f t="shared" si="360"/>
        <v/>
      </c>
      <c r="BI442" s="34" t="str">
        <f t="shared" si="361"/>
        <v/>
      </c>
      <c r="BJ442" s="34" t="str">
        <f t="shared" si="362"/>
        <v/>
      </c>
      <c r="BK442" s="34" t="str">
        <f t="shared" si="363"/>
        <v/>
      </c>
      <c r="BL442" s="34" t="str">
        <f t="shared" si="364"/>
        <v/>
      </c>
      <c r="BM442" s="34" t="str">
        <f t="shared" si="365"/>
        <v/>
      </c>
      <c r="BN442" s="36" t="e">
        <f t="shared" si="354"/>
        <v>#DIV/0!</v>
      </c>
      <c r="BO442" s="36" t="e">
        <f t="shared" si="355"/>
        <v>#DIV/0!</v>
      </c>
      <c r="BP442" s="37" t="str">
        <f t="shared" si="366"/>
        <v/>
      </c>
      <c r="BQ442" s="37" t="str">
        <f t="shared" si="367"/>
        <v/>
      </c>
      <c r="BR442" s="37" t="str">
        <f t="shared" si="368"/>
        <v/>
      </c>
      <c r="BS442" s="37" t="str">
        <f t="shared" si="369"/>
        <v/>
      </c>
      <c r="BT442" s="37" t="str">
        <f t="shared" si="370"/>
        <v/>
      </c>
      <c r="BU442" s="37" t="str">
        <f t="shared" si="371"/>
        <v/>
      </c>
      <c r="BV442" s="37" t="str">
        <f t="shared" si="372"/>
        <v/>
      </c>
      <c r="BW442" s="37" t="str">
        <f t="shared" si="373"/>
        <v/>
      </c>
      <c r="BX442" s="37" t="str">
        <f t="shared" si="374"/>
        <v/>
      </c>
      <c r="BY442" s="37" t="str">
        <f t="shared" si="375"/>
        <v/>
      </c>
      <c r="BZ442" s="37" t="str">
        <f t="shared" si="376"/>
        <v/>
      </c>
      <c r="CA442" s="37" t="str">
        <f t="shared" si="377"/>
        <v/>
      </c>
      <c r="CB442" s="37" t="str">
        <f t="shared" si="378"/>
        <v/>
      </c>
      <c r="CC442" s="37" t="str">
        <f t="shared" si="379"/>
        <v/>
      </c>
      <c r="CD442" s="37" t="str">
        <f t="shared" si="380"/>
        <v/>
      </c>
      <c r="CE442" s="37" t="str">
        <f t="shared" si="381"/>
        <v/>
      </c>
      <c r="CF442" s="37" t="str">
        <f t="shared" si="382"/>
        <v/>
      </c>
      <c r="CG442" s="37" t="str">
        <f t="shared" si="383"/>
        <v/>
      </c>
      <c r="CH442" s="37" t="str">
        <f t="shared" si="384"/>
        <v/>
      </c>
      <c r="CI442" s="37" t="str">
        <f t="shared" si="385"/>
        <v/>
      </c>
    </row>
    <row r="443" spans="1:87">
      <c r="A443" s="16"/>
      <c r="B443" s="14" t="str">
        <f>'Gene Table'!D442</f>
        <v>NM_005211</v>
      </c>
      <c r="C443" s="14" t="s">
        <v>229</v>
      </c>
      <c r="D443" s="15" t="str">
        <f>IF(SUM('Test Sample Data'!D$3:D$98)&gt;10,IF(AND(ISNUMBER('Test Sample Data'!D442),'Test Sample Data'!D442&lt;$B$1,'Test Sample Data'!D442&gt;0),'Test Sample Data'!D442,$B$1),"")</f>
        <v/>
      </c>
      <c r="E443" s="15" t="str">
        <f>IF(SUM('Test Sample Data'!E$3:E$98)&gt;10,IF(AND(ISNUMBER('Test Sample Data'!E442),'Test Sample Data'!E442&lt;$B$1,'Test Sample Data'!E442&gt;0),'Test Sample Data'!E442,$B$1),"")</f>
        <v/>
      </c>
      <c r="F443" s="15" t="str">
        <f>IF(SUM('Test Sample Data'!F$3:F$98)&gt;10,IF(AND(ISNUMBER('Test Sample Data'!F442),'Test Sample Data'!F442&lt;$B$1,'Test Sample Data'!F442&gt;0),'Test Sample Data'!F442,$B$1),"")</f>
        <v/>
      </c>
      <c r="G443" s="15" t="str">
        <f>IF(SUM('Test Sample Data'!G$3:G$98)&gt;10,IF(AND(ISNUMBER('Test Sample Data'!G442),'Test Sample Data'!G442&lt;$B$1,'Test Sample Data'!G442&gt;0),'Test Sample Data'!G442,$B$1),"")</f>
        <v/>
      </c>
      <c r="H443" s="15" t="str">
        <f>IF(SUM('Test Sample Data'!H$3:H$98)&gt;10,IF(AND(ISNUMBER('Test Sample Data'!H442),'Test Sample Data'!H442&lt;$B$1,'Test Sample Data'!H442&gt;0),'Test Sample Data'!H442,$B$1),"")</f>
        <v/>
      </c>
      <c r="I443" s="15" t="str">
        <f>IF(SUM('Test Sample Data'!I$3:I$98)&gt;10,IF(AND(ISNUMBER('Test Sample Data'!I442),'Test Sample Data'!I442&lt;$B$1,'Test Sample Data'!I442&gt;0),'Test Sample Data'!I442,$B$1),"")</f>
        <v/>
      </c>
      <c r="J443" s="15" t="str">
        <f>IF(SUM('Test Sample Data'!J$3:J$98)&gt;10,IF(AND(ISNUMBER('Test Sample Data'!J442),'Test Sample Data'!J442&lt;$B$1,'Test Sample Data'!J442&gt;0),'Test Sample Data'!J442,$B$1),"")</f>
        <v/>
      </c>
      <c r="K443" s="15" t="str">
        <f>IF(SUM('Test Sample Data'!K$3:K$98)&gt;10,IF(AND(ISNUMBER('Test Sample Data'!K442),'Test Sample Data'!K442&lt;$B$1,'Test Sample Data'!K442&gt;0),'Test Sample Data'!K442,$B$1),"")</f>
        <v/>
      </c>
      <c r="L443" s="15" t="str">
        <f>IF(SUM('Test Sample Data'!L$3:L$98)&gt;10,IF(AND(ISNUMBER('Test Sample Data'!L442),'Test Sample Data'!L442&lt;$B$1,'Test Sample Data'!L442&gt;0),'Test Sample Data'!L442,$B$1),"")</f>
        <v/>
      </c>
      <c r="M443" s="15" t="str">
        <f>IF(SUM('Test Sample Data'!M$3:M$98)&gt;10,IF(AND(ISNUMBER('Test Sample Data'!M442),'Test Sample Data'!M442&lt;$B$1,'Test Sample Data'!M442&gt;0),'Test Sample Data'!M442,$B$1),"")</f>
        <v/>
      </c>
      <c r="N443" s="15" t="str">
        <f>'Gene Table'!D442</f>
        <v>NM_005211</v>
      </c>
      <c r="O443" s="14" t="s">
        <v>229</v>
      </c>
      <c r="P443" s="15" t="str">
        <f>IF(SUM('Control Sample Data'!D$3:D$98)&gt;10,IF(AND(ISNUMBER('Control Sample Data'!D442),'Control Sample Data'!D442&lt;$B$1,'Control Sample Data'!D442&gt;0),'Control Sample Data'!D442,$B$1),"")</f>
        <v/>
      </c>
      <c r="Q443" s="15" t="str">
        <f>IF(SUM('Control Sample Data'!E$3:E$98)&gt;10,IF(AND(ISNUMBER('Control Sample Data'!E442),'Control Sample Data'!E442&lt;$B$1,'Control Sample Data'!E442&gt;0),'Control Sample Data'!E442,$B$1),"")</f>
        <v/>
      </c>
      <c r="R443" s="15" t="str">
        <f>IF(SUM('Control Sample Data'!F$3:F$98)&gt;10,IF(AND(ISNUMBER('Control Sample Data'!F442),'Control Sample Data'!F442&lt;$B$1,'Control Sample Data'!F442&gt;0),'Control Sample Data'!F442,$B$1),"")</f>
        <v/>
      </c>
      <c r="S443" s="15" t="str">
        <f>IF(SUM('Control Sample Data'!G$3:G$98)&gt;10,IF(AND(ISNUMBER('Control Sample Data'!G442),'Control Sample Data'!G442&lt;$B$1,'Control Sample Data'!G442&gt;0),'Control Sample Data'!G442,$B$1),"")</f>
        <v/>
      </c>
      <c r="T443" s="15" t="str">
        <f>IF(SUM('Control Sample Data'!H$3:H$98)&gt;10,IF(AND(ISNUMBER('Control Sample Data'!H442),'Control Sample Data'!H442&lt;$B$1,'Control Sample Data'!H442&gt;0),'Control Sample Data'!H442,$B$1),"")</f>
        <v/>
      </c>
      <c r="U443" s="15" t="str">
        <f>IF(SUM('Control Sample Data'!I$3:I$98)&gt;10,IF(AND(ISNUMBER('Control Sample Data'!I442),'Control Sample Data'!I442&lt;$B$1,'Control Sample Data'!I442&gt;0),'Control Sample Data'!I442,$B$1),"")</f>
        <v/>
      </c>
      <c r="V443" s="15" t="str">
        <f>IF(SUM('Control Sample Data'!J$3:J$98)&gt;10,IF(AND(ISNUMBER('Control Sample Data'!J442),'Control Sample Data'!J442&lt;$B$1,'Control Sample Data'!J442&gt;0),'Control Sample Data'!J442,$B$1),"")</f>
        <v/>
      </c>
      <c r="W443" s="15" t="str">
        <f>IF(SUM('Control Sample Data'!K$3:K$98)&gt;10,IF(AND(ISNUMBER('Control Sample Data'!K442),'Control Sample Data'!K442&lt;$B$1,'Control Sample Data'!K442&gt;0),'Control Sample Data'!K442,$B$1),"")</f>
        <v/>
      </c>
      <c r="X443" s="15" t="str">
        <f>IF(SUM('Control Sample Data'!L$3:L$98)&gt;10,IF(AND(ISNUMBER('Control Sample Data'!L442),'Control Sample Data'!L442&lt;$B$1,'Control Sample Data'!L442&gt;0),'Control Sample Data'!L442,$B$1),"")</f>
        <v/>
      </c>
      <c r="Y443" s="15" t="str">
        <f>IF(SUM('Control Sample Data'!M$3:M$98)&gt;10,IF(AND(ISNUMBER('Control Sample Data'!M442),'Control Sample Data'!M442&lt;$B$1,'Control Sample Data'!M442&gt;0),'Control Sample Data'!M442,$B$1),"")</f>
        <v/>
      </c>
      <c r="AT443" s="34" t="str">
        <f t="shared" si="386"/>
        <v/>
      </c>
      <c r="AU443" s="34" t="str">
        <f t="shared" si="387"/>
        <v/>
      </c>
      <c r="AV443" s="34" t="str">
        <f t="shared" si="388"/>
        <v/>
      </c>
      <c r="AW443" s="34" t="str">
        <f t="shared" si="389"/>
        <v/>
      </c>
      <c r="AX443" s="34" t="str">
        <f t="shared" si="390"/>
        <v/>
      </c>
      <c r="AY443" s="34" t="str">
        <f t="shared" si="391"/>
        <v/>
      </c>
      <c r="AZ443" s="34" t="str">
        <f t="shared" si="392"/>
        <v/>
      </c>
      <c r="BA443" s="34" t="str">
        <f t="shared" si="393"/>
        <v/>
      </c>
      <c r="BB443" s="34" t="str">
        <f t="shared" si="394"/>
        <v/>
      </c>
      <c r="BC443" s="34" t="str">
        <f t="shared" si="394"/>
        <v/>
      </c>
      <c r="BD443" s="34" t="str">
        <f t="shared" si="356"/>
        <v/>
      </c>
      <c r="BE443" s="34" t="str">
        <f t="shared" si="357"/>
        <v/>
      </c>
      <c r="BF443" s="34" t="str">
        <f t="shared" si="358"/>
        <v/>
      </c>
      <c r="BG443" s="34" t="str">
        <f t="shared" si="359"/>
        <v/>
      </c>
      <c r="BH443" s="34" t="str">
        <f t="shared" si="360"/>
        <v/>
      </c>
      <c r="BI443" s="34" t="str">
        <f t="shared" si="361"/>
        <v/>
      </c>
      <c r="BJ443" s="34" t="str">
        <f t="shared" si="362"/>
        <v/>
      </c>
      <c r="BK443" s="34" t="str">
        <f t="shared" si="363"/>
        <v/>
      </c>
      <c r="BL443" s="34" t="str">
        <f t="shared" si="364"/>
        <v/>
      </c>
      <c r="BM443" s="34" t="str">
        <f t="shared" si="365"/>
        <v/>
      </c>
      <c r="BN443" s="36" t="e">
        <f t="shared" si="354"/>
        <v>#DIV/0!</v>
      </c>
      <c r="BO443" s="36" t="e">
        <f t="shared" si="355"/>
        <v>#DIV/0!</v>
      </c>
      <c r="BP443" s="37" t="str">
        <f t="shared" si="366"/>
        <v/>
      </c>
      <c r="BQ443" s="37" t="str">
        <f t="shared" si="367"/>
        <v/>
      </c>
      <c r="BR443" s="37" t="str">
        <f t="shared" si="368"/>
        <v/>
      </c>
      <c r="BS443" s="37" t="str">
        <f t="shared" si="369"/>
        <v/>
      </c>
      <c r="BT443" s="37" t="str">
        <f t="shared" si="370"/>
        <v/>
      </c>
      <c r="BU443" s="37" t="str">
        <f t="shared" si="371"/>
        <v/>
      </c>
      <c r="BV443" s="37" t="str">
        <f t="shared" si="372"/>
        <v/>
      </c>
      <c r="BW443" s="37" t="str">
        <f t="shared" si="373"/>
        <v/>
      </c>
      <c r="BX443" s="37" t="str">
        <f t="shared" si="374"/>
        <v/>
      </c>
      <c r="BY443" s="37" t="str">
        <f t="shared" si="375"/>
        <v/>
      </c>
      <c r="BZ443" s="37" t="str">
        <f t="shared" si="376"/>
        <v/>
      </c>
      <c r="CA443" s="37" t="str">
        <f t="shared" si="377"/>
        <v/>
      </c>
      <c r="CB443" s="37" t="str">
        <f t="shared" si="378"/>
        <v/>
      </c>
      <c r="CC443" s="37" t="str">
        <f t="shared" si="379"/>
        <v/>
      </c>
      <c r="CD443" s="37" t="str">
        <f t="shared" si="380"/>
        <v/>
      </c>
      <c r="CE443" s="37" t="str">
        <f t="shared" si="381"/>
        <v/>
      </c>
      <c r="CF443" s="37" t="str">
        <f t="shared" si="382"/>
        <v/>
      </c>
      <c r="CG443" s="37" t="str">
        <f t="shared" si="383"/>
        <v/>
      </c>
      <c r="CH443" s="37" t="str">
        <f t="shared" si="384"/>
        <v/>
      </c>
      <c r="CI443" s="37" t="str">
        <f t="shared" si="385"/>
        <v/>
      </c>
    </row>
    <row r="444" spans="1:87">
      <c r="A444" s="16"/>
      <c r="B444" s="14" t="str">
        <f>'Gene Table'!D443</f>
        <v>NM_000651</v>
      </c>
      <c r="C444" s="14" t="s">
        <v>233</v>
      </c>
      <c r="D444" s="15" t="str">
        <f>IF(SUM('Test Sample Data'!D$3:D$98)&gt;10,IF(AND(ISNUMBER('Test Sample Data'!D443),'Test Sample Data'!D443&lt;$B$1,'Test Sample Data'!D443&gt;0),'Test Sample Data'!D443,$B$1),"")</f>
        <v/>
      </c>
      <c r="E444" s="15" t="str">
        <f>IF(SUM('Test Sample Data'!E$3:E$98)&gt;10,IF(AND(ISNUMBER('Test Sample Data'!E443),'Test Sample Data'!E443&lt;$B$1,'Test Sample Data'!E443&gt;0),'Test Sample Data'!E443,$B$1),"")</f>
        <v/>
      </c>
      <c r="F444" s="15" t="str">
        <f>IF(SUM('Test Sample Data'!F$3:F$98)&gt;10,IF(AND(ISNUMBER('Test Sample Data'!F443),'Test Sample Data'!F443&lt;$B$1,'Test Sample Data'!F443&gt;0),'Test Sample Data'!F443,$B$1),"")</f>
        <v/>
      </c>
      <c r="G444" s="15" t="str">
        <f>IF(SUM('Test Sample Data'!G$3:G$98)&gt;10,IF(AND(ISNUMBER('Test Sample Data'!G443),'Test Sample Data'!G443&lt;$B$1,'Test Sample Data'!G443&gt;0),'Test Sample Data'!G443,$B$1),"")</f>
        <v/>
      </c>
      <c r="H444" s="15" t="str">
        <f>IF(SUM('Test Sample Data'!H$3:H$98)&gt;10,IF(AND(ISNUMBER('Test Sample Data'!H443),'Test Sample Data'!H443&lt;$B$1,'Test Sample Data'!H443&gt;0),'Test Sample Data'!H443,$B$1),"")</f>
        <v/>
      </c>
      <c r="I444" s="15" t="str">
        <f>IF(SUM('Test Sample Data'!I$3:I$98)&gt;10,IF(AND(ISNUMBER('Test Sample Data'!I443),'Test Sample Data'!I443&lt;$B$1,'Test Sample Data'!I443&gt;0),'Test Sample Data'!I443,$B$1),"")</f>
        <v/>
      </c>
      <c r="J444" s="15" t="str">
        <f>IF(SUM('Test Sample Data'!J$3:J$98)&gt;10,IF(AND(ISNUMBER('Test Sample Data'!J443),'Test Sample Data'!J443&lt;$B$1,'Test Sample Data'!J443&gt;0),'Test Sample Data'!J443,$B$1),"")</f>
        <v/>
      </c>
      <c r="K444" s="15" t="str">
        <f>IF(SUM('Test Sample Data'!K$3:K$98)&gt;10,IF(AND(ISNUMBER('Test Sample Data'!K443),'Test Sample Data'!K443&lt;$B$1,'Test Sample Data'!K443&gt;0),'Test Sample Data'!K443,$B$1),"")</f>
        <v/>
      </c>
      <c r="L444" s="15" t="str">
        <f>IF(SUM('Test Sample Data'!L$3:L$98)&gt;10,IF(AND(ISNUMBER('Test Sample Data'!L443),'Test Sample Data'!L443&lt;$B$1,'Test Sample Data'!L443&gt;0),'Test Sample Data'!L443,$B$1),"")</f>
        <v/>
      </c>
      <c r="M444" s="15" t="str">
        <f>IF(SUM('Test Sample Data'!M$3:M$98)&gt;10,IF(AND(ISNUMBER('Test Sample Data'!M443),'Test Sample Data'!M443&lt;$B$1,'Test Sample Data'!M443&gt;0),'Test Sample Data'!M443,$B$1),"")</f>
        <v/>
      </c>
      <c r="N444" s="15" t="str">
        <f>'Gene Table'!D443</f>
        <v>NM_000651</v>
      </c>
      <c r="O444" s="14" t="s">
        <v>233</v>
      </c>
      <c r="P444" s="15" t="str">
        <f>IF(SUM('Control Sample Data'!D$3:D$98)&gt;10,IF(AND(ISNUMBER('Control Sample Data'!D443),'Control Sample Data'!D443&lt;$B$1,'Control Sample Data'!D443&gt;0),'Control Sample Data'!D443,$B$1),"")</f>
        <v/>
      </c>
      <c r="Q444" s="15" t="str">
        <f>IF(SUM('Control Sample Data'!E$3:E$98)&gt;10,IF(AND(ISNUMBER('Control Sample Data'!E443),'Control Sample Data'!E443&lt;$B$1,'Control Sample Data'!E443&gt;0),'Control Sample Data'!E443,$B$1),"")</f>
        <v/>
      </c>
      <c r="R444" s="15" t="str">
        <f>IF(SUM('Control Sample Data'!F$3:F$98)&gt;10,IF(AND(ISNUMBER('Control Sample Data'!F443),'Control Sample Data'!F443&lt;$B$1,'Control Sample Data'!F443&gt;0),'Control Sample Data'!F443,$B$1),"")</f>
        <v/>
      </c>
      <c r="S444" s="15" t="str">
        <f>IF(SUM('Control Sample Data'!G$3:G$98)&gt;10,IF(AND(ISNUMBER('Control Sample Data'!G443),'Control Sample Data'!G443&lt;$B$1,'Control Sample Data'!G443&gt;0),'Control Sample Data'!G443,$B$1),"")</f>
        <v/>
      </c>
      <c r="T444" s="15" t="str">
        <f>IF(SUM('Control Sample Data'!H$3:H$98)&gt;10,IF(AND(ISNUMBER('Control Sample Data'!H443),'Control Sample Data'!H443&lt;$B$1,'Control Sample Data'!H443&gt;0),'Control Sample Data'!H443,$B$1),"")</f>
        <v/>
      </c>
      <c r="U444" s="15" t="str">
        <f>IF(SUM('Control Sample Data'!I$3:I$98)&gt;10,IF(AND(ISNUMBER('Control Sample Data'!I443),'Control Sample Data'!I443&lt;$B$1,'Control Sample Data'!I443&gt;0),'Control Sample Data'!I443,$B$1),"")</f>
        <v/>
      </c>
      <c r="V444" s="15" t="str">
        <f>IF(SUM('Control Sample Data'!J$3:J$98)&gt;10,IF(AND(ISNUMBER('Control Sample Data'!J443),'Control Sample Data'!J443&lt;$B$1,'Control Sample Data'!J443&gt;0),'Control Sample Data'!J443,$B$1),"")</f>
        <v/>
      </c>
      <c r="W444" s="15" t="str">
        <f>IF(SUM('Control Sample Data'!K$3:K$98)&gt;10,IF(AND(ISNUMBER('Control Sample Data'!K443),'Control Sample Data'!K443&lt;$B$1,'Control Sample Data'!K443&gt;0),'Control Sample Data'!K443,$B$1),"")</f>
        <v/>
      </c>
      <c r="X444" s="15" t="str">
        <f>IF(SUM('Control Sample Data'!L$3:L$98)&gt;10,IF(AND(ISNUMBER('Control Sample Data'!L443),'Control Sample Data'!L443&lt;$B$1,'Control Sample Data'!L443&gt;0),'Control Sample Data'!L443,$B$1),"")</f>
        <v/>
      </c>
      <c r="Y444" s="15" t="str">
        <f>IF(SUM('Control Sample Data'!M$3:M$98)&gt;10,IF(AND(ISNUMBER('Control Sample Data'!M443),'Control Sample Data'!M443&lt;$B$1,'Control Sample Data'!M443&gt;0),'Control Sample Data'!M443,$B$1),"")</f>
        <v/>
      </c>
      <c r="AT444" s="34" t="str">
        <f t="shared" si="386"/>
        <v/>
      </c>
      <c r="AU444" s="34" t="str">
        <f t="shared" si="387"/>
        <v/>
      </c>
      <c r="AV444" s="34" t="str">
        <f t="shared" si="388"/>
        <v/>
      </c>
      <c r="AW444" s="34" t="str">
        <f t="shared" si="389"/>
        <v/>
      </c>
      <c r="AX444" s="34" t="str">
        <f t="shared" si="390"/>
        <v/>
      </c>
      <c r="AY444" s="34" t="str">
        <f t="shared" si="391"/>
        <v/>
      </c>
      <c r="AZ444" s="34" t="str">
        <f t="shared" si="392"/>
        <v/>
      </c>
      <c r="BA444" s="34" t="str">
        <f t="shared" si="393"/>
        <v/>
      </c>
      <c r="BB444" s="34" t="str">
        <f t="shared" si="394"/>
        <v/>
      </c>
      <c r="BC444" s="34" t="str">
        <f t="shared" si="394"/>
        <v/>
      </c>
      <c r="BD444" s="34" t="str">
        <f t="shared" si="356"/>
        <v/>
      </c>
      <c r="BE444" s="34" t="str">
        <f t="shared" si="357"/>
        <v/>
      </c>
      <c r="BF444" s="34" t="str">
        <f t="shared" si="358"/>
        <v/>
      </c>
      <c r="BG444" s="34" t="str">
        <f t="shared" si="359"/>
        <v/>
      </c>
      <c r="BH444" s="34" t="str">
        <f t="shared" si="360"/>
        <v/>
      </c>
      <c r="BI444" s="34" t="str">
        <f t="shared" si="361"/>
        <v/>
      </c>
      <c r="BJ444" s="34" t="str">
        <f t="shared" si="362"/>
        <v/>
      </c>
      <c r="BK444" s="34" t="str">
        <f t="shared" si="363"/>
        <v/>
      </c>
      <c r="BL444" s="34" t="str">
        <f t="shared" si="364"/>
        <v/>
      </c>
      <c r="BM444" s="34" t="str">
        <f t="shared" si="365"/>
        <v/>
      </c>
      <c r="BN444" s="36" t="e">
        <f t="shared" si="354"/>
        <v>#DIV/0!</v>
      </c>
      <c r="BO444" s="36" t="e">
        <f t="shared" si="355"/>
        <v>#DIV/0!</v>
      </c>
      <c r="BP444" s="37" t="str">
        <f t="shared" si="366"/>
        <v/>
      </c>
      <c r="BQ444" s="37" t="str">
        <f t="shared" si="367"/>
        <v/>
      </c>
      <c r="BR444" s="37" t="str">
        <f t="shared" si="368"/>
        <v/>
      </c>
      <c r="BS444" s="37" t="str">
        <f t="shared" si="369"/>
        <v/>
      </c>
      <c r="BT444" s="37" t="str">
        <f t="shared" si="370"/>
        <v/>
      </c>
      <c r="BU444" s="37" t="str">
        <f t="shared" si="371"/>
        <v/>
      </c>
      <c r="BV444" s="37" t="str">
        <f t="shared" si="372"/>
        <v/>
      </c>
      <c r="BW444" s="37" t="str">
        <f t="shared" si="373"/>
        <v/>
      </c>
      <c r="BX444" s="37" t="str">
        <f t="shared" si="374"/>
        <v/>
      </c>
      <c r="BY444" s="37" t="str">
        <f t="shared" si="375"/>
        <v/>
      </c>
      <c r="BZ444" s="37" t="str">
        <f t="shared" si="376"/>
        <v/>
      </c>
      <c r="CA444" s="37" t="str">
        <f t="shared" si="377"/>
        <v/>
      </c>
      <c r="CB444" s="37" t="str">
        <f t="shared" si="378"/>
        <v/>
      </c>
      <c r="CC444" s="37" t="str">
        <f t="shared" si="379"/>
        <v/>
      </c>
      <c r="CD444" s="37" t="str">
        <f t="shared" si="380"/>
        <v/>
      </c>
      <c r="CE444" s="37" t="str">
        <f t="shared" si="381"/>
        <v/>
      </c>
      <c r="CF444" s="37" t="str">
        <f t="shared" si="382"/>
        <v/>
      </c>
      <c r="CG444" s="37" t="str">
        <f t="shared" si="383"/>
        <v/>
      </c>
      <c r="CH444" s="37" t="str">
        <f t="shared" si="384"/>
        <v/>
      </c>
      <c r="CI444" s="37" t="str">
        <f t="shared" si="385"/>
        <v/>
      </c>
    </row>
    <row r="445" spans="1:87">
      <c r="A445" s="16"/>
      <c r="B445" s="14" t="str">
        <f>'Gene Table'!D444</f>
        <v>NM_000579</v>
      </c>
      <c r="C445" s="14" t="s">
        <v>237</v>
      </c>
      <c r="D445" s="15" t="str">
        <f>IF(SUM('Test Sample Data'!D$3:D$98)&gt;10,IF(AND(ISNUMBER('Test Sample Data'!D444),'Test Sample Data'!D444&lt;$B$1,'Test Sample Data'!D444&gt;0),'Test Sample Data'!D444,$B$1),"")</f>
        <v/>
      </c>
      <c r="E445" s="15" t="str">
        <f>IF(SUM('Test Sample Data'!E$3:E$98)&gt;10,IF(AND(ISNUMBER('Test Sample Data'!E444),'Test Sample Data'!E444&lt;$B$1,'Test Sample Data'!E444&gt;0),'Test Sample Data'!E444,$B$1),"")</f>
        <v/>
      </c>
      <c r="F445" s="15" t="str">
        <f>IF(SUM('Test Sample Data'!F$3:F$98)&gt;10,IF(AND(ISNUMBER('Test Sample Data'!F444),'Test Sample Data'!F444&lt;$B$1,'Test Sample Data'!F444&gt;0),'Test Sample Data'!F444,$B$1),"")</f>
        <v/>
      </c>
      <c r="G445" s="15" t="str">
        <f>IF(SUM('Test Sample Data'!G$3:G$98)&gt;10,IF(AND(ISNUMBER('Test Sample Data'!G444),'Test Sample Data'!G444&lt;$B$1,'Test Sample Data'!G444&gt;0),'Test Sample Data'!G444,$B$1),"")</f>
        <v/>
      </c>
      <c r="H445" s="15" t="str">
        <f>IF(SUM('Test Sample Data'!H$3:H$98)&gt;10,IF(AND(ISNUMBER('Test Sample Data'!H444),'Test Sample Data'!H444&lt;$B$1,'Test Sample Data'!H444&gt;0),'Test Sample Data'!H444,$B$1),"")</f>
        <v/>
      </c>
      <c r="I445" s="15" t="str">
        <f>IF(SUM('Test Sample Data'!I$3:I$98)&gt;10,IF(AND(ISNUMBER('Test Sample Data'!I444),'Test Sample Data'!I444&lt;$B$1,'Test Sample Data'!I444&gt;0),'Test Sample Data'!I444,$B$1),"")</f>
        <v/>
      </c>
      <c r="J445" s="15" t="str">
        <f>IF(SUM('Test Sample Data'!J$3:J$98)&gt;10,IF(AND(ISNUMBER('Test Sample Data'!J444),'Test Sample Data'!J444&lt;$B$1,'Test Sample Data'!J444&gt;0),'Test Sample Data'!J444,$B$1),"")</f>
        <v/>
      </c>
      <c r="K445" s="15" t="str">
        <f>IF(SUM('Test Sample Data'!K$3:K$98)&gt;10,IF(AND(ISNUMBER('Test Sample Data'!K444),'Test Sample Data'!K444&lt;$B$1,'Test Sample Data'!K444&gt;0),'Test Sample Data'!K444,$B$1),"")</f>
        <v/>
      </c>
      <c r="L445" s="15" t="str">
        <f>IF(SUM('Test Sample Data'!L$3:L$98)&gt;10,IF(AND(ISNUMBER('Test Sample Data'!L444),'Test Sample Data'!L444&lt;$B$1,'Test Sample Data'!L444&gt;0),'Test Sample Data'!L444,$B$1),"")</f>
        <v/>
      </c>
      <c r="M445" s="15" t="str">
        <f>IF(SUM('Test Sample Data'!M$3:M$98)&gt;10,IF(AND(ISNUMBER('Test Sample Data'!M444),'Test Sample Data'!M444&lt;$B$1,'Test Sample Data'!M444&gt;0),'Test Sample Data'!M444,$B$1),"")</f>
        <v/>
      </c>
      <c r="N445" s="15" t="str">
        <f>'Gene Table'!D444</f>
        <v>NM_000579</v>
      </c>
      <c r="O445" s="14" t="s">
        <v>237</v>
      </c>
      <c r="P445" s="15" t="str">
        <f>IF(SUM('Control Sample Data'!D$3:D$98)&gt;10,IF(AND(ISNUMBER('Control Sample Data'!D444),'Control Sample Data'!D444&lt;$B$1,'Control Sample Data'!D444&gt;0),'Control Sample Data'!D444,$B$1),"")</f>
        <v/>
      </c>
      <c r="Q445" s="15" t="str">
        <f>IF(SUM('Control Sample Data'!E$3:E$98)&gt;10,IF(AND(ISNUMBER('Control Sample Data'!E444),'Control Sample Data'!E444&lt;$B$1,'Control Sample Data'!E444&gt;0),'Control Sample Data'!E444,$B$1),"")</f>
        <v/>
      </c>
      <c r="R445" s="15" t="str">
        <f>IF(SUM('Control Sample Data'!F$3:F$98)&gt;10,IF(AND(ISNUMBER('Control Sample Data'!F444),'Control Sample Data'!F444&lt;$B$1,'Control Sample Data'!F444&gt;0),'Control Sample Data'!F444,$B$1),"")</f>
        <v/>
      </c>
      <c r="S445" s="15" t="str">
        <f>IF(SUM('Control Sample Data'!G$3:G$98)&gt;10,IF(AND(ISNUMBER('Control Sample Data'!G444),'Control Sample Data'!G444&lt;$B$1,'Control Sample Data'!G444&gt;0),'Control Sample Data'!G444,$B$1),"")</f>
        <v/>
      </c>
      <c r="T445" s="15" t="str">
        <f>IF(SUM('Control Sample Data'!H$3:H$98)&gt;10,IF(AND(ISNUMBER('Control Sample Data'!H444),'Control Sample Data'!H444&lt;$B$1,'Control Sample Data'!H444&gt;0),'Control Sample Data'!H444,$B$1),"")</f>
        <v/>
      </c>
      <c r="U445" s="15" t="str">
        <f>IF(SUM('Control Sample Data'!I$3:I$98)&gt;10,IF(AND(ISNUMBER('Control Sample Data'!I444),'Control Sample Data'!I444&lt;$B$1,'Control Sample Data'!I444&gt;0),'Control Sample Data'!I444,$B$1),"")</f>
        <v/>
      </c>
      <c r="V445" s="15" t="str">
        <f>IF(SUM('Control Sample Data'!J$3:J$98)&gt;10,IF(AND(ISNUMBER('Control Sample Data'!J444),'Control Sample Data'!J444&lt;$B$1,'Control Sample Data'!J444&gt;0),'Control Sample Data'!J444,$B$1),"")</f>
        <v/>
      </c>
      <c r="W445" s="15" t="str">
        <f>IF(SUM('Control Sample Data'!K$3:K$98)&gt;10,IF(AND(ISNUMBER('Control Sample Data'!K444),'Control Sample Data'!K444&lt;$B$1,'Control Sample Data'!K444&gt;0),'Control Sample Data'!K444,$B$1),"")</f>
        <v/>
      </c>
      <c r="X445" s="15" t="str">
        <f>IF(SUM('Control Sample Data'!L$3:L$98)&gt;10,IF(AND(ISNUMBER('Control Sample Data'!L444),'Control Sample Data'!L444&lt;$B$1,'Control Sample Data'!L444&gt;0),'Control Sample Data'!L444,$B$1),"")</f>
        <v/>
      </c>
      <c r="Y445" s="15" t="str">
        <f>IF(SUM('Control Sample Data'!M$3:M$98)&gt;10,IF(AND(ISNUMBER('Control Sample Data'!M444),'Control Sample Data'!M444&lt;$B$1,'Control Sample Data'!M444&gt;0),'Control Sample Data'!M444,$B$1),"")</f>
        <v/>
      </c>
      <c r="AT445" s="34" t="str">
        <f t="shared" si="386"/>
        <v/>
      </c>
      <c r="AU445" s="34" t="str">
        <f t="shared" si="387"/>
        <v/>
      </c>
      <c r="AV445" s="34" t="str">
        <f t="shared" si="388"/>
        <v/>
      </c>
      <c r="AW445" s="34" t="str">
        <f t="shared" si="389"/>
        <v/>
      </c>
      <c r="AX445" s="34" t="str">
        <f t="shared" si="390"/>
        <v/>
      </c>
      <c r="AY445" s="34" t="str">
        <f t="shared" si="391"/>
        <v/>
      </c>
      <c r="AZ445" s="34" t="str">
        <f t="shared" si="392"/>
        <v/>
      </c>
      <c r="BA445" s="34" t="str">
        <f t="shared" si="393"/>
        <v/>
      </c>
      <c r="BB445" s="34" t="str">
        <f t="shared" si="394"/>
        <v/>
      </c>
      <c r="BC445" s="34" t="str">
        <f t="shared" si="394"/>
        <v/>
      </c>
      <c r="BD445" s="34" t="str">
        <f t="shared" si="356"/>
        <v/>
      </c>
      <c r="BE445" s="34" t="str">
        <f t="shared" si="357"/>
        <v/>
      </c>
      <c r="BF445" s="34" t="str">
        <f t="shared" si="358"/>
        <v/>
      </c>
      <c r="BG445" s="34" t="str">
        <f t="shared" si="359"/>
        <v/>
      </c>
      <c r="BH445" s="34" t="str">
        <f t="shared" si="360"/>
        <v/>
      </c>
      <c r="BI445" s="34" t="str">
        <f t="shared" si="361"/>
        <v/>
      </c>
      <c r="BJ445" s="34" t="str">
        <f t="shared" si="362"/>
        <v/>
      </c>
      <c r="BK445" s="34" t="str">
        <f t="shared" si="363"/>
        <v/>
      </c>
      <c r="BL445" s="34" t="str">
        <f t="shared" si="364"/>
        <v/>
      </c>
      <c r="BM445" s="34" t="str">
        <f t="shared" si="365"/>
        <v/>
      </c>
      <c r="BN445" s="36" t="e">
        <f t="shared" si="354"/>
        <v>#DIV/0!</v>
      </c>
      <c r="BO445" s="36" t="e">
        <f t="shared" si="355"/>
        <v>#DIV/0!</v>
      </c>
      <c r="BP445" s="37" t="str">
        <f t="shared" si="366"/>
        <v/>
      </c>
      <c r="BQ445" s="37" t="str">
        <f t="shared" si="367"/>
        <v/>
      </c>
      <c r="BR445" s="37" t="str">
        <f t="shared" si="368"/>
        <v/>
      </c>
      <c r="BS445" s="37" t="str">
        <f t="shared" si="369"/>
        <v/>
      </c>
      <c r="BT445" s="37" t="str">
        <f t="shared" si="370"/>
        <v/>
      </c>
      <c r="BU445" s="37" t="str">
        <f t="shared" si="371"/>
        <v/>
      </c>
      <c r="BV445" s="37" t="str">
        <f t="shared" si="372"/>
        <v/>
      </c>
      <c r="BW445" s="37" t="str">
        <f t="shared" si="373"/>
        <v/>
      </c>
      <c r="BX445" s="37" t="str">
        <f t="shared" si="374"/>
        <v/>
      </c>
      <c r="BY445" s="37" t="str">
        <f t="shared" si="375"/>
        <v/>
      </c>
      <c r="BZ445" s="37" t="str">
        <f t="shared" si="376"/>
        <v/>
      </c>
      <c r="CA445" s="37" t="str">
        <f t="shared" si="377"/>
        <v/>
      </c>
      <c r="CB445" s="37" t="str">
        <f t="shared" si="378"/>
        <v/>
      </c>
      <c r="CC445" s="37" t="str">
        <f t="shared" si="379"/>
        <v/>
      </c>
      <c r="CD445" s="37" t="str">
        <f t="shared" si="380"/>
        <v/>
      </c>
      <c r="CE445" s="37" t="str">
        <f t="shared" si="381"/>
        <v/>
      </c>
      <c r="CF445" s="37" t="str">
        <f t="shared" si="382"/>
        <v/>
      </c>
      <c r="CG445" s="37" t="str">
        <f t="shared" si="383"/>
        <v/>
      </c>
      <c r="CH445" s="37" t="str">
        <f t="shared" si="384"/>
        <v/>
      </c>
      <c r="CI445" s="37" t="str">
        <f t="shared" si="385"/>
        <v/>
      </c>
    </row>
    <row r="446" spans="1:87">
      <c r="A446" s="16"/>
      <c r="B446" s="14" t="str">
        <f>'Gene Table'!D445</f>
        <v>NM_000082</v>
      </c>
      <c r="C446" s="14" t="s">
        <v>241</v>
      </c>
      <c r="D446" s="15" t="str">
        <f>IF(SUM('Test Sample Data'!D$3:D$98)&gt;10,IF(AND(ISNUMBER('Test Sample Data'!D445),'Test Sample Data'!D445&lt;$B$1,'Test Sample Data'!D445&gt;0),'Test Sample Data'!D445,$B$1),"")</f>
        <v/>
      </c>
      <c r="E446" s="15" t="str">
        <f>IF(SUM('Test Sample Data'!E$3:E$98)&gt;10,IF(AND(ISNUMBER('Test Sample Data'!E445),'Test Sample Data'!E445&lt;$B$1,'Test Sample Data'!E445&gt;0),'Test Sample Data'!E445,$B$1),"")</f>
        <v/>
      </c>
      <c r="F446" s="15" t="str">
        <f>IF(SUM('Test Sample Data'!F$3:F$98)&gt;10,IF(AND(ISNUMBER('Test Sample Data'!F445),'Test Sample Data'!F445&lt;$B$1,'Test Sample Data'!F445&gt;0),'Test Sample Data'!F445,$B$1),"")</f>
        <v/>
      </c>
      <c r="G446" s="15" t="str">
        <f>IF(SUM('Test Sample Data'!G$3:G$98)&gt;10,IF(AND(ISNUMBER('Test Sample Data'!G445),'Test Sample Data'!G445&lt;$B$1,'Test Sample Data'!G445&gt;0),'Test Sample Data'!G445,$B$1),"")</f>
        <v/>
      </c>
      <c r="H446" s="15" t="str">
        <f>IF(SUM('Test Sample Data'!H$3:H$98)&gt;10,IF(AND(ISNUMBER('Test Sample Data'!H445),'Test Sample Data'!H445&lt;$B$1,'Test Sample Data'!H445&gt;0),'Test Sample Data'!H445,$B$1),"")</f>
        <v/>
      </c>
      <c r="I446" s="15" t="str">
        <f>IF(SUM('Test Sample Data'!I$3:I$98)&gt;10,IF(AND(ISNUMBER('Test Sample Data'!I445),'Test Sample Data'!I445&lt;$B$1,'Test Sample Data'!I445&gt;0),'Test Sample Data'!I445,$B$1),"")</f>
        <v/>
      </c>
      <c r="J446" s="15" t="str">
        <f>IF(SUM('Test Sample Data'!J$3:J$98)&gt;10,IF(AND(ISNUMBER('Test Sample Data'!J445),'Test Sample Data'!J445&lt;$B$1,'Test Sample Data'!J445&gt;0),'Test Sample Data'!J445,$B$1),"")</f>
        <v/>
      </c>
      <c r="K446" s="15" t="str">
        <f>IF(SUM('Test Sample Data'!K$3:K$98)&gt;10,IF(AND(ISNUMBER('Test Sample Data'!K445),'Test Sample Data'!K445&lt;$B$1,'Test Sample Data'!K445&gt;0),'Test Sample Data'!K445,$B$1),"")</f>
        <v/>
      </c>
      <c r="L446" s="15" t="str">
        <f>IF(SUM('Test Sample Data'!L$3:L$98)&gt;10,IF(AND(ISNUMBER('Test Sample Data'!L445),'Test Sample Data'!L445&lt;$B$1,'Test Sample Data'!L445&gt;0),'Test Sample Data'!L445,$B$1),"")</f>
        <v/>
      </c>
      <c r="M446" s="15" t="str">
        <f>IF(SUM('Test Sample Data'!M$3:M$98)&gt;10,IF(AND(ISNUMBER('Test Sample Data'!M445),'Test Sample Data'!M445&lt;$B$1,'Test Sample Data'!M445&gt;0),'Test Sample Data'!M445,$B$1),"")</f>
        <v/>
      </c>
      <c r="N446" s="15" t="str">
        <f>'Gene Table'!D445</f>
        <v>NM_000082</v>
      </c>
      <c r="O446" s="14" t="s">
        <v>241</v>
      </c>
      <c r="P446" s="15" t="str">
        <f>IF(SUM('Control Sample Data'!D$3:D$98)&gt;10,IF(AND(ISNUMBER('Control Sample Data'!D445),'Control Sample Data'!D445&lt;$B$1,'Control Sample Data'!D445&gt;0),'Control Sample Data'!D445,$B$1),"")</f>
        <v/>
      </c>
      <c r="Q446" s="15" t="str">
        <f>IF(SUM('Control Sample Data'!E$3:E$98)&gt;10,IF(AND(ISNUMBER('Control Sample Data'!E445),'Control Sample Data'!E445&lt;$B$1,'Control Sample Data'!E445&gt;0),'Control Sample Data'!E445,$B$1),"")</f>
        <v/>
      </c>
      <c r="R446" s="15" t="str">
        <f>IF(SUM('Control Sample Data'!F$3:F$98)&gt;10,IF(AND(ISNUMBER('Control Sample Data'!F445),'Control Sample Data'!F445&lt;$B$1,'Control Sample Data'!F445&gt;0),'Control Sample Data'!F445,$B$1),"")</f>
        <v/>
      </c>
      <c r="S446" s="15" t="str">
        <f>IF(SUM('Control Sample Data'!G$3:G$98)&gt;10,IF(AND(ISNUMBER('Control Sample Data'!G445),'Control Sample Data'!G445&lt;$B$1,'Control Sample Data'!G445&gt;0),'Control Sample Data'!G445,$B$1),"")</f>
        <v/>
      </c>
      <c r="T446" s="15" t="str">
        <f>IF(SUM('Control Sample Data'!H$3:H$98)&gt;10,IF(AND(ISNUMBER('Control Sample Data'!H445),'Control Sample Data'!H445&lt;$B$1,'Control Sample Data'!H445&gt;0),'Control Sample Data'!H445,$B$1),"")</f>
        <v/>
      </c>
      <c r="U446" s="15" t="str">
        <f>IF(SUM('Control Sample Data'!I$3:I$98)&gt;10,IF(AND(ISNUMBER('Control Sample Data'!I445),'Control Sample Data'!I445&lt;$B$1,'Control Sample Data'!I445&gt;0),'Control Sample Data'!I445,$B$1),"")</f>
        <v/>
      </c>
      <c r="V446" s="15" t="str">
        <f>IF(SUM('Control Sample Data'!J$3:J$98)&gt;10,IF(AND(ISNUMBER('Control Sample Data'!J445),'Control Sample Data'!J445&lt;$B$1,'Control Sample Data'!J445&gt;0),'Control Sample Data'!J445,$B$1),"")</f>
        <v/>
      </c>
      <c r="W446" s="15" t="str">
        <f>IF(SUM('Control Sample Data'!K$3:K$98)&gt;10,IF(AND(ISNUMBER('Control Sample Data'!K445),'Control Sample Data'!K445&lt;$B$1,'Control Sample Data'!K445&gt;0),'Control Sample Data'!K445,$B$1),"")</f>
        <v/>
      </c>
      <c r="X446" s="15" t="str">
        <f>IF(SUM('Control Sample Data'!L$3:L$98)&gt;10,IF(AND(ISNUMBER('Control Sample Data'!L445),'Control Sample Data'!L445&lt;$B$1,'Control Sample Data'!L445&gt;0),'Control Sample Data'!L445,$B$1),"")</f>
        <v/>
      </c>
      <c r="Y446" s="15" t="str">
        <f>IF(SUM('Control Sample Data'!M$3:M$98)&gt;10,IF(AND(ISNUMBER('Control Sample Data'!M445),'Control Sample Data'!M445&lt;$B$1,'Control Sample Data'!M445&gt;0),'Control Sample Data'!M445,$B$1),"")</f>
        <v/>
      </c>
      <c r="AT446" s="34" t="str">
        <f t="shared" si="386"/>
        <v/>
      </c>
      <c r="AU446" s="34" t="str">
        <f t="shared" si="387"/>
        <v/>
      </c>
      <c r="AV446" s="34" t="str">
        <f t="shared" si="388"/>
        <v/>
      </c>
      <c r="AW446" s="34" t="str">
        <f t="shared" si="389"/>
        <v/>
      </c>
      <c r="AX446" s="34" t="str">
        <f t="shared" si="390"/>
        <v/>
      </c>
      <c r="AY446" s="34" t="str">
        <f t="shared" si="391"/>
        <v/>
      </c>
      <c r="AZ446" s="34" t="str">
        <f t="shared" si="392"/>
        <v/>
      </c>
      <c r="BA446" s="34" t="str">
        <f t="shared" si="393"/>
        <v/>
      </c>
      <c r="BB446" s="34" t="str">
        <f t="shared" si="394"/>
        <v/>
      </c>
      <c r="BC446" s="34" t="str">
        <f t="shared" si="394"/>
        <v/>
      </c>
      <c r="BD446" s="34" t="str">
        <f t="shared" si="356"/>
        <v/>
      </c>
      <c r="BE446" s="34" t="str">
        <f t="shared" si="357"/>
        <v/>
      </c>
      <c r="BF446" s="34" t="str">
        <f t="shared" si="358"/>
        <v/>
      </c>
      <c r="BG446" s="34" t="str">
        <f t="shared" si="359"/>
        <v/>
      </c>
      <c r="BH446" s="34" t="str">
        <f t="shared" si="360"/>
        <v/>
      </c>
      <c r="BI446" s="34" t="str">
        <f t="shared" si="361"/>
        <v/>
      </c>
      <c r="BJ446" s="34" t="str">
        <f t="shared" si="362"/>
        <v/>
      </c>
      <c r="BK446" s="34" t="str">
        <f t="shared" si="363"/>
        <v/>
      </c>
      <c r="BL446" s="34" t="str">
        <f t="shared" si="364"/>
        <v/>
      </c>
      <c r="BM446" s="34" t="str">
        <f t="shared" si="365"/>
        <v/>
      </c>
      <c r="BN446" s="36" t="e">
        <f t="shared" si="354"/>
        <v>#DIV/0!</v>
      </c>
      <c r="BO446" s="36" t="e">
        <f t="shared" si="355"/>
        <v>#DIV/0!</v>
      </c>
      <c r="BP446" s="37" t="str">
        <f t="shared" si="366"/>
        <v/>
      </c>
      <c r="BQ446" s="37" t="str">
        <f t="shared" si="367"/>
        <v/>
      </c>
      <c r="BR446" s="37" t="str">
        <f t="shared" si="368"/>
        <v/>
      </c>
      <c r="BS446" s="37" t="str">
        <f t="shared" si="369"/>
        <v/>
      </c>
      <c r="BT446" s="37" t="str">
        <f t="shared" si="370"/>
        <v/>
      </c>
      <c r="BU446" s="37" t="str">
        <f t="shared" si="371"/>
        <v/>
      </c>
      <c r="BV446" s="37" t="str">
        <f t="shared" si="372"/>
        <v/>
      </c>
      <c r="BW446" s="37" t="str">
        <f t="shared" si="373"/>
        <v/>
      </c>
      <c r="BX446" s="37" t="str">
        <f t="shared" si="374"/>
        <v/>
      </c>
      <c r="BY446" s="37" t="str">
        <f t="shared" si="375"/>
        <v/>
      </c>
      <c r="BZ446" s="37" t="str">
        <f t="shared" si="376"/>
        <v/>
      </c>
      <c r="CA446" s="37" t="str">
        <f t="shared" si="377"/>
        <v/>
      </c>
      <c r="CB446" s="37" t="str">
        <f t="shared" si="378"/>
        <v/>
      </c>
      <c r="CC446" s="37" t="str">
        <f t="shared" si="379"/>
        <v/>
      </c>
      <c r="CD446" s="37" t="str">
        <f t="shared" si="380"/>
        <v/>
      </c>
      <c r="CE446" s="37" t="str">
        <f t="shared" si="381"/>
        <v/>
      </c>
      <c r="CF446" s="37" t="str">
        <f t="shared" si="382"/>
        <v/>
      </c>
      <c r="CG446" s="37" t="str">
        <f t="shared" si="383"/>
        <v/>
      </c>
      <c r="CH446" s="37" t="str">
        <f t="shared" si="384"/>
        <v/>
      </c>
      <c r="CI446" s="37" t="str">
        <f t="shared" si="385"/>
        <v/>
      </c>
    </row>
    <row r="447" spans="1:87">
      <c r="A447" s="16"/>
      <c r="B447" s="14" t="str">
        <f>'Gene Table'!D446</f>
        <v>NM_000743</v>
      </c>
      <c r="C447" s="14" t="s">
        <v>245</v>
      </c>
      <c r="D447" s="15" t="str">
        <f>IF(SUM('Test Sample Data'!D$3:D$98)&gt;10,IF(AND(ISNUMBER('Test Sample Data'!D446),'Test Sample Data'!D446&lt;$B$1,'Test Sample Data'!D446&gt;0),'Test Sample Data'!D446,$B$1),"")</f>
        <v/>
      </c>
      <c r="E447" s="15" t="str">
        <f>IF(SUM('Test Sample Data'!E$3:E$98)&gt;10,IF(AND(ISNUMBER('Test Sample Data'!E446),'Test Sample Data'!E446&lt;$B$1,'Test Sample Data'!E446&gt;0),'Test Sample Data'!E446,$B$1),"")</f>
        <v/>
      </c>
      <c r="F447" s="15" t="str">
        <f>IF(SUM('Test Sample Data'!F$3:F$98)&gt;10,IF(AND(ISNUMBER('Test Sample Data'!F446),'Test Sample Data'!F446&lt;$B$1,'Test Sample Data'!F446&gt;0),'Test Sample Data'!F446,$B$1),"")</f>
        <v/>
      </c>
      <c r="G447" s="15" t="str">
        <f>IF(SUM('Test Sample Data'!G$3:G$98)&gt;10,IF(AND(ISNUMBER('Test Sample Data'!G446),'Test Sample Data'!G446&lt;$B$1,'Test Sample Data'!G446&gt;0),'Test Sample Data'!G446,$B$1),"")</f>
        <v/>
      </c>
      <c r="H447" s="15" t="str">
        <f>IF(SUM('Test Sample Data'!H$3:H$98)&gt;10,IF(AND(ISNUMBER('Test Sample Data'!H446),'Test Sample Data'!H446&lt;$B$1,'Test Sample Data'!H446&gt;0),'Test Sample Data'!H446,$B$1),"")</f>
        <v/>
      </c>
      <c r="I447" s="15" t="str">
        <f>IF(SUM('Test Sample Data'!I$3:I$98)&gt;10,IF(AND(ISNUMBER('Test Sample Data'!I446),'Test Sample Data'!I446&lt;$B$1,'Test Sample Data'!I446&gt;0),'Test Sample Data'!I446,$B$1),"")</f>
        <v/>
      </c>
      <c r="J447" s="15" t="str">
        <f>IF(SUM('Test Sample Data'!J$3:J$98)&gt;10,IF(AND(ISNUMBER('Test Sample Data'!J446),'Test Sample Data'!J446&lt;$B$1,'Test Sample Data'!J446&gt;0),'Test Sample Data'!J446,$B$1),"")</f>
        <v/>
      </c>
      <c r="K447" s="15" t="str">
        <f>IF(SUM('Test Sample Data'!K$3:K$98)&gt;10,IF(AND(ISNUMBER('Test Sample Data'!K446),'Test Sample Data'!K446&lt;$B$1,'Test Sample Data'!K446&gt;0),'Test Sample Data'!K446,$B$1),"")</f>
        <v/>
      </c>
      <c r="L447" s="15" t="str">
        <f>IF(SUM('Test Sample Data'!L$3:L$98)&gt;10,IF(AND(ISNUMBER('Test Sample Data'!L446),'Test Sample Data'!L446&lt;$B$1,'Test Sample Data'!L446&gt;0),'Test Sample Data'!L446,$B$1),"")</f>
        <v/>
      </c>
      <c r="M447" s="15" t="str">
        <f>IF(SUM('Test Sample Data'!M$3:M$98)&gt;10,IF(AND(ISNUMBER('Test Sample Data'!M446),'Test Sample Data'!M446&lt;$B$1,'Test Sample Data'!M446&gt;0),'Test Sample Data'!M446,$B$1),"")</f>
        <v/>
      </c>
      <c r="N447" s="15" t="str">
        <f>'Gene Table'!D446</f>
        <v>NM_000743</v>
      </c>
      <c r="O447" s="14" t="s">
        <v>245</v>
      </c>
      <c r="P447" s="15" t="str">
        <f>IF(SUM('Control Sample Data'!D$3:D$98)&gt;10,IF(AND(ISNUMBER('Control Sample Data'!D446),'Control Sample Data'!D446&lt;$B$1,'Control Sample Data'!D446&gt;0),'Control Sample Data'!D446,$B$1),"")</f>
        <v/>
      </c>
      <c r="Q447" s="15" t="str">
        <f>IF(SUM('Control Sample Data'!E$3:E$98)&gt;10,IF(AND(ISNUMBER('Control Sample Data'!E446),'Control Sample Data'!E446&lt;$B$1,'Control Sample Data'!E446&gt;0),'Control Sample Data'!E446,$B$1),"")</f>
        <v/>
      </c>
      <c r="R447" s="15" t="str">
        <f>IF(SUM('Control Sample Data'!F$3:F$98)&gt;10,IF(AND(ISNUMBER('Control Sample Data'!F446),'Control Sample Data'!F446&lt;$B$1,'Control Sample Data'!F446&gt;0),'Control Sample Data'!F446,$B$1),"")</f>
        <v/>
      </c>
      <c r="S447" s="15" t="str">
        <f>IF(SUM('Control Sample Data'!G$3:G$98)&gt;10,IF(AND(ISNUMBER('Control Sample Data'!G446),'Control Sample Data'!G446&lt;$B$1,'Control Sample Data'!G446&gt;0),'Control Sample Data'!G446,$B$1),"")</f>
        <v/>
      </c>
      <c r="T447" s="15" t="str">
        <f>IF(SUM('Control Sample Data'!H$3:H$98)&gt;10,IF(AND(ISNUMBER('Control Sample Data'!H446),'Control Sample Data'!H446&lt;$B$1,'Control Sample Data'!H446&gt;0),'Control Sample Data'!H446,$B$1),"")</f>
        <v/>
      </c>
      <c r="U447" s="15" t="str">
        <f>IF(SUM('Control Sample Data'!I$3:I$98)&gt;10,IF(AND(ISNUMBER('Control Sample Data'!I446),'Control Sample Data'!I446&lt;$B$1,'Control Sample Data'!I446&gt;0),'Control Sample Data'!I446,$B$1),"")</f>
        <v/>
      </c>
      <c r="V447" s="15" t="str">
        <f>IF(SUM('Control Sample Data'!J$3:J$98)&gt;10,IF(AND(ISNUMBER('Control Sample Data'!J446),'Control Sample Data'!J446&lt;$B$1,'Control Sample Data'!J446&gt;0),'Control Sample Data'!J446,$B$1),"")</f>
        <v/>
      </c>
      <c r="W447" s="15" t="str">
        <f>IF(SUM('Control Sample Data'!K$3:K$98)&gt;10,IF(AND(ISNUMBER('Control Sample Data'!K446),'Control Sample Data'!K446&lt;$B$1,'Control Sample Data'!K446&gt;0),'Control Sample Data'!K446,$B$1),"")</f>
        <v/>
      </c>
      <c r="X447" s="15" t="str">
        <f>IF(SUM('Control Sample Data'!L$3:L$98)&gt;10,IF(AND(ISNUMBER('Control Sample Data'!L446),'Control Sample Data'!L446&lt;$B$1,'Control Sample Data'!L446&gt;0),'Control Sample Data'!L446,$B$1),"")</f>
        <v/>
      </c>
      <c r="Y447" s="15" t="str">
        <f>IF(SUM('Control Sample Data'!M$3:M$98)&gt;10,IF(AND(ISNUMBER('Control Sample Data'!M446),'Control Sample Data'!M446&lt;$B$1,'Control Sample Data'!M446&gt;0),'Control Sample Data'!M446,$B$1),"")</f>
        <v/>
      </c>
      <c r="AT447" s="34" t="str">
        <f t="shared" si="386"/>
        <v/>
      </c>
      <c r="AU447" s="34" t="str">
        <f t="shared" si="387"/>
        <v/>
      </c>
      <c r="AV447" s="34" t="str">
        <f t="shared" si="388"/>
        <v/>
      </c>
      <c r="AW447" s="34" t="str">
        <f t="shared" si="389"/>
        <v/>
      </c>
      <c r="AX447" s="34" t="str">
        <f t="shared" si="390"/>
        <v/>
      </c>
      <c r="AY447" s="34" t="str">
        <f t="shared" si="391"/>
        <v/>
      </c>
      <c r="AZ447" s="34" t="str">
        <f t="shared" si="392"/>
        <v/>
      </c>
      <c r="BA447" s="34" t="str">
        <f t="shared" si="393"/>
        <v/>
      </c>
      <c r="BB447" s="34" t="str">
        <f t="shared" si="394"/>
        <v/>
      </c>
      <c r="BC447" s="34" t="str">
        <f t="shared" si="394"/>
        <v/>
      </c>
      <c r="BD447" s="34" t="str">
        <f t="shared" si="356"/>
        <v/>
      </c>
      <c r="BE447" s="34" t="str">
        <f t="shared" si="357"/>
        <v/>
      </c>
      <c r="BF447" s="34" t="str">
        <f t="shared" si="358"/>
        <v/>
      </c>
      <c r="BG447" s="34" t="str">
        <f t="shared" si="359"/>
        <v/>
      </c>
      <c r="BH447" s="34" t="str">
        <f t="shared" si="360"/>
        <v/>
      </c>
      <c r="BI447" s="34" t="str">
        <f t="shared" si="361"/>
        <v/>
      </c>
      <c r="BJ447" s="34" t="str">
        <f t="shared" si="362"/>
        <v/>
      </c>
      <c r="BK447" s="34" t="str">
        <f t="shared" si="363"/>
        <v/>
      </c>
      <c r="BL447" s="34" t="str">
        <f t="shared" si="364"/>
        <v/>
      </c>
      <c r="BM447" s="34" t="str">
        <f t="shared" si="365"/>
        <v/>
      </c>
      <c r="BN447" s="36" t="e">
        <f t="shared" si="354"/>
        <v>#DIV/0!</v>
      </c>
      <c r="BO447" s="36" t="e">
        <f t="shared" si="355"/>
        <v>#DIV/0!</v>
      </c>
      <c r="BP447" s="37" t="str">
        <f t="shared" si="366"/>
        <v/>
      </c>
      <c r="BQ447" s="37" t="str">
        <f t="shared" si="367"/>
        <v/>
      </c>
      <c r="BR447" s="37" t="str">
        <f t="shared" si="368"/>
        <v/>
      </c>
      <c r="BS447" s="37" t="str">
        <f t="shared" si="369"/>
        <v/>
      </c>
      <c r="BT447" s="37" t="str">
        <f t="shared" si="370"/>
        <v/>
      </c>
      <c r="BU447" s="37" t="str">
        <f t="shared" si="371"/>
        <v/>
      </c>
      <c r="BV447" s="37" t="str">
        <f t="shared" si="372"/>
        <v/>
      </c>
      <c r="BW447" s="37" t="str">
        <f t="shared" si="373"/>
        <v/>
      </c>
      <c r="BX447" s="37" t="str">
        <f t="shared" si="374"/>
        <v/>
      </c>
      <c r="BY447" s="37" t="str">
        <f t="shared" si="375"/>
        <v/>
      </c>
      <c r="BZ447" s="37" t="str">
        <f t="shared" si="376"/>
        <v/>
      </c>
      <c r="CA447" s="37" t="str">
        <f t="shared" si="377"/>
        <v/>
      </c>
      <c r="CB447" s="37" t="str">
        <f t="shared" si="378"/>
        <v/>
      </c>
      <c r="CC447" s="37" t="str">
        <f t="shared" si="379"/>
        <v/>
      </c>
      <c r="CD447" s="37" t="str">
        <f t="shared" si="380"/>
        <v/>
      </c>
      <c r="CE447" s="37" t="str">
        <f t="shared" si="381"/>
        <v/>
      </c>
      <c r="CF447" s="37" t="str">
        <f t="shared" si="382"/>
        <v/>
      </c>
      <c r="CG447" s="37" t="str">
        <f t="shared" si="383"/>
        <v/>
      </c>
      <c r="CH447" s="37" t="str">
        <f t="shared" si="384"/>
        <v/>
      </c>
      <c r="CI447" s="37" t="str">
        <f t="shared" si="385"/>
        <v/>
      </c>
    </row>
    <row r="448" spans="1:87">
      <c r="A448" s="16"/>
      <c r="B448" s="14" t="str">
        <f>'Gene Table'!D447</f>
        <v>NM_133491</v>
      </c>
      <c r="C448" s="14" t="s">
        <v>249</v>
      </c>
      <c r="D448" s="15" t="str">
        <f>IF(SUM('Test Sample Data'!D$3:D$98)&gt;10,IF(AND(ISNUMBER('Test Sample Data'!D447),'Test Sample Data'!D447&lt;$B$1,'Test Sample Data'!D447&gt;0),'Test Sample Data'!D447,$B$1),"")</f>
        <v/>
      </c>
      <c r="E448" s="15" t="str">
        <f>IF(SUM('Test Sample Data'!E$3:E$98)&gt;10,IF(AND(ISNUMBER('Test Sample Data'!E447),'Test Sample Data'!E447&lt;$B$1,'Test Sample Data'!E447&gt;0),'Test Sample Data'!E447,$B$1),"")</f>
        <v/>
      </c>
      <c r="F448" s="15" t="str">
        <f>IF(SUM('Test Sample Data'!F$3:F$98)&gt;10,IF(AND(ISNUMBER('Test Sample Data'!F447),'Test Sample Data'!F447&lt;$B$1,'Test Sample Data'!F447&gt;0),'Test Sample Data'!F447,$B$1),"")</f>
        <v/>
      </c>
      <c r="G448" s="15" t="str">
        <f>IF(SUM('Test Sample Data'!G$3:G$98)&gt;10,IF(AND(ISNUMBER('Test Sample Data'!G447),'Test Sample Data'!G447&lt;$B$1,'Test Sample Data'!G447&gt;0),'Test Sample Data'!G447,$B$1),"")</f>
        <v/>
      </c>
      <c r="H448" s="15" t="str">
        <f>IF(SUM('Test Sample Data'!H$3:H$98)&gt;10,IF(AND(ISNUMBER('Test Sample Data'!H447),'Test Sample Data'!H447&lt;$B$1,'Test Sample Data'!H447&gt;0),'Test Sample Data'!H447,$B$1),"")</f>
        <v/>
      </c>
      <c r="I448" s="15" t="str">
        <f>IF(SUM('Test Sample Data'!I$3:I$98)&gt;10,IF(AND(ISNUMBER('Test Sample Data'!I447),'Test Sample Data'!I447&lt;$B$1,'Test Sample Data'!I447&gt;0),'Test Sample Data'!I447,$B$1),"")</f>
        <v/>
      </c>
      <c r="J448" s="15" t="str">
        <f>IF(SUM('Test Sample Data'!J$3:J$98)&gt;10,IF(AND(ISNUMBER('Test Sample Data'!J447),'Test Sample Data'!J447&lt;$B$1,'Test Sample Data'!J447&gt;0),'Test Sample Data'!J447,$B$1),"")</f>
        <v/>
      </c>
      <c r="K448" s="15" t="str">
        <f>IF(SUM('Test Sample Data'!K$3:K$98)&gt;10,IF(AND(ISNUMBER('Test Sample Data'!K447),'Test Sample Data'!K447&lt;$B$1,'Test Sample Data'!K447&gt;0),'Test Sample Data'!K447,$B$1),"")</f>
        <v/>
      </c>
      <c r="L448" s="15" t="str">
        <f>IF(SUM('Test Sample Data'!L$3:L$98)&gt;10,IF(AND(ISNUMBER('Test Sample Data'!L447),'Test Sample Data'!L447&lt;$B$1,'Test Sample Data'!L447&gt;0),'Test Sample Data'!L447,$B$1),"")</f>
        <v/>
      </c>
      <c r="M448" s="15" t="str">
        <f>IF(SUM('Test Sample Data'!M$3:M$98)&gt;10,IF(AND(ISNUMBER('Test Sample Data'!M447),'Test Sample Data'!M447&lt;$B$1,'Test Sample Data'!M447&gt;0),'Test Sample Data'!M447,$B$1),"")</f>
        <v/>
      </c>
      <c r="N448" s="15" t="str">
        <f>'Gene Table'!D447</f>
        <v>NM_133491</v>
      </c>
      <c r="O448" s="14" t="s">
        <v>249</v>
      </c>
      <c r="P448" s="15" t="str">
        <f>IF(SUM('Control Sample Data'!D$3:D$98)&gt;10,IF(AND(ISNUMBER('Control Sample Data'!D447),'Control Sample Data'!D447&lt;$B$1,'Control Sample Data'!D447&gt;0),'Control Sample Data'!D447,$B$1),"")</f>
        <v/>
      </c>
      <c r="Q448" s="15" t="str">
        <f>IF(SUM('Control Sample Data'!E$3:E$98)&gt;10,IF(AND(ISNUMBER('Control Sample Data'!E447),'Control Sample Data'!E447&lt;$B$1,'Control Sample Data'!E447&gt;0),'Control Sample Data'!E447,$B$1),"")</f>
        <v/>
      </c>
      <c r="R448" s="15" t="str">
        <f>IF(SUM('Control Sample Data'!F$3:F$98)&gt;10,IF(AND(ISNUMBER('Control Sample Data'!F447),'Control Sample Data'!F447&lt;$B$1,'Control Sample Data'!F447&gt;0),'Control Sample Data'!F447,$B$1),"")</f>
        <v/>
      </c>
      <c r="S448" s="15" t="str">
        <f>IF(SUM('Control Sample Data'!G$3:G$98)&gt;10,IF(AND(ISNUMBER('Control Sample Data'!G447),'Control Sample Data'!G447&lt;$B$1,'Control Sample Data'!G447&gt;0),'Control Sample Data'!G447,$B$1),"")</f>
        <v/>
      </c>
      <c r="T448" s="15" t="str">
        <f>IF(SUM('Control Sample Data'!H$3:H$98)&gt;10,IF(AND(ISNUMBER('Control Sample Data'!H447),'Control Sample Data'!H447&lt;$B$1,'Control Sample Data'!H447&gt;0),'Control Sample Data'!H447,$B$1),"")</f>
        <v/>
      </c>
      <c r="U448" s="15" t="str">
        <f>IF(SUM('Control Sample Data'!I$3:I$98)&gt;10,IF(AND(ISNUMBER('Control Sample Data'!I447),'Control Sample Data'!I447&lt;$B$1,'Control Sample Data'!I447&gt;0),'Control Sample Data'!I447,$B$1),"")</f>
        <v/>
      </c>
      <c r="V448" s="15" t="str">
        <f>IF(SUM('Control Sample Data'!J$3:J$98)&gt;10,IF(AND(ISNUMBER('Control Sample Data'!J447),'Control Sample Data'!J447&lt;$B$1,'Control Sample Data'!J447&gt;0),'Control Sample Data'!J447,$B$1),"")</f>
        <v/>
      </c>
      <c r="W448" s="15" t="str">
        <f>IF(SUM('Control Sample Data'!K$3:K$98)&gt;10,IF(AND(ISNUMBER('Control Sample Data'!K447),'Control Sample Data'!K447&lt;$B$1,'Control Sample Data'!K447&gt;0),'Control Sample Data'!K447,$B$1),"")</f>
        <v/>
      </c>
      <c r="X448" s="15" t="str">
        <f>IF(SUM('Control Sample Data'!L$3:L$98)&gt;10,IF(AND(ISNUMBER('Control Sample Data'!L447),'Control Sample Data'!L447&lt;$B$1,'Control Sample Data'!L447&gt;0),'Control Sample Data'!L447,$B$1),"")</f>
        <v/>
      </c>
      <c r="Y448" s="15" t="str">
        <f>IF(SUM('Control Sample Data'!M$3:M$98)&gt;10,IF(AND(ISNUMBER('Control Sample Data'!M447),'Control Sample Data'!M447&lt;$B$1,'Control Sample Data'!M447&gt;0),'Control Sample Data'!M447,$B$1),"")</f>
        <v/>
      </c>
      <c r="AT448" s="34" t="str">
        <f t="shared" si="386"/>
        <v/>
      </c>
      <c r="AU448" s="34" t="str">
        <f t="shared" si="387"/>
        <v/>
      </c>
      <c r="AV448" s="34" t="str">
        <f t="shared" si="388"/>
        <v/>
      </c>
      <c r="AW448" s="34" t="str">
        <f t="shared" si="389"/>
        <v/>
      </c>
      <c r="AX448" s="34" t="str">
        <f t="shared" si="390"/>
        <v/>
      </c>
      <c r="AY448" s="34" t="str">
        <f t="shared" si="391"/>
        <v/>
      </c>
      <c r="AZ448" s="34" t="str">
        <f t="shared" si="392"/>
        <v/>
      </c>
      <c r="BA448" s="34" t="str">
        <f t="shared" si="393"/>
        <v/>
      </c>
      <c r="BB448" s="34" t="str">
        <f t="shared" si="394"/>
        <v/>
      </c>
      <c r="BC448" s="34" t="str">
        <f t="shared" si="394"/>
        <v/>
      </c>
      <c r="BD448" s="34" t="str">
        <f t="shared" si="356"/>
        <v/>
      </c>
      <c r="BE448" s="34" t="str">
        <f t="shared" si="357"/>
        <v/>
      </c>
      <c r="BF448" s="34" t="str">
        <f t="shared" si="358"/>
        <v/>
      </c>
      <c r="BG448" s="34" t="str">
        <f t="shared" si="359"/>
        <v/>
      </c>
      <c r="BH448" s="34" t="str">
        <f t="shared" si="360"/>
        <v/>
      </c>
      <c r="BI448" s="34" t="str">
        <f t="shared" si="361"/>
        <v/>
      </c>
      <c r="BJ448" s="34" t="str">
        <f t="shared" si="362"/>
        <v/>
      </c>
      <c r="BK448" s="34" t="str">
        <f t="shared" si="363"/>
        <v/>
      </c>
      <c r="BL448" s="34" t="str">
        <f t="shared" si="364"/>
        <v/>
      </c>
      <c r="BM448" s="34" t="str">
        <f t="shared" si="365"/>
        <v/>
      </c>
      <c r="BN448" s="36" t="e">
        <f t="shared" si="354"/>
        <v>#DIV/0!</v>
      </c>
      <c r="BO448" s="36" t="e">
        <f t="shared" si="355"/>
        <v>#DIV/0!</v>
      </c>
      <c r="BP448" s="37" t="str">
        <f t="shared" si="366"/>
        <v/>
      </c>
      <c r="BQ448" s="37" t="str">
        <f t="shared" si="367"/>
        <v/>
      </c>
      <c r="BR448" s="37" t="str">
        <f t="shared" si="368"/>
        <v/>
      </c>
      <c r="BS448" s="37" t="str">
        <f t="shared" si="369"/>
        <v/>
      </c>
      <c r="BT448" s="37" t="str">
        <f t="shared" si="370"/>
        <v/>
      </c>
      <c r="BU448" s="37" t="str">
        <f t="shared" si="371"/>
        <v/>
      </c>
      <c r="BV448" s="37" t="str">
        <f t="shared" si="372"/>
        <v/>
      </c>
      <c r="BW448" s="37" t="str">
        <f t="shared" si="373"/>
        <v/>
      </c>
      <c r="BX448" s="37" t="str">
        <f t="shared" si="374"/>
        <v/>
      </c>
      <c r="BY448" s="37" t="str">
        <f t="shared" si="375"/>
        <v/>
      </c>
      <c r="BZ448" s="37" t="str">
        <f t="shared" si="376"/>
        <v/>
      </c>
      <c r="CA448" s="37" t="str">
        <f t="shared" si="377"/>
        <v/>
      </c>
      <c r="CB448" s="37" t="str">
        <f t="shared" si="378"/>
        <v/>
      </c>
      <c r="CC448" s="37" t="str">
        <f t="shared" si="379"/>
        <v/>
      </c>
      <c r="CD448" s="37" t="str">
        <f t="shared" si="380"/>
        <v/>
      </c>
      <c r="CE448" s="37" t="str">
        <f t="shared" si="381"/>
        <v/>
      </c>
      <c r="CF448" s="37" t="str">
        <f t="shared" si="382"/>
        <v/>
      </c>
      <c r="CG448" s="37" t="str">
        <f t="shared" si="383"/>
        <v/>
      </c>
      <c r="CH448" s="37" t="str">
        <f t="shared" si="384"/>
        <v/>
      </c>
      <c r="CI448" s="37" t="str">
        <f t="shared" si="385"/>
        <v/>
      </c>
    </row>
    <row r="449" spans="1:87">
      <c r="A449" s="16"/>
      <c r="B449" s="14" t="str">
        <f>'Gene Table'!D448</f>
        <v>NM_007204</v>
      </c>
      <c r="C449" s="14" t="s">
        <v>253</v>
      </c>
      <c r="D449" s="15" t="str">
        <f>IF(SUM('Test Sample Data'!D$3:D$98)&gt;10,IF(AND(ISNUMBER('Test Sample Data'!D448),'Test Sample Data'!D448&lt;$B$1,'Test Sample Data'!D448&gt;0),'Test Sample Data'!D448,$B$1),"")</f>
        <v/>
      </c>
      <c r="E449" s="15" t="str">
        <f>IF(SUM('Test Sample Data'!E$3:E$98)&gt;10,IF(AND(ISNUMBER('Test Sample Data'!E448),'Test Sample Data'!E448&lt;$B$1,'Test Sample Data'!E448&gt;0),'Test Sample Data'!E448,$B$1),"")</f>
        <v/>
      </c>
      <c r="F449" s="15" t="str">
        <f>IF(SUM('Test Sample Data'!F$3:F$98)&gt;10,IF(AND(ISNUMBER('Test Sample Data'!F448),'Test Sample Data'!F448&lt;$B$1,'Test Sample Data'!F448&gt;0),'Test Sample Data'!F448,$B$1),"")</f>
        <v/>
      </c>
      <c r="G449" s="15" t="str">
        <f>IF(SUM('Test Sample Data'!G$3:G$98)&gt;10,IF(AND(ISNUMBER('Test Sample Data'!G448),'Test Sample Data'!G448&lt;$B$1,'Test Sample Data'!G448&gt;0),'Test Sample Data'!G448,$B$1),"")</f>
        <v/>
      </c>
      <c r="H449" s="15" t="str">
        <f>IF(SUM('Test Sample Data'!H$3:H$98)&gt;10,IF(AND(ISNUMBER('Test Sample Data'!H448),'Test Sample Data'!H448&lt;$B$1,'Test Sample Data'!H448&gt;0),'Test Sample Data'!H448,$B$1),"")</f>
        <v/>
      </c>
      <c r="I449" s="15" t="str">
        <f>IF(SUM('Test Sample Data'!I$3:I$98)&gt;10,IF(AND(ISNUMBER('Test Sample Data'!I448),'Test Sample Data'!I448&lt;$B$1,'Test Sample Data'!I448&gt;0),'Test Sample Data'!I448,$B$1),"")</f>
        <v/>
      </c>
      <c r="J449" s="15" t="str">
        <f>IF(SUM('Test Sample Data'!J$3:J$98)&gt;10,IF(AND(ISNUMBER('Test Sample Data'!J448),'Test Sample Data'!J448&lt;$B$1,'Test Sample Data'!J448&gt;0),'Test Sample Data'!J448,$B$1),"")</f>
        <v/>
      </c>
      <c r="K449" s="15" t="str">
        <f>IF(SUM('Test Sample Data'!K$3:K$98)&gt;10,IF(AND(ISNUMBER('Test Sample Data'!K448),'Test Sample Data'!K448&lt;$B$1,'Test Sample Data'!K448&gt;0),'Test Sample Data'!K448,$B$1),"")</f>
        <v/>
      </c>
      <c r="L449" s="15" t="str">
        <f>IF(SUM('Test Sample Data'!L$3:L$98)&gt;10,IF(AND(ISNUMBER('Test Sample Data'!L448),'Test Sample Data'!L448&lt;$B$1,'Test Sample Data'!L448&gt;0),'Test Sample Data'!L448,$B$1),"")</f>
        <v/>
      </c>
      <c r="M449" s="15" t="str">
        <f>IF(SUM('Test Sample Data'!M$3:M$98)&gt;10,IF(AND(ISNUMBER('Test Sample Data'!M448),'Test Sample Data'!M448&lt;$B$1,'Test Sample Data'!M448&gt;0),'Test Sample Data'!M448,$B$1),"")</f>
        <v/>
      </c>
      <c r="N449" s="15" t="str">
        <f>'Gene Table'!D448</f>
        <v>NM_007204</v>
      </c>
      <c r="O449" s="14" t="s">
        <v>253</v>
      </c>
      <c r="P449" s="15" t="str">
        <f>IF(SUM('Control Sample Data'!D$3:D$98)&gt;10,IF(AND(ISNUMBER('Control Sample Data'!D448),'Control Sample Data'!D448&lt;$B$1,'Control Sample Data'!D448&gt;0),'Control Sample Data'!D448,$B$1),"")</f>
        <v/>
      </c>
      <c r="Q449" s="15" t="str">
        <f>IF(SUM('Control Sample Data'!E$3:E$98)&gt;10,IF(AND(ISNUMBER('Control Sample Data'!E448),'Control Sample Data'!E448&lt;$B$1,'Control Sample Data'!E448&gt;0),'Control Sample Data'!E448,$B$1),"")</f>
        <v/>
      </c>
      <c r="R449" s="15" t="str">
        <f>IF(SUM('Control Sample Data'!F$3:F$98)&gt;10,IF(AND(ISNUMBER('Control Sample Data'!F448),'Control Sample Data'!F448&lt;$B$1,'Control Sample Data'!F448&gt;0),'Control Sample Data'!F448,$B$1),"")</f>
        <v/>
      </c>
      <c r="S449" s="15" t="str">
        <f>IF(SUM('Control Sample Data'!G$3:G$98)&gt;10,IF(AND(ISNUMBER('Control Sample Data'!G448),'Control Sample Data'!G448&lt;$B$1,'Control Sample Data'!G448&gt;0),'Control Sample Data'!G448,$B$1),"")</f>
        <v/>
      </c>
      <c r="T449" s="15" t="str">
        <f>IF(SUM('Control Sample Data'!H$3:H$98)&gt;10,IF(AND(ISNUMBER('Control Sample Data'!H448),'Control Sample Data'!H448&lt;$B$1,'Control Sample Data'!H448&gt;0),'Control Sample Data'!H448,$B$1),"")</f>
        <v/>
      </c>
      <c r="U449" s="15" t="str">
        <f>IF(SUM('Control Sample Data'!I$3:I$98)&gt;10,IF(AND(ISNUMBER('Control Sample Data'!I448),'Control Sample Data'!I448&lt;$B$1,'Control Sample Data'!I448&gt;0),'Control Sample Data'!I448,$B$1),"")</f>
        <v/>
      </c>
      <c r="V449" s="15" t="str">
        <f>IF(SUM('Control Sample Data'!J$3:J$98)&gt;10,IF(AND(ISNUMBER('Control Sample Data'!J448),'Control Sample Data'!J448&lt;$B$1,'Control Sample Data'!J448&gt;0),'Control Sample Data'!J448,$B$1),"")</f>
        <v/>
      </c>
      <c r="W449" s="15" t="str">
        <f>IF(SUM('Control Sample Data'!K$3:K$98)&gt;10,IF(AND(ISNUMBER('Control Sample Data'!K448),'Control Sample Data'!K448&lt;$B$1,'Control Sample Data'!K448&gt;0),'Control Sample Data'!K448,$B$1),"")</f>
        <v/>
      </c>
      <c r="X449" s="15" t="str">
        <f>IF(SUM('Control Sample Data'!L$3:L$98)&gt;10,IF(AND(ISNUMBER('Control Sample Data'!L448),'Control Sample Data'!L448&lt;$B$1,'Control Sample Data'!L448&gt;0),'Control Sample Data'!L448,$B$1),"")</f>
        <v/>
      </c>
      <c r="Y449" s="15" t="str">
        <f>IF(SUM('Control Sample Data'!M$3:M$98)&gt;10,IF(AND(ISNUMBER('Control Sample Data'!M448),'Control Sample Data'!M448&lt;$B$1,'Control Sample Data'!M448&gt;0),'Control Sample Data'!M448,$B$1),"")</f>
        <v/>
      </c>
      <c r="AT449" s="34" t="str">
        <f t="shared" si="386"/>
        <v/>
      </c>
      <c r="AU449" s="34" t="str">
        <f t="shared" si="387"/>
        <v/>
      </c>
      <c r="AV449" s="34" t="str">
        <f t="shared" si="388"/>
        <v/>
      </c>
      <c r="AW449" s="34" t="str">
        <f t="shared" si="389"/>
        <v/>
      </c>
      <c r="AX449" s="34" t="str">
        <f t="shared" si="390"/>
        <v/>
      </c>
      <c r="AY449" s="34" t="str">
        <f t="shared" si="391"/>
        <v/>
      </c>
      <c r="AZ449" s="34" t="str">
        <f t="shared" si="392"/>
        <v/>
      </c>
      <c r="BA449" s="34" t="str">
        <f t="shared" si="393"/>
        <v/>
      </c>
      <c r="BB449" s="34" t="str">
        <f t="shared" si="394"/>
        <v/>
      </c>
      <c r="BC449" s="34" t="str">
        <f t="shared" si="394"/>
        <v/>
      </c>
      <c r="BD449" s="34" t="str">
        <f t="shared" si="356"/>
        <v/>
      </c>
      <c r="BE449" s="34" t="str">
        <f t="shared" si="357"/>
        <v/>
      </c>
      <c r="BF449" s="34" t="str">
        <f t="shared" si="358"/>
        <v/>
      </c>
      <c r="BG449" s="34" t="str">
        <f t="shared" si="359"/>
        <v/>
      </c>
      <c r="BH449" s="34" t="str">
        <f t="shared" si="360"/>
        <v/>
      </c>
      <c r="BI449" s="34" t="str">
        <f t="shared" si="361"/>
        <v/>
      </c>
      <c r="BJ449" s="34" t="str">
        <f t="shared" si="362"/>
        <v/>
      </c>
      <c r="BK449" s="34" t="str">
        <f t="shared" si="363"/>
        <v/>
      </c>
      <c r="BL449" s="34" t="str">
        <f t="shared" si="364"/>
        <v/>
      </c>
      <c r="BM449" s="34" t="str">
        <f t="shared" si="365"/>
        <v/>
      </c>
      <c r="BN449" s="36" t="e">
        <f t="shared" si="354"/>
        <v>#DIV/0!</v>
      </c>
      <c r="BO449" s="36" t="e">
        <f t="shared" si="355"/>
        <v>#DIV/0!</v>
      </c>
      <c r="BP449" s="37" t="str">
        <f t="shared" si="366"/>
        <v/>
      </c>
      <c r="BQ449" s="37" t="str">
        <f t="shared" si="367"/>
        <v/>
      </c>
      <c r="BR449" s="37" t="str">
        <f t="shared" si="368"/>
        <v/>
      </c>
      <c r="BS449" s="37" t="str">
        <f t="shared" si="369"/>
        <v/>
      </c>
      <c r="BT449" s="37" t="str">
        <f t="shared" si="370"/>
        <v/>
      </c>
      <c r="BU449" s="37" t="str">
        <f t="shared" si="371"/>
        <v/>
      </c>
      <c r="BV449" s="37" t="str">
        <f t="shared" si="372"/>
        <v/>
      </c>
      <c r="BW449" s="37" t="str">
        <f t="shared" si="373"/>
        <v/>
      </c>
      <c r="BX449" s="37" t="str">
        <f t="shared" si="374"/>
        <v/>
      </c>
      <c r="BY449" s="37" t="str">
        <f t="shared" si="375"/>
        <v/>
      </c>
      <c r="BZ449" s="37" t="str">
        <f t="shared" si="376"/>
        <v/>
      </c>
      <c r="CA449" s="37" t="str">
        <f t="shared" si="377"/>
        <v/>
      </c>
      <c r="CB449" s="37" t="str">
        <f t="shared" si="378"/>
        <v/>
      </c>
      <c r="CC449" s="37" t="str">
        <f t="shared" si="379"/>
        <v/>
      </c>
      <c r="CD449" s="37" t="str">
        <f t="shared" si="380"/>
        <v/>
      </c>
      <c r="CE449" s="37" t="str">
        <f t="shared" si="381"/>
        <v/>
      </c>
      <c r="CF449" s="37" t="str">
        <f t="shared" si="382"/>
        <v/>
      </c>
      <c r="CG449" s="37" t="str">
        <f t="shared" si="383"/>
        <v/>
      </c>
      <c r="CH449" s="37" t="str">
        <f t="shared" si="384"/>
        <v/>
      </c>
      <c r="CI449" s="37" t="str">
        <f t="shared" si="385"/>
        <v/>
      </c>
    </row>
    <row r="450" spans="1:87">
      <c r="A450" s="16"/>
      <c r="B450" s="14" t="str">
        <f>'Gene Table'!D449</f>
        <v>NM_007195</v>
      </c>
      <c r="C450" s="14" t="s">
        <v>257</v>
      </c>
      <c r="D450" s="15" t="str">
        <f>IF(SUM('Test Sample Data'!D$3:D$98)&gt;10,IF(AND(ISNUMBER('Test Sample Data'!D449),'Test Sample Data'!D449&lt;$B$1,'Test Sample Data'!D449&gt;0),'Test Sample Data'!D449,$B$1),"")</f>
        <v/>
      </c>
      <c r="E450" s="15" t="str">
        <f>IF(SUM('Test Sample Data'!E$3:E$98)&gt;10,IF(AND(ISNUMBER('Test Sample Data'!E449),'Test Sample Data'!E449&lt;$B$1,'Test Sample Data'!E449&gt;0),'Test Sample Data'!E449,$B$1),"")</f>
        <v/>
      </c>
      <c r="F450" s="15" t="str">
        <f>IF(SUM('Test Sample Data'!F$3:F$98)&gt;10,IF(AND(ISNUMBER('Test Sample Data'!F449),'Test Sample Data'!F449&lt;$B$1,'Test Sample Data'!F449&gt;0),'Test Sample Data'!F449,$B$1),"")</f>
        <v/>
      </c>
      <c r="G450" s="15" t="str">
        <f>IF(SUM('Test Sample Data'!G$3:G$98)&gt;10,IF(AND(ISNUMBER('Test Sample Data'!G449),'Test Sample Data'!G449&lt;$B$1,'Test Sample Data'!G449&gt;0),'Test Sample Data'!G449,$B$1),"")</f>
        <v/>
      </c>
      <c r="H450" s="15" t="str">
        <f>IF(SUM('Test Sample Data'!H$3:H$98)&gt;10,IF(AND(ISNUMBER('Test Sample Data'!H449),'Test Sample Data'!H449&lt;$B$1,'Test Sample Data'!H449&gt;0),'Test Sample Data'!H449,$B$1),"")</f>
        <v/>
      </c>
      <c r="I450" s="15" t="str">
        <f>IF(SUM('Test Sample Data'!I$3:I$98)&gt;10,IF(AND(ISNUMBER('Test Sample Data'!I449),'Test Sample Data'!I449&lt;$B$1,'Test Sample Data'!I449&gt;0),'Test Sample Data'!I449,$B$1),"")</f>
        <v/>
      </c>
      <c r="J450" s="15" t="str">
        <f>IF(SUM('Test Sample Data'!J$3:J$98)&gt;10,IF(AND(ISNUMBER('Test Sample Data'!J449),'Test Sample Data'!J449&lt;$B$1,'Test Sample Data'!J449&gt;0),'Test Sample Data'!J449,$B$1),"")</f>
        <v/>
      </c>
      <c r="K450" s="15" t="str">
        <f>IF(SUM('Test Sample Data'!K$3:K$98)&gt;10,IF(AND(ISNUMBER('Test Sample Data'!K449),'Test Sample Data'!K449&lt;$B$1,'Test Sample Data'!K449&gt;0),'Test Sample Data'!K449,$B$1),"")</f>
        <v/>
      </c>
      <c r="L450" s="15" t="str">
        <f>IF(SUM('Test Sample Data'!L$3:L$98)&gt;10,IF(AND(ISNUMBER('Test Sample Data'!L449),'Test Sample Data'!L449&lt;$B$1,'Test Sample Data'!L449&gt;0),'Test Sample Data'!L449,$B$1),"")</f>
        <v/>
      </c>
      <c r="M450" s="15" t="str">
        <f>IF(SUM('Test Sample Data'!M$3:M$98)&gt;10,IF(AND(ISNUMBER('Test Sample Data'!M449),'Test Sample Data'!M449&lt;$B$1,'Test Sample Data'!M449&gt;0),'Test Sample Data'!M449,$B$1),"")</f>
        <v/>
      </c>
      <c r="N450" s="15" t="str">
        <f>'Gene Table'!D449</f>
        <v>NM_007195</v>
      </c>
      <c r="O450" s="14" t="s">
        <v>257</v>
      </c>
      <c r="P450" s="15" t="str">
        <f>IF(SUM('Control Sample Data'!D$3:D$98)&gt;10,IF(AND(ISNUMBER('Control Sample Data'!D449),'Control Sample Data'!D449&lt;$B$1,'Control Sample Data'!D449&gt;0),'Control Sample Data'!D449,$B$1),"")</f>
        <v/>
      </c>
      <c r="Q450" s="15" t="str">
        <f>IF(SUM('Control Sample Data'!E$3:E$98)&gt;10,IF(AND(ISNUMBER('Control Sample Data'!E449),'Control Sample Data'!E449&lt;$B$1,'Control Sample Data'!E449&gt;0),'Control Sample Data'!E449,$B$1),"")</f>
        <v/>
      </c>
      <c r="R450" s="15" t="str">
        <f>IF(SUM('Control Sample Data'!F$3:F$98)&gt;10,IF(AND(ISNUMBER('Control Sample Data'!F449),'Control Sample Data'!F449&lt;$B$1,'Control Sample Data'!F449&gt;0),'Control Sample Data'!F449,$B$1),"")</f>
        <v/>
      </c>
      <c r="S450" s="15" t="str">
        <f>IF(SUM('Control Sample Data'!G$3:G$98)&gt;10,IF(AND(ISNUMBER('Control Sample Data'!G449),'Control Sample Data'!G449&lt;$B$1,'Control Sample Data'!G449&gt;0),'Control Sample Data'!G449,$B$1),"")</f>
        <v/>
      </c>
      <c r="T450" s="15" t="str">
        <f>IF(SUM('Control Sample Data'!H$3:H$98)&gt;10,IF(AND(ISNUMBER('Control Sample Data'!H449),'Control Sample Data'!H449&lt;$B$1,'Control Sample Data'!H449&gt;0),'Control Sample Data'!H449,$B$1),"")</f>
        <v/>
      </c>
      <c r="U450" s="15" t="str">
        <f>IF(SUM('Control Sample Data'!I$3:I$98)&gt;10,IF(AND(ISNUMBER('Control Sample Data'!I449),'Control Sample Data'!I449&lt;$B$1,'Control Sample Data'!I449&gt;0),'Control Sample Data'!I449,$B$1),"")</f>
        <v/>
      </c>
      <c r="V450" s="15" t="str">
        <f>IF(SUM('Control Sample Data'!J$3:J$98)&gt;10,IF(AND(ISNUMBER('Control Sample Data'!J449),'Control Sample Data'!J449&lt;$B$1,'Control Sample Data'!J449&gt;0),'Control Sample Data'!J449,$B$1),"")</f>
        <v/>
      </c>
      <c r="W450" s="15" t="str">
        <f>IF(SUM('Control Sample Data'!K$3:K$98)&gt;10,IF(AND(ISNUMBER('Control Sample Data'!K449),'Control Sample Data'!K449&lt;$B$1,'Control Sample Data'!K449&gt;0),'Control Sample Data'!K449,$B$1),"")</f>
        <v/>
      </c>
      <c r="X450" s="15" t="str">
        <f>IF(SUM('Control Sample Data'!L$3:L$98)&gt;10,IF(AND(ISNUMBER('Control Sample Data'!L449),'Control Sample Data'!L449&lt;$B$1,'Control Sample Data'!L449&gt;0),'Control Sample Data'!L449,$B$1),"")</f>
        <v/>
      </c>
      <c r="Y450" s="15" t="str">
        <f>IF(SUM('Control Sample Data'!M$3:M$98)&gt;10,IF(AND(ISNUMBER('Control Sample Data'!M449),'Control Sample Data'!M449&lt;$B$1,'Control Sample Data'!M449&gt;0),'Control Sample Data'!M449,$B$1),"")</f>
        <v/>
      </c>
      <c r="AT450" s="34" t="str">
        <f t="shared" si="386"/>
        <v/>
      </c>
      <c r="AU450" s="34" t="str">
        <f t="shared" si="387"/>
        <v/>
      </c>
      <c r="AV450" s="34" t="str">
        <f t="shared" si="388"/>
        <v/>
      </c>
      <c r="AW450" s="34" t="str">
        <f t="shared" si="389"/>
        <v/>
      </c>
      <c r="AX450" s="34" t="str">
        <f t="shared" si="390"/>
        <v/>
      </c>
      <c r="AY450" s="34" t="str">
        <f t="shared" si="391"/>
        <v/>
      </c>
      <c r="AZ450" s="34" t="str">
        <f t="shared" si="392"/>
        <v/>
      </c>
      <c r="BA450" s="34" t="str">
        <f t="shared" si="393"/>
        <v/>
      </c>
      <c r="BB450" s="34" t="str">
        <f t="shared" si="394"/>
        <v/>
      </c>
      <c r="BC450" s="34" t="str">
        <f t="shared" si="394"/>
        <v/>
      </c>
      <c r="BD450" s="34" t="str">
        <f t="shared" si="356"/>
        <v/>
      </c>
      <c r="BE450" s="34" t="str">
        <f t="shared" si="357"/>
        <v/>
      </c>
      <c r="BF450" s="34" t="str">
        <f t="shared" si="358"/>
        <v/>
      </c>
      <c r="BG450" s="34" t="str">
        <f t="shared" si="359"/>
        <v/>
      </c>
      <c r="BH450" s="34" t="str">
        <f t="shared" si="360"/>
        <v/>
      </c>
      <c r="BI450" s="34" t="str">
        <f t="shared" si="361"/>
        <v/>
      </c>
      <c r="BJ450" s="34" t="str">
        <f t="shared" si="362"/>
        <v/>
      </c>
      <c r="BK450" s="34" t="str">
        <f t="shared" si="363"/>
        <v/>
      </c>
      <c r="BL450" s="34" t="str">
        <f t="shared" si="364"/>
        <v/>
      </c>
      <c r="BM450" s="34" t="str">
        <f t="shared" si="365"/>
        <v/>
      </c>
      <c r="BN450" s="36" t="e">
        <f t="shared" si="354"/>
        <v>#DIV/0!</v>
      </c>
      <c r="BO450" s="36" t="e">
        <f t="shared" si="355"/>
        <v>#DIV/0!</v>
      </c>
      <c r="BP450" s="37" t="str">
        <f t="shared" si="366"/>
        <v/>
      </c>
      <c r="BQ450" s="37" t="str">
        <f t="shared" si="367"/>
        <v/>
      </c>
      <c r="BR450" s="37" t="str">
        <f t="shared" si="368"/>
        <v/>
      </c>
      <c r="BS450" s="37" t="str">
        <f t="shared" si="369"/>
        <v/>
      </c>
      <c r="BT450" s="37" t="str">
        <f t="shared" si="370"/>
        <v/>
      </c>
      <c r="BU450" s="37" t="str">
        <f t="shared" si="371"/>
        <v/>
      </c>
      <c r="BV450" s="37" t="str">
        <f t="shared" si="372"/>
        <v/>
      </c>
      <c r="BW450" s="37" t="str">
        <f t="shared" si="373"/>
        <v/>
      </c>
      <c r="BX450" s="37" t="str">
        <f t="shared" si="374"/>
        <v/>
      </c>
      <c r="BY450" s="37" t="str">
        <f t="shared" si="375"/>
        <v/>
      </c>
      <c r="BZ450" s="37" t="str">
        <f t="shared" si="376"/>
        <v/>
      </c>
      <c r="CA450" s="37" t="str">
        <f t="shared" si="377"/>
        <v/>
      </c>
      <c r="CB450" s="37" t="str">
        <f t="shared" si="378"/>
        <v/>
      </c>
      <c r="CC450" s="37" t="str">
        <f t="shared" si="379"/>
        <v/>
      </c>
      <c r="CD450" s="37" t="str">
        <f t="shared" si="380"/>
        <v/>
      </c>
      <c r="CE450" s="37" t="str">
        <f t="shared" si="381"/>
        <v/>
      </c>
      <c r="CF450" s="37" t="str">
        <f t="shared" si="382"/>
        <v/>
      </c>
      <c r="CG450" s="37" t="str">
        <f t="shared" si="383"/>
        <v/>
      </c>
      <c r="CH450" s="37" t="str">
        <f t="shared" si="384"/>
        <v/>
      </c>
      <c r="CI450" s="37" t="str">
        <f t="shared" si="385"/>
        <v/>
      </c>
    </row>
    <row r="451" spans="1:87">
      <c r="A451" s="16"/>
      <c r="B451" s="14" t="str">
        <f>'Gene Table'!D450</f>
        <v>NM_001005735</v>
      </c>
      <c r="C451" s="14" t="s">
        <v>261</v>
      </c>
      <c r="D451" s="15" t="str">
        <f>IF(SUM('Test Sample Data'!D$3:D$98)&gt;10,IF(AND(ISNUMBER('Test Sample Data'!D450),'Test Sample Data'!D450&lt;$B$1,'Test Sample Data'!D450&gt;0),'Test Sample Data'!D450,$B$1),"")</f>
        <v/>
      </c>
      <c r="E451" s="15" t="str">
        <f>IF(SUM('Test Sample Data'!E$3:E$98)&gt;10,IF(AND(ISNUMBER('Test Sample Data'!E450),'Test Sample Data'!E450&lt;$B$1,'Test Sample Data'!E450&gt;0),'Test Sample Data'!E450,$B$1),"")</f>
        <v/>
      </c>
      <c r="F451" s="15" t="str">
        <f>IF(SUM('Test Sample Data'!F$3:F$98)&gt;10,IF(AND(ISNUMBER('Test Sample Data'!F450),'Test Sample Data'!F450&lt;$B$1,'Test Sample Data'!F450&gt;0),'Test Sample Data'!F450,$B$1),"")</f>
        <v/>
      </c>
      <c r="G451" s="15" t="str">
        <f>IF(SUM('Test Sample Data'!G$3:G$98)&gt;10,IF(AND(ISNUMBER('Test Sample Data'!G450),'Test Sample Data'!G450&lt;$B$1,'Test Sample Data'!G450&gt;0),'Test Sample Data'!G450,$B$1),"")</f>
        <v/>
      </c>
      <c r="H451" s="15" t="str">
        <f>IF(SUM('Test Sample Data'!H$3:H$98)&gt;10,IF(AND(ISNUMBER('Test Sample Data'!H450),'Test Sample Data'!H450&lt;$B$1,'Test Sample Data'!H450&gt;0),'Test Sample Data'!H450,$B$1),"")</f>
        <v/>
      </c>
      <c r="I451" s="15" t="str">
        <f>IF(SUM('Test Sample Data'!I$3:I$98)&gt;10,IF(AND(ISNUMBER('Test Sample Data'!I450),'Test Sample Data'!I450&lt;$B$1,'Test Sample Data'!I450&gt;0),'Test Sample Data'!I450,$B$1),"")</f>
        <v/>
      </c>
      <c r="J451" s="15" t="str">
        <f>IF(SUM('Test Sample Data'!J$3:J$98)&gt;10,IF(AND(ISNUMBER('Test Sample Data'!J450),'Test Sample Data'!J450&lt;$B$1,'Test Sample Data'!J450&gt;0),'Test Sample Data'!J450,$B$1),"")</f>
        <v/>
      </c>
      <c r="K451" s="15" t="str">
        <f>IF(SUM('Test Sample Data'!K$3:K$98)&gt;10,IF(AND(ISNUMBER('Test Sample Data'!K450),'Test Sample Data'!K450&lt;$B$1,'Test Sample Data'!K450&gt;0),'Test Sample Data'!K450,$B$1),"")</f>
        <v/>
      </c>
      <c r="L451" s="15" t="str">
        <f>IF(SUM('Test Sample Data'!L$3:L$98)&gt;10,IF(AND(ISNUMBER('Test Sample Data'!L450),'Test Sample Data'!L450&lt;$B$1,'Test Sample Data'!L450&gt;0),'Test Sample Data'!L450,$B$1),"")</f>
        <v/>
      </c>
      <c r="M451" s="15" t="str">
        <f>IF(SUM('Test Sample Data'!M$3:M$98)&gt;10,IF(AND(ISNUMBER('Test Sample Data'!M450),'Test Sample Data'!M450&lt;$B$1,'Test Sample Data'!M450&gt;0),'Test Sample Data'!M450,$B$1),"")</f>
        <v/>
      </c>
      <c r="N451" s="15" t="str">
        <f>'Gene Table'!D450</f>
        <v>NM_001005735</v>
      </c>
      <c r="O451" s="14" t="s">
        <v>261</v>
      </c>
      <c r="P451" s="15" t="str">
        <f>IF(SUM('Control Sample Data'!D$3:D$98)&gt;10,IF(AND(ISNUMBER('Control Sample Data'!D450),'Control Sample Data'!D450&lt;$B$1,'Control Sample Data'!D450&gt;0),'Control Sample Data'!D450,$B$1),"")</f>
        <v/>
      </c>
      <c r="Q451" s="15" t="str">
        <f>IF(SUM('Control Sample Data'!E$3:E$98)&gt;10,IF(AND(ISNUMBER('Control Sample Data'!E450),'Control Sample Data'!E450&lt;$B$1,'Control Sample Data'!E450&gt;0),'Control Sample Data'!E450,$B$1),"")</f>
        <v/>
      </c>
      <c r="R451" s="15" t="str">
        <f>IF(SUM('Control Sample Data'!F$3:F$98)&gt;10,IF(AND(ISNUMBER('Control Sample Data'!F450),'Control Sample Data'!F450&lt;$B$1,'Control Sample Data'!F450&gt;0),'Control Sample Data'!F450,$B$1),"")</f>
        <v/>
      </c>
      <c r="S451" s="15" t="str">
        <f>IF(SUM('Control Sample Data'!G$3:G$98)&gt;10,IF(AND(ISNUMBER('Control Sample Data'!G450),'Control Sample Data'!G450&lt;$B$1,'Control Sample Data'!G450&gt;0),'Control Sample Data'!G450,$B$1),"")</f>
        <v/>
      </c>
      <c r="T451" s="15" t="str">
        <f>IF(SUM('Control Sample Data'!H$3:H$98)&gt;10,IF(AND(ISNUMBER('Control Sample Data'!H450),'Control Sample Data'!H450&lt;$B$1,'Control Sample Data'!H450&gt;0),'Control Sample Data'!H450,$B$1),"")</f>
        <v/>
      </c>
      <c r="U451" s="15" t="str">
        <f>IF(SUM('Control Sample Data'!I$3:I$98)&gt;10,IF(AND(ISNUMBER('Control Sample Data'!I450),'Control Sample Data'!I450&lt;$B$1,'Control Sample Data'!I450&gt;0),'Control Sample Data'!I450,$B$1),"")</f>
        <v/>
      </c>
      <c r="V451" s="15" t="str">
        <f>IF(SUM('Control Sample Data'!J$3:J$98)&gt;10,IF(AND(ISNUMBER('Control Sample Data'!J450),'Control Sample Data'!J450&lt;$B$1,'Control Sample Data'!J450&gt;0),'Control Sample Data'!J450,$B$1),"")</f>
        <v/>
      </c>
      <c r="W451" s="15" t="str">
        <f>IF(SUM('Control Sample Data'!K$3:K$98)&gt;10,IF(AND(ISNUMBER('Control Sample Data'!K450),'Control Sample Data'!K450&lt;$B$1,'Control Sample Data'!K450&gt;0),'Control Sample Data'!K450,$B$1),"")</f>
        <v/>
      </c>
      <c r="X451" s="15" t="str">
        <f>IF(SUM('Control Sample Data'!L$3:L$98)&gt;10,IF(AND(ISNUMBER('Control Sample Data'!L450),'Control Sample Data'!L450&lt;$B$1,'Control Sample Data'!L450&gt;0),'Control Sample Data'!L450,$B$1),"")</f>
        <v/>
      </c>
      <c r="Y451" s="15" t="str">
        <f>IF(SUM('Control Sample Data'!M$3:M$98)&gt;10,IF(AND(ISNUMBER('Control Sample Data'!M450),'Control Sample Data'!M450&lt;$B$1,'Control Sample Data'!M450&gt;0),'Control Sample Data'!M450,$B$1),"")</f>
        <v/>
      </c>
      <c r="AT451" s="34" t="str">
        <f t="shared" si="386"/>
        <v/>
      </c>
      <c r="AU451" s="34" t="str">
        <f t="shared" si="387"/>
        <v/>
      </c>
      <c r="AV451" s="34" t="str">
        <f t="shared" si="388"/>
        <v/>
      </c>
      <c r="AW451" s="34" t="str">
        <f t="shared" si="389"/>
        <v/>
      </c>
      <c r="AX451" s="34" t="str">
        <f t="shared" si="390"/>
        <v/>
      </c>
      <c r="AY451" s="34" t="str">
        <f t="shared" si="391"/>
        <v/>
      </c>
      <c r="AZ451" s="34" t="str">
        <f t="shared" si="392"/>
        <v/>
      </c>
      <c r="BA451" s="34" t="str">
        <f t="shared" si="393"/>
        <v/>
      </c>
      <c r="BB451" s="34" t="str">
        <f t="shared" si="394"/>
        <v/>
      </c>
      <c r="BC451" s="34" t="str">
        <f t="shared" si="394"/>
        <v/>
      </c>
      <c r="BD451" s="34" t="str">
        <f t="shared" si="356"/>
        <v/>
      </c>
      <c r="BE451" s="34" t="str">
        <f t="shared" si="357"/>
        <v/>
      </c>
      <c r="BF451" s="34" t="str">
        <f t="shared" si="358"/>
        <v/>
      </c>
      <c r="BG451" s="34" t="str">
        <f t="shared" si="359"/>
        <v/>
      </c>
      <c r="BH451" s="34" t="str">
        <f t="shared" si="360"/>
        <v/>
      </c>
      <c r="BI451" s="34" t="str">
        <f t="shared" si="361"/>
        <v/>
      </c>
      <c r="BJ451" s="34" t="str">
        <f t="shared" si="362"/>
        <v/>
      </c>
      <c r="BK451" s="34" t="str">
        <f t="shared" si="363"/>
        <v/>
      </c>
      <c r="BL451" s="34" t="str">
        <f t="shared" si="364"/>
        <v/>
      </c>
      <c r="BM451" s="34" t="str">
        <f t="shared" si="365"/>
        <v/>
      </c>
      <c r="BN451" s="36" t="e">
        <f t="shared" si="354"/>
        <v>#DIV/0!</v>
      </c>
      <c r="BO451" s="36" t="e">
        <f t="shared" si="355"/>
        <v>#DIV/0!</v>
      </c>
      <c r="BP451" s="37" t="str">
        <f t="shared" si="366"/>
        <v/>
      </c>
      <c r="BQ451" s="37" t="str">
        <f t="shared" si="367"/>
        <v/>
      </c>
      <c r="BR451" s="37" t="str">
        <f t="shared" si="368"/>
        <v/>
      </c>
      <c r="BS451" s="37" t="str">
        <f t="shared" si="369"/>
        <v/>
      </c>
      <c r="BT451" s="37" t="str">
        <f t="shared" si="370"/>
        <v/>
      </c>
      <c r="BU451" s="37" t="str">
        <f t="shared" si="371"/>
        <v/>
      </c>
      <c r="BV451" s="37" t="str">
        <f t="shared" si="372"/>
        <v/>
      </c>
      <c r="BW451" s="37" t="str">
        <f t="shared" si="373"/>
        <v/>
      </c>
      <c r="BX451" s="37" t="str">
        <f t="shared" si="374"/>
        <v/>
      </c>
      <c r="BY451" s="37" t="str">
        <f t="shared" si="375"/>
        <v/>
      </c>
      <c r="BZ451" s="37" t="str">
        <f t="shared" si="376"/>
        <v/>
      </c>
      <c r="CA451" s="37" t="str">
        <f t="shared" si="377"/>
        <v/>
      </c>
      <c r="CB451" s="37" t="str">
        <f t="shared" si="378"/>
        <v/>
      </c>
      <c r="CC451" s="37" t="str">
        <f t="shared" si="379"/>
        <v/>
      </c>
      <c r="CD451" s="37" t="str">
        <f t="shared" si="380"/>
        <v/>
      </c>
      <c r="CE451" s="37" t="str">
        <f t="shared" si="381"/>
        <v/>
      </c>
      <c r="CF451" s="37" t="str">
        <f t="shared" si="382"/>
        <v/>
      </c>
      <c r="CG451" s="37" t="str">
        <f t="shared" si="383"/>
        <v/>
      </c>
      <c r="CH451" s="37" t="str">
        <f t="shared" si="384"/>
        <v/>
      </c>
      <c r="CI451" s="37" t="str">
        <f t="shared" si="385"/>
        <v/>
      </c>
    </row>
    <row r="452" spans="1:87">
      <c r="A452" s="16"/>
      <c r="B452" s="14" t="str">
        <f>'Gene Table'!D451</f>
        <v>NM_001274</v>
      </c>
      <c r="C452" s="14" t="s">
        <v>265</v>
      </c>
      <c r="D452" s="15" t="str">
        <f>IF(SUM('Test Sample Data'!D$3:D$98)&gt;10,IF(AND(ISNUMBER('Test Sample Data'!D451),'Test Sample Data'!D451&lt;$B$1,'Test Sample Data'!D451&gt;0),'Test Sample Data'!D451,$B$1),"")</f>
        <v/>
      </c>
      <c r="E452" s="15" t="str">
        <f>IF(SUM('Test Sample Data'!E$3:E$98)&gt;10,IF(AND(ISNUMBER('Test Sample Data'!E451),'Test Sample Data'!E451&lt;$B$1,'Test Sample Data'!E451&gt;0),'Test Sample Data'!E451,$B$1),"")</f>
        <v/>
      </c>
      <c r="F452" s="15" t="str">
        <f>IF(SUM('Test Sample Data'!F$3:F$98)&gt;10,IF(AND(ISNUMBER('Test Sample Data'!F451),'Test Sample Data'!F451&lt;$B$1,'Test Sample Data'!F451&gt;0),'Test Sample Data'!F451,$B$1),"")</f>
        <v/>
      </c>
      <c r="G452" s="15" t="str">
        <f>IF(SUM('Test Sample Data'!G$3:G$98)&gt;10,IF(AND(ISNUMBER('Test Sample Data'!G451),'Test Sample Data'!G451&lt;$B$1,'Test Sample Data'!G451&gt;0),'Test Sample Data'!G451,$B$1),"")</f>
        <v/>
      </c>
      <c r="H452" s="15" t="str">
        <f>IF(SUM('Test Sample Data'!H$3:H$98)&gt;10,IF(AND(ISNUMBER('Test Sample Data'!H451),'Test Sample Data'!H451&lt;$B$1,'Test Sample Data'!H451&gt;0),'Test Sample Data'!H451,$B$1),"")</f>
        <v/>
      </c>
      <c r="I452" s="15" t="str">
        <f>IF(SUM('Test Sample Data'!I$3:I$98)&gt;10,IF(AND(ISNUMBER('Test Sample Data'!I451),'Test Sample Data'!I451&lt;$B$1,'Test Sample Data'!I451&gt;0),'Test Sample Data'!I451,$B$1),"")</f>
        <v/>
      </c>
      <c r="J452" s="15" t="str">
        <f>IF(SUM('Test Sample Data'!J$3:J$98)&gt;10,IF(AND(ISNUMBER('Test Sample Data'!J451),'Test Sample Data'!J451&lt;$B$1,'Test Sample Data'!J451&gt;0),'Test Sample Data'!J451,$B$1),"")</f>
        <v/>
      </c>
      <c r="K452" s="15" t="str">
        <f>IF(SUM('Test Sample Data'!K$3:K$98)&gt;10,IF(AND(ISNUMBER('Test Sample Data'!K451),'Test Sample Data'!K451&lt;$B$1,'Test Sample Data'!K451&gt;0),'Test Sample Data'!K451,$B$1),"")</f>
        <v/>
      </c>
      <c r="L452" s="15" t="str">
        <f>IF(SUM('Test Sample Data'!L$3:L$98)&gt;10,IF(AND(ISNUMBER('Test Sample Data'!L451),'Test Sample Data'!L451&lt;$B$1,'Test Sample Data'!L451&gt;0),'Test Sample Data'!L451,$B$1),"")</f>
        <v/>
      </c>
      <c r="M452" s="15" t="str">
        <f>IF(SUM('Test Sample Data'!M$3:M$98)&gt;10,IF(AND(ISNUMBER('Test Sample Data'!M451),'Test Sample Data'!M451&lt;$B$1,'Test Sample Data'!M451&gt;0),'Test Sample Data'!M451,$B$1),"")</f>
        <v/>
      </c>
      <c r="N452" s="15" t="str">
        <f>'Gene Table'!D451</f>
        <v>NM_001274</v>
      </c>
      <c r="O452" s="14" t="s">
        <v>265</v>
      </c>
      <c r="P452" s="15" t="str">
        <f>IF(SUM('Control Sample Data'!D$3:D$98)&gt;10,IF(AND(ISNUMBER('Control Sample Data'!D451),'Control Sample Data'!D451&lt;$B$1,'Control Sample Data'!D451&gt;0),'Control Sample Data'!D451,$B$1),"")</f>
        <v/>
      </c>
      <c r="Q452" s="15" t="str">
        <f>IF(SUM('Control Sample Data'!E$3:E$98)&gt;10,IF(AND(ISNUMBER('Control Sample Data'!E451),'Control Sample Data'!E451&lt;$B$1,'Control Sample Data'!E451&gt;0),'Control Sample Data'!E451,$B$1),"")</f>
        <v/>
      </c>
      <c r="R452" s="15" t="str">
        <f>IF(SUM('Control Sample Data'!F$3:F$98)&gt;10,IF(AND(ISNUMBER('Control Sample Data'!F451),'Control Sample Data'!F451&lt;$B$1,'Control Sample Data'!F451&gt;0),'Control Sample Data'!F451,$B$1),"")</f>
        <v/>
      </c>
      <c r="S452" s="15" t="str">
        <f>IF(SUM('Control Sample Data'!G$3:G$98)&gt;10,IF(AND(ISNUMBER('Control Sample Data'!G451),'Control Sample Data'!G451&lt;$B$1,'Control Sample Data'!G451&gt;0),'Control Sample Data'!G451,$B$1),"")</f>
        <v/>
      </c>
      <c r="T452" s="15" t="str">
        <f>IF(SUM('Control Sample Data'!H$3:H$98)&gt;10,IF(AND(ISNUMBER('Control Sample Data'!H451),'Control Sample Data'!H451&lt;$B$1,'Control Sample Data'!H451&gt;0),'Control Sample Data'!H451,$B$1),"")</f>
        <v/>
      </c>
      <c r="U452" s="15" t="str">
        <f>IF(SUM('Control Sample Data'!I$3:I$98)&gt;10,IF(AND(ISNUMBER('Control Sample Data'!I451),'Control Sample Data'!I451&lt;$B$1,'Control Sample Data'!I451&gt;0),'Control Sample Data'!I451,$B$1),"")</f>
        <v/>
      </c>
      <c r="V452" s="15" t="str">
        <f>IF(SUM('Control Sample Data'!J$3:J$98)&gt;10,IF(AND(ISNUMBER('Control Sample Data'!J451),'Control Sample Data'!J451&lt;$B$1,'Control Sample Data'!J451&gt;0),'Control Sample Data'!J451,$B$1),"")</f>
        <v/>
      </c>
      <c r="W452" s="15" t="str">
        <f>IF(SUM('Control Sample Data'!K$3:K$98)&gt;10,IF(AND(ISNUMBER('Control Sample Data'!K451),'Control Sample Data'!K451&lt;$B$1,'Control Sample Data'!K451&gt;0),'Control Sample Data'!K451,$B$1),"")</f>
        <v/>
      </c>
      <c r="X452" s="15" t="str">
        <f>IF(SUM('Control Sample Data'!L$3:L$98)&gt;10,IF(AND(ISNUMBER('Control Sample Data'!L451),'Control Sample Data'!L451&lt;$B$1,'Control Sample Data'!L451&gt;0),'Control Sample Data'!L451,$B$1),"")</f>
        <v/>
      </c>
      <c r="Y452" s="15" t="str">
        <f>IF(SUM('Control Sample Data'!M$3:M$98)&gt;10,IF(AND(ISNUMBER('Control Sample Data'!M451),'Control Sample Data'!M451&lt;$B$1,'Control Sample Data'!M451&gt;0),'Control Sample Data'!M451,$B$1),"")</f>
        <v/>
      </c>
      <c r="AT452" s="34" t="str">
        <f t="shared" si="386"/>
        <v/>
      </c>
      <c r="AU452" s="34" t="str">
        <f t="shared" si="387"/>
        <v/>
      </c>
      <c r="AV452" s="34" t="str">
        <f t="shared" si="388"/>
        <v/>
      </c>
      <c r="AW452" s="34" t="str">
        <f t="shared" si="389"/>
        <v/>
      </c>
      <c r="AX452" s="34" t="str">
        <f t="shared" si="390"/>
        <v/>
      </c>
      <c r="AY452" s="34" t="str">
        <f t="shared" si="391"/>
        <v/>
      </c>
      <c r="AZ452" s="34" t="str">
        <f t="shared" si="392"/>
        <v/>
      </c>
      <c r="BA452" s="34" t="str">
        <f t="shared" si="393"/>
        <v/>
      </c>
      <c r="BB452" s="34" t="str">
        <f t="shared" si="394"/>
        <v/>
      </c>
      <c r="BC452" s="34" t="str">
        <f t="shared" si="394"/>
        <v/>
      </c>
      <c r="BD452" s="34" t="str">
        <f t="shared" si="356"/>
        <v/>
      </c>
      <c r="BE452" s="34" t="str">
        <f t="shared" si="357"/>
        <v/>
      </c>
      <c r="BF452" s="34" t="str">
        <f t="shared" si="358"/>
        <v/>
      </c>
      <c r="BG452" s="34" t="str">
        <f t="shared" si="359"/>
        <v/>
      </c>
      <c r="BH452" s="34" t="str">
        <f t="shared" si="360"/>
        <v/>
      </c>
      <c r="BI452" s="34" t="str">
        <f t="shared" si="361"/>
        <v/>
      </c>
      <c r="BJ452" s="34" t="str">
        <f t="shared" si="362"/>
        <v/>
      </c>
      <c r="BK452" s="34" t="str">
        <f t="shared" si="363"/>
        <v/>
      </c>
      <c r="BL452" s="34" t="str">
        <f t="shared" si="364"/>
        <v/>
      </c>
      <c r="BM452" s="34" t="str">
        <f t="shared" si="365"/>
        <v/>
      </c>
      <c r="BN452" s="36" t="e">
        <f t="shared" ref="BN452:BN483" si="397">AVERAGE(AT452:BC452)</f>
        <v>#DIV/0!</v>
      </c>
      <c r="BO452" s="36" t="e">
        <f t="shared" ref="BO452:BO483" si="398">AVERAGE(BD452:BM452)</f>
        <v>#DIV/0!</v>
      </c>
      <c r="BP452" s="37" t="str">
        <f t="shared" si="366"/>
        <v/>
      </c>
      <c r="BQ452" s="37" t="str">
        <f t="shared" si="367"/>
        <v/>
      </c>
      <c r="BR452" s="37" t="str">
        <f t="shared" si="368"/>
        <v/>
      </c>
      <c r="BS452" s="37" t="str">
        <f t="shared" si="369"/>
        <v/>
      </c>
      <c r="BT452" s="37" t="str">
        <f t="shared" si="370"/>
        <v/>
      </c>
      <c r="BU452" s="37" t="str">
        <f t="shared" si="371"/>
        <v/>
      </c>
      <c r="BV452" s="37" t="str">
        <f t="shared" si="372"/>
        <v/>
      </c>
      <c r="BW452" s="37" t="str">
        <f t="shared" si="373"/>
        <v/>
      </c>
      <c r="BX452" s="37" t="str">
        <f t="shared" si="374"/>
        <v/>
      </c>
      <c r="BY452" s="37" t="str">
        <f t="shared" si="375"/>
        <v/>
      </c>
      <c r="BZ452" s="37" t="str">
        <f t="shared" si="376"/>
        <v/>
      </c>
      <c r="CA452" s="37" t="str">
        <f t="shared" si="377"/>
        <v/>
      </c>
      <c r="CB452" s="37" t="str">
        <f t="shared" si="378"/>
        <v/>
      </c>
      <c r="CC452" s="37" t="str">
        <f t="shared" si="379"/>
        <v/>
      </c>
      <c r="CD452" s="37" t="str">
        <f t="shared" si="380"/>
        <v/>
      </c>
      <c r="CE452" s="37" t="str">
        <f t="shared" si="381"/>
        <v/>
      </c>
      <c r="CF452" s="37" t="str">
        <f t="shared" si="382"/>
        <v/>
      </c>
      <c r="CG452" s="37" t="str">
        <f t="shared" si="383"/>
        <v/>
      </c>
      <c r="CH452" s="37" t="str">
        <f t="shared" si="384"/>
        <v/>
      </c>
      <c r="CI452" s="37" t="str">
        <f t="shared" si="385"/>
        <v/>
      </c>
    </row>
    <row r="453" spans="1:87">
      <c r="A453" s="16"/>
      <c r="B453" s="14" t="str">
        <f>'Gene Table'!D452</f>
        <v>NM_001818</v>
      </c>
      <c r="C453" s="14" t="s">
        <v>269</v>
      </c>
      <c r="D453" s="15" t="str">
        <f>IF(SUM('Test Sample Data'!D$3:D$98)&gt;10,IF(AND(ISNUMBER('Test Sample Data'!D452),'Test Sample Data'!D452&lt;$B$1,'Test Sample Data'!D452&gt;0),'Test Sample Data'!D452,$B$1),"")</f>
        <v/>
      </c>
      <c r="E453" s="15" t="str">
        <f>IF(SUM('Test Sample Data'!E$3:E$98)&gt;10,IF(AND(ISNUMBER('Test Sample Data'!E452),'Test Sample Data'!E452&lt;$B$1,'Test Sample Data'!E452&gt;0),'Test Sample Data'!E452,$B$1),"")</f>
        <v/>
      </c>
      <c r="F453" s="15" t="str">
        <f>IF(SUM('Test Sample Data'!F$3:F$98)&gt;10,IF(AND(ISNUMBER('Test Sample Data'!F452),'Test Sample Data'!F452&lt;$B$1,'Test Sample Data'!F452&gt;0),'Test Sample Data'!F452,$B$1),"")</f>
        <v/>
      </c>
      <c r="G453" s="15" t="str">
        <f>IF(SUM('Test Sample Data'!G$3:G$98)&gt;10,IF(AND(ISNUMBER('Test Sample Data'!G452),'Test Sample Data'!G452&lt;$B$1,'Test Sample Data'!G452&gt;0),'Test Sample Data'!G452,$B$1),"")</f>
        <v/>
      </c>
      <c r="H453" s="15" t="str">
        <f>IF(SUM('Test Sample Data'!H$3:H$98)&gt;10,IF(AND(ISNUMBER('Test Sample Data'!H452),'Test Sample Data'!H452&lt;$B$1,'Test Sample Data'!H452&gt;0),'Test Sample Data'!H452,$B$1),"")</f>
        <v/>
      </c>
      <c r="I453" s="15" t="str">
        <f>IF(SUM('Test Sample Data'!I$3:I$98)&gt;10,IF(AND(ISNUMBER('Test Sample Data'!I452),'Test Sample Data'!I452&lt;$B$1,'Test Sample Data'!I452&gt;0),'Test Sample Data'!I452,$B$1),"")</f>
        <v/>
      </c>
      <c r="J453" s="15" t="str">
        <f>IF(SUM('Test Sample Data'!J$3:J$98)&gt;10,IF(AND(ISNUMBER('Test Sample Data'!J452),'Test Sample Data'!J452&lt;$B$1,'Test Sample Data'!J452&gt;0),'Test Sample Data'!J452,$B$1),"")</f>
        <v/>
      </c>
      <c r="K453" s="15" t="str">
        <f>IF(SUM('Test Sample Data'!K$3:K$98)&gt;10,IF(AND(ISNUMBER('Test Sample Data'!K452),'Test Sample Data'!K452&lt;$B$1,'Test Sample Data'!K452&gt;0),'Test Sample Data'!K452,$B$1),"")</f>
        <v/>
      </c>
      <c r="L453" s="15" t="str">
        <f>IF(SUM('Test Sample Data'!L$3:L$98)&gt;10,IF(AND(ISNUMBER('Test Sample Data'!L452),'Test Sample Data'!L452&lt;$B$1,'Test Sample Data'!L452&gt;0),'Test Sample Data'!L452,$B$1),"")</f>
        <v/>
      </c>
      <c r="M453" s="15" t="str">
        <f>IF(SUM('Test Sample Data'!M$3:M$98)&gt;10,IF(AND(ISNUMBER('Test Sample Data'!M452),'Test Sample Data'!M452&lt;$B$1,'Test Sample Data'!M452&gt;0),'Test Sample Data'!M452,$B$1),"")</f>
        <v/>
      </c>
      <c r="N453" s="15" t="str">
        <f>'Gene Table'!D452</f>
        <v>NM_001818</v>
      </c>
      <c r="O453" s="14" t="s">
        <v>269</v>
      </c>
      <c r="P453" s="15" t="str">
        <f>IF(SUM('Control Sample Data'!D$3:D$98)&gt;10,IF(AND(ISNUMBER('Control Sample Data'!D452),'Control Sample Data'!D452&lt;$B$1,'Control Sample Data'!D452&gt;0),'Control Sample Data'!D452,$B$1),"")</f>
        <v/>
      </c>
      <c r="Q453" s="15" t="str">
        <f>IF(SUM('Control Sample Data'!E$3:E$98)&gt;10,IF(AND(ISNUMBER('Control Sample Data'!E452),'Control Sample Data'!E452&lt;$B$1,'Control Sample Data'!E452&gt;0),'Control Sample Data'!E452,$B$1),"")</f>
        <v/>
      </c>
      <c r="R453" s="15" t="str">
        <f>IF(SUM('Control Sample Data'!F$3:F$98)&gt;10,IF(AND(ISNUMBER('Control Sample Data'!F452),'Control Sample Data'!F452&lt;$B$1,'Control Sample Data'!F452&gt;0),'Control Sample Data'!F452,$B$1),"")</f>
        <v/>
      </c>
      <c r="S453" s="15" t="str">
        <f>IF(SUM('Control Sample Data'!G$3:G$98)&gt;10,IF(AND(ISNUMBER('Control Sample Data'!G452),'Control Sample Data'!G452&lt;$B$1,'Control Sample Data'!G452&gt;0),'Control Sample Data'!G452,$B$1),"")</f>
        <v/>
      </c>
      <c r="T453" s="15" t="str">
        <f>IF(SUM('Control Sample Data'!H$3:H$98)&gt;10,IF(AND(ISNUMBER('Control Sample Data'!H452),'Control Sample Data'!H452&lt;$B$1,'Control Sample Data'!H452&gt;0),'Control Sample Data'!H452,$B$1),"")</f>
        <v/>
      </c>
      <c r="U453" s="15" t="str">
        <f>IF(SUM('Control Sample Data'!I$3:I$98)&gt;10,IF(AND(ISNUMBER('Control Sample Data'!I452),'Control Sample Data'!I452&lt;$B$1,'Control Sample Data'!I452&gt;0),'Control Sample Data'!I452,$B$1),"")</f>
        <v/>
      </c>
      <c r="V453" s="15" t="str">
        <f>IF(SUM('Control Sample Data'!J$3:J$98)&gt;10,IF(AND(ISNUMBER('Control Sample Data'!J452),'Control Sample Data'!J452&lt;$B$1,'Control Sample Data'!J452&gt;0),'Control Sample Data'!J452,$B$1),"")</f>
        <v/>
      </c>
      <c r="W453" s="15" t="str">
        <f>IF(SUM('Control Sample Data'!K$3:K$98)&gt;10,IF(AND(ISNUMBER('Control Sample Data'!K452),'Control Sample Data'!K452&lt;$B$1,'Control Sample Data'!K452&gt;0),'Control Sample Data'!K452,$B$1),"")</f>
        <v/>
      </c>
      <c r="X453" s="15" t="str">
        <f>IF(SUM('Control Sample Data'!L$3:L$98)&gt;10,IF(AND(ISNUMBER('Control Sample Data'!L452),'Control Sample Data'!L452&lt;$B$1,'Control Sample Data'!L452&gt;0),'Control Sample Data'!L452,$B$1),"")</f>
        <v/>
      </c>
      <c r="Y453" s="15" t="str">
        <f>IF(SUM('Control Sample Data'!M$3:M$98)&gt;10,IF(AND(ISNUMBER('Control Sample Data'!M452),'Control Sample Data'!M452&lt;$B$1,'Control Sample Data'!M452&gt;0),'Control Sample Data'!M452,$B$1),"")</f>
        <v/>
      </c>
      <c r="AT453" s="34" t="str">
        <f t="shared" si="386"/>
        <v/>
      </c>
      <c r="AU453" s="34" t="str">
        <f t="shared" si="387"/>
        <v/>
      </c>
      <c r="AV453" s="34" t="str">
        <f t="shared" si="388"/>
        <v/>
      </c>
      <c r="AW453" s="34" t="str">
        <f t="shared" si="389"/>
        <v/>
      </c>
      <c r="AX453" s="34" t="str">
        <f t="shared" si="390"/>
        <v/>
      </c>
      <c r="AY453" s="34" t="str">
        <f t="shared" si="391"/>
        <v/>
      </c>
      <c r="AZ453" s="34" t="str">
        <f t="shared" si="392"/>
        <v/>
      </c>
      <c r="BA453" s="34" t="str">
        <f t="shared" si="393"/>
        <v/>
      </c>
      <c r="BB453" s="34" t="str">
        <f t="shared" si="394"/>
        <v/>
      </c>
      <c r="BC453" s="34" t="str">
        <f t="shared" si="394"/>
        <v/>
      </c>
      <c r="BD453" s="34" t="str">
        <f t="shared" ref="BD453:BD483" si="399">IF(ISERROR(P453-AJ$410),"",P453-AJ$410)</f>
        <v/>
      </c>
      <c r="BE453" s="34" t="str">
        <f t="shared" ref="BE453:BE483" si="400">IF(ISERROR(Q453-AK$410),"",Q453-AK$410)</f>
        <v/>
      </c>
      <c r="BF453" s="34" t="str">
        <f t="shared" ref="BF453:BF483" si="401">IF(ISERROR(R453-AL$410),"",R453-AL$410)</f>
        <v/>
      </c>
      <c r="BG453" s="34" t="str">
        <f t="shared" ref="BG453:BG483" si="402">IF(ISERROR(S453-AM$410),"",S453-AM$410)</f>
        <v/>
      </c>
      <c r="BH453" s="34" t="str">
        <f t="shared" ref="BH453:BH483" si="403">IF(ISERROR(T453-AN$410),"",T453-AN$410)</f>
        <v/>
      </c>
      <c r="BI453" s="34" t="str">
        <f t="shared" ref="BI453:BI483" si="404">IF(ISERROR(U453-AO$410),"",U453-AO$410)</f>
        <v/>
      </c>
      <c r="BJ453" s="34" t="str">
        <f t="shared" ref="BJ453:BJ483" si="405">IF(ISERROR(V453-AP$410),"",V453-AP$410)</f>
        <v/>
      </c>
      <c r="BK453" s="34" t="str">
        <f t="shared" ref="BK453:BK483" si="406">IF(ISERROR(W453-AQ$410),"",W453-AQ$410)</f>
        <v/>
      </c>
      <c r="BL453" s="34" t="str">
        <f t="shared" ref="BL453:BL483" si="407">IF(ISERROR(X453-AR$410),"",X453-AR$410)</f>
        <v/>
      </c>
      <c r="BM453" s="34" t="str">
        <f t="shared" ref="BM453:BM483" si="408">IF(ISERROR(Y453-AS$410),"",Y453-AS$410)</f>
        <v/>
      </c>
      <c r="BN453" s="36" t="e">
        <f t="shared" si="397"/>
        <v>#DIV/0!</v>
      </c>
      <c r="BO453" s="36" t="e">
        <f t="shared" si="398"/>
        <v>#DIV/0!</v>
      </c>
      <c r="BP453" s="37" t="str">
        <f t="shared" ref="BP453:BP483" si="409">IF(ISNUMBER(AT453),POWER(2,-AT453),"")</f>
        <v/>
      </c>
      <c r="BQ453" s="37" t="str">
        <f t="shared" ref="BQ453:BQ483" si="410">IF(ISNUMBER(AU453),POWER(2,-AU453),"")</f>
        <v/>
      </c>
      <c r="BR453" s="37" t="str">
        <f t="shared" ref="BR453:BR483" si="411">IF(ISNUMBER(AV453),POWER(2,-AV453),"")</f>
        <v/>
      </c>
      <c r="BS453" s="37" t="str">
        <f t="shared" ref="BS453:BS483" si="412">IF(ISNUMBER(AW453),POWER(2,-AW453),"")</f>
        <v/>
      </c>
      <c r="BT453" s="37" t="str">
        <f t="shared" ref="BT453:BT483" si="413">IF(ISNUMBER(AX453),POWER(2,-AX453),"")</f>
        <v/>
      </c>
      <c r="BU453" s="37" t="str">
        <f t="shared" ref="BU453:BU483" si="414">IF(ISNUMBER(AY453),POWER(2,-AY453),"")</f>
        <v/>
      </c>
      <c r="BV453" s="37" t="str">
        <f t="shared" ref="BV453:BV483" si="415">IF(ISNUMBER(AZ453),POWER(2,-AZ453),"")</f>
        <v/>
      </c>
      <c r="BW453" s="37" t="str">
        <f t="shared" ref="BW453:BW483" si="416">IF(ISNUMBER(BA453),POWER(2,-BA453),"")</f>
        <v/>
      </c>
      <c r="BX453" s="37" t="str">
        <f t="shared" ref="BX453:BX483" si="417">IF(ISNUMBER(BB453),POWER(2,-BB453),"")</f>
        <v/>
      </c>
      <c r="BY453" s="37" t="str">
        <f t="shared" ref="BY453:BY483" si="418">IF(ISNUMBER(BC453),POWER(2,-BC453),"")</f>
        <v/>
      </c>
      <c r="BZ453" s="37" t="str">
        <f t="shared" ref="BZ453:BZ483" si="419">IF(ISNUMBER(BD453),POWER(2,-BD453),"")</f>
        <v/>
      </c>
      <c r="CA453" s="37" t="str">
        <f t="shared" ref="CA453:CA483" si="420">IF(ISNUMBER(BE453),POWER(2,-BE453),"")</f>
        <v/>
      </c>
      <c r="CB453" s="37" t="str">
        <f t="shared" ref="CB453:CB483" si="421">IF(ISNUMBER(BF453),POWER(2,-BF453),"")</f>
        <v/>
      </c>
      <c r="CC453" s="37" t="str">
        <f t="shared" ref="CC453:CC483" si="422">IF(ISNUMBER(BG453),POWER(2,-BG453),"")</f>
        <v/>
      </c>
      <c r="CD453" s="37" t="str">
        <f t="shared" ref="CD453:CD483" si="423">IF(ISNUMBER(BH453),POWER(2,-BH453),"")</f>
        <v/>
      </c>
      <c r="CE453" s="37" t="str">
        <f t="shared" ref="CE453:CE483" si="424">IF(ISNUMBER(BI453),POWER(2,-BI453),"")</f>
        <v/>
      </c>
      <c r="CF453" s="37" t="str">
        <f t="shared" ref="CF453:CF483" si="425">IF(ISNUMBER(BJ453),POWER(2,-BJ453),"")</f>
        <v/>
      </c>
      <c r="CG453" s="37" t="str">
        <f t="shared" ref="CG453:CG483" si="426">IF(ISNUMBER(BK453),POWER(2,-BK453),"")</f>
        <v/>
      </c>
      <c r="CH453" s="37" t="str">
        <f t="shared" ref="CH453:CH483" si="427">IF(ISNUMBER(BL453),POWER(2,-BL453),"")</f>
        <v/>
      </c>
      <c r="CI453" s="37" t="str">
        <f t="shared" ref="CI453:CI483" si="428">IF(ISNUMBER(BM453),POWER(2,-BM453),"")</f>
        <v/>
      </c>
    </row>
    <row r="454" spans="1:87">
      <c r="A454" s="16"/>
      <c r="B454" s="14" t="str">
        <f>'Gene Table'!D453</f>
        <v>NM_006663</v>
      </c>
      <c r="C454" s="14" t="s">
        <v>273</v>
      </c>
      <c r="D454" s="15" t="str">
        <f>IF(SUM('Test Sample Data'!D$3:D$98)&gt;10,IF(AND(ISNUMBER('Test Sample Data'!D453),'Test Sample Data'!D453&lt;$B$1,'Test Sample Data'!D453&gt;0),'Test Sample Data'!D453,$B$1),"")</f>
        <v/>
      </c>
      <c r="E454" s="15" t="str">
        <f>IF(SUM('Test Sample Data'!E$3:E$98)&gt;10,IF(AND(ISNUMBER('Test Sample Data'!E453),'Test Sample Data'!E453&lt;$B$1,'Test Sample Data'!E453&gt;0),'Test Sample Data'!E453,$B$1),"")</f>
        <v/>
      </c>
      <c r="F454" s="15" t="str">
        <f>IF(SUM('Test Sample Data'!F$3:F$98)&gt;10,IF(AND(ISNUMBER('Test Sample Data'!F453),'Test Sample Data'!F453&lt;$B$1,'Test Sample Data'!F453&gt;0),'Test Sample Data'!F453,$B$1),"")</f>
        <v/>
      </c>
      <c r="G454" s="15" t="str">
        <f>IF(SUM('Test Sample Data'!G$3:G$98)&gt;10,IF(AND(ISNUMBER('Test Sample Data'!G453),'Test Sample Data'!G453&lt;$B$1,'Test Sample Data'!G453&gt;0),'Test Sample Data'!G453,$B$1),"")</f>
        <v/>
      </c>
      <c r="H454" s="15" t="str">
        <f>IF(SUM('Test Sample Data'!H$3:H$98)&gt;10,IF(AND(ISNUMBER('Test Sample Data'!H453),'Test Sample Data'!H453&lt;$B$1,'Test Sample Data'!H453&gt;0),'Test Sample Data'!H453,$B$1),"")</f>
        <v/>
      </c>
      <c r="I454" s="15" t="str">
        <f>IF(SUM('Test Sample Data'!I$3:I$98)&gt;10,IF(AND(ISNUMBER('Test Sample Data'!I453),'Test Sample Data'!I453&lt;$B$1,'Test Sample Data'!I453&gt;0),'Test Sample Data'!I453,$B$1),"")</f>
        <v/>
      </c>
      <c r="J454" s="15" t="str">
        <f>IF(SUM('Test Sample Data'!J$3:J$98)&gt;10,IF(AND(ISNUMBER('Test Sample Data'!J453),'Test Sample Data'!J453&lt;$B$1,'Test Sample Data'!J453&gt;0),'Test Sample Data'!J453,$B$1),"")</f>
        <v/>
      </c>
      <c r="K454" s="15" t="str">
        <f>IF(SUM('Test Sample Data'!K$3:K$98)&gt;10,IF(AND(ISNUMBER('Test Sample Data'!K453),'Test Sample Data'!K453&lt;$B$1,'Test Sample Data'!K453&gt;0),'Test Sample Data'!K453,$B$1),"")</f>
        <v/>
      </c>
      <c r="L454" s="15" t="str">
        <f>IF(SUM('Test Sample Data'!L$3:L$98)&gt;10,IF(AND(ISNUMBER('Test Sample Data'!L453),'Test Sample Data'!L453&lt;$B$1,'Test Sample Data'!L453&gt;0),'Test Sample Data'!L453,$B$1),"")</f>
        <v/>
      </c>
      <c r="M454" s="15" t="str">
        <f>IF(SUM('Test Sample Data'!M$3:M$98)&gt;10,IF(AND(ISNUMBER('Test Sample Data'!M453),'Test Sample Data'!M453&lt;$B$1,'Test Sample Data'!M453&gt;0),'Test Sample Data'!M453,$B$1),"")</f>
        <v/>
      </c>
      <c r="N454" s="15" t="str">
        <f>'Gene Table'!D453</f>
        <v>NM_006663</v>
      </c>
      <c r="O454" s="14" t="s">
        <v>273</v>
      </c>
      <c r="P454" s="15" t="str">
        <f>IF(SUM('Control Sample Data'!D$3:D$98)&gt;10,IF(AND(ISNUMBER('Control Sample Data'!D453),'Control Sample Data'!D453&lt;$B$1,'Control Sample Data'!D453&gt;0),'Control Sample Data'!D453,$B$1),"")</f>
        <v/>
      </c>
      <c r="Q454" s="15" t="str">
        <f>IF(SUM('Control Sample Data'!E$3:E$98)&gt;10,IF(AND(ISNUMBER('Control Sample Data'!E453),'Control Sample Data'!E453&lt;$B$1,'Control Sample Data'!E453&gt;0),'Control Sample Data'!E453,$B$1),"")</f>
        <v/>
      </c>
      <c r="R454" s="15" t="str">
        <f>IF(SUM('Control Sample Data'!F$3:F$98)&gt;10,IF(AND(ISNUMBER('Control Sample Data'!F453),'Control Sample Data'!F453&lt;$B$1,'Control Sample Data'!F453&gt;0),'Control Sample Data'!F453,$B$1),"")</f>
        <v/>
      </c>
      <c r="S454" s="15" t="str">
        <f>IF(SUM('Control Sample Data'!G$3:G$98)&gt;10,IF(AND(ISNUMBER('Control Sample Data'!G453),'Control Sample Data'!G453&lt;$B$1,'Control Sample Data'!G453&gt;0),'Control Sample Data'!G453,$B$1),"")</f>
        <v/>
      </c>
      <c r="T454" s="15" t="str">
        <f>IF(SUM('Control Sample Data'!H$3:H$98)&gt;10,IF(AND(ISNUMBER('Control Sample Data'!H453),'Control Sample Data'!H453&lt;$B$1,'Control Sample Data'!H453&gt;0),'Control Sample Data'!H453,$B$1),"")</f>
        <v/>
      </c>
      <c r="U454" s="15" t="str">
        <f>IF(SUM('Control Sample Data'!I$3:I$98)&gt;10,IF(AND(ISNUMBER('Control Sample Data'!I453),'Control Sample Data'!I453&lt;$B$1,'Control Sample Data'!I453&gt;0),'Control Sample Data'!I453,$B$1),"")</f>
        <v/>
      </c>
      <c r="V454" s="15" t="str">
        <f>IF(SUM('Control Sample Data'!J$3:J$98)&gt;10,IF(AND(ISNUMBER('Control Sample Data'!J453),'Control Sample Data'!J453&lt;$B$1,'Control Sample Data'!J453&gt;0),'Control Sample Data'!J453,$B$1),"")</f>
        <v/>
      </c>
      <c r="W454" s="15" t="str">
        <f>IF(SUM('Control Sample Data'!K$3:K$98)&gt;10,IF(AND(ISNUMBER('Control Sample Data'!K453),'Control Sample Data'!K453&lt;$B$1,'Control Sample Data'!K453&gt;0),'Control Sample Data'!K453,$B$1),"")</f>
        <v/>
      </c>
      <c r="X454" s="15" t="str">
        <f>IF(SUM('Control Sample Data'!L$3:L$98)&gt;10,IF(AND(ISNUMBER('Control Sample Data'!L453),'Control Sample Data'!L453&lt;$B$1,'Control Sample Data'!L453&gt;0),'Control Sample Data'!L453,$B$1),"")</f>
        <v/>
      </c>
      <c r="Y454" s="15" t="str">
        <f>IF(SUM('Control Sample Data'!M$3:M$98)&gt;10,IF(AND(ISNUMBER('Control Sample Data'!M453),'Control Sample Data'!M453&lt;$B$1,'Control Sample Data'!M453&gt;0),'Control Sample Data'!M453,$B$1),"")</f>
        <v/>
      </c>
      <c r="AT454" s="34" t="str">
        <f t="shared" ref="AT454:AT483" si="429">IF(ISERROR(D454-Z$410),"",D454-Z$410)</f>
        <v/>
      </c>
      <c r="AU454" s="34" t="str">
        <f t="shared" ref="AU454:AU483" si="430">IF(ISERROR(E454-AA$410),"",E454-AA$410)</f>
        <v/>
      </c>
      <c r="AV454" s="34" t="str">
        <f t="shared" ref="AV454:AV483" si="431">IF(ISERROR(F454-AB$410),"",F454-AB$410)</f>
        <v/>
      </c>
      <c r="AW454" s="34" t="str">
        <f t="shared" ref="AW454:AW483" si="432">IF(ISERROR(G454-AC$410),"",G454-AC$410)</f>
        <v/>
      </c>
      <c r="AX454" s="34" t="str">
        <f t="shared" ref="AX454:AX483" si="433">IF(ISERROR(H454-AD$410),"",H454-AD$410)</f>
        <v/>
      </c>
      <c r="AY454" s="34" t="str">
        <f t="shared" ref="AY454:AY483" si="434">IF(ISERROR(I454-AE$410),"",I454-AE$410)</f>
        <v/>
      </c>
      <c r="AZ454" s="34" t="str">
        <f t="shared" ref="AZ454:AZ483" si="435">IF(ISERROR(J454-AF$410),"",J454-AF$410)</f>
        <v/>
      </c>
      <c r="BA454" s="34" t="str">
        <f t="shared" ref="BA454:BA483" si="436">IF(ISERROR(K454-AG$410),"",K454-AG$410)</f>
        <v/>
      </c>
      <c r="BB454" s="34" t="str">
        <f t="shared" ref="BB454:BC483" si="437">IF(ISERROR(L454-AH$410),"",L454-AH$410)</f>
        <v/>
      </c>
      <c r="BC454" s="34" t="str">
        <f t="shared" si="437"/>
        <v/>
      </c>
      <c r="BD454" s="34" t="str">
        <f t="shared" si="399"/>
        <v/>
      </c>
      <c r="BE454" s="34" t="str">
        <f t="shared" si="400"/>
        <v/>
      </c>
      <c r="BF454" s="34" t="str">
        <f t="shared" si="401"/>
        <v/>
      </c>
      <c r="BG454" s="34" t="str">
        <f t="shared" si="402"/>
        <v/>
      </c>
      <c r="BH454" s="34" t="str">
        <f t="shared" si="403"/>
        <v/>
      </c>
      <c r="BI454" s="34" t="str">
        <f t="shared" si="404"/>
        <v/>
      </c>
      <c r="BJ454" s="34" t="str">
        <f t="shared" si="405"/>
        <v/>
      </c>
      <c r="BK454" s="34" t="str">
        <f t="shared" si="406"/>
        <v/>
      </c>
      <c r="BL454" s="34" t="str">
        <f t="shared" si="407"/>
        <v/>
      </c>
      <c r="BM454" s="34" t="str">
        <f t="shared" si="408"/>
        <v/>
      </c>
      <c r="BN454" s="36" t="e">
        <f t="shared" si="397"/>
        <v>#DIV/0!</v>
      </c>
      <c r="BO454" s="36" t="e">
        <f t="shared" si="398"/>
        <v>#DIV/0!</v>
      </c>
      <c r="BP454" s="37" t="str">
        <f t="shared" si="409"/>
        <v/>
      </c>
      <c r="BQ454" s="37" t="str">
        <f t="shared" si="410"/>
        <v/>
      </c>
      <c r="BR454" s="37" t="str">
        <f t="shared" si="411"/>
        <v/>
      </c>
      <c r="BS454" s="37" t="str">
        <f t="shared" si="412"/>
        <v/>
      </c>
      <c r="BT454" s="37" t="str">
        <f t="shared" si="413"/>
        <v/>
      </c>
      <c r="BU454" s="37" t="str">
        <f t="shared" si="414"/>
        <v/>
      </c>
      <c r="BV454" s="37" t="str">
        <f t="shared" si="415"/>
        <v/>
      </c>
      <c r="BW454" s="37" t="str">
        <f t="shared" si="416"/>
        <v/>
      </c>
      <c r="BX454" s="37" t="str">
        <f t="shared" si="417"/>
        <v/>
      </c>
      <c r="BY454" s="37" t="str">
        <f t="shared" si="418"/>
        <v/>
      </c>
      <c r="BZ454" s="37" t="str">
        <f t="shared" si="419"/>
        <v/>
      </c>
      <c r="CA454" s="37" t="str">
        <f t="shared" si="420"/>
        <v/>
      </c>
      <c r="CB454" s="37" t="str">
        <f t="shared" si="421"/>
        <v/>
      </c>
      <c r="CC454" s="37" t="str">
        <f t="shared" si="422"/>
        <v/>
      </c>
      <c r="CD454" s="37" t="str">
        <f t="shared" si="423"/>
        <v/>
      </c>
      <c r="CE454" s="37" t="str">
        <f t="shared" si="424"/>
        <v/>
      </c>
      <c r="CF454" s="37" t="str">
        <f t="shared" si="425"/>
        <v/>
      </c>
      <c r="CG454" s="37" t="str">
        <f t="shared" si="426"/>
        <v/>
      </c>
      <c r="CH454" s="37" t="str">
        <f t="shared" si="427"/>
        <v/>
      </c>
      <c r="CI454" s="37" t="str">
        <f t="shared" si="428"/>
        <v/>
      </c>
    </row>
    <row r="455" spans="1:87">
      <c r="A455" s="16"/>
      <c r="B455" s="14" t="str">
        <f>'Gene Table'!D454</f>
        <v>NM_012190</v>
      </c>
      <c r="C455" s="14" t="s">
        <v>277</v>
      </c>
      <c r="D455" s="15" t="str">
        <f>IF(SUM('Test Sample Data'!D$3:D$98)&gt;10,IF(AND(ISNUMBER('Test Sample Data'!D454),'Test Sample Data'!D454&lt;$B$1,'Test Sample Data'!D454&gt;0),'Test Sample Data'!D454,$B$1),"")</f>
        <v/>
      </c>
      <c r="E455" s="15" t="str">
        <f>IF(SUM('Test Sample Data'!E$3:E$98)&gt;10,IF(AND(ISNUMBER('Test Sample Data'!E454),'Test Sample Data'!E454&lt;$B$1,'Test Sample Data'!E454&gt;0),'Test Sample Data'!E454,$B$1),"")</f>
        <v/>
      </c>
      <c r="F455" s="15" t="str">
        <f>IF(SUM('Test Sample Data'!F$3:F$98)&gt;10,IF(AND(ISNUMBER('Test Sample Data'!F454),'Test Sample Data'!F454&lt;$B$1,'Test Sample Data'!F454&gt;0),'Test Sample Data'!F454,$B$1),"")</f>
        <v/>
      </c>
      <c r="G455" s="15" t="str">
        <f>IF(SUM('Test Sample Data'!G$3:G$98)&gt;10,IF(AND(ISNUMBER('Test Sample Data'!G454),'Test Sample Data'!G454&lt;$B$1,'Test Sample Data'!G454&gt;0),'Test Sample Data'!G454,$B$1),"")</f>
        <v/>
      </c>
      <c r="H455" s="15" t="str">
        <f>IF(SUM('Test Sample Data'!H$3:H$98)&gt;10,IF(AND(ISNUMBER('Test Sample Data'!H454),'Test Sample Data'!H454&lt;$B$1,'Test Sample Data'!H454&gt;0),'Test Sample Data'!H454,$B$1),"")</f>
        <v/>
      </c>
      <c r="I455" s="15" t="str">
        <f>IF(SUM('Test Sample Data'!I$3:I$98)&gt;10,IF(AND(ISNUMBER('Test Sample Data'!I454),'Test Sample Data'!I454&lt;$B$1,'Test Sample Data'!I454&gt;0),'Test Sample Data'!I454,$B$1),"")</f>
        <v/>
      </c>
      <c r="J455" s="15" t="str">
        <f>IF(SUM('Test Sample Data'!J$3:J$98)&gt;10,IF(AND(ISNUMBER('Test Sample Data'!J454),'Test Sample Data'!J454&lt;$B$1,'Test Sample Data'!J454&gt;0),'Test Sample Data'!J454,$B$1),"")</f>
        <v/>
      </c>
      <c r="K455" s="15" t="str">
        <f>IF(SUM('Test Sample Data'!K$3:K$98)&gt;10,IF(AND(ISNUMBER('Test Sample Data'!K454),'Test Sample Data'!K454&lt;$B$1,'Test Sample Data'!K454&gt;0),'Test Sample Data'!K454,$B$1),"")</f>
        <v/>
      </c>
      <c r="L455" s="15" t="str">
        <f>IF(SUM('Test Sample Data'!L$3:L$98)&gt;10,IF(AND(ISNUMBER('Test Sample Data'!L454),'Test Sample Data'!L454&lt;$B$1,'Test Sample Data'!L454&gt;0),'Test Sample Data'!L454,$B$1),"")</f>
        <v/>
      </c>
      <c r="M455" s="15" t="str">
        <f>IF(SUM('Test Sample Data'!M$3:M$98)&gt;10,IF(AND(ISNUMBER('Test Sample Data'!M454),'Test Sample Data'!M454&lt;$B$1,'Test Sample Data'!M454&gt;0),'Test Sample Data'!M454,$B$1),"")</f>
        <v/>
      </c>
      <c r="N455" s="15" t="str">
        <f>'Gene Table'!D454</f>
        <v>NM_012190</v>
      </c>
      <c r="O455" s="14" t="s">
        <v>277</v>
      </c>
      <c r="P455" s="15" t="str">
        <f>IF(SUM('Control Sample Data'!D$3:D$98)&gt;10,IF(AND(ISNUMBER('Control Sample Data'!D454),'Control Sample Data'!D454&lt;$B$1,'Control Sample Data'!D454&gt;0),'Control Sample Data'!D454,$B$1),"")</f>
        <v/>
      </c>
      <c r="Q455" s="15" t="str">
        <f>IF(SUM('Control Sample Data'!E$3:E$98)&gt;10,IF(AND(ISNUMBER('Control Sample Data'!E454),'Control Sample Data'!E454&lt;$B$1,'Control Sample Data'!E454&gt;0),'Control Sample Data'!E454,$B$1),"")</f>
        <v/>
      </c>
      <c r="R455" s="15" t="str">
        <f>IF(SUM('Control Sample Data'!F$3:F$98)&gt;10,IF(AND(ISNUMBER('Control Sample Data'!F454),'Control Sample Data'!F454&lt;$B$1,'Control Sample Data'!F454&gt;0),'Control Sample Data'!F454,$B$1),"")</f>
        <v/>
      </c>
      <c r="S455" s="15" t="str">
        <f>IF(SUM('Control Sample Data'!G$3:G$98)&gt;10,IF(AND(ISNUMBER('Control Sample Data'!G454),'Control Sample Data'!G454&lt;$B$1,'Control Sample Data'!G454&gt;0),'Control Sample Data'!G454,$B$1),"")</f>
        <v/>
      </c>
      <c r="T455" s="15" t="str">
        <f>IF(SUM('Control Sample Data'!H$3:H$98)&gt;10,IF(AND(ISNUMBER('Control Sample Data'!H454),'Control Sample Data'!H454&lt;$B$1,'Control Sample Data'!H454&gt;0),'Control Sample Data'!H454,$B$1),"")</f>
        <v/>
      </c>
      <c r="U455" s="15" t="str">
        <f>IF(SUM('Control Sample Data'!I$3:I$98)&gt;10,IF(AND(ISNUMBER('Control Sample Data'!I454),'Control Sample Data'!I454&lt;$B$1,'Control Sample Data'!I454&gt;0),'Control Sample Data'!I454,$B$1),"")</f>
        <v/>
      </c>
      <c r="V455" s="15" t="str">
        <f>IF(SUM('Control Sample Data'!J$3:J$98)&gt;10,IF(AND(ISNUMBER('Control Sample Data'!J454),'Control Sample Data'!J454&lt;$B$1,'Control Sample Data'!J454&gt;0),'Control Sample Data'!J454,$B$1),"")</f>
        <v/>
      </c>
      <c r="W455" s="15" t="str">
        <f>IF(SUM('Control Sample Data'!K$3:K$98)&gt;10,IF(AND(ISNUMBER('Control Sample Data'!K454),'Control Sample Data'!K454&lt;$B$1,'Control Sample Data'!K454&gt;0),'Control Sample Data'!K454,$B$1),"")</f>
        <v/>
      </c>
      <c r="X455" s="15" t="str">
        <f>IF(SUM('Control Sample Data'!L$3:L$98)&gt;10,IF(AND(ISNUMBER('Control Sample Data'!L454),'Control Sample Data'!L454&lt;$B$1,'Control Sample Data'!L454&gt;0),'Control Sample Data'!L454,$B$1),"")</f>
        <v/>
      </c>
      <c r="Y455" s="15" t="str">
        <f>IF(SUM('Control Sample Data'!M$3:M$98)&gt;10,IF(AND(ISNUMBER('Control Sample Data'!M454),'Control Sample Data'!M454&lt;$B$1,'Control Sample Data'!M454&gt;0),'Control Sample Data'!M454,$B$1),"")</f>
        <v/>
      </c>
      <c r="AT455" s="34" t="str">
        <f t="shared" si="429"/>
        <v/>
      </c>
      <c r="AU455" s="34" t="str">
        <f t="shared" si="430"/>
        <v/>
      </c>
      <c r="AV455" s="34" t="str">
        <f t="shared" si="431"/>
        <v/>
      </c>
      <c r="AW455" s="34" t="str">
        <f t="shared" si="432"/>
        <v/>
      </c>
      <c r="AX455" s="34" t="str">
        <f t="shared" si="433"/>
        <v/>
      </c>
      <c r="AY455" s="34" t="str">
        <f t="shared" si="434"/>
        <v/>
      </c>
      <c r="AZ455" s="34" t="str">
        <f t="shared" si="435"/>
        <v/>
      </c>
      <c r="BA455" s="34" t="str">
        <f t="shared" si="436"/>
        <v/>
      </c>
      <c r="BB455" s="34" t="str">
        <f t="shared" si="437"/>
        <v/>
      </c>
      <c r="BC455" s="34" t="str">
        <f t="shared" si="437"/>
        <v/>
      </c>
      <c r="BD455" s="34" t="str">
        <f t="shared" si="399"/>
        <v/>
      </c>
      <c r="BE455" s="34" t="str">
        <f t="shared" si="400"/>
        <v/>
      </c>
      <c r="BF455" s="34" t="str">
        <f t="shared" si="401"/>
        <v/>
      </c>
      <c r="BG455" s="34" t="str">
        <f t="shared" si="402"/>
        <v/>
      </c>
      <c r="BH455" s="34" t="str">
        <f t="shared" si="403"/>
        <v/>
      </c>
      <c r="BI455" s="34" t="str">
        <f t="shared" si="404"/>
        <v/>
      </c>
      <c r="BJ455" s="34" t="str">
        <f t="shared" si="405"/>
        <v/>
      </c>
      <c r="BK455" s="34" t="str">
        <f t="shared" si="406"/>
        <v/>
      </c>
      <c r="BL455" s="34" t="str">
        <f t="shared" si="407"/>
        <v/>
      </c>
      <c r="BM455" s="34" t="str">
        <f t="shared" si="408"/>
        <v/>
      </c>
      <c r="BN455" s="36" t="e">
        <f t="shared" si="397"/>
        <v>#DIV/0!</v>
      </c>
      <c r="BO455" s="36" t="e">
        <f t="shared" si="398"/>
        <v>#DIV/0!</v>
      </c>
      <c r="BP455" s="37" t="str">
        <f t="shared" si="409"/>
        <v/>
      </c>
      <c r="BQ455" s="37" t="str">
        <f t="shared" si="410"/>
        <v/>
      </c>
      <c r="BR455" s="37" t="str">
        <f t="shared" si="411"/>
        <v/>
      </c>
      <c r="BS455" s="37" t="str">
        <f t="shared" si="412"/>
        <v/>
      </c>
      <c r="BT455" s="37" t="str">
        <f t="shared" si="413"/>
        <v/>
      </c>
      <c r="BU455" s="37" t="str">
        <f t="shared" si="414"/>
        <v/>
      </c>
      <c r="BV455" s="37" t="str">
        <f t="shared" si="415"/>
        <v/>
      </c>
      <c r="BW455" s="37" t="str">
        <f t="shared" si="416"/>
        <v/>
      </c>
      <c r="BX455" s="37" t="str">
        <f t="shared" si="417"/>
        <v/>
      </c>
      <c r="BY455" s="37" t="str">
        <f t="shared" si="418"/>
        <v/>
      </c>
      <c r="BZ455" s="37" t="str">
        <f t="shared" si="419"/>
        <v/>
      </c>
      <c r="CA455" s="37" t="str">
        <f t="shared" si="420"/>
        <v/>
      </c>
      <c r="CB455" s="37" t="str">
        <f t="shared" si="421"/>
        <v/>
      </c>
      <c r="CC455" s="37" t="str">
        <f t="shared" si="422"/>
        <v/>
      </c>
      <c r="CD455" s="37" t="str">
        <f t="shared" si="423"/>
        <v/>
      </c>
      <c r="CE455" s="37" t="str">
        <f t="shared" si="424"/>
        <v/>
      </c>
      <c r="CF455" s="37" t="str">
        <f t="shared" si="425"/>
        <v/>
      </c>
      <c r="CG455" s="37" t="str">
        <f t="shared" si="426"/>
        <v/>
      </c>
      <c r="CH455" s="37" t="str">
        <f t="shared" si="427"/>
        <v/>
      </c>
      <c r="CI455" s="37" t="str">
        <f t="shared" si="428"/>
        <v/>
      </c>
    </row>
    <row r="456" spans="1:87">
      <c r="A456" s="16"/>
      <c r="B456" s="14" t="str">
        <f>'Gene Table'!D455</f>
        <v>NM_000735</v>
      </c>
      <c r="C456" s="14" t="s">
        <v>281</v>
      </c>
      <c r="D456" s="15" t="str">
        <f>IF(SUM('Test Sample Data'!D$3:D$98)&gt;10,IF(AND(ISNUMBER('Test Sample Data'!D455),'Test Sample Data'!D455&lt;$B$1,'Test Sample Data'!D455&gt;0),'Test Sample Data'!D455,$B$1),"")</f>
        <v/>
      </c>
      <c r="E456" s="15" t="str">
        <f>IF(SUM('Test Sample Data'!E$3:E$98)&gt;10,IF(AND(ISNUMBER('Test Sample Data'!E455),'Test Sample Data'!E455&lt;$B$1,'Test Sample Data'!E455&gt;0),'Test Sample Data'!E455,$B$1),"")</f>
        <v/>
      </c>
      <c r="F456" s="15" t="str">
        <f>IF(SUM('Test Sample Data'!F$3:F$98)&gt;10,IF(AND(ISNUMBER('Test Sample Data'!F455),'Test Sample Data'!F455&lt;$B$1,'Test Sample Data'!F455&gt;0),'Test Sample Data'!F455,$B$1),"")</f>
        <v/>
      </c>
      <c r="G456" s="15" t="str">
        <f>IF(SUM('Test Sample Data'!G$3:G$98)&gt;10,IF(AND(ISNUMBER('Test Sample Data'!G455),'Test Sample Data'!G455&lt;$B$1,'Test Sample Data'!G455&gt;0),'Test Sample Data'!G455,$B$1),"")</f>
        <v/>
      </c>
      <c r="H456" s="15" t="str">
        <f>IF(SUM('Test Sample Data'!H$3:H$98)&gt;10,IF(AND(ISNUMBER('Test Sample Data'!H455),'Test Sample Data'!H455&lt;$B$1,'Test Sample Data'!H455&gt;0),'Test Sample Data'!H455,$B$1),"")</f>
        <v/>
      </c>
      <c r="I456" s="15" t="str">
        <f>IF(SUM('Test Sample Data'!I$3:I$98)&gt;10,IF(AND(ISNUMBER('Test Sample Data'!I455),'Test Sample Data'!I455&lt;$B$1,'Test Sample Data'!I455&gt;0),'Test Sample Data'!I455,$B$1),"")</f>
        <v/>
      </c>
      <c r="J456" s="15" t="str">
        <f>IF(SUM('Test Sample Data'!J$3:J$98)&gt;10,IF(AND(ISNUMBER('Test Sample Data'!J455),'Test Sample Data'!J455&lt;$B$1,'Test Sample Data'!J455&gt;0),'Test Sample Data'!J455,$B$1),"")</f>
        <v/>
      </c>
      <c r="K456" s="15" t="str">
        <f>IF(SUM('Test Sample Data'!K$3:K$98)&gt;10,IF(AND(ISNUMBER('Test Sample Data'!K455),'Test Sample Data'!K455&lt;$B$1,'Test Sample Data'!K455&gt;0),'Test Sample Data'!K455,$B$1),"")</f>
        <v/>
      </c>
      <c r="L456" s="15" t="str">
        <f>IF(SUM('Test Sample Data'!L$3:L$98)&gt;10,IF(AND(ISNUMBER('Test Sample Data'!L455),'Test Sample Data'!L455&lt;$B$1,'Test Sample Data'!L455&gt;0),'Test Sample Data'!L455,$B$1),"")</f>
        <v/>
      </c>
      <c r="M456" s="15" t="str">
        <f>IF(SUM('Test Sample Data'!M$3:M$98)&gt;10,IF(AND(ISNUMBER('Test Sample Data'!M455),'Test Sample Data'!M455&lt;$B$1,'Test Sample Data'!M455&gt;0),'Test Sample Data'!M455,$B$1),"")</f>
        <v/>
      </c>
      <c r="N456" s="15" t="str">
        <f>'Gene Table'!D455</f>
        <v>NM_000735</v>
      </c>
      <c r="O456" s="14" t="s">
        <v>281</v>
      </c>
      <c r="P456" s="15" t="str">
        <f>IF(SUM('Control Sample Data'!D$3:D$98)&gt;10,IF(AND(ISNUMBER('Control Sample Data'!D455),'Control Sample Data'!D455&lt;$B$1,'Control Sample Data'!D455&gt;0),'Control Sample Data'!D455,$B$1),"")</f>
        <v/>
      </c>
      <c r="Q456" s="15" t="str">
        <f>IF(SUM('Control Sample Data'!E$3:E$98)&gt;10,IF(AND(ISNUMBER('Control Sample Data'!E455),'Control Sample Data'!E455&lt;$B$1,'Control Sample Data'!E455&gt;0),'Control Sample Data'!E455,$B$1),"")</f>
        <v/>
      </c>
      <c r="R456" s="15" t="str">
        <f>IF(SUM('Control Sample Data'!F$3:F$98)&gt;10,IF(AND(ISNUMBER('Control Sample Data'!F455),'Control Sample Data'!F455&lt;$B$1,'Control Sample Data'!F455&gt;0),'Control Sample Data'!F455,$B$1),"")</f>
        <v/>
      </c>
      <c r="S456" s="15" t="str">
        <f>IF(SUM('Control Sample Data'!G$3:G$98)&gt;10,IF(AND(ISNUMBER('Control Sample Data'!G455),'Control Sample Data'!G455&lt;$B$1,'Control Sample Data'!G455&gt;0),'Control Sample Data'!G455,$B$1),"")</f>
        <v/>
      </c>
      <c r="T456" s="15" t="str">
        <f>IF(SUM('Control Sample Data'!H$3:H$98)&gt;10,IF(AND(ISNUMBER('Control Sample Data'!H455),'Control Sample Data'!H455&lt;$B$1,'Control Sample Data'!H455&gt;0),'Control Sample Data'!H455,$B$1),"")</f>
        <v/>
      </c>
      <c r="U456" s="15" t="str">
        <f>IF(SUM('Control Sample Data'!I$3:I$98)&gt;10,IF(AND(ISNUMBER('Control Sample Data'!I455),'Control Sample Data'!I455&lt;$B$1,'Control Sample Data'!I455&gt;0),'Control Sample Data'!I455,$B$1),"")</f>
        <v/>
      </c>
      <c r="V456" s="15" t="str">
        <f>IF(SUM('Control Sample Data'!J$3:J$98)&gt;10,IF(AND(ISNUMBER('Control Sample Data'!J455),'Control Sample Data'!J455&lt;$B$1,'Control Sample Data'!J455&gt;0),'Control Sample Data'!J455,$B$1),"")</f>
        <v/>
      </c>
      <c r="W456" s="15" t="str">
        <f>IF(SUM('Control Sample Data'!K$3:K$98)&gt;10,IF(AND(ISNUMBER('Control Sample Data'!K455),'Control Sample Data'!K455&lt;$B$1,'Control Sample Data'!K455&gt;0),'Control Sample Data'!K455,$B$1),"")</f>
        <v/>
      </c>
      <c r="X456" s="15" t="str">
        <f>IF(SUM('Control Sample Data'!L$3:L$98)&gt;10,IF(AND(ISNUMBER('Control Sample Data'!L455),'Control Sample Data'!L455&lt;$B$1,'Control Sample Data'!L455&gt;0),'Control Sample Data'!L455,$B$1),"")</f>
        <v/>
      </c>
      <c r="Y456" s="15" t="str">
        <f>IF(SUM('Control Sample Data'!M$3:M$98)&gt;10,IF(AND(ISNUMBER('Control Sample Data'!M455),'Control Sample Data'!M455&lt;$B$1,'Control Sample Data'!M455&gt;0),'Control Sample Data'!M455,$B$1),"")</f>
        <v/>
      </c>
      <c r="AT456" s="34" t="str">
        <f t="shared" si="429"/>
        <v/>
      </c>
      <c r="AU456" s="34" t="str">
        <f t="shared" si="430"/>
        <v/>
      </c>
      <c r="AV456" s="34" t="str">
        <f t="shared" si="431"/>
        <v/>
      </c>
      <c r="AW456" s="34" t="str">
        <f t="shared" si="432"/>
        <v/>
      </c>
      <c r="AX456" s="34" t="str">
        <f t="shared" si="433"/>
        <v/>
      </c>
      <c r="AY456" s="34" t="str">
        <f t="shared" si="434"/>
        <v/>
      </c>
      <c r="AZ456" s="34" t="str">
        <f t="shared" si="435"/>
        <v/>
      </c>
      <c r="BA456" s="34" t="str">
        <f t="shared" si="436"/>
        <v/>
      </c>
      <c r="BB456" s="34" t="str">
        <f t="shared" si="437"/>
        <v/>
      </c>
      <c r="BC456" s="34" t="str">
        <f t="shared" si="437"/>
        <v/>
      </c>
      <c r="BD456" s="34" t="str">
        <f t="shared" si="399"/>
        <v/>
      </c>
      <c r="BE456" s="34" t="str">
        <f t="shared" si="400"/>
        <v/>
      </c>
      <c r="BF456" s="34" t="str">
        <f t="shared" si="401"/>
        <v/>
      </c>
      <c r="BG456" s="34" t="str">
        <f t="shared" si="402"/>
        <v/>
      </c>
      <c r="BH456" s="34" t="str">
        <f t="shared" si="403"/>
        <v/>
      </c>
      <c r="BI456" s="34" t="str">
        <f t="shared" si="404"/>
        <v/>
      </c>
      <c r="BJ456" s="34" t="str">
        <f t="shared" si="405"/>
        <v/>
      </c>
      <c r="BK456" s="34" t="str">
        <f t="shared" si="406"/>
        <v/>
      </c>
      <c r="BL456" s="34" t="str">
        <f t="shared" si="407"/>
        <v/>
      </c>
      <c r="BM456" s="34" t="str">
        <f t="shared" si="408"/>
        <v/>
      </c>
      <c r="BN456" s="36" t="e">
        <f t="shared" si="397"/>
        <v>#DIV/0!</v>
      </c>
      <c r="BO456" s="36" t="e">
        <f t="shared" si="398"/>
        <v>#DIV/0!</v>
      </c>
      <c r="BP456" s="37" t="str">
        <f t="shared" si="409"/>
        <v/>
      </c>
      <c r="BQ456" s="37" t="str">
        <f t="shared" si="410"/>
        <v/>
      </c>
      <c r="BR456" s="37" t="str">
        <f t="shared" si="411"/>
        <v/>
      </c>
      <c r="BS456" s="37" t="str">
        <f t="shared" si="412"/>
        <v/>
      </c>
      <c r="BT456" s="37" t="str">
        <f t="shared" si="413"/>
        <v/>
      </c>
      <c r="BU456" s="37" t="str">
        <f t="shared" si="414"/>
        <v/>
      </c>
      <c r="BV456" s="37" t="str">
        <f t="shared" si="415"/>
        <v/>
      </c>
      <c r="BW456" s="37" t="str">
        <f t="shared" si="416"/>
        <v/>
      </c>
      <c r="BX456" s="37" t="str">
        <f t="shared" si="417"/>
        <v/>
      </c>
      <c r="BY456" s="37" t="str">
        <f t="shared" si="418"/>
        <v/>
      </c>
      <c r="BZ456" s="37" t="str">
        <f t="shared" si="419"/>
        <v/>
      </c>
      <c r="CA456" s="37" t="str">
        <f t="shared" si="420"/>
        <v/>
      </c>
      <c r="CB456" s="37" t="str">
        <f t="shared" si="421"/>
        <v/>
      </c>
      <c r="CC456" s="37" t="str">
        <f t="shared" si="422"/>
        <v/>
      </c>
      <c r="CD456" s="37" t="str">
        <f t="shared" si="423"/>
        <v/>
      </c>
      <c r="CE456" s="37" t="str">
        <f t="shared" si="424"/>
        <v/>
      </c>
      <c r="CF456" s="37" t="str">
        <f t="shared" si="425"/>
        <v/>
      </c>
      <c r="CG456" s="37" t="str">
        <f t="shared" si="426"/>
        <v/>
      </c>
      <c r="CH456" s="37" t="str">
        <f t="shared" si="427"/>
        <v/>
      </c>
      <c r="CI456" s="37" t="str">
        <f t="shared" si="428"/>
        <v/>
      </c>
    </row>
    <row r="457" spans="1:87">
      <c r="A457" s="16"/>
      <c r="B457" s="14" t="str">
        <f>'Gene Table'!D456</f>
        <v>NM_006636</v>
      </c>
      <c r="C457" s="14" t="s">
        <v>285</v>
      </c>
      <c r="D457" s="15" t="str">
        <f>IF(SUM('Test Sample Data'!D$3:D$98)&gt;10,IF(AND(ISNUMBER('Test Sample Data'!D456),'Test Sample Data'!D456&lt;$B$1,'Test Sample Data'!D456&gt;0),'Test Sample Data'!D456,$B$1),"")</f>
        <v/>
      </c>
      <c r="E457" s="15" t="str">
        <f>IF(SUM('Test Sample Data'!E$3:E$98)&gt;10,IF(AND(ISNUMBER('Test Sample Data'!E456),'Test Sample Data'!E456&lt;$B$1,'Test Sample Data'!E456&gt;0),'Test Sample Data'!E456,$B$1),"")</f>
        <v/>
      </c>
      <c r="F457" s="15" t="str">
        <f>IF(SUM('Test Sample Data'!F$3:F$98)&gt;10,IF(AND(ISNUMBER('Test Sample Data'!F456),'Test Sample Data'!F456&lt;$B$1,'Test Sample Data'!F456&gt;0),'Test Sample Data'!F456,$B$1),"")</f>
        <v/>
      </c>
      <c r="G457" s="15" t="str">
        <f>IF(SUM('Test Sample Data'!G$3:G$98)&gt;10,IF(AND(ISNUMBER('Test Sample Data'!G456),'Test Sample Data'!G456&lt;$B$1,'Test Sample Data'!G456&gt;0),'Test Sample Data'!G456,$B$1),"")</f>
        <v/>
      </c>
      <c r="H457" s="15" t="str">
        <f>IF(SUM('Test Sample Data'!H$3:H$98)&gt;10,IF(AND(ISNUMBER('Test Sample Data'!H456),'Test Sample Data'!H456&lt;$B$1,'Test Sample Data'!H456&gt;0),'Test Sample Data'!H456,$B$1),"")</f>
        <v/>
      </c>
      <c r="I457" s="15" t="str">
        <f>IF(SUM('Test Sample Data'!I$3:I$98)&gt;10,IF(AND(ISNUMBER('Test Sample Data'!I456),'Test Sample Data'!I456&lt;$B$1,'Test Sample Data'!I456&gt;0),'Test Sample Data'!I456,$B$1),"")</f>
        <v/>
      </c>
      <c r="J457" s="15" t="str">
        <f>IF(SUM('Test Sample Data'!J$3:J$98)&gt;10,IF(AND(ISNUMBER('Test Sample Data'!J456),'Test Sample Data'!J456&lt;$B$1,'Test Sample Data'!J456&gt;0),'Test Sample Data'!J456,$B$1),"")</f>
        <v/>
      </c>
      <c r="K457" s="15" t="str">
        <f>IF(SUM('Test Sample Data'!K$3:K$98)&gt;10,IF(AND(ISNUMBER('Test Sample Data'!K456),'Test Sample Data'!K456&lt;$B$1,'Test Sample Data'!K456&gt;0),'Test Sample Data'!K456,$B$1),"")</f>
        <v/>
      </c>
      <c r="L457" s="15" t="str">
        <f>IF(SUM('Test Sample Data'!L$3:L$98)&gt;10,IF(AND(ISNUMBER('Test Sample Data'!L456),'Test Sample Data'!L456&lt;$B$1,'Test Sample Data'!L456&gt;0),'Test Sample Data'!L456,$B$1),"")</f>
        <v/>
      </c>
      <c r="M457" s="15" t="str">
        <f>IF(SUM('Test Sample Data'!M$3:M$98)&gt;10,IF(AND(ISNUMBER('Test Sample Data'!M456),'Test Sample Data'!M456&lt;$B$1,'Test Sample Data'!M456&gt;0),'Test Sample Data'!M456,$B$1),"")</f>
        <v/>
      </c>
      <c r="N457" s="15" t="str">
        <f>'Gene Table'!D456</f>
        <v>NM_006636</v>
      </c>
      <c r="O457" s="14" t="s">
        <v>285</v>
      </c>
      <c r="P457" s="15" t="str">
        <f>IF(SUM('Control Sample Data'!D$3:D$98)&gt;10,IF(AND(ISNUMBER('Control Sample Data'!D456),'Control Sample Data'!D456&lt;$B$1,'Control Sample Data'!D456&gt;0),'Control Sample Data'!D456,$B$1),"")</f>
        <v/>
      </c>
      <c r="Q457" s="15" t="str">
        <f>IF(SUM('Control Sample Data'!E$3:E$98)&gt;10,IF(AND(ISNUMBER('Control Sample Data'!E456),'Control Sample Data'!E456&lt;$B$1,'Control Sample Data'!E456&gt;0),'Control Sample Data'!E456,$B$1),"")</f>
        <v/>
      </c>
      <c r="R457" s="15" t="str">
        <f>IF(SUM('Control Sample Data'!F$3:F$98)&gt;10,IF(AND(ISNUMBER('Control Sample Data'!F456),'Control Sample Data'!F456&lt;$B$1,'Control Sample Data'!F456&gt;0),'Control Sample Data'!F456,$B$1),"")</f>
        <v/>
      </c>
      <c r="S457" s="15" t="str">
        <f>IF(SUM('Control Sample Data'!G$3:G$98)&gt;10,IF(AND(ISNUMBER('Control Sample Data'!G456),'Control Sample Data'!G456&lt;$B$1,'Control Sample Data'!G456&gt;0),'Control Sample Data'!G456,$B$1),"")</f>
        <v/>
      </c>
      <c r="T457" s="15" t="str">
        <f>IF(SUM('Control Sample Data'!H$3:H$98)&gt;10,IF(AND(ISNUMBER('Control Sample Data'!H456),'Control Sample Data'!H456&lt;$B$1,'Control Sample Data'!H456&gt;0),'Control Sample Data'!H456,$B$1),"")</f>
        <v/>
      </c>
      <c r="U457" s="15" t="str">
        <f>IF(SUM('Control Sample Data'!I$3:I$98)&gt;10,IF(AND(ISNUMBER('Control Sample Data'!I456),'Control Sample Data'!I456&lt;$B$1,'Control Sample Data'!I456&gt;0),'Control Sample Data'!I456,$B$1),"")</f>
        <v/>
      </c>
      <c r="V457" s="15" t="str">
        <f>IF(SUM('Control Sample Data'!J$3:J$98)&gt;10,IF(AND(ISNUMBER('Control Sample Data'!J456),'Control Sample Data'!J456&lt;$B$1,'Control Sample Data'!J456&gt;0),'Control Sample Data'!J456,$B$1),"")</f>
        <v/>
      </c>
      <c r="W457" s="15" t="str">
        <f>IF(SUM('Control Sample Data'!K$3:K$98)&gt;10,IF(AND(ISNUMBER('Control Sample Data'!K456),'Control Sample Data'!K456&lt;$B$1,'Control Sample Data'!K456&gt;0),'Control Sample Data'!K456,$B$1),"")</f>
        <v/>
      </c>
      <c r="X457" s="15" t="str">
        <f>IF(SUM('Control Sample Data'!L$3:L$98)&gt;10,IF(AND(ISNUMBER('Control Sample Data'!L456),'Control Sample Data'!L456&lt;$B$1,'Control Sample Data'!L456&gt;0),'Control Sample Data'!L456,$B$1),"")</f>
        <v/>
      </c>
      <c r="Y457" s="15" t="str">
        <f>IF(SUM('Control Sample Data'!M$3:M$98)&gt;10,IF(AND(ISNUMBER('Control Sample Data'!M456),'Control Sample Data'!M456&lt;$B$1,'Control Sample Data'!M456&gt;0),'Control Sample Data'!M456,$B$1),"")</f>
        <v/>
      </c>
      <c r="AT457" s="34" t="str">
        <f t="shared" si="429"/>
        <v/>
      </c>
      <c r="AU457" s="34" t="str">
        <f t="shared" si="430"/>
        <v/>
      </c>
      <c r="AV457" s="34" t="str">
        <f t="shared" si="431"/>
        <v/>
      </c>
      <c r="AW457" s="34" t="str">
        <f t="shared" si="432"/>
        <v/>
      </c>
      <c r="AX457" s="34" t="str">
        <f t="shared" si="433"/>
        <v/>
      </c>
      <c r="AY457" s="34" t="str">
        <f t="shared" si="434"/>
        <v/>
      </c>
      <c r="AZ457" s="34" t="str">
        <f t="shared" si="435"/>
        <v/>
      </c>
      <c r="BA457" s="34" t="str">
        <f t="shared" si="436"/>
        <v/>
      </c>
      <c r="BB457" s="34" t="str">
        <f t="shared" si="437"/>
        <v/>
      </c>
      <c r="BC457" s="34" t="str">
        <f t="shared" si="437"/>
        <v/>
      </c>
      <c r="BD457" s="34" t="str">
        <f t="shared" si="399"/>
        <v/>
      </c>
      <c r="BE457" s="34" t="str">
        <f t="shared" si="400"/>
        <v/>
      </c>
      <c r="BF457" s="34" t="str">
        <f t="shared" si="401"/>
        <v/>
      </c>
      <c r="BG457" s="34" t="str">
        <f t="shared" si="402"/>
        <v/>
      </c>
      <c r="BH457" s="34" t="str">
        <f t="shared" si="403"/>
        <v/>
      </c>
      <c r="BI457" s="34" t="str">
        <f t="shared" si="404"/>
        <v/>
      </c>
      <c r="BJ457" s="34" t="str">
        <f t="shared" si="405"/>
        <v/>
      </c>
      <c r="BK457" s="34" t="str">
        <f t="shared" si="406"/>
        <v/>
      </c>
      <c r="BL457" s="34" t="str">
        <f t="shared" si="407"/>
        <v/>
      </c>
      <c r="BM457" s="34" t="str">
        <f t="shared" si="408"/>
        <v/>
      </c>
      <c r="BN457" s="36" t="e">
        <f t="shared" si="397"/>
        <v>#DIV/0!</v>
      </c>
      <c r="BO457" s="36" t="e">
        <f t="shared" si="398"/>
        <v>#DIV/0!</v>
      </c>
      <c r="BP457" s="37" t="str">
        <f t="shared" si="409"/>
        <v/>
      </c>
      <c r="BQ457" s="37" t="str">
        <f t="shared" si="410"/>
        <v/>
      </c>
      <c r="BR457" s="37" t="str">
        <f t="shared" si="411"/>
        <v/>
      </c>
      <c r="BS457" s="37" t="str">
        <f t="shared" si="412"/>
        <v/>
      </c>
      <c r="BT457" s="37" t="str">
        <f t="shared" si="413"/>
        <v/>
      </c>
      <c r="BU457" s="37" t="str">
        <f t="shared" si="414"/>
        <v/>
      </c>
      <c r="BV457" s="37" t="str">
        <f t="shared" si="415"/>
        <v/>
      </c>
      <c r="BW457" s="37" t="str">
        <f t="shared" si="416"/>
        <v/>
      </c>
      <c r="BX457" s="37" t="str">
        <f t="shared" si="417"/>
        <v/>
      </c>
      <c r="BY457" s="37" t="str">
        <f t="shared" si="418"/>
        <v/>
      </c>
      <c r="BZ457" s="37" t="str">
        <f t="shared" si="419"/>
        <v/>
      </c>
      <c r="CA457" s="37" t="str">
        <f t="shared" si="420"/>
        <v/>
      </c>
      <c r="CB457" s="37" t="str">
        <f t="shared" si="421"/>
        <v/>
      </c>
      <c r="CC457" s="37" t="str">
        <f t="shared" si="422"/>
        <v/>
      </c>
      <c r="CD457" s="37" t="str">
        <f t="shared" si="423"/>
        <v/>
      </c>
      <c r="CE457" s="37" t="str">
        <f t="shared" si="424"/>
        <v/>
      </c>
      <c r="CF457" s="37" t="str">
        <f t="shared" si="425"/>
        <v/>
      </c>
      <c r="CG457" s="37" t="str">
        <f t="shared" si="426"/>
        <v/>
      </c>
      <c r="CH457" s="37" t="str">
        <f t="shared" si="427"/>
        <v/>
      </c>
      <c r="CI457" s="37" t="str">
        <f t="shared" si="428"/>
        <v/>
      </c>
    </row>
    <row r="458" spans="1:87">
      <c r="A458" s="16"/>
      <c r="B458" s="14" t="str">
        <f>'Gene Table'!D457</f>
        <v>NM_006591</v>
      </c>
      <c r="C458" s="14" t="s">
        <v>289</v>
      </c>
      <c r="D458" s="15" t="str">
        <f>IF(SUM('Test Sample Data'!D$3:D$98)&gt;10,IF(AND(ISNUMBER('Test Sample Data'!D457),'Test Sample Data'!D457&lt;$B$1,'Test Sample Data'!D457&gt;0),'Test Sample Data'!D457,$B$1),"")</f>
        <v/>
      </c>
      <c r="E458" s="15" t="str">
        <f>IF(SUM('Test Sample Data'!E$3:E$98)&gt;10,IF(AND(ISNUMBER('Test Sample Data'!E457),'Test Sample Data'!E457&lt;$B$1,'Test Sample Data'!E457&gt;0),'Test Sample Data'!E457,$B$1),"")</f>
        <v/>
      </c>
      <c r="F458" s="15" t="str">
        <f>IF(SUM('Test Sample Data'!F$3:F$98)&gt;10,IF(AND(ISNUMBER('Test Sample Data'!F457),'Test Sample Data'!F457&lt;$B$1,'Test Sample Data'!F457&gt;0),'Test Sample Data'!F457,$B$1),"")</f>
        <v/>
      </c>
      <c r="G458" s="15" t="str">
        <f>IF(SUM('Test Sample Data'!G$3:G$98)&gt;10,IF(AND(ISNUMBER('Test Sample Data'!G457),'Test Sample Data'!G457&lt;$B$1,'Test Sample Data'!G457&gt;0),'Test Sample Data'!G457,$B$1),"")</f>
        <v/>
      </c>
      <c r="H458" s="15" t="str">
        <f>IF(SUM('Test Sample Data'!H$3:H$98)&gt;10,IF(AND(ISNUMBER('Test Sample Data'!H457),'Test Sample Data'!H457&lt;$B$1,'Test Sample Data'!H457&gt;0),'Test Sample Data'!H457,$B$1),"")</f>
        <v/>
      </c>
      <c r="I458" s="15" t="str">
        <f>IF(SUM('Test Sample Data'!I$3:I$98)&gt;10,IF(AND(ISNUMBER('Test Sample Data'!I457),'Test Sample Data'!I457&lt;$B$1,'Test Sample Data'!I457&gt;0),'Test Sample Data'!I457,$B$1),"")</f>
        <v/>
      </c>
      <c r="J458" s="15" t="str">
        <f>IF(SUM('Test Sample Data'!J$3:J$98)&gt;10,IF(AND(ISNUMBER('Test Sample Data'!J457),'Test Sample Data'!J457&lt;$B$1,'Test Sample Data'!J457&gt;0),'Test Sample Data'!J457,$B$1),"")</f>
        <v/>
      </c>
      <c r="K458" s="15" t="str">
        <f>IF(SUM('Test Sample Data'!K$3:K$98)&gt;10,IF(AND(ISNUMBER('Test Sample Data'!K457),'Test Sample Data'!K457&lt;$B$1,'Test Sample Data'!K457&gt;0),'Test Sample Data'!K457,$B$1),"")</f>
        <v/>
      </c>
      <c r="L458" s="15" t="str">
        <f>IF(SUM('Test Sample Data'!L$3:L$98)&gt;10,IF(AND(ISNUMBER('Test Sample Data'!L457),'Test Sample Data'!L457&lt;$B$1,'Test Sample Data'!L457&gt;0),'Test Sample Data'!L457,$B$1),"")</f>
        <v/>
      </c>
      <c r="M458" s="15" t="str">
        <f>IF(SUM('Test Sample Data'!M$3:M$98)&gt;10,IF(AND(ISNUMBER('Test Sample Data'!M457),'Test Sample Data'!M457&lt;$B$1,'Test Sample Data'!M457&gt;0),'Test Sample Data'!M457,$B$1),"")</f>
        <v/>
      </c>
      <c r="N458" s="15" t="str">
        <f>'Gene Table'!D457</f>
        <v>NM_006591</v>
      </c>
      <c r="O458" s="14" t="s">
        <v>289</v>
      </c>
      <c r="P458" s="15" t="str">
        <f>IF(SUM('Control Sample Data'!D$3:D$98)&gt;10,IF(AND(ISNUMBER('Control Sample Data'!D457),'Control Sample Data'!D457&lt;$B$1,'Control Sample Data'!D457&gt;0),'Control Sample Data'!D457,$B$1),"")</f>
        <v/>
      </c>
      <c r="Q458" s="15" t="str">
        <f>IF(SUM('Control Sample Data'!E$3:E$98)&gt;10,IF(AND(ISNUMBER('Control Sample Data'!E457),'Control Sample Data'!E457&lt;$B$1,'Control Sample Data'!E457&gt;0),'Control Sample Data'!E457,$B$1),"")</f>
        <v/>
      </c>
      <c r="R458" s="15" t="str">
        <f>IF(SUM('Control Sample Data'!F$3:F$98)&gt;10,IF(AND(ISNUMBER('Control Sample Data'!F457),'Control Sample Data'!F457&lt;$B$1,'Control Sample Data'!F457&gt;0),'Control Sample Data'!F457,$B$1),"")</f>
        <v/>
      </c>
      <c r="S458" s="15" t="str">
        <f>IF(SUM('Control Sample Data'!G$3:G$98)&gt;10,IF(AND(ISNUMBER('Control Sample Data'!G457),'Control Sample Data'!G457&lt;$B$1,'Control Sample Data'!G457&gt;0),'Control Sample Data'!G457,$B$1),"")</f>
        <v/>
      </c>
      <c r="T458" s="15" t="str">
        <f>IF(SUM('Control Sample Data'!H$3:H$98)&gt;10,IF(AND(ISNUMBER('Control Sample Data'!H457),'Control Sample Data'!H457&lt;$B$1,'Control Sample Data'!H457&gt;0),'Control Sample Data'!H457,$B$1),"")</f>
        <v/>
      </c>
      <c r="U458" s="15" t="str">
        <f>IF(SUM('Control Sample Data'!I$3:I$98)&gt;10,IF(AND(ISNUMBER('Control Sample Data'!I457),'Control Sample Data'!I457&lt;$B$1,'Control Sample Data'!I457&gt;0),'Control Sample Data'!I457,$B$1),"")</f>
        <v/>
      </c>
      <c r="V458" s="15" t="str">
        <f>IF(SUM('Control Sample Data'!J$3:J$98)&gt;10,IF(AND(ISNUMBER('Control Sample Data'!J457),'Control Sample Data'!J457&lt;$B$1,'Control Sample Data'!J457&gt;0),'Control Sample Data'!J457,$B$1),"")</f>
        <v/>
      </c>
      <c r="W458" s="15" t="str">
        <f>IF(SUM('Control Sample Data'!K$3:K$98)&gt;10,IF(AND(ISNUMBER('Control Sample Data'!K457),'Control Sample Data'!K457&lt;$B$1,'Control Sample Data'!K457&gt;0),'Control Sample Data'!K457,$B$1),"")</f>
        <v/>
      </c>
      <c r="X458" s="15" t="str">
        <f>IF(SUM('Control Sample Data'!L$3:L$98)&gt;10,IF(AND(ISNUMBER('Control Sample Data'!L457),'Control Sample Data'!L457&lt;$B$1,'Control Sample Data'!L457&gt;0),'Control Sample Data'!L457,$B$1),"")</f>
        <v/>
      </c>
      <c r="Y458" s="15" t="str">
        <f>IF(SUM('Control Sample Data'!M$3:M$98)&gt;10,IF(AND(ISNUMBER('Control Sample Data'!M457),'Control Sample Data'!M457&lt;$B$1,'Control Sample Data'!M457&gt;0),'Control Sample Data'!M457,$B$1),"")</f>
        <v/>
      </c>
      <c r="AT458" s="34" t="str">
        <f t="shared" si="429"/>
        <v/>
      </c>
      <c r="AU458" s="34" t="str">
        <f t="shared" si="430"/>
        <v/>
      </c>
      <c r="AV458" s="34" t="str">
        <f t="shared" si="431"/>
        <v/>
      </c>
      <c r="AW458" s="34" t="str">
        <f t="shared" si="432"/>
        <v/>
      </c>
      <c r="AX458" s="34" t="str">
        <f t="shared" si="433"/>
        <v/>
      </c>
      <c r="AY458" s="34" t="str">
        <f t="shared" si="434"/>
        <v/>
      </c>
      <c r="AZ458" s="34" t="str">
        <f t="shared" si="435"/>
        <v/>
      </c>
      <c r="BA458" s="34" t="str">
        <f t="shared" si="436"/>
        <v/>
      </c>
      <c r="BB458" s="34" t="str">
        <f t="shared" si="437"/>
        <v/>
      </c>
      <c r="BC458" s="34" t="str">
        <f t="shared" si="437"/>
        <v/>
      </c>
      <c r="BD458" s="34" t="str">
        <f t="shared" si="399"/>
        <v/>
      </c>
      <c r="BE458" s="34" t="str">
        <f t="shared" si="400"/>
        <v/>
      </c>
      <c r="BF458" s="34" t="str">
        <f t="shared" si="401"/>
        <v/>
      </c>
      <c r="BG458" s="34" t="str">
        <f t="shared" si="402"/>
        <v/>
      </c>
      <c r="BH458" s="34" t="str">
        <f t="shared" si="403"/>
        <v/>
      </c>
      <c r="BI458" s="34" t="str">
        <f t="shared" si="404"/>
        <v/>
      </c>
      <c r="BJ458" s="34" t="str">
        <f t="shared" si="405"/>
        <v/>
      </c>
      <c r="BK458" s="34" t="str">
        <f t="shared" si="406"/>
        <v/>
      </c>
      <c r="BL458" s="34" t="str">
        <f t="shared" si="407"/>
        <v/>
      </c>
      <c r="BM458" s="34" t="str">
        <f t="shared" si="408"/>
        <v/>
      </c>
      <c r="BN458" s="36" t="e">
        <f t="shared" si="397"/>
        <v>#DIV/0!</v>
      </c>
      <c r="BO458" s="36" t="e">
        <f t="shared" si="398"/>
        <v>#DIV/0!</v>
      </c>
      <c r="BP458" s="37" t="str">
        <f t="shared" si="409"/>
        <v/>
      </c>
      <c r="BQ458" s="37" t="str">
        <f t="shared" si="410"/>
        <v/>
      </c>
      <c r="BR458" s="37" t="str">
        <f t="shared" si="411"/>
        <v/>
      </c>
      <c r="BS458" s="37" t="str">
        <f t="shared" si="412"/>
        <v/>
      </c>
      <c r="BT458" s="37" t="str">
        <f t="shared" si="413"/>
        <v/>
      </c>
      <c r="BU458" s="37" t="str">
        <f t="shared" si="414"/>
        <v/>
      </c>
      <c r="BV458" s="37" t="str">
        <f t="shared" si="415"/>
        <v/>
      </c>
      <c r="BW458" s="37" t="str">
        <f t="shared" si="416"/>
        <v/>
      </c>
      <c r="BX458" s="37" t="str">
        <f t="shared" si="417"/>
        <v/>
      </c>
      <c r="BY458" s="37" t="str">
        <f t="shared" si="418"/>
        <v/>
      </c>
      <c r="BZ458" s="37" t="str">
        <f t="shared" si="419"/>
        <v/>
      </c>
      <c r="CA458" s="37" t="str">
        <f t="shared" si="420"/>
        <v/>
      </c>
      <c r="CB458" s="37" t="str">
        <f t="shared" si="421"/>
        <v/>
      </c>
      <c r="CC458" s="37" t="str">
        <f t="shared" si="422"/>
        <v/>
      </c>
      <c r="CD458" s="37" t="str">
        <f t="shared" si="423"/>
        <v/>
      </c>
      <c r="CE458" s="37" t="str">
        <f t="shared" si="424"/>
        <v/>
      </c>
      <c r="CF458" s="37" t="str">
        <f t="shared" si="425"/>
        <v/>
      </c>
      <c r="CG458" s="37" t="str">
        <f t="shared" si="426"/>
        <v/>
      </c>
      <c r="CH458" s="37" t="str">
        <f t="shared" si="427"/>
        <v/>
      </c>
      <c r="CI458" s="37" t="str">
        <f t="shared" si="428"/>
        <v/>
      </c>
    </row>
    <row r="459" spans="1:87">
      <c r="A459" s="16"/>
      <c r="B459" s="14" t="str">
        <f>'Gene Table'!D458</f>
        <v>NM_006440</v>
      </c>
      <c r="C459" s="14" t="s">
        <v>293</v>
      </c>
      <c r="D459" s="15" t="str">
        <f>IF(SUM('Test Sample Data'!D$3:D$98)&gt;10,IF(AND(ISNUMBER('Test Sample Data'!D458),'Test Sample Data'!D458&lt;$B$1,'Test Sample Data'!D458&gt;0),'Test Sample Data'!D458,$B$1),"")</f>
        <v/>
      </c>
      <c r="E459" s="15" t="str">
        <f>IF(SUM('Test Sample Data'!E$3:E$98)&gt;10,IF(AND(ISNUMBER('Test Sample Data'!E458),'Test Sample Data'!E458&lt;$B$1,'Test Sample Data'!E458&gt;0),'Test Sample Data'!E458,$B$1),"")</f>
        <v/>
      </c>
      <c r="F459" s="15" t="str">
        <f>IF(SUM('Test Sample Data'!F$3:F$98)&gt;10,IF(AND(ISNUMBER('Test Sample Data'!F458),'Test Sample Data'!F458&lt;$B$1,'Test Sample Data'!F458&gt;0),'Test Sample Data'!F458,$B$1),"")</f>
        <v/>
      </c>
      <c r="G459" s="15" t="str">
        <f>IF(SUM('Test Sample Data'!G$3:G$98)&gt;10,IF(AND(ISNUMBER('Test Sample Data'!G458),'Test Sample Data'!G458&lt;$B$1,'Test Sample Data'!G458&gt;0),'Test Sample Data'!G458,$B$1),"")</f>
        <v/>
      </c>
      <c r="H459" s="15" t="str">
        <f>IF(SUM('Test Sample Data'!H$3:H$98)&gt;10,IF(AND(ISNUMBER('Test Sample Data'!H458),'Test Sample Data'!H458&lt;$B$1,'Test Sample Data'!H458&gt;0),'Test Sample Data'!H458,$B$1),"")</f>
        <v/>
      </c>
      <c r="I459" s="15" t="str">
        <f>IF(SUM('Test Sample Data'!I$3:I$98)&gt;10,IF(AND(ISNUMBER('Test Sample Data'!I458),'Test Sample Data'!I458&lt;$B$1,'Test Sample Data'!I458&gt;0),'Test Sample Data'!I458,$B$1),"")</f>
        <v/>
      </c>
      <c r="J459" s="15" t="str">
        <f>IF(SUM('Test Sample Data'!J$3:J$98)&gt;10,IF(AND(ISNUMBER('Test Sample Data'!J458),'Test Sample Data'!J458&lt;$B$1,'Test Sample Data'!J458&gt;0),'Test Sample Data'!J458,$B$1),"")</f>
        <v/>
      </c>
      <c r="K459" s="15" t="str">
        <f>IF(SUM('Test Sample Data'!K$3:K$98)&gt;10,IF(AND(ISNUMBER('Test Sample Data'!K458),'Test Sample Data'!K458&lt;$B$1,'Test Sample Data'!K458&gt;0),'Test Sample Data'!K458,$B$1),"")</f>
        <v/>
      </c>
      <c r="L459" s="15" t="str">
        <f>IF(SUM('Test Sample Data'!L$3:L$98)&gt;10,IF(AND(ISNUMBER('Test Sample Data'!L458),'Test Sample Data'!L458&lt;$B$1,'Test Sample Data'!L458&gt;0),'Test Sample Data'!L458,$B$1),"")</f>
        <v/>
      </c>
      <c r="M459" s="15" t="str">
        <f>IF(SUM('Test Sample Data'!M$3:M$98)&gt;10,IF(AND(ISNUMBER('Test Sample Data'!M458),'Test Sample Data'!M458&lt;$B$1,'Test Sample Data'!M458&gt;0),'Test Sample Data'!M458,$B$1),"")</f>
        <v/>
      </c>
      <c r="N459" s="15" t="str">
        <f>'Gene Table'!D458</f>
        <v>NM_006440</v>
      </c>
      <c r="O459" s="14" t="s">
        <v>293</v>
      </c>
      <c r="P459" s="15" t="str">
        <f>IF(SUM('Control Sample Data'!D$3:D$98)&gt;10,IF(AND(ISNUMBER('Control Sample Data'!D458),'Control Sample Data'!D458&lt;$B$1,'Control Sample Data'!D458&gt;0),'Control Sample Data'!D458,$B$1),"")</f>
        <v/>
      </c>
      <c r="Q459" s="15" t="str">
        <f>IF(SUM('Control Sample Data'!E$3:E$98)&gt;10,IF(AND(ISNUMBER('Control Sample Data'!E458),'Control Sample Data'!E458&lt;$B$1,'Control Sample Data'!E458&gt;0),'Control Sample Data'!E458,$B$1),"")</f>
        <v/>
      </c>
      <c r="R459" s="15" t="str">
        <f>IF(SUM('Control Sample Data'!F$3:F$98)&gt;10,IF(AND(ISNUMBER('Control Sample Data'!F458),'Control Sample Data'!F458&lt;$B$1,'Control Sample Data'!F458&gt;0),'Control Sample Data'!F458,$B$1),"")</f>
        <v/>
      </c>
      <c r="S459" s="15" t="str">
        <f>IF(SUM('Control Sample Data'!G$3:G$98)&gt;10,IF(AND(ISNUMBER('Control Sample Data'!G458),'Control Sample Data'!G458&lt;$B$1,'Control Sample Data'!G458&gt;0),'Control Sample Data'!G458,$B$1),"")</f>
        <v/>
      </c>
      <c r="T459" s="15" t="str">
        <f>IF(SUM('Control Sample Data'!H$3:H$98)&gt;10,IF(AND(ISNUMBER('Control Sample Data'!H458),'Control Sample Data'!H458&lt;$B$1,'Control Sample Data'!H458&gt;0),'Control Sample Data'!H458,$B$1),"")</f>
        <v/>
      </c>
      <c r="U459" s="15" t="str">
        <f>IF(SUM('Control Sample Data'!I$3:I$98)&gt;10,IF(AND(ISNUMBER('Control Sample Data'!I458),'Control Sample Data'!I458&lt;$B$1,'Control Sample Data'!I458&gt;0),'Control Sample Data'!I458,$B$1),"")</f>
        <v/>
      </c>
      <c r="V459" s="15" t="str">
        <f>IF(SUM('Control Sample Data'!J$3:J$98)&gt;10,IF(AND(ISNUMBER('Control Sample Data'!J458),'Control Sample Data'!J458&lt;$B$1,'Control Sample Data'!J458&gt;0),'Control Sample Data'!J458,$B$1),"")</f>
        <v/>
      </c>
      <c r="W459" s="15" t="str">
        <f>IF(SUM('Control Sample Data'!K$3:K$98)&gt;10,IF(AND(ISNUMBER('Control Sample Data'!K458),'Control Sample Data'!K458&lt;$B$1,'Control Sample Data'!K458&gt;0),'Control Sample Data'!K458,$B$1),"")</f>
        <v/>
      </c>
      <c r="X459" s="15" t="str">
        <f>IF(SUM('Control Sample Data'!L$3:L$98)&gt;10,IF(AND(ISNUMBER('Control Sample Data'!L458),'Control Sample Data'!L458&lt;$B$1,'Control Sample Data'!L458&gt;0),'Control Sample Data'!L458,$B$1),"")</f>
        <v/>
      </c>
      <c r="Y459" s="15" t="str">
        <f>IF(SUM('Control Sample Data'!M$3:M$98)&gt;10,IF(AND(ISNUMBER('Control Sample Data'!M458),'Control Sample Data'!M458&lt;$B$1,'Control Sample Data'!M458&gt;0),'Control Sample Data'!M458,$B$1),"")</f>
        <v/>
      </c>
      <c r="AT459" s="34" t="str">
        <f t="shared" si="429"/>
        <v/>
      </c>
      <c r="AU459" s="34" t="str">
        <f t="shared" si="430"/>
        <v/>
      </c>
      <c r="AV459" s="34" t="str">
        <f t="shared" si="431"/>
        <v/>
      </c>
      <c r="AW459" s="34" t="str">
        <f t="shared" si="432"/>
        <v/>
      </c>
      <c r="AX459" s="34" t="str">
        <f t="shared" si="433"/>
        <v/>
      </c>
      <c r="AY459" s="34" t="str">
        <f t="shared" si="434"/>
        <v/>
      </c>
      <c r="AZ459" s="34" t="str">
        <f t="shared" si="435"/>
        <v/>
      </c>
      <c r="BA459" s="34" t="str">
        <f t="shared" si="436"/>
        <v/>
      </c>
      <c r="BB459" s="34" t="str">
        <f t="shared" si="437"/>
        <v/>
      </c>
      <c r="BC459" s="34" t="str">
        <f t="shared" si="437"/>
        <v/>
      </c>
      <c r="BD459" s="34" t="str">
        <f t="shared" si="399"/>
        <v/>
      </c>
      <c r="BE459" s="34" t="str">
        <f t="shared" si="400"/>
        <v/>
      </c>
      <c r="BF459" s="34" t="str">
        <f t="shared" si="401"/>
        <v/>
      </c>
      <c r="BG459" s="34" t="str">
        <f t="shared" si="402"/>
        <v/>
      </c>
      <c r="BH459" s="34" t="str">
        <f t="shared" si="403"/>
        <v/>
      </c>
      <c r="BI459" s="34" t="str">
        <f t="shared" si="404"/>
        <v/>
      </c>
      <c r="BJ459" s="34" t="str">
        <f t="shared" si="405"/>
        <v/>
      </c>
      <c r="BK459" s="34" t="str">
        <f t="shared" si="406"/>
        <v/>
      </c>
      <c r="BL459" s="34" t="str">
        <f t="shared" si="407"/>
        <v/>
      </c>
      <c r="BM459" s="34" t="str">
        <f t="shared" si="408"/>
        <v/>
      </c>
      <c r="BN459" s="36" t="e">
        <f t="shared" si="397"/>
        <v>#DIV/0!</v>
      </c>
      <c r="BO459" s="36" t="e">
        <f t="shared" si="398"/>
        <v>#DIV/0!</v>
      </c>
      <c r="BP459" s="37" t="str">
        <f t="shared" si="409"/>
        <v/>
      </c>
      <c r="BQ459" s="37" t="str">
        <f t="shared" si="410"/>
        <v/>
      </c>
      <c r="BR459" s="37" t="str">
        <f t="shared" si="411"/>
        <v/>
      </c>
      <c r="BS459" s="37" t="str">
        <f t="shared" si="412"/>
        <v/>
      </c>
      <c r="BT459" s="37" t="str">
        <f t="shared" si="413"/>
        <v/>
      </c>
      <c r="BU459" s="37" t="str">
        <f t="shared" si="414"/>
        <v/>
      </c>
      <c r="BV459" s="37" t="str">
        <f t="shared" si="415"/>
        <v/>
      </c>
      <c r="BW459" s="37" t="str">
        <f t="shared" si="416"/>
        <v/>
      </c>
      <c r="BX459" s="37" t="str">
        <f t="shared" si="417"/>
        <v/>
      </c>
      <c r="BY459" s="37" t="str">
        <f t="shared" si="418"/>
        <v/>
      </c>
      <c r="BZ459" s="37" t="str">
        <f t="shared" si="419"/>
        <v/>
      </c>
      <c r="CA459" s="37" t="str">
        <f t="shared" si="420"/>
        <v/>
      </c>
      <c r="CB459" s="37" t="str">
        <f t="shared" si="421"/>
        <v/>
      </c>
      <c r="CC459" s="37" t="str">
        <f t="shared" si="422"/>
        <v/>
      </c>
      <c r="CD459" s="37" t="str">
        <f t="shared" si="423"/>
        <v/>
      </c>
      <c r="CE459" s="37" t="str">
        <f t="shared" si="424"/>
        <v/>
      </c>
      <c r="CF459" s="37" t="str">
        <f t="shared" si="425"/>
        <v/>
      </c>
      <c r="CG459" s="37" t="str">
        <f t="shared" si="426"/>
        <v/>
      </c>
      <c r="CH459" s="37" t="str">
        <f t="shared" si="427"/>
        <v/>
      </c>
      <c r="CI459" s="37" t="str">
        <f t="shared" si="428"/>
        <v/>
      </c>
    </row>
    <row r="460" spans="1:87">
      <c r="A460" s="16"/>
      <c r="B460" s="14" t="str">
        <f>'Gene Table'!D459</f>
        <v>NM_006342</v>
      </c>
      <c r="C460" s="14" t="s">
        <v>297</v>
      </c>
      <c r="D460" s="15" t="str">
        <f>IF(SUM('Test Sample Data'!D$3:D$98)&gt;10,IF(AND(ISNUMBER('Test Sample Data'!D459),'Test Sample Data'!D459&lt;$B$1,'Test Sample Data'!D459&gt;0),'Test Sample Data'!D459,$B$1),"")</f>
        <v/>
      </c>
      <c r="E460" s="15" t="str">
        <f>IF(SUM('Test Sample Data'!E$3:E$98)&gt;10,IF(AND(ISNUMBER('Test Sample Data'!E459),'Test Sample Data'!E459&lt;$B$1,'Test Sample Data'!E459&gt;0),'Test Sample Data'!E459,$B$1),"")</f>
        <v/>
      </c>
      <c r="F460" s="15" t="str">
        <f>IF(SUM('Test Sample Data'!F$3:F$98)&gt;10,IF(AND(ISNUMBER('Test Sample Data'!F459),'Test Sample Data'!F459&lt;$B$1,'Test Sample Data'!F459&gt;0),'Test Sample Data'!F459,$B$1),"")</f>
        <v/>
      </c>
      <c r="G460" s="15" t="str">
        <f>IF(SUM('Test Sample Data'!G$3:G$98)&gt;10,IF(AND(ISNUMBER('Test Sample Data'!G459),'Test Sample Data'!G459&lt;$B$1,'Test Sample Data'!G459&gt;0),'Test Sample Data'!G459,$B$1),"")</f>
        <v/>
      </c>
      <c r="H460" s="15" t="str">
        <f>IF(SUM('Test Sample Data'!H$3:H$98)&gt;10,IF(AND(ISNUMBER('Test Sample Data'!H459),'Test Sample Data'!H459&lt;$B$1,'Test Sample Data'!H459&gt;0),'Test Sample Data'!H459,$B$1),"")</f>
        <v/>
      </c>
      <c r="I460" s="15" t="str">
        <f>IF(SUM('Test Sample Data'!I$3:I$98)&gt;10,IF(AND(ISNUMBER('Test Sample Data'!I459),'Test Sample Data'!I459&lt;$B$1,'Test Sample Data'!I459&gt;0),'Test Sample Data'!I459,$B$1),"")</f>
        <v/>
      </c>
      <c r="J460" s="15" t="str">
        <f>IF(SUM('Test Sample Data'!J$3:J$98)&gt;10,IF(AND(ISNUMBER('Test Sample Data'!J459),'Test Sample Data'!J459&lt;$B$1,'Test Sample Data'!J459&gt;0),'Test Sample Data'!J459,$B$1),"")</f>
        <v/>
      </c>
      <c r="K460" s="15" t="str">
        <f>IF(SUM('Test Sample Data'!K$3:K$98)&gt;10,IF(AND(ISNUMBER('Test Sample Data'!K459),'Test Sample Data'!K459&lt;$B$1,'Test Sample Data'!K459&gt;0),'Test Sample Data'!K459,$B$1),"")</f>
        <v/>
      </c>
      <c r="L460" s="15" t="str">
        <f>IF(SUM('Test Sample Data'!L$3:L$98)&gt;10,IF(AND(ISNUMBER('Test Sample Data'!L459),'Test Sample Data'!L459&lt;$B$1,'Test Sample Data'!L459&gt;0),'Test Sample Data'!L459,$B$1),"")</f>
        <v/>
      </c>
      <c r="M460" s="15" t="str">
        <f>IF(SUM('Test Sample Data'!M$3:M$98)&gt;10,IF(AND(ISNUMBER('Test Sample Data'!M459),'Test Sample Data'!M459&lt;$B$1,'Test Sample Data'!M459&gt;0),'Test Sample Data'!M459,$B$1),"")</f>
        <v/>
      </c>
      <c r="N460" s="15" t="str">
        <f>'Gene Table'!D459</f>
        <v>NM_006342</v>
      </c>
      <c r="O460" s="14" t="s">
        <v>297</v>
      </c>
      <c r="P460" s="15" t="str">
        <f>IF(SUM('Control Sample Data'!D$3:D$98)&gt;10,IF(AND(ISNUMBER('Control Sample Data'!D459),'Control Sample Data'!D459&lt;$B$1,'Control Sample Data'!D459&gt;0),'Control Sample Data'!D459,$B$1),"")</f>
        <v/>
      </c>
      <c r="Q460" s="15" t="str">
        <f>IF(SUM('Control Sample Data'!E$3:E$98)&gt;10,IF(AND(ISNUMBER('Control Sample Data'!E459),'Control Sample Data'!E459&lt;$B$1,'Control Sample Data'!E459&gt;0),'Control Sample Data'!E459,$B$1),"")</f>
        <v/>
      </c>
      <c r="R460" s="15" t="str">
        <f>IF(SUM('Control Sample Data'!F$3:F$98)&gt;10,IF(AND(ISNUMBER('Control Sample Data'!F459),'Control Sample Data'!F459&lt;$B$1,'Control Sample Data'!F459&gt;0),'Control Sample Data'!F459,$B$1),"")</f>
        <v/>
      </c>
      <c r="S460" s="15" t="str">
        <f>IF(SUM('Control Sample Data'!G$3:G$98)&gt;10,IF(AND(ISNUMBER('Control Sample Data'!G459),'Control Sample Data'!G459&lt;$B$1,'Control Sample Data'!G459&gt;0),'Control Sample Data'!G459,$B$1),"")</f>
        <v/>
      </c>
      <c r="T460" s="15" t="str">
        <f>IF(SUM('Control Sample Data'!H$3:H$98)&gt;10,IF(AND(ISNUMBER('Control Sample Data'!H459),'Control Sample Data'!H459&lt;$B$1,'Control Sample Data'!H459&gt;0),'Control Sample Data'!H459,$B$1),"")</f>
        <v/>
      </c>
      <c r="U460" s="15" t="str">
        <f>IF(SUM('Control Sample Data'!I$3:I$98)&gt;10,IF(AND(ISNUMBER('Control Sample Data'!I459),'Control Sample Data'!I459&lt;$B$1,'Control Sample Data'!I459&gt;0),'Control Sample Data'!I459,$B$1),"")</f>
        <v/>
      </c>
      <c r="V460" s="15" t="str">
        <f>IF(SUM('Control Sample Data'!J$3:J$98)&gt;10,IF(AND(ISNUMBER('Control Sample Data'!J459),'Control Sample Data'!J459&lt;$B$1,'Control Sample Data'!J459&gt;0),'Control Sample Data'!J459,$B$1),"")</f>
        <v/>
      </c>
      <c r="W460" s="15" t="str">
        <f>IF(SUM('Control Sample Data'!K$3:K$98)&gt;10,IF(AND(ISNUMBER('Control Sample Data'!K459),'Control Sample Data'!K459&lt;$B$1,'Control Sample Data'!K459&gt;0),'Control Sample Data'!K459,$B$1),"")</f>
        <v/>
      </c>
      <c r="X460" s="15" t="str">
        <f>IF(SUM('Control Sample Data'!L$3:L$98)&gt;10,IF(AND(ISNUMBER('Control Sample Data'!L459),'Control Sample Data'!L459&lt;$B$1,'Control Sample Data'!L459&gt;0),'Control Sample Data'!L459,$B$1),"")</f>
        <v/>
      </c>
      <c r="Y460" s="15" t="str">
        <f>IF(SUM('Control Sample Data'!M$3:M$98)&gt;10,IF(AND(ISNUMBER('Control Sample Data'!M459),'Control Sample Data'!M459&lt;$B$1,'Control Sample Data'!M459&gt;0),'Control Sample Data'!M459,$B$1),"")</f>
        <v/>
      </c>
      <c r="AT460" s="34" t="str">
        <f t="shared" si="429"/>
        <v/>
      </c>
      <c r="AU460" s="34" t="str">
        <f t="shared" si="430"/>
        <v/>
      </c>
      <c r="AV460" s="34" t="str">
        <f t="shared" si="431"/>
        <v/>
      </c>
      <c r="AW460" s="34" t="str">
        <f t="shared" si="432"/>
        <v/>
      </c>
      <c r="AX460" s="34" t="str">
        <f t="shared" si="433"/>
        <v/>
      </c>
      <c r="AY460" s="34" t="str">
        <f t="shared" si="434"/>
        <v/>
      </c>
      <c r="AZ460" s="34" t="str">
        <f t="shared" si="435"/>
        <v/>
      </c>
      <c r="BA460" s="34" t="str">
        <f t="shared" si="436"/>
        <v/>
      </c>
      <c r="BB460" s="34" t="str">
        <f t="shared" si="437"/>
        <v/>
      </c>
      <c r="BC460" s="34" t="str">
        <f t="shared" si="437"/>
        <v/>
      </c>
      <c r="BD460" s="34" t="str">
        <f t="shared" si="399"/>
        <v/>
      </c>
      <c r="BE460" s="34" t="str">
        <f t="shared" si="400"/>
        <v/>
      </c>
      <c r="BF460" s="34" t="str">
        <f t="shared" si="401"/>
        <v/>
      </c>
      <c r="BG460" s="34" t="str">
        <f t="shared" si="402"/>
        <v/>
      </c>
      <c r="BH460" s="34" t="str">
        <f t="shared" si="403"/>
        <v/>
      </c>
      <c r="BI460" s="34" t="str">
        <f t="shared" si="404"/>
        <v/>
      </c>
      <c r="BJ460" s="34" t="str">
        <f t="shared" si="405"/>
        <v/>
      </c>
      <c r="BK460" s="34" t="str">
        <f t="shared" si="406"/>
        <v/>
      </c>
      <c r="BL460" s="34" t="str">
        <f t="shared" si="407"/>
        <v/>
      </c>
      <c r="BM460" s="34" t="str">
        <f t="shared" si="408"/>
        <v/>
      </c>
      <c r="BN460" s="36" t="e">
        <f t="shared" si="397"/>
        <v>#DIV/0!</v>
      </c>
      <c r="BO460" s="36" t="e">
        <f t="shared" si="398"/>
        <v>#DIV/0!</v>
      </c>
      <c r="BP460" s="37" t="str">
        <f t="shared" si="409"/>
        <v/>
      </c>
      <c r="BQ460" s="37" t="str">
        <f t="shared" si="410"/>
        <v/>
      </c>
      <c r="BR460" s="37" t="str">
        <f t="shared" si="411"/>
        <v/>
      </c>
      <c r="BS460" s="37" t="str">
        <f t="shared" si="412"/>
        <v/>
      </c>
      <c r="BT460" s="37" t="str">
        <f t="shared" si="413"/>
        <v/>
      </c>
      <c r="BU460" s="37" t="str">
        <f t="shared" si="414"/>
        <v/>
      </c>
      <c r="BV460" s="37" t="str">
        <f t="shared" si="415"/>
        <v/>
      </c>
      <c r="BW460" s="37" t="str">
        <f t="shared" si="416"/>
        <v/>
      </c>
      <c r="BX460" s="37" t="str">
        <f t="shared" si="417"/>
        <v/>
      </c>
      <c r="BY460" s="37" t="str">
        <f t="shared" si="418"/>
        <v/>
      </c>
      <c r="BZ460" s="37" t="str">
        <f t="shared" si="419"/>
        <v/>
      </c>
      <c r="CA460" s="37" t="str">
        <f t="shared" si="420"/>
        <v/>
      </c>
      <c r="CB460" s="37" t="str">
        <f t="shared" si="421"/>
        <v/>
      </c>
      <c r="CC460" s="37" t="str">
        <f t="shared" si="422"/>
        <v/>
      </c>
      <c r="CD460" s="37" t="str">
        <f t="shared" si="423"/>
        <v/>
      </c>
      <c r="CE460" s="37" t="str">
        <f t="shared" si="424"/>
        <v/>
      </c>
      <c r="CF460" s="37" t="str">
        <f t="shared" si="425"/>
        <v/>
      </c>
      <c r="CG460" s="37" t="str">
        <f t="shared" si="426"/>
        <v/>
      </c>
      <c r="CH460" s="37" t="str">
        <f t="shared" si="427"/>
        <v/>
      </c>
      <c r="CI460" s="37" t="str">
        <f t="shared" si="428"/>
        <v/>
      </c>
    </row>
    <row r="461" spans="1:87">
      <c r="A461" s="16"/>
      <c r="B461" s="14" t="str">
        <f>'Gene Table'!D460</f>
        <v>NM_006066</v>
      </c>
      <c r="C461" s="14" t="s">
        <v>301</v>
      </c>
      <c r="D461" s="15" t="str">
        <f>IF(SUM('Test Sample Data'!D$3:D$98)&gt;10,IF(AND(ISNUMBER('Test Sample Data'!D460),'Test Sample Data'!D460&lt;$B$1,'Test Sample Data'!D460&gt;0),'Test Sample Data'!D460,$B$1),"")</f>
        <v/>
      </c>
      <c r="E461" s="15" t="str">
        <f>IF(SUM('Test Sample Data'!E$3:E$98)&gt;10,IF(AND(ISNUMBER('Test Sample Data'!E460),'Test Sample Data'!E460&lt;$B$1,'Test Sample Data'!E460&gt;0),'Test Sample Data'!E460,$B$1),"")</f>
        <v/>
      </c>
      <c r="F461" s="15" t="str">
        <f>IF(SUM('Test Sample Data'!F$3:F$98)&gt;10,IF(AND(ISNUMBER('Test Sample Data'!F460),'Test Sample Data'!F460&lt;$B$1,'Test Sample Data'!F460&gt;0),'Test Sample Data'!F460,$B$1),"")</f>
        <v/>
      </c>
      <c r="G461" s="15" t="str">
        <f>IF(SUM('Test Sample Data'!G$3:G$98)&gt;10,IF(AND(ISNUMBER('Test Sample Data'!G460),'Test Sample Data'!G460&lt;$B$1,'Test Sample Data'!G460&gt;0),'Test Sample Data'!G460,$B$1),"")</f>
        <v/>
      </c>
      <c r="H461" s="15" t="str">
        <f>IF(SUM('Test Sample Data'!H$3:H$98)&gt;10,IF(AND(ISNUMBER('Test Sample Data'!H460),'Test Sample Data'!H460&lt;$B$1,'Test Sample Data'!H460&gt;0),'Test Sample Data'!H460,$B$1),"")</f>
        <v/>
      </c>
      <c r="I461" s="15" t="str">
        <f>IF(SUM('Test Sample Data'!I$3:I$98)&gt;10,IF(AND(ISNUMBER('Test Sample Data'!I460),'Test Sample Data'!I460&lt;$B$1,'Test Sample Data'!I460&gt;0),'Test Sample Data'!I460,$B$1),"")</f>
        <v/>
      </c>
      <c r="J461" s="15" t="str">
        <f>IF(SUM('Test Sample Data'!J$3:J$98)&gt;10,IF(AND(ISNUMBER('Test Sample Data'!J460),'Test Sample Data'!J460&lt;$B$1,'Test Sample Data'!J460&gt;0),'Test Sample Data'!J460,$B$1),"")</f>
        <v/>
      </c>
      <c r="K461" s="15" t="str">
        <f>IF(SUM('Test Sample Data'!K$3:K$98)&gt;10,IF(AND(ISNUMBER('Test Sample Data'!K460),'Test Sample Data'!K460&lt;$B$1,'Test Sample Data'!K460&gt;0),'Test Sample Data'!K460,$B$1),"")</f>
        <v/>
      </c>
      <c r="L461" s="15" t="str">
        <f>IF(SUM('Test Sample Data'!L$3:L$98)&gt;10,IF(AND(ISNUMBER('Test Sample Data'!L460),'Test Sample Data'!L460&lt;$B$1,'Test Sample Data'!L460&gt;0),'Test Sample Data'!L460,$B$1),"")</f>
        <v/>
      </c>
      <c r="M461" s="15" t="str">
        <f>IF(SUM('Test Sample Data'!M$3:M$98)&gt;10,IF(AND(ISNUMBER('Test Sample Data'!M460),'Test Sample Data'!M460&lt;$B$1,'Test Sample Data'!M460&gt;0),'Test Sample Data'!M460,$B$1),"")</f>
        <v/>
      </c>
      <c r="N461" s="15" t="str">
        <f>'Gene Table'!D460</f>
        <v>NM_006066</v>
      </c>
      <c r="O461" s="14" t="s">
        <v>301</v>
      </c>
      <c r="P461" s="15" t="str">
        <f>IF(SUM('Control Sample Data'!D$3:D$98)&gt;10,IF(AND(ISNUMBER('Control Sample Data'!D460),'Control Sample Data'!D460&lt;$B$1,'Control Sample Data'!D460&gt;0),'Control Sample Data'!D460,$B$1),"")</f>
        <v/>
      </c>
      <c r="Q461" s="15" t="str">
        <f>IF(SUM('Control Sample Data'!E$3:E$98)&gt;10,IF(AND(ISNUMBER('Control Sample Data'!E460),'Control Sample Data'!E460&lt;$B$1,'Control Sample Data'!E460&gt;0),'Control Sample Data'!E460,$B$1),"")</f>
        <v/>
      </c>
      <c r="R461" s="15" t="str">
        <f>IF(SUM('Control Sample Data'!F$3:F$98)&gt;10,IF(AND(ISNUMBER('Control Sample Data'!F460),'Control Sample Data'!F460&lt;$B$1,'Control Sample Data'!F460&gt;0),'Control Sample Data'!F460,$B$1),"")</f>
        <v/>
      </c>
      <c r="S461" s="15" t="str">
        <f>IF(SUM('Control Sample Data'!G$3:G$98)&gt;10,IF(AND(ISNUMBER('Control Sample Data'!G460),'Control Sample Data'!G460&lt;$B$1,'Control Sample Data'!G460&gt;0),'Control Sample Data'!G460,$B$1),"")</f>
        <v/>
      </c>
      <c r="T461" s="15" t="str">
        <f>IF(SUM('Control Sample Data'!H$3:H$98)&gt;10,IF(AND(ISNUMBER('Control Sample Data'!H460),'Control Sample Data'!H460&lt;$B$1,'Control Sample Data'!H460&gt;0),'Control Sample Data'!H460,$B$1),"")</f>
        <v/>
      </c>
      <c r="U461" s="15" t="str">
        <f>IF(SUM('Control Sample Data'!I$3:I$98)&gt;10,IF(AND(ISNUMBER('Control Sample Data'!I460),'Control Sample Data'!I460&lt;$B$1,'Control Sample Data'!I460&gt;0),'Control Sample Data'!I460,$B$1),"")</f>
        <v/>
      </c>
      <c r="V461" s="15" t="str">
        <f>IF(SUM('Control Sample Data'!J$3:J$98)&gt;10,IF(AND(ISNUMBER('Control Sample Data'!J460),'Control Sample Data'!J460&lt;$B$1,'Control Sample Data'!J460&gt;0),'Control Sample Data'!J460,$B$1),"")</f>
        <v/>
      </c>
      <c r="W461" s="15" t="str">
        <f>IF(SUM('Control Sample Data'!K$3:K$98)&gt;10,IF(AND(ISNUMBER('Control Sample Data'!K460),'Control Sample Data'!K460&lt;$B$1,'Control Sample Data'!K460&gt;0),'Control Sample Data'!K460,$B$1),"")</f>
        <v/>
      </c>
      <c r="X461" s="15" t="str">
        <f>IF(SUM('Control Sample Data'!L$3:L$98)&gt;10,IF(AND(ISNUMBER('Control Sample Data'!L460),'Control Sample Data'!L460&lt;$B$1,'Control Sample Data'!L460&gt;0),'Control Sample Data'!L460,$B$1),"")</f>
        <v/>
      </c>
      <c r="Y461" s="15" t="str">
        <f>IF(SUM('Control Sample Data'!M$3:M$98)&gt;10,IF(AND(ISNUMBER('Control Sample Data'!M460),'Control Sample Data'!M460&lt;$B$1,'Control Sample Data'!M460&gt;0),'Control Sample Data'!M460,$B$1),"")</f>
        <v/>
      </c>
      <c r="AT461" s="34" t="str">
        <f t="shared" si="429"/>
        <v/>
      </c>
      <c r="AU461" s="34" t="str">
        <f t="shared" si="430"/>
        <v/>
      </c>
      <c r="AV461" s="34" t="str">
        <f t="shared" si="431"/>
        <v/>
      </c>
      <c r="AW461" s="34" t="str">
        <f t="shared" si="432"/>
        <v/>
      </c>
      <c r="AX461" s="34" t="str">
        <f t="shared" si="433"/>
        <v/>
      </c>
      <c r="AY461" s="34" t="str">
        <f t="shared" si="434"/>
        <v/>
      </c>
      <c r="AZ461" s="34" t="str">
        <f t="shared" si="435"/>
        <v/>
      </c>
      <c r="BA461" s="34" t="str">
        <f t="shared" si="436"/>
        <v/>
      </c>
      <c r="BB461" s="34" t="str">
        <f t="shared" si="437"/>
        <v/>
      </c>
      <c r="BC461" s="34" t="str">
        <f t="shared" si="437"/>
        <v/>
      </c>
      <c r="BD461" s="34" t="str">
        <f t="shared" si="399"/>
        <v/>
      </c>
      <c r="BE461" s="34" t="str">
        <f t="shared" si="400"/>
        <v/>
      </c>
      <c r="BF461" s="34" t="str">
        <f t="shared" si="401"/>
        <v/>
      </c>
      <c r="BG461" s="34" t="str">
        <f t="shared" si="402"/>
        <v/>
      </c>
      <c r="BH461" s="34" t="str">
        <f t="shared" si="403"/>
        <v/>
      </c>
      <c r="BI461" s="34" t="str">
        <f t="shared" si="404"/>
        <v/>
      </c>
      <c r="BJ461" s="34" t="str">
        <f t="shared" si="405"/>
        <v/>
      </c>
      <c r="BK461" s="34" t="str">
        <f t="shared" si="406"/>
        <v/>
      </c>
      <c r="BL461" s="34" t="str">
        <f t="shared" si="407"/>
        <v/>
      </c>
      <c r="BM461" s="34" t="str">
        <f t="shared" si="408"/>
        <v/>
      </c>
      <c r="BN461" s="36" t="e">
        <f t="shared" si="397"/>
        <v>#DIV/0!</v>
      </c>
      <c r="BO461" s="36" t="e">
        <f t="shared" si="398"/>
        <v>#DIV/0!</v>
      </c>
      <c r="BP461" s="37" t="str">
        <f t="shared" si="409"/>
        <v/>
      </c>
      <c r="BQ461" s="37" t="str">
        <f t="shared" si="410"/>
        <v/>
      </c>
      <c r="BR461" s="37" t="str">
        <f t="shared" si="411"/>
        <v/>
      </c>
      <c r="BS461" s="37" t="str">
        <f t="shared" si="412"/>
        <v/>
      </c>
      <c r="BT461" s="37" t="str">
        <f t="shared" si="413"/>
        <v/>
      </c>
      <c r="BU461" s="37" t="str">
        <f t="shared" si="414"/>
        <v/>
      </c>
      <c r="BV461" s="37" t="str">
        <f t="shared" si="415"/>
        <v/>
      </c>
      <c r="BW461" s="37" t="str">
        <f t="shared" si="416"/>
        <v/>
      </c>
      <c r="BX461" s="37" t="str">
        <f t="shared" si="417"/>
        <v/>
      </c>
      <c r="BY461" s="37" t="str">
        <f t="shared" si="418"/>
        <v/>
      </c>
      <c r="BZ461" s="37" t="str">
        <f t="shared" si="419"/>
        <v/>
      </c>
      <c r="CA461" s="37" t="str">
        <f t="shared" si="420"/>
        <v/>
      </c>
      <c r="CB461" s="37" t="str">
        <f t="shared" si="421"/>
        <v/>
      </c>
      <c r="CC461" s="37" t="str">
        <f t="shared" si="422"/>
        <v/>
      </c>
      <c r="CD461" s="37" t="str">
        <f t="shared" si="423"/>
        <v/>
      </c>
      <c r="CE461" s="37" t="str">
        <f t="shared" si="424"/>
        <v/>
      </c>
      <c r="CF461" s="37" t="str">
        <f t="shared" si="425"/>
        <v/>
      </c>
      <c r="CG461" s="37" t="str">
        <f t="shared" si="426"/>
        <v/>
      </c>
      <c r="CH461" s="37" t="str">
        <f t="shared" si="427"/>
        <v/>
      </c>
      <c r="CI461" s="37" t="str">
        <f t="shared" si="428"/>
        <v/>
      </c>
    </row>
    <row r="462" spans="1:87">
      <c r="A462" s="16"/>
      <c r="B462" s="14" t="str">
        <f>'Gene Table'!D461</f>
        <v>NM_000076</v>
      </c>
      <c r="C462" s="14" t="s">
        <v>305</v>
      </c>
      <c r="D462" s="15" t="str">
        <f>IF(SUM('Test Sample Data'!D$3:D$98)&gt;10,IF(AND(ISNUMBER('Test Sample Data'!D461),'Test Sample Data'!D461&lt;$B$1,'Test Sample Data'!D461&gt;0),'Test Sample Data'!D461,$B$1),"")</f>
        <v/>
      </c>
      <c r="E462" s="15" t="str">
        <f>IF(SUM('Test Sample Data'!E$3:E$98)&gt;10,IF(AND(ISNUMBER('Test Sample Data'!E461),'Test Sample Data'!E461&lt;$B$1,'Test Sample Data'!E461&gt;0),'Test Sample Data'!E461,$B$1),"")</f>
        <v/>
      </c>
      <c r="F462" s="15" t="str">
        <f>IF(SUM('Test Sample Data'!F$3:F$98)&gt;10,IF(AND(ISNUMBER('Test Sample Data'!F461),'Test Sample Data'!F461&lt;$B$1,'Test Sample Data'!F461&gt;0),'Test Sample Data'!F461,$B$1),"")</f>
        <v/>
      </c>
      <c r="G462" s="15" t="str">
        <f>IF(SUM('Test Sample Data'!G$3:G$98)&gt;10,IF(AND(ISNUMBER('Test Sample Data'!G461),'Test Sample Data'!G461&lt;$B$1,'Test Sample Data'!G461&gt;0),'Test Sample Data'!G461,$B$1),"")</f>
        <v/>
      </c>
      <c r="H462" s="15" t="str">
        <f>IF(SUM('Test Sample Data'!H$3:H$98)&gt;10,IF(AND(ISNUMBER('Test Sample Data'!H461),'Test Sample Data'!H461&lt;$B$1,'Test Sample Data'!H461&gt;0),'Test Sample Data'!H461,$B$1),"")</f>
        <v/>
      </c>
      <c r="I462" s="15" t="str">
        <f>IF(SUM('Test Sample Data'!I$3:I$98)&gt;10,IF(AND(ISNUMBER('Test Sample Data'!I461),'Test Sample Data'!I461&lt;$B$1,'Test Sample Data'!I461&gt;0),'Test Sample Data'!I461,$B$1),"")</f>
        <v/>
      </c>
      <c r="J462" s="15" t="str">
        <f>IF(SUM('Test Sample Data'!J$3:J$98)&gt;10,IF(AND(ISNUMBER('Test Sample Data'!J461),'Test Sample Data'!J461&lt;$B$1,'Test Sample Data'!J461&gt;0),'Test Sample Data'!J461,$B$1),"")</f>
        <v/>
      </c>
      <c r="K462" s="15" t="str">
        <f>IF(SUM('Test Sample Data'!K$3:K$98)&gt;10,IF(AND(ISNUMBER('Test Sample Data'!K461),'Test Sample Data'!K461&lt;$B$1,'Test Sample Data'!K461&gt;0),'Test Sample Data'!K461,$B$1),"")</f>
        <v/>
      </c>
      <c r="L462" s="15" t="str">
        <f>IF(SUM('Test Sample Data'!L$3:L$98)&gt;10,IF(AND(ISNUMBER('Test Sample Data'!L461),'Test Sample Data'!L461&lt;$B$1,'Test Sample Data'!L461&gt;0),'Test Sample Data'!L461,$B$1),"")</f>
        <v/>
      </c>
      <c r="M462" s="15" t="str">
        <f>IF(SUM('Test Sample Data'!M$3:M$98)&gt;10,IF(AND(ISNUMBER('Test Sample Data'!M461),'Test Sample Data'!M461&lt;$B$1,'Test Sample Data'!M461&gt;0),'Test Sample Data'!M461,$B$1),"")</f>
        <v/>
      </c>
      <c r="N462" s="15" t="str">
        <f>'Gene Table'!D461</f>
        <v>NM_000076</v>
      </c>
      <c r="O462" s="14" t="s">
        <v>305</v>
      </c>
      <c r="P462" s="15" t="str">
        <f>IF(SUM('Control Sample Data'!D$3:D$98)&gt;10,IF(AND(ISNUMBER('Control Sample Data'!D461),'Control Sample Data'!D461&lt;$B$1,'Control Sample Data'!D461&gt;0),'Control Sample Data'!D461,$B$1),"")</f>
        <v/>
      </c>
      <c r="Q462" s="15" t="str">
        <f>IF(SUM('Control Sample Data'!E$3:E$98)&gt;10,IF(AND(ISNUMBER('Control Sample Data'!E461),'Control Sample Data'!E461&lt;$B$1,'Control Sample Data'!E461&gt;0),'Control Sample Data'!E461,$B$1),"")</f>
        <v/>
      </c>
      <c r="R462" s="15" t="str">
        <f>IF(SUM('Control Sample Data'!F$3:F$98)&gt;10,IF(AND(ISNUMBER('Control Sample Data'!F461),'Control Sample Data'!F461&lt;$B$1,'Control Sample Data'!F461&gt;0),'Control Sample Data'!F461,$B$1),"")</f>
        <v/>
      </c>
      <c r="S462" s="15" t="str">
        <f>IF(SUM('Control Sample Data'!G$3:G$98)&gt;10,IF(AND(ISNUMBER('Control Sample Data'!G461),'Control Sample Data'!G461&lt;$B$1,'Control Sample Data'!G461&gt;0),'Control Sample Data'!G461,$B$1),"")</f>
        <v/>
      </c>
      <c r="T462" s="15" t="str">
        <f>IF(SUM('Control Sample Data'!H$3:H$98)&gt;10,IF(AND(ISNUMBER('Control Sample Data'!H461),'Control Sample Data'!H461&lt;$B$1,'Control Sample Data'!H461&gt;0),'Control Sample Data'!H461,$B$1),"")</f>
        <v/>
      </c>
      <c r="U462" s="15" t="str">
        <f>IF(SUM('Control Sample Data'!I$3:I$98)&gt;10,IF(AND(ISNUMBER('Control Sample Data'!I461),'Control Sample Data'!I461&lt;$B$1,'Control Sample Data'!I461&gt;0),'Control Sample Data'!I461,$B$1),"")</f>
        <v/>
      </c>
      <c r="V462" s="15" t="str">
        <f>IF(SUM('Control Sample Data'!J$3:J$98)&gt;10,IF(AND(ISNUMBER('Control Sample Data'!J461),'Control Sample Data'!J461&lt;$B$1,'Control Sample Data'!J461&gt;0),'Control Sample Data'!J461,$B$1),"")</f>
        <v/>
      </c>
      <c r="W462" s="15" t="str">
        <f>IF(SUM('Control Sample Data'!K$3:K$98)&gt;10,IF(AND(ISNUMBER('Control Sample Data'!K461),'Control Sample Data'!K461&lt;$B$1,'Control Sample Data'!K461&gt;0),'Control Sample Data'!K461,$B$1),"")</f>
        <v/>
      </c>
      <c r="X462" s="15" t="str">
        <f>IF(SUM('Control Sample Data'!L$3:L$98)&gt;10,IF(AND(ISNUMBER('Control Sample Data'!L461),'Control Sample Data'!L461&lt;$B$1,'Control Sample Data'!L461&gt;0),'Control Sample Data'!L461,$B$1),"")</f>
        <v/>
      </c>
      <c r="Y462" s="15" t="str">
        <f>IF(SUM('Control Sample Data'!M$3:M$98)&gt;10,IF(AND(ISNUMBER('Control Sample Data'!M461),'Control Sample Data'!M461&lt;$B$1,'Control Sample Data'!M461&gt;0),'Control Sample Data'!M461,$B$1),"")</f>
        <v/>
      </c>
      <c r="AT462" s="34" t="str">
        <f t="shared" si="429"/>
        <v/>
      </c>
      <c r="AU462" s="34" t="str">
        <f t="shared" si="430"/>
        <v/>
      </c>
      <c r="AV462" s="34" t="str">
        <f t="shared" si="431"/>
        <v/>
      </c>
      <c r="AW462" s="34" t="str">
        <f t="shared" si="432"/>
        <v/>
      </c>
      <c r="AX462" s="34" t="str">
        <f t="shared" si="433"/>
        <v/>
      </c>
      <c r="AY462" s="34" t="str">
        <f t="shared" si="434"/>
        <v/>
      </c>
      <c r="AZ462" s="34" t="str">
        <f t="shared" si="435"/>
        <v/>
      </c>
      <c r="BA462" s="34" t="str">
        <f t="shared" si="436"/>
        <v/>
      </c>
      <c r="BB462" s="34" t="str">
        <f t="shared" si="437"/>
        <v/>
      </c>
      <c r="BC462" s="34" t="str">
        <f t="shared" si="437"/>
        <v/>
      </c>
      <c r="BD462" s="34" t="str">
        <f t="shared" si="399"/>
        <v/>
      </c>
      <c r="BE462" s="34" t="str">
        <f t="shared" si="400"/>
        <v/>
      </c>
      <c r="BF462" s="34" t="str">
        <f t="shared" si="401"/>
        <v/>
      </c>
      <c r="BG462" s="34" t="str">
        <f t="shared" si="402"/>
        <v/>
      </c>
      <c r="BH462" s="34" t="str">
        <f t="shared" si="403"/>
        <v/>
      </c>
      <c r="BI462" s="34" t="str">
        <f t="shared" si="404"/>
        <v/>
      </c>
      <c r="BJ462" s="34" t="str">
        <f t="shared" si="405"/>
        <v/>
      </c>
      <c r="BK462" s="34" t="str">
        <f t="shared" si="406"/>
        <v/>
      </c>
      <c r="BL462" s="34" t="str">
        <f t="shared" si="407"/>
        <v/>
      </c>
      <c r="BM462" s="34" t="str">
        <f t="shared" si="408"/>
        <v/>
      </c>
      <c r="BN462" s="36" t="e">
        <f t="shared" si="397"/>
        <v>#DIV/0!</v>
      </c>
      <c r="BO462" s="36" t="e">
        <f t="shared" si="398"/>
        <v>#DIV/0!</v>
      </c>
      <c r="BP462" s="37" t="str">
        <f t="shared" si="409"/>
        <v/>
      </c>
      <c r="BQ462" s="37" t="str">
        <f t="shared" si="410"/>
        <v/>
      </c>
      <c r="BR462" s="37" t="str">
        <f t="shared" si="411"/>
        <v/>
      </c>
      <c r="BS462" s="37" t="str">
        <f t="shared" si="412"/>
        <v/>
      </c>
      <c r="BT462" s="37" t="str">
        <f t="shared" si="413"/>
        <v/>
      </c>
      <c r="BU462" s="37" t="str">
        <f t="shared" si="414"/>
        <v/>
      </c>
      <c r="BV462" s="37" t="str">
        <f t="shared" si="415"/>
        <v/>
      </c>
      <c r="BW462" s="37" t="str">
        <f t="shared" si="416"/>
        <v/>
      </c>
      <c r="BX462" s="37" t="str">
        <f t="shared" si="417"/>
        <v/>
      </c>
      <c r="BY462" s="37" t="str">
        <f t="shared" si="418"/>
        <v/>
      </c>
      <c r="BZ462" s="37" t="str">
        <f t="shared" si="419"/>
        <v/>
      </c>
      <c r="CA462" s="37" t="str">
        <f t="shared" si="420"/>
        <v/>
      </c>
      <c r="CB462" s="37" t="str">
        <f t="shared" si="421"/>
        <v/>
      </c>
      <c r="CC462" s="37" t="str">
        <f t="shared" si="422"/>
        <v/>
      </c>
      <c r="CD462" s="37" t="str">
        <f t="shared" si="423"/>
        <v/>
      </c>
      <c r="CE462" s="37" t="str">
        <f t="shared" si="424"/>
        <v/>
      </c>
      <c r="CF462" s="37" t="str">
        <f t="shared" si="425"/>
        <v/>
      </c>
      <c r="CG462" s="37" t="str">
        <f t="shared" si="426"/>
        <v/>
      </c>
      <c r="CH462" s="37" t="str">
        <f t="shared" si="427"/>
        <v/>
      </c>
      <c r="CI462" s="37" t="str">
        <f t="shared" si="428"/>
        <v/>
      </c>
    </row>
    <row r="463" spans="1:87">
      <c r="A463" s="16"/>
      <c r="B463" s="14" t="str">
        <f>'Gene Table'!D462</f>
        <v>NM_001799</v>
      </c>
      <c r="C463" s="14" t="s">
        <v>309</v>
      </c>
      <c r="D463" s="15" t="str">
        <f>IF(SUM('Test Sample Data'!D$3:D$98)&gt;10,IF(AND(ISNUMBER('Test Sample Data'!D462),'Test Sample Data'!D462&lt;$B$1,'Test Sample Data'!D462&gt;0),'Test Sample Data'!D462,$B$1),"")</f>
        <v/>
      </c>
      <c r="E463" s="15" t="str">
        <f>IF(SUM('Test Sample Data'!E$3:E$98)&gt;10,IF(AND(ISNUMBER('Test Sample Data'!E462),'Test Sample Data'!E462&lt;$B$1,'Test Sample Data'!E462&gt;0),'Test Sample Data'!E462,$B$1),"")</f>
        <v/>
      </c>
      <c r="F463" s="15" t="str">
        <f>IF(SUM('Test Sample Data'!F$3:F$98)&gt;10,IF(AND(ISNUMBER('Test Sample Data'!F462),'Test Sample Data'!F462&lt;$B$1,'Test Sample Data'!F462&gt;0),'Test Sample Data'!F462,$B$1),"")</f>
        <v/>
      </c>
      <c r="G463" s="15" t="str">
        <f>IF(SUM('Test Sample Data'!G$3:G$98)&gt;10,IF(AND(ISNUMBER('Test Sample Data'!G462),'Test Sample Data'!G462&lt;$B$1,'Test Sample Data'!G462&gt;0),'Test Sample Data'!G462,$B$1),"")</f>
        <v/>
      </c>
      <c r="H463" s="15" t="str">
        <f>IF(SUM('Test Sample Data'!H$3:H$98)&gt;10,IF(AND(ISNUMBER('Test Sample Data'!H462),'Test Sample Data'!H462&lt;$B$1,'Test Sample Data'!H462&gt;0),'Test Sample Data'!H462,$B$1),"")</f>
        <v/>
      </c>
      <c r="I463" s="15" t="str">
        <f>IF(SUM('Test Sample Data'!I$3:I$98)&gt;10,IF(AND(ISNUMBER('Test Sample Data'!I462),'Test Sample Data'!I462&lt;$B$1,'Test Sample Data'!I462&gt;0),'Test Sample Data'!I462,$B$1),"")</f>
        <v/>
      </c>
      <c r="J463" s="15" t="str">
        <f>IF(SUM('Test Sample Data'!J$3:J$98)&gt;10,IF(AND(ISNUMBER('Test Sample Data'!J462),'Test Sample Data'!J462&lt;$B$1,'Test Sample Data'!J462&gt;0),'Test Sample Data'!J462,$B$1),"")</f>
        <v/>
      </c>
      <c r="K463" s="15" t="str">
        <f>IF(SUM('Test Sample Data'!K$3:K$98)&gt;10,IF(AND(ISNUMBER('Test Sample Data'!K462),'Test Sample Data'!K462&lt;$B$1,'Test Sample Data'!K462&gt;0),'Test Sample Data'!K462,$B$1),"")</f>
        <v/>
      </c>
      <c r="L463" s="15" t="str">
        <f>IF(SUM('Test Sample Data'!L$3:L$98)&gt;10,IF(AND(ISNUMBER('Test Sample Data'!L462),'Test Sample Data'!L462&lt;$B$1,'Test Sample Data'!L462&gt;0),'Test Sample Data'!L462,$B$1),"")</f>
        <v/>
      </c>
      <c r="M463" s="15" t="str">
        <f>IF(SUM('Test Sample Data'!M$3:M$98)&gt;10,IF(AND(ISNUMBER('Test Sample Data'!M462),'Test Sample Data'!M462&lt;$B$1,'Test Sample Data'!M462&gt;0),'Test Sample Data'!M462,$B$1),"")</f>
        <v/>
      </c>
      <c r="N463" s="15" t="str">
        <f>'Gene Table'!D462</f>
        <v>NM_001799</v>
      </c>
      <c r="O463" s="14" t="s">
        <v>309</v>
      </c>
      <c r="P463" s="15" t="str">
        <f>IF(SUM('Control Sample Data'!D$3:D$98)&gt;10,IF(AND(ISNUMBER('Control Sample Data'!D462),'Control Sample Data'!D462&lt;$B$1,'Control Sample Data'!D462&gt;0),'Control Sample Data'!D462,$B$1),"")</f>
        <v/>
      </c>
      <c r="Q463" s="15" t="str">
        <f>IF(SUM('Control Sample Data'!E$3:E$98)&gt;10,IF(AND(ISNUMBER('Control Sample Data'!E462),'Control Sample Data'!E462&lt;$B$1,'Control Sample Data'!E462&gt;0),'Control Sample Data'!E462,$B$1),"")</f>
        <v/>
      </c>
      <c r="R463" s="15" t="str">
        <f>IF(SUM('Control Sample Data'!F$3:F$98)&gt;10,IF(AND(ISNUMBER('Control Sample Data'!F462),'Control Sample Data'!F462&lt;$B$1,'Control Sample Data'!F462&gt;0),'Control Sample Data'!F462,$B$1),"")</f>
        <v/>
      </c>
      <c r="S463" s="15" t="str">
        <f>IF(SUM('Control Sample Data'!G$3:G$98)&gt;10,IF(AND(ISNUMBER('Control Sample Data'!G462),'Control Sample Data'!G462&lt;$B$1,'Control Sample Data'!G462&gt;0),'Control Sample Data'!G462,$B$1),"")</f>
        <v/>
      </c>
      <c r="T463" s="15" t="str">
        <f>IF(SUM('Control Sample Data'!H$3:H$98)&gt;10,IF(AND(ISNUMBER('Control Sample Data'!H462),'Control Sample Data'!H462&lt;$B$1,'Control Sample Data'!H462&gt;0),'Control Sample Data'!H462,$B$1),"")</f>
        <v/>
      </c>
      <c r="U463" s="15" t="str">
        <f>IF(SUM('Control Sample Data'!I$3:I$98)&gt;10,IF(AND(ISNUMBER('Control Sample Data'!I462),'Control Sample Data'!I462&lt;$B$1,'Control Sample Data'!I462&gt;0),'Control Sample Data'!I462,$B$1),"")</f>
        <v/>
      </c>
      <c r="V463" s="15" t="str">
        <f>IF(SUM('Control Sample Data'!J$3:J$98)&gt;10,IF(AND(ISNUMBER('Control Sample Data'!J462),'Control Sample Data'!J462&lt;$B$1,'Control Sample Data'!J462&gt;0),'Control Sample Data'!J462,$B$1),"")</f>
        <v/>
      </c>
      <c r="W463" s="15" t="str">
        <f>IF(SUM('Control Sample Data'!K$3:K$98)&gt;10,IF(AND(ISNUMBER('Control Sample Data'!K462),'Control Sample Data'!K462&lt;$B$1,'Control Sample Data'!K462&gt;0),'Control Sample Data'!K462,$B$1),"")</f>
        <v/>
      </c>
      <c r="X463" s="15" t="str">
        <f>IF(SUM('Control Sample Data'!L$3:L$98)&gt;10,IF(AND(ISNUMBER('Control Sample Data'!L462),'Control Sample Data'!L462&lt;$B$1,'Control Sample Data'!L462&gt;0),'Control Sample Data'!L462,$B$1),"")</f>
        <v/>
      </c>
      <c r="Y463" s="15" t="str">
        <f>IF(SUM('Control Sample Data'!M$3:M$98)&gt;10,IF(AND(ISNUMBER('Control Sample Data'!M462),'Control Sample Data'!M462&lt;$B$1,'Control Sample Data'!M462&gt;0),'Control Sample Data'!M462,$B$1),"")</f>
        <v/>
      </c>
      <c r="AT463" s="34" t="str">
        <f t="shared" si="429"/>
        <v/>
      </c>
      <c r="AU463" s="34" t="str">
        <f t="shared" si="430"/>
        <v/>
      </c>
      <c r="AV463" s="34" t="str">
        <f t="shared" si="431"/>
        <v/>
      </c>
      <c r="AW463" s="34" t="str">
        <f t="shared" si="432"/>
        <v/>
      </c>
      <c r="AX463" s="34" t="str">
        <f t="shared" si="433"/>
        <v/>
      </c>
      <c r="AY463" s="34" t="str">
        <f t="shared" si="434"/>
        <v/>
      </c>
      <c r="AZ463" s="34" t="str">
        <f t="shared" si="435"/>
        <v/>
      </c>
      <c r="BA463" s="34" t="str">
        <f t="shared" si="436"/>
        <v/>
      </c>
      <c r="BB463" s="34" t="str">
        <f t="shared" si="437"/>
        <v/>
      </c>
      <c r="BC463" s="34" t="str">
        <f t="shared" si="437"/>
        <v/>
      </c>
      <c r="BD463" s="34" t="str">
        <f t="shared" si="399"/>
        <v/>
      </c>
      <c r="BE463" s="34" t="str">
        <f t="shared" si="400"/>
        <v/>
      </c>
      <c r="BF463" s="34" t="str">
        <f t="shared" si="401"/>
        <v/>
      </c>
      <c r="BG463" s="34" t="str">
        <f t="shared" si="402"/>
        <v/>
      </c>
      <c r="BH463" s="34" t="str">
        <f t="shared" si="403"/>
        <v/>
      </c>
      <c r="BI463" s="34" t="str">
        <f t="shared" si="404"/>
        <v/>
      </c>
      <c r="BJ463" s="34" t="str">
        <f t="shared" si="405"/>
        <v/>
      </c>
      <c r="BK463" s="34" t="str">
        <f t="shared" si="406"/>
        <v/>
      </c>
      <c r="BL463" s="34" t="str">
        <f t="shared" si="407"/>
        <v/>
      </c>
      <c r="BM463" s="34" t="str">
        <f t="shared" si="408"/>
        <v/>
      </c>
      <c r="BN463" s="36" t="e">
        <f t="shared" si="397"/>
        <v>#DIV/0!</v>
      </c>
      <c r="BO463" s="36" t="e">
        <f t="shared" si="398"/>
        <v>#DIV/0!</v>
      </c>
      <c r="BP463" s="37" t="str">
        <f t="shared" si="409"/>
        <v/>
      </c>
      <c r="BQ463" s="37" t="str">
        <f t="shared" si="410"/>
        <v/>
      </c>
      <c r="BR463" s="37" t="str">
        <f t="shared" si="411"/>
        <v/>
      </c>
      <c r="BS463" s="37" t="str">
        <f t="shared" si="412"/>
        <v/>
      </c>
      <c r="BT463" s="37" t="str">
        <f t="shared" si="413"/>
        <v/>
      </c>
      <c r="BU463" s="37" t="str">
        <f t="shared" si="414"/>
        <v/>
      </c>
      <c r="BV463" s="37" t="str">
        <f t="shared" si="415"/>
        <v/>
      </c>
      <c r="BW463" s="37" t="str">
        <f t="shared" si="416"/>
        <v/>
      </c>
      <c r="BX463" s="37" t="str">
        <f t="shared" si="417"/>
        <v/>
      </c>
      <c r="BY463" s="37" t="str">
        <f t="shared" si="418"/>
        <v/>
      </c>
      <c r="BZ463" s="37" t="str">
        <f t="shared" si="419"/>
        <v/>
      </c>
      <c r="CA463" s="37" t="str">
        <f t="shared" si="420"/>
        <v/>
      </c>
      <c r="CB463" s="37" t="str">
        <f t="shared" si="421"/>
        <v/>
      </c>
      <c r="CC463" s="37" t="str">
        <f t="shared" si="422"/>
        <v/>
      </c>
      <c r="CD463" s="37" t="str">
        <f t="shared" si="423"/>
        <v/>
      </c>
      <c r="CE463" s="37" t="str">
        <f t="shared" si="424"/>
        <v/>
      </c>
      <c r="CF463" s="37" t="str">
        <f t="shared" si="425"/>
        <v/>
      </c>
      <c r="CG463" s="37" t="str">
        <f t="shared" si="426"/>
        <v/>
      </c>
      <c r="CH463" s="37" t="str">
        <f t="shared" si="427"/>
        <v/>
      </c>
      <c r="CI463" s="37" t="str">
        <f t="shared" si="428"/>
        <v/>
      </c>
    </row>
    <row r="464" spans="1:87">
      <c r="A464" s="16"/>
      <c r="B464" s="14" t="str">
        <f>'Gene Table'!D463</f>
        <v>NM_001259</v>
      </c>
      <c r="C464" s="14" t="s">
        <v>313</v>
      </c>
      <c r="D464" s="15" t="str">
        <f>IF(SUM('Test Sample Data'!D$3:D$98)&gt;10,IF(AND(ISNUMBER('Test Sample Data'!D463),'Test Sample Data'!D463&lt;$B$1,'Test Sample Data'!D463&gt;0),'Test Sample Data'!D463,$B$1),"")</f>
        <v/>
      </c>
      <c r="E464" s="15" t="str">
        <f>IF(SUM('Test Sample Data'!E$3:E$98)&gt;10,IF(AND(ISNUMBER('Test Sample Data'!E463),'Test Sample Data'!E463&lt;$B$1,'Test Sample Data'!E463&gt;0),'Test Sample Data'!E463,$B$1),"")</f>
        <v/>
      </c>
      <c r="F464" s="15" t="str">
        <f>IF(SUM('Test Sample Data'!F$3:F$98)&gt;10,IF(AND(ISNUMBER('Test Sample Data'!F463),'Test Sample Data'!F463&lt;$B$1,'Test Sample Data'!F463&gt;0),'Test Sample Data'!F463,$B$1),"")</f>
        <v/>
      </c>
      <c r="G464" s="15" t="str">
        <f>IF(SUM('Test Sample Data'!G$3:G$98)&gt;10,IF(AND(ISNUMBER('Test Sample Data'!G463),'Test Sample Data'!G463&lt;$B$1,'Test Sample Data'!G463&gt;0),'Test Sample Data'!G463,$B$1),"")</f>
        <v/>
      </c>
      <c r="H464" s="15" t="str">
        <f>IF(SUM('Test Sample Data'!H$3:H$98)&gt;10,IF(AND(ISNUMBER('Test Sample Data'!H463),'Test Sample Data'!H463&lt;$B$1,'Test Sample Data'!H463&gt;0),'Test Sample Data'!H463,$B$1),"")</f>
        <v/>
      </c>
      <c r="I464" s="15" t="str">
        <f>IF(SUM('Test Sample Data'!I$3:I$98)&gt;10,IF(AND(ISNUMBER('Test Sample Data'!I463),'Test Sample Data'!I463&lt;$B$1,'Test Sample Data'!I463&gt;0),'Test Sample Data'!I463,$B$1),"")</f>
        <v/>
      </c>
      <c r="J464" s="15" t="str">
        <f>IF(SUM('Test Sample Data'!J$3:J$98)&gt;10,IF(AND(ISNUMBER('Test Sample Data'!J463),'Test Sample Data'!J463&lt;$B$1,'Test Sample Data'!J463&gt;0),'Test Sample Data'!J463,$B$1),"")</f>
        <v/>
      </c>
      <c r="K464" s="15" t="str">
        <f>IF(SUM('Test Sample Data'!K$3:K$98)&gt;10,IF(AND(ISNUMBER('Test Sample Data'!K463),'Test Sample Data'!K463&lt;$B$1,'Test Sample Data'!K463&gt;0),'Test Sample Data'!K463,$B$1),"")</f>
        <v/>
      </c>
      <c r="L464" s="15" t="str">
        <f>IF(SUM('Test Sample Data'!L$3:L$98)&gt;10,IF(AND(ISNUMBER('Test Sample Data'!L463),'Test Sample Data'!L463&lt;$B$1,'Test Sample Data'!L463&gt;0),'Test Sample Data'!L463,$B$1),"")</f>
        <v/>
      </c>
      <c r="M464" s="15" t="str">
        <f>IF(SUM('Test Sample Data'!M$3:M$98)&gt;10,IF(AND(ISNUMBER('Test Sample Data'!M463),'Test Sample Data'!M463&lt;$B$1,'Test Sample Data'!M463&gt;0),'Test Sample Data'!M463,$B$1),"")</f>
        <v/>
      </c>
      <c r="N464" s="15" t="str">
        <f>'Gene Table'!D463</f>
        <v>NM_001259</v>
      </c>
      <c r="O464" s="14" t="s">
        <v>313</v>
      </c>
      <c r="P464" s="15" t="str">
        <f>IF(SUM('Control Sample Data'!D$3:D$98)&gt;10,IF(AND(ISNUMBER('Control Sample Data'!D463),'Control Sample Data'!D463&lt;$B$1,'Control Sample Data'!D463&gt;0),'Control Sample Data'!D463,$B$1),"")</f>
        <v/>
      </c>
      <c r="Q464" s="15" t="str">
        <f>IF(SUM('Control Sample Data'!E$3:E$98)&gt;10,IF(AND(ISNUMBER('Control Sample Data'!E463),'Control Sample Data'!E463&lt;$B$1,'Control Sample Data'!E463&gt;0),'Control Sample Data'!E463,$B$1),"")</f>
        <v/>
      </c>
      <c r="R464" s="15" t="str">
        <f>IF(SUM('Control Sample Data'!F$3:F$98)&gt;10,IF(AND(ISNUMBER('Control Sample Data'!F463),'Control Sample Data'!F463&lt;$B$1,'Control Sample Data'!F463&gt;0),'Control Sample Data'!F463,$B$1),"")</f>
        <v/>
      </c>
      <c r="S464" s="15" t="str">
        <f>IF(SUM('Control Sample Data'!G$3:G$98)&gt;10,IF(AND(ISNUMBER('Control Sample Data'!G463),'Control Sample Data'!G463&lt;$B$1,'Control Sample Data'!G463&gt;0),'Control Sample Data'!G463,$B$1),"")</f>
        <v/>
      </c>
      <c r="T464" s="15" t="str">
        <f>IF(SUM('Control Sample Data'!H$3:H$98)&gt;10,IF(AND(ISNUMBER('Control Sample Data'!H463),'Control Sample Data'!H463&lt;$B$1,'Control Sample Data'!H463&gt;0),'Control Sample Data'!H463,$B$1),"")</f>
        <v/>
      </c>
      <c r="U464" s="15" t="str">
        <f>IF(SUM('Control Sample Data'!I$3:I$98)&gt;10,IF(AND(ISNUMBER('Control Sample Data'!I463),'Control Sample Data'!I463&lt;$B$1,'Control Sample Data'!I463&gt;0),'Control Sample Data'!I463,$B$1),"")</f>
        <v/>
      </c>
      <c r="V464" s="15" t="str">
        <f>IF(SUM('Control Sample Data'!J$3:J$98)&gt;10,IF(AND(ISNUMBER('Control Sample Data'!J463),'Control Sample Data'!J463&lt;$B$1,'Control Sample Data'!J463&gt;0),'Control Sample Data'!J463,$B$1),"")</f>
        <v/>
      </c>
      <c r="W464" s="15" t="str">
        <f>IF(SUM('Control Sample Data'!K$3:K$98)&gt;10,IF(AND(ISNUMBER('Control Sample Data'!K463),'Control Sample Data'!K463&lt;$B$1,'Control Sample Data'!K463&gt;0),'Control Sample Data'!K463,$B$1),"")</f>
        <v/>
      </c>
      <c r="X464" s="15" t="str">
        <f>IF(SUM('Control Sample Data'!L$3:L$98)&gt;10,IF(AND(ISNUMBER('Control Sample Data'!L463),'Control Sample Data'!L463&lt;$B$1,'Control Sample Data'!L463&gt;0),'Control Sample Data'!L463,$B$1),"")</f>
        <v/>
      </c>
      <c r="Y464" s="15" t="str">
        <f>IF(SUM('Control Sample Data'!M$3:M$98)&gt;10,IF(AND(ISNUMBER('Control Sample Data'!M463),'Control Sample Data'!M463&lt;$B$1,'Control Sample Data'!M463&gt;0),'Control Sample Data'!M463,$B$1),"")</f>
        <v/>
      </c>
      <c r="AT464" s="34" t="str">
        <f t="shared" si="429"/>
        <v/>
      </c>
      <c r="AU464" s="34" t="str">
        <f t="shared" si="430"/>
        <v/>
      </c>
      <c r="AV464" s="34" t="str">
        <f t="shared" si="431"/>
        <v/>
      </c>
      <c r="AW464" s="34" t="str">
        <f t="shared" si="432"/>
        <v/>
      </c>
      <c r="AX464" s="34" t="str">
        <f t="shared" si="433"/>
        <v/>
      </c>
      <c r="AY464" s="34" t="str">
        <f t="shared" si="434"/>
        <v/>
      </c>
      <c r="AZ464" s="34" t="str">
        <f t="shared" si="435"/>
        <v/>
      </c>
      <c r="BA464" s="34" t="str">
        <f t="shared" si="436"/>
        <v/>
      </c>
      <c r="BB464" s="34" t="str">
        <f t="shared" si="437"/>
        <v/>
      </c>
      <c r="BC464" s="34" t="str">
        <f t="shared" si="437"/>
        <v/>
      </c>
      <c r="BD464" s="34" t="str">
        <f t="shared" si="399"/>
        <v/>
      </c>
      <c r="BE464" s="34" t="str">
        <f t="shared" si="400"/>
        <v/>
      </c>
      <c r="BF464" s="34" t="str">
        <f t="shared" si="401"/>
        <v/>
      </c>
      <c r="BG464" s="34" t="str">
        <f t="shared" si="402"/>
        <v/>
      </c>
      <c r="BH464" s="34" t="str">
        <f t="shared" si="403"/>
        <v/>
      </c>
      <c r="BI464" s="34" t="str">
        <f t="shared" si="404"/>
        <v/>
      </c>
      <c r="BJ464" s="34" t="str">
        <f t="shared" si="405"/>
        <v/>
      </c>
      <c r="BK464" s="34" t="str">
        <f t="shared" si="406"/>
        <v/>
      </c>
      <c r="BL464" s="34" t="str">
        <f t="shared" si="407"/>
        <v/>
      </c>
      <c r="BM464" s="34" t="str">
        <f t="shared" si="408"/>
        <v/>
      </c>
      <c r="BN464" s="36" t="e">
        <f t="shared" si="397"/>
        <v>#DIV/0!</v>
      </c>
      <c r="BO464" s="36" t="e">
        <f t="shared" si="398"/>
        <v>#DIV/0!</v>
      </c>
      <c r="BP464" s="37" t="str">
        <f t="shared" si="409"/>
        <v/>
      </c>
      <c r="BQ464" s="37" t="str">
        <f t="shared" si="410"/>
        <v/>
      </c>
      <c r="BR464" s="37" t="str">
        <f t="shared" si="411"/>
        <v/>
      </c>
      <c r="BS464" s="37" t="str">
        <f t="shared" si="412"/>
        <v/>
      </c>
      <c r="BT464" s="37" t="str">
        <f t="shared" si="413"/>
        <v/>
      </c>
      <c r="BU464" s="37" t="str">
        <f t="shared" si="414"/>
        <v/>
      </c>
      <c r="BV464" s="37" t="str">
        <f t="shared" si="415"/>
        <v/>
      </c>
      <c r="BW464" s="37" t="str">
        <f t="shared" si="416"/>
        <v/>
      </c>
      <c r="BX464" s="37" t="str">
        <f t="shared" si="417"/>
        <v/>
      </c>
      <c r="BY464" s="37" t="str">
        <f t="shared" si="418"/>
        <v/>
      </c>
      <c r="BZ464" s="37" t="str">
        <f t="shared" si="419"/>
        <v/>
      </c>
      <c r="CA464" s="37" t="str">
        <f t="shared" si="420"/>
        <v/>
      </c>
      <c r="CB464" s="37" t="str">
        <f t="shared" si="421"/>
        <v/>
      </c>
      <c r="CC464" s="37" t="str">
        <f t="shared" si="422"/>
        <v/>
      </c>
      <c r="CD464" s="37" t="str">
        <f t="shared" si="423"/>
        <v/>
      </c>
      <c r="CE464" s="37" t="str">
        <f t="shared" si="424"/>
        <v/>
      </c>
      <c r="CF464" s="37" t="str">
        <f t="shared" si="425"/>
        <v/>
      </c>
      <c r="CG464" s="37" t="str">
        <f t="shared" si="426"/>
        <v/>
      </c>
      <c r="CH464" s="37" t="str">
        <f t="shared" si="427"/>
        <v/>
      </c>
      <c r="CI464" s="37" t="str">
        <f t="shared" si="428"/>
        <v/>
      </c>
    </row>
    <row r="465" spans="1:87">
      <c r="A465" s="16"/>
      <c r="B465" s="14" t="str">
        <f>'Gene Table'!D464</f>
        <v>NM_004935</v>
      </c>
      <c r="C465" s="14" t="s">
        <v>317</v>
      </c>
      <c r="D465" s="15" t="str">
        <f>IF(SUM('Test Sample Data'!D$3:D$98)&gt;10,IF(AND(ISNUMBER('Test Sample Data'!D464),'Test Sample Data'!D464&lt;$B$1,'Test Sample Data'!D464&gt;0),'Test Sample Data'!D464,$B$1),"")</f>
        <v/>
      </c>
      <c r="E465" s="15" t="str">
        <f>IF(SUM('Test Sample Data'!E$3:E$98)&gt;10,IF(AND(ISNUMBER('Test Sample Data'!E464),'Test Sample Data'!E464&lt;$B$1,'Test Sample Data'!E464&gt;0),'Test Sample Data'!E464,$B$1),"")</f>
        <v/>
      </c>
      <c r="F465" s="15" t="str">
        <f>IF(SUM('Test Sample Data'!F$3:F$98)&gt;10,IF(AND(ISNUMBER('Test Sample Data'!F464),'Test Sample Data'!F464&lt;$B$1,'Test Sample Data'!F464&gt;0),'Test Sample Data'!F464,$B$1),"")</f>
        <v/>
      </c>
      <c r="G465" s="15" t="str">
        <f>IF(SUM('Test Sample Data'!G$3:G$98)&gt;10,IF(AND(ISNUMBER('Test Sample Data'!G464),'Test Sample Data'!G464&lt;$B$1,'Test Sample Data'!G464&gt;0),'Test Sample Data'!G464,$B$1),"")</f>
        <v/>
      </c>
      <c r="H465" s="15" t="str">
        <f>IF(SUM('Test Sample Data'!H$3:H$98)&gt;10,IF(AND(ISNUMBER('Test Sample Data'!H464),'Test Sample Data'!H464&lt;$B$1,'Test Sample Data'!H464&gt;0),'Test Sample Data'!H464,$B$1),"")</f>
        <v/>
      </c>
      <c r="I465" s="15" t="str">
        <f>IF(SUM('Test Sample Data'!I$3:I$98)&gt;10,IF(AND(ISNUMBER('Test Sample Data'!I464),'Test Sample Data'!I464&lt;$B$1,'Test Sample Data'!I464&gt;0),'Test Sample Data'!I464,$B$1),"")</f>
        <v/>
      </c>
      <c r="J465" s="15" t="str">
        <f>IF(SUM('Test Sample Data'!J$3:J$98)&gt;10,IF(AND(ISNUMBER('Test Sample Data'!J464),'Test Sample Data'!J464&lt;$B$1,'Test Sample Data'!J464&gt;0),'Test Sample Data'!J464,$B$1),"")</f>
        <v/>
      </c>
      <c r="K465" s="15" t="str">
        <f>IF(SUM('Test Sample Data'!K$3:K$98)&gt;10,IF(AND(ISNUMBER('Test Sample Data'!K464),'Test Sample Data'!K464&lt;$B$1,'Test Sample Data'!K464&gt;0),'Test Sample Data'!K464,$B$1),"")</f>
        <v/>
      </c>
      <c r="L465" s="15" t="str">
        <f>IF(SUM('Test Sample Data'!L$3:L$98)&gt;10,IF(AND(ISNUMBER('Test Sample Data'!L464),'Test Sample Data'!L464&lt;$B$1,'Test Sample Data'!L464&gt;0),'Test Sample Data'!L464,$B$1),"")</f>
        <v/>
      </c>
      <c r="M465" s="15" t="str">
        <f>IF(SUM('Test Sample Data'!M$3:M$98)&gt;10,IF(AND(ISNUMBER('Test Sample Data'!M464),'Test Sample Data'!M464&lt;$B$1,'Test Sample Data'!M464&gt;0),'Test Sample Data'!M464,$B$1),"")</f>
        <v/>
      </c>
      <c r="N465" s="15" t="str">
        <f>'Gene Table'!D464</f>
        <v>NM_004935</v>
      </c>
      <c r="O465" s="14" t="s">
        <v>317</v>
      </c>
      <c r="P465" s="15" t="str">
        <f>IF(SUM('Control Sample Data'!D$3:D$98)&gt;10,IF(AND(ISNUMBER('Control Sample Data'!D464),'Control Sample Data'!D464&lt;$B$1,'Control Sample Data'!D464&gt;0),'Control Sample Data'!D464,$B$1),"")</f>
        <v/>
      </c>
      <c r="Q465" s="15" t="str">
        <f>IF(SUM('Control Sample Data'!E$3:E$98)&gt;10,IF(AND(ISNUMBER('Control Sample Data'!E464),'Control Sample Data'!E464&lt;$B$1,'Control Sample Data'!E464&gt;0),'Control Sample Data'!E464,$B$1),"")</f>
        <v/>
      </c>
      <c r="R465" s="15" t="str">
        <f>IF(SUM('Control Sample Data'!F$3:F$98)&gt;10,IF(AND(ISNUMBER('Control Sample Data'!F464),'Control Sample Data'!F464&lt;$B$1,'Control Sample Data'!F464&gt;0),'Control Sample Data'!F464,$B$1),"")</f>
        <v/>
      </c>
      <c r="S465" s="15" t="str">
        <f>IF(SUM('Control Sample Data'!G$3:G$98)&gt;10,IF(AND(ISNUMBER('Control Sample Data'!G464),'Control Sample Data'!G464&lt;$B$1,'Control Sample Data'!G464&gt;0),'Control Sample Data'!G464,$B$1),"")</f>
        <v/>
      </c>
      <c r="T465" s="15" t="str">
        <f>IF(SUM('Control Sample Data'!H$3:H$98)&gt;10,IF(AND(ISNUMBER('Control Sample Data'!H464),'Control Sample Data'!H464&lt;$B$1,'Control Sample Data'!H464&gt;0),'Control Sample Data'!H464,$B$1),"")</f>
        <v/>
      </c>
      <c r="U465" s="15" t="str">
        <f>IF(SUM('Control Sample Data'!I$3:I$98)&gt;10,IF(AND(ISNUMBER('Control Sample Data'!I464),'Control Sample Data'!I464&lt;$B$1,'Control Sample Data'!I464&gt;0),'Control Sample Data'!I464,$B$1),"")</f>
        <v/>
      </c>
      <c r="V465" s="15" t="str">
        <f>IF(SUM('Control Sample Data'!J$3:J$98)&gt;10,IF(AND(ISNUMBER('Control Sample Data'!J464),'Control Sample Data'!J464&lt;$B$1,'Control Sample Data'!J464&gt;0),'Control Sample Data'!J464,$B$1),"")</f>
        <v/>
      </c>
      <c r="W465" s="15" t="str">
        <f>IF(SUM('Control Sample Data'!K$3:K$98)&gt;10,IF(AND(ISNUMBER('Control Sample Data'!K464),'Control Sample Data'!K464&lt;$B$1,'Control Sample Data'!K464&gt;0),'Control Sample Data'!K464,$B$1),"")</f>
        <v/>
      </c>
      <c r="X465" s="15" t="str">
        <f>IF(SUM('Control Sample Data'!L$3:L$98)&gt;10,IF(AND(ISNUMBER('Control Sample Data'!L464),'Control Sample Data'!L464&lt;$B$1,'Control Sample Data'!L464&gt;0),'Control Sample Data'!L464,$B$1),"")</f>
        <v/>
      </c>
      <c r="Y465" s="15" t="str">
        <f>IF(SUM('Control Sample Data'!M$3:M$98)&gt;10,IF(AND(ISNUMBER('Control Sample Data'!M464),'Control Sample Data'!M464&lt;$B$1,'Control Sample Data'!M464&gt;0),'Control Sample Data'!M464,$B$1),"")</f>
        <v/>
      </c>
      <c r="AT465" s="34" t="str">
        <f t="shared" si="429"/>
        <v/>
      </c>
      <c r="AU465" s="34" t="str">
        <f t="shared" si="430"/>
        <v/>
      </c>
      <c r="AV465" s="34" t="str">
        <f t="shared" si="431"/>
        <v/>
      </c>
      <c r="AW465" s="34" t="str">
        <f t="shared" si="432"/>
        <v/>
      </c>
      <c r="AX465" s="34" t="str">
        <f t="shared" si="433"/>
        <v/>
      </c>
      <c r="AY465" s="34" t="str">
        <f t="shared" si="434"/>
        <v/>
      </c>
      <c r="AZ465" s="34" t="str">
        <f t="shared" si="435"/>
        <v/>
      </c>
      <c r="BA465" s="34" t="str">
        <f t="shared" si="436"/>
        <v/>
      </c>
      <c r="BB465" s="34" t="str">
        <f t="shared" si="437"/>
        <v/>
      </c>
      <c r="BC465" s="34" t="str">
        <f t="shared" si="437"/>
        <v/>
      </c>
      <c r="BD465" s="34" t="str">
        <f t="shared" si="399"/>
        <v/>
      </c>
      <c r="BE465" s="34" t="str">
        <f t="shared" si="400"/>
        <v/>
      </c>
      <c r="BF465" s="34" t="str">
        <f t="shared" si="401"/>
        <v/>
      </c>
      <c r="BG465" s="34" t="str">
        <f t="shared" si="402"/>
        <v/>
      </c>
      <c r="BH465" s="34" t="str">
        <f t="shared" si="403"/>
        <v/>
      </c>
      <c r="BI465" s="34" t="str">
        <f t="shared" si="404"/>
        <v/>
      </c>
      <c r="BJ465" s="34" t="str">
        <f t="shared" si="405"/>
        <v/>
      </c>
      <c r="BK465" s="34" t="str">
        <f t="shared" si="406"/>
        <v/>
      </c>
      <c r="BL465" s="34" t="str">
        <f t="shared" si="407"/>
        <v/>
      </c>
      <c r="BM465" s="34" t="str">
        <f t="shared" si="408"/>
        <v/>
      </c>
      <c r="BN465" s="36" t="e">
        <f t="shared" si="397"/>
        <v>#DIV/0!</v>
      </c>
      <c r="BO465" s="36" t="e">
        <f t="shared" si="398"/>
        <v>#DIV/0!</v>
      </c>
      <c r="BP465" s="37" t="str">
        <f t="shared" si="409"/>
        <v/>
      </c>
      <c r="BQ465" s="37" t="str">
        <f t="shared" si="410"/>
        <v/>
      </c>
      <c r="BR465" s="37" t="str">
        <f t="shared" si="411"/>
        <v/>
      </c>
      <c r="BS465" s="37" t="str">
        <f t="shared" si="412"/>
        <v/>
      </c>
      <c r="BT465" s="37" t="str">
        <f t="shared" si="413"/>
        <v/>
      </c>
      <c r="BU465" s="37" t="str">
        <f t="shared" si="414"/>
        <v/>
      </c>
      <c r="BV465" s="37" t="str">
        <f t="shared" si="415"/>
        <v/>
      </c>
      <c r="BW465" s="37" t="str">
        <f t="shared" si="416"/>
        <v/>
      </c>
      <c r="BX465" s="37" t="str">
        <f t="shared" si="417"/>
        <v/>
      </c>
      <c r="BY465" s="37" t="str">
        <f t="shared" si="418"/>
        <v/>
      </c>
      <c r="BZ465" s="37" t="str">
        <f t="shared" si="419"/>
        <v/>
      </c>
      <c r="CA465" s="37" t="str">
        <f t="shared" si="420"/>
        <v/>
      </c>
      <c r="CB465" s="37" t="str">
        <f t="shared" si="421"/>
        <v/>
      </c>
      <c r="CC465" s="37" t="str">
        <f t="shared" si="422"/>
        <v/>
      </c>
      <c r="CD465" s="37" t="str">
        <f t="shared" si="423"/>
        <v/>
      </c>
      <c r="CE465" s="37" t="str">
        <f t="shared" si="424"/>
        <v/>
      </c>
      <c r="CF465" s="37" t="str">
        <f t="shared" si="425"/>
        <v/>
      </c>
      <c r="CG465" s="37" t="str">
        <f t="shared" si="426"/>
        <v/>
      </c>
      <c r="CH465" s="37" t="str">
        <f t="shared" si="427"/>
        <v/>
      </c>
      <c r="CI465" s="37" t="str">
        <f t="shared" si="428"/>
        <v/>
      </c>
    </row>
    <row r="466" spans="1:87">
      <c r="A466" s="16"/>
      <c r="B466" s="14" t="str">
        <f>'Gene Table'!D465</f>
        <v>NM_005732</v>
      </c>
      <c r="C466" s="14" t="s">
        <v>321</v>
      </c>
      <c r="D466" s="15" t="str">
        <f>IF(SUM('Test Sample Data'!D$3:D$98)&gt;10,IF(AND(ISNUMBER('Test Sample Data'!D465),'Test Sample Data'!D465&lt;$B$1,'Test Sample Data'!D465&gt;0),'Test Sample Data'!D465,$B$1),"")</f>
        <v/>
      </c>
      <c r="E466" s="15" t="str">
        <f>IF(SUM('Test Sample Data'!E$3:E$98)&gt;10,IF(AND(ISNUMBER('Test Sample Data'!E465),'Test Sample Data'!E465&lt;$B$1,'Test Sample Data'!E465&gt;0),'Test Sample Data'!E465,$B$1),"")</f>
        <v/>
      </c>
      <c r="F466" s="15" t="str">
        <f>IF(SUM('Test Sample Data'!F$3:F$98)&gt;10,IF(AND(ISNUMBER('Test Sample Data'!F465),'Test Sample Data'!F465&lt;$B$1,'Test Sample Data'!F465&gt;0),'Test Sample Data'!F465,$B$1),"")</f>
        <v/>
      </c>
      <c r="G466" s="15" t="str">
        <f>IF(SUM('Test Sample Data'!G$3:G$98)&gt;10,IF(AND(ISNUMBER('Test Sample Data'!G465),'Test Sample Data'!G465&lt;$B$1,'Test Sample Data'!G465&gt;0),'Test Sample Data'!G465,$B$1),"")</f>
        <v/>
      </c>
      <c r="H466" s="15" t="str">
        <f>IF(SUM('Test Sample Data'!H$3:H$98)&gt;10,IF(AND(ISNUMBER('Test Sample Data'!H465),'Test Sample Data'!H465&lt;$B$1,'Test Sample Data'!H465&gt;0),'Test Sample Data'!H465,$B$1),"")</f>
        <v/>
      </c>
      <c r="I466" s="15" t="str">
        <f>IF(SUM('Test Sample Data'!I$3:I$98)&gt;10,IF(AND(ISNUMBER('Test Sample Data'!I465),'Test Sample Data'!I465&lt;$B$1,'Test Sample Data'!I465&gt;0),'Test Sample Data'!I465,$B$1),"")</f>
        <v/>
      </c>
      <c r="J466" s="15" t="str">
        <f>IF(SUM('Test Sample Data'!J$3:J$98)&gt;10,IF(AND(ISNUMBER('Test Sample Data'!J465),'Test Sample Data'!J465&lt;$B$1,'Test Sample Data'!J465&gt;0),'Test Sample Data'!J465,$B$1),"")</f>
        <v/>
      </c>
      <c r="K466" s="15" t="str">
        <f>IF(SUM('Test Sample Data'!K$3:K$98)&gt;10,IF(AND(ISNUMBER('Test Sample Data'!K465),'Test Sample Data'!K465&lt;$B$1,'Test Sample Data'!K465&gt;0),'Test Sample Data'!K465,$B$1),"")</f>
        <v/>
      </c>
      <c r="L466" s="15" t="str">
        <f>IF(SUM('Test Sample Data'!L$3:L$98)&gt;10,IF(AND(ISNUMBER('Test Sample Data'!L465),'Test Sample Data'!L465&lt;$B$1,'Test Sample Data'!L465&gt;0),'Test Sample Data'!L465,$B$1),"")</f>
        <v/>
      </c>
      <c r="M466" s="15" t="str">
        <f>IF(SUM('Test Sample Data'!M$3:M$98)&gt;10,IF(AND(ISNUMBER('Test Sample Data'!M465),'Test Sample Data'!M465&lt;$B$1,'Test Sample Data'!M465&gt;0),'Test Sample Data'!M465,$B$1),"")</f>
        <v/>
      </c>
      <c r="N466" s="15" t="str">
        <f>'Gene Table'!D465</f>
        <v>NM_005732</v>
      </c>
      <c r="O466" s="14" t="s">
        <v>321</v>
      </c>
      <c r="P466" s="15" t="str">
        <f>IF(SUM('Control Sample Data'!D$3:D$98)&gt;10,IF(AND(ISNUMBER('Control Sample Data'!D465),'Control Sample Data'!D465&lt;$B$1,'Control Sample Data'!D465&gt;0),'Control Sample Data'!D465,$B$1),"")</f>
        <v/>
      </c>
      <c r="Q466" s="15" t="str">
        <f>IF(SUM('Control Sample Data'!E$3:E$98)&gt;10,IF(AND(ISNUMBER('Control Sample Data'!E465),'Control Sample Data'!E465&lt;$B$1,'Control Sample Data'!E465&gt;0),'Control Sample Data'!E465,$B$1),"")</f>
        <v/>
      </c>
      <c r="R466" s="15" t="str">
        <f>IF(SUM('Control Sample Data'!F$3:F$98)&gt;10,IF(AND(ISNUMBER('Control Sample Data'!F465),'Control Sample Data'!F465&lt;$B$1,'Control Sample Data'!F465&gt;0),'Control Sample Data'!F465,$B$1),"")</f>
        <v/>
      </c>
      <c r="S466" s="15" t="str">
        <f>IF(SUM('Control Sample Data'!G$3:G$98)&gt;10,IF(AND(ISNUMBER('Control Sample Data'!G465),'Control Sample Data'!G465&lt;$B$1,'Control Sample Data'!G465&gt;0),'Control Sample Data'!G465,$B$1),"")</f>
        <v/>
      </c>
      <c r="T466" s="15" t="str">
        <f>IF(SUM('Control Sample Data'!H$3:H$98)&gt;10,IF(AND(ISNUMBER('Control Sample Data'!H465),'Control Sample Data'!H465&lt;$B$1,'Control Sample Data'!H465&gt;0),'Control Sample Data'!H465,$B$1),"")</f>
        <v/>
      </c>
      <c r="U466" s="15" t="str">
        <f>IF(SUM('Control Sample Data'!I$3:I$98)&gt;10,IF(AND(ISNUMBER('Control Sample Data'!I465),'Control Sample Data'!I465&lt;$B$1,'Control Sample Data'!I465&gt;0),'Control Sample Data'!I465,$B$1),"")</f>
        <v/>
      </c>
      <c r="V466" s="15" t="str">
        <f>IF(SUM('Control Sample Data'!J$3:J$98)&gt;10,IF(AND(ISNUMBER('Control Sample Data'!J465),'Control Sample Data'!J465&lt;$B$1,'Control Sample Data'!J465&gt;0),'Control Sample Data'!J465,$B$1),"")</f>
        <v/>
      </c>
      <c r="W466" s="15" t="str">
        <f>IF(SUM('Control Sample Data'!K$3:K$98)&gt;10,IF(AND(ISNUMBER('Control Sample Data'!K465),'Control Sample Data'!K465&lt;$B$1,'Control Sample Data'!K465&gt;0),'Control Sample Data'!K465,$B$1),"")</f>
        <v/>
      </c>
      <c r="X466" s="15" t="str">
        <f>IF(SUM('Control Sample Data'!L$3:L$98)&gt;10,IF(AND(ISNUMBER('Control Sample Data'!L465),'Control Sample Data'!L465&lt;$B$1,'Control Sample Data'!L465&gt;0),'Control Sample Data'!L465,$B$1),"")</f>
        <v/>
      </c>
      <c r="Y466" s="15" t="str">
        <f>IF(SUM('Control Sample Data'!M$3:M$98)&gt;10,IF(AND(ISNUMBER('Control Sample Data'!M465),'Control Sample Data'!M465&lt;$B$1,'Control Sample Data'!M465&gt;0),'Control Sample Data'!M465,$B$1),"")</f>
        <v/>
      </c>
      <c r="AT466" s="34" t="str">
        <f t="shared" si="429"/>
        <v/>
      </c>
      <c r="AU466" s="34" t="str">
        <f t="shared" si="430"/>
        <v/>
      </c>
      <c r="AV466" s="34" t="str">
        <f t="shared" si="431"/>
        <v/>
      </c>
      <c r="AW466" s="34" t="str">
        <f t="shared" si="432"/>
        <v/>
      </c>
      <c r="AX466" s="34" t="str">
        <f t="shared" si="433"/>
        <v/>
      </c>
      <c r="AY466" s="34" t="str">
        <f t="shared" si="434"/>
        <v/>
      </c>
      <c r="AZ466" s="34" t="str">
        <f t="shared" si="435"/>
        <v/>
      </c>
      <c r="BA466" s="34" t="str">
        <f t="shared" si="436"/>
        <v/>
      </c>
      <c r="BB466" s="34" t="str">
        <f t="shared" si="437"/>
        <v/>
      </c>
      <c r="BC466" s="34" t="str">
        <f t="shared" si="437"/>
        <v/>
      </c>
      <c r="BD466" s="34" t="str">
        <f t="shared" si="399"/>
        <v/>
      </c>
      <c r="BE466" s="34" t="str">
        <f t="shared" si="400"/>
        <v/>
      </c>
      <c r="BF466" s="34" t="str">
        <f t="shared" si="401"/>
        <v/>
      </c>
      <c r="BG466" s="34" t="str">
        <f t="shared" si="402"/>
        <v/>
      </c>
      <c r="BH466" s="34" t="str">
        <f t="shared" si="403"/>
        <v/>
      </c>
      <c r="BI466" s="34" t="str">
        <f t="shared" si="404"/>
        <v/>
      </c>
      <c r="BJ466" s="34" t="str">
        <f t="shared" si="405"/>
        <v/>
      </c>
      <c r="BK466" s="34" t="str">
        <f t="shared" si="406"/>
        <v/>
      </c>
      <c r="BL466" s="34" t="str">
        <f t="shared" si="407"/>
        <v/>
      </c>
      <c r="BM466" s="34" t="str">
        <f t="shared" si="408"/>
        <v/>
      </c>
      <c r="BN466" s="36" t="e">
        <f t="shared" si="397"/>
        <v>#DIV/0!</v>
      </c>
      <c r="BO466" s="36" t="e">
        <f t="shared" si="398"/>
        <v>#DIV/0!</v>
      </c>
      <c r="BP466" s="37" t="str">
        <f t="shared" si="409"/>
        <v/>
      </c>
      <c r="BQ466" s="37" t="str">
        <f t="shared" si="410"/>
        <v/>
      </c>
      <c r="BR466" s="37" t="str">
        <f t="shared" si="411"/>
        <v/>
      </c>
      <c r="BS466" s="37" t="str">
        <f t="shared" si="412"/>
        <v/>
      </c>
      <c r="BT466" s="37" t="str">
        <f t="shared" si="413"/>
        <v/>
      </c>
      <c r="BU466" s="37" t="str">
        <f t="shared" si="414"/>
        <v/>
      </c>
      <c r="BV466" s="37" t="str">
        <f t="shared" si="415"/>
        <v/>
      </c>
      <c r="BW466" s="37" t="str">
        <f t="shared" si="416"/>
        <v/>
      </c>
      <c r="BX466" s="37" t="str">
        <f t="shared" si="417"/>
        <v/>
      </c>
      <c r="BY466" s="37" t="str">
        <f t="shared" si="418"/>
        <v/>
      </c>
      <c r="BZ466" s="37" t="str">
        <f t="shared" si="419"/>
        <v/>
      </c>
      <c r="CA466" s="37" t="str">
        <f t="shared" si="420"/>
        <v/>
      </c>
      <c r="CB466" s="37" t="str">
        <f t="shared" si="421"/>
        <v/>
      </c>
      <c r="CC466" s="37" t="str">
        <f t="shared" si="422"/>
        <v/>
      </c>
      <c r="CD466" s="37" t="str">
        <f t="shared" si="423"/>
        <v/>
      </c>
      <c r="CE466" s="37" t="str">
        <f t="shared" si="424"/>
        <v/>
      </c>
      <c r="CF466" s="37" t="str">
        <f t="shared" si="425"/>
        <v/>
      </c>
      <c r="CG466" s="37" t="str">
        <f t="shared" si="426"/>
        <v/>
      </c>
      <c r="CH466" s="37" t="str">
        <f t="shared" si="427"/>
        <v/>
      </c>
      <c r="CI466" s="37" t="str">
        <f t="shared" si="428"/>
        <v/>
      </c>
    </row>
    <row r="467" spans="1:87">
      <c r="A467" s="16"/>
      <c r="B467" s="14" t="str">
        <f>'Gene Table'!D466</f>
        <v>NM_012225</v>
      </c>
      <c r="C467" s="14" t="s">
        <v>325</v>
      </c>
      <c r="D467" s="15" t="str">
        <f>IF(SUM('Test Sample Data'!D$3:D$98)&gt;10,IF(AND(ISNUMBER('Test Sample Data'!D466),'Test Sample Data'!D466&lt;$B$1,'Test Sample Data'!D466&gt;0),'Test Sample Data'!D466,$B$1),"")</f>
        <v/>
      </c>
      <c r="E467" s="15" t="str">
        <f>IF(SUM('Test Sample Data'!E$3:E$98)&gt;10,IF(AND(ISNUMBER('Test Sample Data'!E466),'Test Sample Data'!E466&lt;$B$1,'Test Sample Data'!E466&gt;0),'Test Sample Data'!E466,$B$1),"")</f>
        <v/>
      </c>
      <c r="F467" s="15" t="str">
        <f>IF(SUM('Test Sample Data'!F$3:F$98)&gt;10,IF(AND(ISNUMBER('Test Sample Data'!F466),'Test Sample Data'!F466&lt;$B$1,'Test Sample Data'!F466&gt;0),'Test Sample Data'!F466,$B$1),"")</f>
        <v/>
      </c>
      <c r="G467" s="15" t="str">
        <f>IF(SUM('Test Sample Data'!G$3:G$98)&gt;10,IF(AND(ISNUMBER('Test Sample Data'!G466),'Test Sample Data'!G466&lt;$B$1,'Test Sample Data'!G466&gt;0),'Test Sample Data'!G466,$B$1),"")</f>
        <v/>
      </c>
      <c r="H467" s="15" t="str">
        <f>IF(SUM('Test Sample Data'!H$3:H$98)&gt;10,IF(AND(ISNUMBER('Test Sample Data'!H466),'Test Sample Data'!H466&lt;$B$1,'Test Sample Data'!H466&gt;0),'Test Sample Data'!H466,$B$1),"")</f>
        <v/>
      </c>
      <c r="I467" s="15" t="str">
        <f>IF(SUM('Test Sample Data'!I$3:I$98)&gt;10,IF(AND(ISNUMBER('Test Sample Data'!I466),'Test Sample Data'!I466&lt;$B$1,'Test Sample Data'!I466&gt;0),'Test Sample Data'!I466,$B$1),"")</f>
        <v/>
      </c>
      <c r="J467" s="15" t="str">
        <f>IF(SUM('Test Sample Data'!J$3:J$98)&gt;10,IF(AND(ISNUMBER('Test Sample Data'!J466),'Test Sample Data'!J466&lt;$B$1,'Test Sample Data'!J466&gt;0),'Test Sample Data'!J466,$B$1),"")</f>
        <v/>
      </c>
      <c r="K467" s="15" t="str">
        <f>IF(SUM('Test Sample Data'!K$3:K$98)&gt;10,IF(AND(ISNUMBER('Test Sample Data'!K466),'Test Sample Data'!K466&lt;$B$1,'Test Sample Data'!K466&gt;0),'Test Sample Data'!K466,$B$1),"")</f>
        <v/>
      </c>
      <c r="L467" s="15" t="str">
        <f>IF(SUM('Test Sample Data'!L$3:L$98)&gt;10,IF(AND(ISNUMBER('Test Sample Data'!L466),'Test Sample Data'!L466&lt;$B$1,'Test Sample Data'!L466&gt;0),'Test Sample Data'!L466,$B$1),"")</f>
        <v/>
      </c>
      <c r="M467" s="15" t="str">
        <f>IF(SUM('Test Sample Data'!M$3:M$98)&gt;10,IF(AND(ISNUMBER('Test Sample Data'!M466),'Test Sample Data'!M466&lt;$B$1,'Test Sample Data'!M466&gt;0),'Test Sample Data'!M466,$B$1),"")</f>
        <v/>
      </c>
      <c r="N467" s="15" t="str">
        <f>'Gene Table'!D466</f>
        <v>NM_012225</v>
      </c>
      <c r="O467" s="14" t="s">
        <v>325</v>
      </c>
      <c r="P467" s="15" t="str">
        <f>IF(SUM('Control Sample Data'!D$3:D$98)&gt;10,IF(AND(ISNUMBER('Control Sample Data'!D466),'Control Sample Data'!D466&lt;$B$1,'Control Sample Data'!D466&gt;0),'Control Sample Data'!D466,$B$1),"")</f>
        <v/>
      </c>
      <c r="Q467" s="15" t="str">
        <f>IF(SUM('Control Sample Data'!E$3:E$98)&gt;10,IF(AND(ISNUMBER('Control Sample Data'!E466),'Control Sample Data'!E466&lt;$B$1,'Control Sample Data'!E466&gt;0),'Control Sample Data'!E466,$B$1),"")</f>
        <v/>
      </c>
      <c r="R467" s="15" t="str">
        <f>IF(SUM('Control Sample Data'!F$3:F$98)&gt;10,IF(AND(ISNUMBER('Control Sample Data'!F466),'Control Sample Data'!F466&lt;$B$1,'Control Sample Data'!F466&gt;0),'Control Sample Data'!F466,$B$1),"")</f>
        <v/>
      </c>
      <c r="S467" s="15" t="str">
        <f>IF(SUM('Control Sample Data'!G$3:G$98)&gt;10,IF(AND(ISNUMBER('Control Sample Data'!G466),'Control Sample Data'!G466&lt;$B$1,'Control Sample Data'!G466&gt;0),'Control Sample Data'!G466,$B$1),"")</f>
        <v/>
      </c>
      <c r="T467" s="15" t="str">
        <f>IF(SUM('Control Sample Data'!H$3:H$98)&gt;10,IF(AND(ISNUMBER('Control Sample Data'!H466),'Control Sample Data'!H466&lt;$B$1,'Control Sample Data'!H466&gt;0),'Control Sample Data'!H466,$B$1),"")</f>
        <v/>
      </c>
      <c r="U467" s="15" t="str">
        <f>IF(SUM('Control Sample Data'!I$3:I$98)&gt;10,IF(AND(ISNUMBER('Control Sample Data'!I466),'Control Sample Data'!I466&lt;$B$1,'Control Sample Data'!I466&gt;0),'Control Sample Data'!I466,$B$1),"")</f>
        <v/>
      </c>
      <c r="V467" s="15" t="str">
        <f>IF(SUM('Control Sample Data'!J$3:J$98)&gt;10,IF(AND(ISNUMBER('Control Sample Data'!J466),'Control Sample Data'!J466&lt;$B$1,'Control Sample Data'!J466&gt;0),'Control Sample Data'!J466,$B$1),"")</f>
        <v/>
      </c>
      <c r="W467" s="15" t="str">
        <f>IF(SUM('Control Sample Data'!K$3:K$98)&gt;10,IF(AND(ISNUMBER('Control Sample Data'!K466),'Control Sample Data'!K466&lt;$B$1,'Control Sample Data'!K466&gt;0),'Control Sample Data'!K466,$B$1),"")</f>
        <v/>
      </c>
      <c r="X467" s="15" t="str">
        <f>IF(SUM('Control Sample Data'!L$3:L$98)&gt;10,IF(AND(ISNUMBER('Control Sample Data'!L466),'Control Sample Data'!L466&lt;$B$1,'Control Sample Data'!L466&gt;0),'Control Sample Data'!L466,$B$1),"")</f>
        <v/>
      </c>
      <c r="Y467" s="15" t="str">
        <f>IF(SUM('Control Sample Data'!M$3:M$98)&gt;10,IF(AND(ISNUMBER('Control Sample Data'!M466),'Control Sample Data'!M466&lt;$B$1,'Control Sample Data'!M466&gt;0),'Control Sample Data'!M466,$B$1),"")</f>
        <v/>
      </c>
      <c r="AT467" s="34" t="str">
        <f t="shared" si="429"/>
        <v/>
      </c>
      <c r="AU467" s="34" t="str">
        <f t="shared" si="430"/>
        <v/>
      </c>
      <c r="AV467" s="34" t="str">
        <f t="shared" si="431"/>
        <v/>
      </c>
      <c r="AW467" s="34" t="str">
        <f t="shared" si="432"/>
        <v/>
      </c>
      <c r="AX467" s="34" t="str">
        <f t="shared" si="433"/>
        <v/>
      </c>
      <c r="AY467" s="34" t="str">
        <f t="shared" si="434"/>
        <v/>
      </c>
      <c r="AZ467" s="34" t="str">
        <f t="shared" si="435"/>
        <v/>
      </c>
      <c r="BA467" s="34" t="str">
        <f t="shared" si="436"/>
        <v/>
      </c>
      <c r="BB467" s="34" t="str">
        <f t="shared" si="437"/>
        <v/>
      </c>
      <c r="BC467" s="34" t="str">
        <f t="shared" si="437"/>
        <v/>
      </c>
      <c r="BD467" s="34" t="str">
        <f t="shared" si="399"/>
        <v/>
      </c>
      <c r="BE467" s="34" t="str">
        <f t="shared" si="400"/>
        <v/>
      </c>
      <c r="BF467" s="34" t="str">
        <f t="shared" si="401"/>
        <v/>
      </c>
      <c r="BG467" s="34" t="str">
        <f t="shared" si="402"/>
        <v/>
      </c>
      <c r="BH467" s="34" t="str">
        <f t="shared" si="403"/>
        <v/>
      </c>
      <c r="BI467" s="34" t="str">
        <f t="shared" si="404"/>
        <v/>
      </c>
      <c r="BJ467" s="34" t="str">
        <f t="shared" si="405"/>
        <v/>
      </c>
      <c r="BK467" s="34" t="str">
        <f t="shared" si="406"/>
        <v/>
      </c>
      <c r="BL467" s="34" t="str">
        <f t="shared" si="407"/>
        <v/>
      </c>
      <c r="BM467" s="34" t="str">
        <f t="shared" si="408"/>
        <v/>
      </c>
      <c r="BN467" s="36" t="e">
        <f t="shared" si="397"/>
        <v>#DIV/0!</v>
      </c>
      <c r="BO467" s="36" t="e">
        <f t="shared" si="398"/>
        <v>#DIV/0!</v>
      </c>
      <c r="BP467" s="37" t="str">
        <f t="shared" si="409"/>
        <v/>
      </c>
      <c r="BQ467" s="37" t="str">
        <f t="shared" si="410"/>
        <v/>
      </c>
      <c r="BR467" s="37" t="str">
        <f t="shared" si="411"/>
        <v/>
      </c>
      <c r="BS467" s="37" t="str">
        <f t="shared" si="412"/>
        <v/>
      </c>
      <c r="BT467" s="37" t="str">
        <f t="shared" si="413"/>
        <v/>
      </c>
      <c r="BU467" s="37" t="str">
        <f t="shared" si="414"/>
        <v/>
      </c>
      <c r="BV467" s="37" t="str">
        <f t="shared" si="415"/>
        <v/>
      </c>
      <c r="BW467" s="37" t="str">
        <f t="shared" si="416"/>
        <v/>
      </c>
      <c r="BX467" s="37" t="str">
        <f t="shared" si="417"/>
        <v/>
      </c>
      <c r="BY467" s="37" t="str">
        <f t="shared" si="418"/>
        <v/>
      </c>
      <c r="BZ467" s="37" t="str">
        <f t="shared" si="419"/>
        <v/>
      </c>
      <c r="CA467" s="37" t="str">
        <f t="shared" si="420"/>
        <v/>
      </c>
      <c r="CB467" s="37" t="str">
        <f t="shared" si="421"/>
        <v/>
      </c>
      <c r="CC467" s="37" t="str">
        <f t="shared" si="422"/>
        <v/>
      </c>
      <c r="CD467" s="37" t="str">
        <f t="shared" si="423"/>
        <v/>
      </c>
      <c r="CE467" s="37" t="str">
        <f t="shared" si="424"/>
        <v/>
      </c>
      <c r="CF467" s="37" t="str">
        <f t="shared" si="425"/>
        <v/>
      </c>
      <c r="CG467" s="37" t="str">
        <f t="shared" si="426"/>
        <v/>
      </c>
      <c r="CH467" s="37" t="str">
        <f t="shared" si="427"/>
        <v/>
      </c>
      <c r="CI467" s="37" t="str">
        <f t="shared" si="428"/>
        <v/>
      </c>
    </row>
    <row r="468" spans="1:87">
      <c r="A468" s="16"/>
      <c r="B468" s="14" t="str">
        <f>'Gene Table'!D467</f>
        <v>NM_005465</v>
      </c>
      <c r="C468" s="14" t="s">
        <v>329</v>
      </c>
      <c r="D468" s="15" t="str">
        <f>IF(SUM('Test Sample Data'!D$3:D$98)&gt;10,IF(AND(ISNUMBER('Test Sample Data'!D467),'Test Sample Data'!D467&lt;$B$1,'Test Sample Data'!D467&gt;0),'Test Sample Data'!D467,$B$1),"")</f>
        <v/>
      </c>
      <c r="E468" s="15" t="str">
        <f>IF(SUM('Test Sample Data'!E$3:E$98)&gt;10,IF(AND(ISNUMBER('Test Sample Data'!E467),'Test Sample Data'!E467&lt;$B$1,'Test Sample Data'!E467&gt;0),'Test Sample Data'!E467,$B$1),"")</f>
        <v/>
      </c>
      <c r="F468" s="15" t="str">
        <f>IF(SUM('Test Sample Data'!F$3:F$98)&gt;10,IF(AND(ISNUMBER('Test Sample Data'!F467),'Test Sample Data'!F467&lt;$B$1,'Test Sample Data'!F467&gt;0),'Test Sample Data'!F467,$B$1),"")</f>
        <v/>
      </c>
      <c r="G468" s="15" t="str">
        <f>IF(SUM('Test Sample Data'!G$3:G$98)&gt;10,IF(AND(ISNUMBER('Test Sample Data'!G467),'Test Sample Data'!G467&lt;$B$1,'Test Sample Data'!G467&gt;0),'Test Sample Data'!G467,$B$1),"")</f>
        <v/>
      </c>
      <c r="H468" s="15" t="str">
        <f>IF(SUM('Test Sample Data'!H$3:H$98)&gt;10,IF(AND(ISNUMBER('Test Sample Data'!H467),'Test Sample Data'!H467&lt;$B$1,'Test Sample Data'!H467&gt;0),'Test Sample Data'!H467,$B$1),"")</f>
        <v/>
      </c>
      <c r="I468" s="15" t="str">
        <f>IF(SUM('Test Sample Data'!I$3:I$98)&gt;10,IF(AND(ISNUMBER('Test Sample Data'!I467),'Test Sample Data'!I467&lt;$B$1,'Test Sample Data'!I467&gt;0),'Test Sample Data'!I467,$B$1),"")</f>
        <v/>
      </c>
      <c r="J468" s="15" t="str">
        <f>IF(SUM('Test Sample Data'!J$3:J$98)&gt;10,IF(AND(ISNUMBER('Test Sample Data'!J467),'Test Sample Data'!J467&lt;$B$1,'Test Sample Data'!J467&gt;0),'Test Sample Data'!J467,$B$1),"")</f>
        <v/>
      </c>
      <c r="K468" s="15" t="str">
        <f>IF(SUM('Test Sample Data'!K$3:K$98)&gt;10,IF(AND(ISNUMBER('Test Sample Data'!K467),'Test Sample Data'!K467&lt;$B$1,'Test Sample Data'!K467&gt;0),'Test Sample Data'!K467,$B$1),"")</f>
        <v/>
      </c>
      <c r="L468" s="15" t="str">
        <f>IF(SUM('Test Sample Data'!L$3:L$98)&gt;10,IF(AND(ISNUMBER('Test Sample Data'!L467),'Test Sample Data'!L467&lt;$B$1,'Test Sample Data'!L467&gt;0),'Test Sample Data'!L467,$B$1),"")</f>
        <v/>
      </c>
      <c r="M468" s="15" t="str">
        <f>IF(SUM('Test Sample Data'!M$3:M$98)&gt;10,IF(AND(ISNUMBER('Test Sample Data'!M467),'Test Sample Data'!M467&lt;$B$1,'Test Sample Data'!M467&gt;0),'Test Sample Data'!M467,$B$1),"")</f>
        <v/>
      </c>
      <c r="N468" s="15" t="str">
        <f>'Gene Table'!D467</f>
        <v>NM_005465</v>
      </c>
      <c r="O468" s="14" t="s">
        <v>329</v>
      </c>
      <c r="P468" s="15" t="str">
        <f>IF(SUM('Control Sample Data'!D$3:D$98)&gt;10,IF(AND(ISNUMBER('Control Sample Data'!D467),'Control Sample Data'!D467&lt;$B$1,'Control Sample Data'!D467&gt;0),'Control Sample Data'!D467,$B$1),"")</f>
        <v/>
      </c>
      <c r="Q468" s="15" t="str">
        <f>IF(SUM('Control Sample Data'!E$3:E$98)&gt;10,IF(AND(ISNUMBER('Control Sample Data'!E467),'Control Sample Data'!E467&lt;$B$1,'Control Sample Data'!E467&gt;0),'Control Sample Data'!E467,$B$1),"")</f>
        <v/>
      </c>
      <c r="R468" s="15" t="str">
        <f>IF(SUM('Control Sample Data'!F$3:F$98)&gt;10,IF(AND(ISNUMBER('Control Sample Data'!F467),'Control Sample Data'!F467&lt;$B$1,'Control Sample Data'!F467&gt;0),'Control Sample Data'!F467,$B$1),"")</f>
        <v/>
      </c>
      <c r="S468" s="15" t="str">
        <f>IF(SUM('Control Sample Data'!G$3:G$98)&gt;10,IF(AND(ISNUMBER('Control Sample Data'!G467),'Control Sample Data'!G467&lt;$B$1,'Control Sample Data'!G467&gt;0),'Control Sample Data'!G467,$B$1),"")</f>
        <v/>
      </c>
      <c r="T468" s="15" t="str">
        <f>IF(SUM('Control Sample Data'!H$3:H$98)&gt;10,IF(AND(ISNUMBER('Control Sample Data'!H467),'Control Sample Data'!H467&lt;$B$1,'Control Sample Data'!H467&gt;0),'Control Sample Data'!H467,$B$1),"")</f>
        <v/>
      </c>
      <c r="U468" s="15" t="str">
        <f>IF(SUM('Control Sample Data'!I$3:I$98)&gt;10,IF(AND(ISNUMBER('Control Sample Data'!I467),'Control Sample Data'!I467&lt;$B$1,'Control Sample Data'!I467&gt;0),'Control Sample Data'!I467,$B$1),"")</f>
        <v/>
      </c>
      <c r="V468" s="15" t="str">
        <f>IF(SUM('Control Sample Data'!J$3:J$98)&gt;10,IF(AND(ISNUMBER('Control Sample Data'!J467),'Control Sample Data'!J467&lt;$B$1,'Control Sample Data'!J467&gt;0),'Control Sample Data'!J467,$B$1),"")</f>
        <v/>
      </c>
      <c r="W468" s="15" t="str">
        <f>IF(SUM('Control Sample Data'!K$3:K$98)&gt;10,IF(AND(ISNUMBER('Control Sample Data'!K467),'Control Sample Data'!K467&lt;$B$1,'Control Sample Data'!K467&gt;0),'Control Sample Data'!K467,$B$1),"")</f>
        <v/>
      </c>
      <c r="X468" s="15" t="str">
        <f>IF(SUM('Control Sample Data'!L$3:L$98)&gt;10,IF(AND(ISNUMBER('Control Sample Data'!L467),'Control Sample Data'!L467&lt;$B$1,'Control Sample Data'!L467&gt;0),'Control Sample Data'!L467,$B$1),"")</f>
        <v/>
      </c>
      <c r="Y468" s="15" t="str">
        <f>IF(SUM('Control Sample Data'!M$3:M$98)&gt;10,IF(AND(ISNUMBER('Control Sample Data'!M467),'Control Sample Data'!M467&lt;$B$1,'Control Sample Data'!M467&gt;0),'Control Sample Data'!M467,$B$1),"")</f>
        <v/>
      </c>
      <c r="AT468" s="34" t="str">
        <f t="shared" si="429"/>
        <v/>
      </c>
      <c r="AU468" s="34" t="str">
        <f t="shared" si="430"/>
        <v/>
      </c>
      <c r="AV468" s="34" t="str">
        <f t="shared" si="431"/>
        <v/>
      </c>
      <c r="AW468" s="34" t="str">
        <f t="shared" si="432"/>
        <v/>
      </c>
      <c r="AX468" s="34" t="str">
        <f t="shared" si="433"/>
        <v/>
      </c>
      <c r="AY468" s="34" t="str">
        <f t="shared" si="434"/>
        <v/>
      </c>
      <c r="AZ468" s="34" t="str">
        <f t="shared" si="435"/>
        <v/>
      </c>
      <c r="BA468" s="34" t="str">
        <f t="shared" si="436"/>
        <v/>
      </c>
      <c r="BB468" s="34" t="str">
        <f t="shared" si="437"/>
        <v/>
      </c>
      <c r="BC468" s="34" t="str">
        <f t="shared" si="437"/>
        <v/>
      </c>
      <c r="BD468" s="34" t="str">
        <f t="shared" si="399"/>
        <v/>
      </c>
      <c r="BE468" s="34" t="str">
        <f t="shared" si="400"/>
        <v/>
      </c>
      <c r="BF468" s="34" t="str">
        <f t="shared" si="401"/>
        <v/>
      </c>
      <c r="BG468" s="34" t="str">
        <f t="shared" si="402"/>
        <v/>
      </c>
      <c r="BH468" s="34" t="str">
        <f t="shared" si="403"/>
        <v/>
      </c>
      <c r="BI468" s="34" t="str">
        <f t="shared" si="404"/>
        <v/>
      </c>
      <c r="BJ468" s="34" t="str">
        <f t="shared" si="405"/>
        <v/>
      </c>
      <c r="BK468" s="34" t="str">
        <f t="shared" si="406"/>
        <v/>
      </c>
      <c r="BL468" s="34" t="str">
        <f t="shared" si="407"/>
        <v/>
      </c>
      <c r="BM468" s="34" t="str">
        <f t="shared" si="408"/>
        <v/>
      </c>
      <c r="BN468" s="36" t="e">
        <f t="shared" si="397"/>
        <v>#DIV/0!</v>
      </c>
      <c r="BO468" s="36" t="e">
        <f t="shared" si="398"/>
        <v>#DIV/0!</v>
      </c>
      <c r="BP468" s="37" t="str">
        <f t="shared" si="409"/>
        <v/>
      </c>
      <c r="BQ468" s="37" t="str">
        <f t="shared" si="410"/>
        <v/>
      </c>
      <c r="BR468" s="37" t="str">
        <f t="shared" si="411"/>
        <v/>
      </c>
      <c r="BS468" s="37" t="str">
        <f t="shared" si="412"/>
        <v/>
      </c>
      <c r="BT468" s="37" t="str">
        <f t="shared" si="413"/>
        <v/>
      </c>
      <c r="BU468" s="37" t="str">
        <f t="shared" si="414"/>
        <v/>
      </c>
      <c r="BV468" s="37" t="str">
        <f t="shared" si="415"/>
        <v/>
      </c>
      <c r="BW468" s="37" t="str">
        <f t="shared" si="416"/>
        <v/>
      </c>
      <c r="BX468" s="37" t="str">
        <f t="shared" si="417"/>
        <v/>
      </c>
      <c r="BY468" s="37" t="str">
        <f t="shared" si="418"/>
        <v/>
      </c>
      <c r="BZ468" s="37" t="str">
        <f t="shared" si="419"/>
        <v/>
      </c>
      <c r="CA468" s="37" t="str">
        <f t="shared" si="420"/>
        <v/>
      </c>
      <c r="CB468" s="37" t="str">
        <f t="shared" si="421"/>
        <v/>
      </c>
      <c r="CC468" s="37" t="str">
        <f t="shared" si="422"/>
        <v/>
      </c>
      <c r="CD468" s="37" t="str">
        <f t="shared" si="423"/>
        <v/>
      </c>
      <c r="CE468" s="37" t="str">
        <f t="shared" si="424"/>
        <v/>
      </c>
      <c r="CF468" s="37" t="str">
        <f t="shared" si="425"/>
        <v/>
      </c>
      <c r="CG468" s="37" t="str">
        <f t="shared" si="426"/>
        <v/>
      </c>
      <c r="CH468" s="37" t="str">
        <f t="shared" si="427"/>
        <v/>
      </c>
      <c r="CI468" s="37" t="str">
        <f t="shared" si="428"/>
        <v/>
      </c>
    </row>
    <row r="469" spans="1:87">
      <c r="A469" s="16"/>
      <c r="B469" s="14" t="str">
        <f>'Gene Table'!D468</f>
        <v>NM_020945</v>
      </c>
      <c r="C469" s="14" t="s">
        <v>333</v>
      </c>
      <c r="D469" s="15" t="str">
        <f>IF(SUM('Test Sample Data'!D$3:D$98)&gt;10,IF(AND(ISNUMBER('Test Sample Data'!D468),'Test Sample Data'!D468&lt;$B$1,'Test Sample Data'!D468&gt;0),'Test Sample Data'!D468,$B$1),"")</f>
        <v/>
      </c>
      <c r="E469" s="15" t="str">
        <f>IF(SUM('Test Sample Data'!E$3:E$98)&gt;10,IF(AND(ISNUMBER('Test Sample Data'!E468),'Test Sample Data'!E468&lt;$B$1,'Test Sample Data'!E468&gt;0),'Test Sample Data'!E468,$B$1),"")</f>
        <v/>
      </c>
      <c r="F469" s="15" t="str">
        <f>IF(SUM('Test Sample Data'!F$3:F$98)&gt;10,IF(AND(ISNUMBER('Test Sample Data'!F468),'Test Sample Data'!F468&lt;$B$1,'Test Sample Data'!F468&gt;0),'Test Sample Data'!F468,$B$1),"")</f>
        <v/>
      </c>
      <c r="G469" s="15" t="str">
        <f>IF(SUM('Test Sample Data'!G$3:G$98)&gt;10,IF(AND(ISNUMBER('Test Sample Data'!G468),'Test Sample Data'!G468&lt;$B$1,'Test Sample Data'!G468&gt;0),'Test Sample Data'!G468,$B$1),"")</f>
        <v/>
      </c>
      <c r="H469" s="15" t="str">
        <f>IF(SUM('Test Sample Data'!H$3:H$98)&gt;10,IF(AND(ISNUMBER('Test Sample Data'!H468),'Test Sample Data'!H468&lt;$B$1,'Test Sample Data'!H468&gt;0),'Test Sample Data'!H468,$B$1),"")</f>
        <v/>
      </c>
      <c r="I469" s="15" t="str">
        <f>IF(SUM('Test Sample Data'!I$3:I$98)&gt;10,IF(AND(ISNUMBER('Test Sample Data'!I468),'Test Sample Data'!I468&lt;$B$1,'Test Sample Data'!I468&gt;0),'Test Sample Data'!I468,$B$1),"")</f>
        <v/>
      </c>
      <c r="J469" s="15" t="str">
        <f>IF(SUM('Test Sample Data'!J$3:J$98)&gt;10,IF(AND(ISNUMBER('Test Sample Data'!J468),'Test Sample Data'!J468&lt;$B$1,'Test Sample Data'!J468&gt;0),'Test Sample Data'!J468,$B$1),"")</f>
        <v/>
      </c>
      <c r="K469" s="15" t="str">
        <f>IF(SUM('Test Sample Data'!K$3:K$98)&gt;10,IF(AND(ISNUMBER('Test Sample Data'!K468),'Test Sample Data'!K468&lt;$B$1,'Test Sample Data'!K468&gt;0),'Test Sample Data'!K468,$B$1),"")</f>
        <v/>
      </c>
      <c r="L469" s="15" t="str">
        <f>IF(SUM('Test Sample Data'!L$3:L$98)&gt;10,IF(AND(ISNUMBER('Test Sample Data'!L468),'Test Sample Data'!L468&lt;$B$1,'Test Sample Data'!L468&gt;0),'Test Sample Data'!L468,$B$1),"")</f>
        <v/>
      </c>
      <c r="M469" s="15" t="str">
        <f>IF(SUM('Test Sample Data'!M$3:M$98)&gt;10,IF(AND(ISNUMBER('Test Sample Data'!M468),'Test Sample Data'!M468&lt;$B$1,'Test Sample Data'!M468&gt;0),'Test Sample Data'!M468,$B$1),"")</f>
        <v/>
      </c>
      <c r="N469" s="15" t="str">
        <f>'Gene Table'!D468</f>
        <v>NM_020945</v>
      </c>
      <c r="O469" s="14" t="s">
        <v>333</v>
      </c>
      <c r="P469" s="15" t="str">
        <f>IF(SUM('Control Sample Data'!D$3:D$98)&gt;10,IF(AND(ISNUMBER('Control Sample Data'!D468),'Control Sample Data'!D468&lt;$B$1,'Control Sample Data'!D468&gt;0),'Control Sample Data'!D468,$B$1),"")</f>
        <v/>
      </c>
      <c r="Q469" s="15" t="str">
        <f>IF(SUM('Control Sample Data'!E$3:E$98)&gt;10,IF(AND(ISNUMBER('Control Sample Data'!E468),'Control Sample Data'!E468&lt;$B$1,'Control Sample Data'!E468&gt;0),'Control Sample Data'!E468,$B$1),"")</f>
        <v/>
      </c>
      <c r="R469" s="15" t="str">
        <f>IF(SUM('Control Sample Data'!F$3:F$98)&gt;10,IF(AND(ISNUMBER('Control Sample Data'!F468),'Control Sample Data'!F468&lt;$B$1,'Control Sample Data'!F468&gt;0),'Control Sample Data'!F468,$B$1),"")</f>
        <v/>
      </c>
      <c r="S469" s="15" t="str">
        <f>IF(SUM('Control Sample Data'!G$3:G$98)&gt;10,IF(AND(ISNUMBER('Control Sample Data'!G468),'Control Sample Data'!G468&lt;$B$1,'Control Sample Data'!G468&gt;0),'Control Sample Data'!G468,$B$1),"")</f>
        <v/>
      </c>
      <c r="T469" s="15" t="str">
        <f>IF(SUM('Control Sample Data'!H$3:H$98)&gt;10,IF(AND(ISNUMBER('Control Sample Data'!H468),'Control Sample Data'!H468&lt;$B$1,'Control Sample Data'!H468&gt;0),'Control Sample Data'!H468,$B$1),"")</f>
        <v/>
      </c>
      <c r="U469" s="15" t="str">
        <f>IF(SUM('Control Sample Data'!I$3:I$98)&gt;10,IF(AND(ISNUMBER('Control Sample Data'!I468),'Control Sample Data'!I468&lt;$B$1,'Control Sample Data'!I468&gt;0),'Control Sample Data'!I468,$B$1),"")</f>
        <v/>
      </c>
      <c r="V469" s="15" t="str">
        <f>IF(SUM('Control Sample Data'!J$3:J$98)&gt;10,IF(AND(ISNUMBER('Control Sample Data'!J468),'Control Sample Data'!J468&lt;$B$1,'Control Sample Data'!J468&gt;0),'Control Sample Data'!J468,$B$1),"")</f>
        <v/>
      </c>
      <c r="W469" s="15" t="str">
        <f>IF(SUM('Control Sample Data'!K$3:K$98)&gt;10,IF(AND(ISNUMBER('Control Sample Data'!K468),'Control Sample Data'!K468&lt;$B$1,'Control Sample Data'!K468&gt;0),'Control Sample Data'!K468,$B$1),"")</f>
        <v/>
      </c>
      <c r="X469" s="15" t="str">
        <f>IF(SUM('Control Sample Data'!L$3:L$98)&gt;10,IF(AND(ISNUMBER('Control Sample Data'!L468),'Control Sample Data'!L468&lt;$B$1,'Control Sample Data'!L468&gt;0),'Control Sample Data'!L468,$B$1),"")</f>
        <v/>
      </c>
      <c r="Y469" s="15" t="str">
        <f>IF(SUM('Control Sample Data'!M$3:M$98)&gt;10,IF(AND(ISNUMBER('Control Sample Data'!M468),'Control Sample Data'!M468&lt;$B$1,'Control Sample Data'!M468&gt;0),'Control Sample Data'!M468,$B$1),"")</f>
        <v/>
      </c>
      <c r="AT469" s="34" t="str">
        <f t="shared" si="429"/>
        <v/>
      </c>
      <c r="AU469" s="34" t="str">
        <f t="shared" si="430"/>
        <v/>
      </c>
      <c r="AV469" s="34" t="str">
        <f t="shared" si="431"/>
        <v/>
      </c>
      <c r="AW469" s="34" t="str">
        <f t="shared" si="432"/>
        <v/>
      </c>
      <c r="AX469" s="34" t="str">
        <f t="shared" si="433"/>
        <v/>
      </c>
      <c r="AY469" s="34" t="str">
        <f t="shared" si="434"/>
        <v/>
      </c>
      <c r="AZ469" s="34" t="str">
        <f t="shared" si="435"/>
        <v/>
      </c>
      <c r="BA469" s="34" t="str">
        <f t="shared" si="436"/>
        <v/>
      </c>
      <c r="BB469" s="34" t="str">
        <f t="shared" si="437"/>
        <v/>
      </c>
      <c r="BC469" s="34" t="str">
        <f t="shared" si="437"/>
        <v/>
      </c>
      <c r="BD469" s="34" t="str">
        <f t="shared" si="399"/>
        <v/>
      </c>
      <c r="BE469" s="34" t="str">
        <f t="shared" si="400"/>
        <v/>
      </c>
      <c r="BF469" s="34" t="str">
        <f t="shared" si="401"/>
        <v/>
      </c>
      <c r="BG469" s="34" t="str">
        <f t="shared" si="402"/>
        <v/>
      </c>
      <c r="BH469" s="34" t="str">
        <f t="shared" si="403"/>
        <v/>
      </c>
      <c r="BI469" s="34" t="str">
        <f t="shared" si="404"/>
        <v/>
      </c>
      <c r="BJ469" s="34" t="str">
        <f t="shared" si="405"/>
        <v/>
      </c>
      <c r="BK469" s="34" t="str">
        <f t="shared" si="406"/>
        <v/>
      </c>
      <c r="BL469" s="34" t="str">
        <f t="shared" si="407"/>
        <v/>
      </c>
      <c r="BM469" s="34" t="str">
        <f t="shared" si="408"/>
        <v/>
      </c>
      <c r="BN469" s="36" t="e">
        <f t="shared" si="397"/>
        <v>#DIV/0!</v>
      </c>
      <c r="BO469" s="36" t="e">
        <f t="shared" si="398"/>
        <v>#DIV/0!</v>
      </c>
      <c r="BP469" s="37" t="str">
        <f t="shared" si="409"/>
        <v/>
      </c>
      <c r="BQ469" s="37" t="str">
        <f t="shared" si="410"/>
        <v/>
      </c>
      <c r="BR469" s="37" t="str">
        <f t="shared" si="411"/>
        <v/>
      </c>
      <c r="BS469" s="37" t="str">
        <f t="shared" si="412"/>
        <v/>
      </c>
      <c r="BT469" s="37" t="str">
        <f t="shared" si="413"/>
        <v/>
      </c>
      <c r="BU469" s="37" t="str">
        <f t="shared" si="414"/>
        <v/>
      </c>
      <c r="BV469" s="37" t="str">
        <f t="shared" si="415"/>
        <v/>
      </c>
      <c r="BW469" s="37" t="str">
        <f t="shared" si="416"/>
        <v/>
      </c>
      <c r="BX469" s="37" t="str">
        <f t="shared" si="417"/>
        <v/>
      </c>
      <c r="BY469" s="37" t="str">
        <f t="shared" si="418"/>
        <v/>
      </c>
      <c r="BZ469" s="37" t="str">
        <f t="shared" si="419"/>
        <v/>
      </c>
      <c r="CA469" s="37" t="str">
        <f t="shared" si="420"/>
        <v/>
      </c>
      <c r="CB469" s="37" t="str">
        <f t="shared" si="421"/>
        <v/>
      </c>
      <c r="CC469" s="37" t="str">
        <f t="shared" si="422"/>
        <v/>
      </c>
      <c r="CD469" s="37" t="str">
        <f t="shared" si="423"/>
        <v/>
      </c>
      <c r="CE469" s="37" t="str">
        <f t="shared" si="424"/>
        <v/>
      </c>
      <c r="CF469" s="37" t="str">
        <f t="shared" si="425"/>
        <v/>
      </c>
      <c r="CG469" s="37" t="str">
        <f t="shared" si="426"/>
        <v/>
      </c>
      <c r="CH469" s="37" t="str">
        <f t="shared" si="427"/>
        <v/>
      </c>
      <c r="CI469" s="37" t="str">
        <f t="shared" si="428"/>
        <v/>
      </c>
    </row>
    <row r="470" spans="1:87">
      <c r="A470" s="16"/>
      <c r="B470" s="14" t="str">
        <f>'Gene Table'!D469</f>
        <v>NM_022171</v>
      </c>
      <c r="C470" s="14" t="s">
        <v>337</v>
      </c>
      <c r="D470" s="15" t="str">
        <f>IF(SUM('Test Sample Data'!D$3:D$98)&gt;10,IF(AND(ISNUMBER('Test Sample Data'!D469),'Test Sample Data'!D469&lt;$B$1,'Test Sample Data'!D469&gt;0),'Test Sample Data'!D469,$B$1),"")</f>
        <v/>
      </c>
      <c r="E470" s="15" t="str">
        <f>IF(SUM('Test Sample Data'!E$3:E$98)&gt;10,IF(AND(ISNUMBER('Test Sample Data'!E469),'Test Sample Data'!E469&lt;$B$1,'Test Sample Data'!E469&gt;0),'Test Sample Data'!E469,$B$1),"")</f>
        <v/>
      </c>
      <c r="F470" s="15" t="str">
        <f>IF(SUM('Test Sample Data'!F$3:F$98)&gt;10,IF(AND(ISNUMBER('Test Sample Data'!F469),'Test Sample Data'!F469&lt;$B$1,'Test Sample Data'!F469&gt;0),'Test Sample Data'!F469,$B$1),"")</f>
        <v/>
      </c>
      <c r="G470" s="15" t="str">
        <f>IF(SUM('Test Sample Data'!G$3:G$98)&gt;10,IF(AND(ISNUMBER('Test Sample Data'!G469),'Test Sample Data'!G469&lt;$B$1,'Test Sample Data'!G469&gt;0),'Test Sample Data'!G469,$B$1),"")</f>
        <v/>
      </c>
      <c r="H470" s="15" t="str">
        <f>IF(SUM('Test Sample Data'!H$3:H$98)&gt;10,IF(AND(ISNUMBER('Test Sample Data'!H469),'Test Sample Data'!H469&lt;$B$1,'Test Sample Data'!H469&gt;0),'Test Sample Data'!H469,$B$1),"")</f>
        <v/>
      </c>
      <c r="I470" s="15" t="str">
        <f>IF(SUM('Test Sample Data'!I$3:I$98)&gt;10,IF(AND(ISNUMBER('Test Sample Data'!I469),'Test Sample Data'!I469&lt;$B$1,'Test Sample Data'!I469&gt;0),'Test Sample Data'!I469,$B$1),"")</f>
        <v/>
      </c>
      <c r="J470" s="15" t="str">
        <f>IF(SUM('Test Sample Data'!J$3:J$98)&gt;10,IF(AND(ISNUMBER('Test Sample Data'!J469),'Test Sample Data'!J469&lt;$B$1,'Test Sample Data'!J469&gt;0),'Test Sample Data'!J469,$B$1),"")</f>
        <v/>
      </c>
      <c r="K470" s="15" t="str">
        <f>IF(SUM('Test Sample Data'!K$3:K$98)&gt;10,IF(AND(ISNUMBER('Test Sample Data'!K469),'Test Sample Data'!K469&lt;$B$1,'Test Sample Data'!K469&gt;0),'Test Sample Data'!K469,$B$1),"")</f>
        <v/>
      </c>
      <c r="L470" s="15" t="str">
        <f>IF(SUM('Test Sample Data'!L$3:L$98)&gt;10,IF(AND(ISNUMBER('Test Sample Data'!L469),'Test Sample Data'!L469&lt;$B$1,'Test Sample Data'!L469&gt;0),'Test Sample Data'!L469,$B$1),"")</f>
        <v/>
      </c>
      <c r="M470" s="15" t="str">
        <f>IF(SUM('Test Sample Data'!M$3:M$98)&gt;10,IF(AND(ISNUMBER('Test Sample Data'!M469),'Test Sample Data'!M469&lt;$B$1,'Test Sample Data'!M469&gt;0),'Test Sample Data'!M469,$B$1),"")</f>
        <v/>
      </c>
      <c r="N470" s="15" t="str">
        <f>'Gene Table'!D469</f>
        <v>NM_022171</v>
      </c>
      <c r="O470" s="14" t="s">
        <v>337</v>
      </c>
      <c r="P470" s="15" t="str">
        <f>IF(SUM('Control Sample Data'!D$3:D$98)&gt;10,IF(AND(ISNUMBER('Control Sample Data'!D469),'Control Sample Data'!D469&lt;$B$1,'Control Sample Data'!D469&gt;0),'Control Sample Data'!D469,$B$1),"")</f>
        <v/>
      </c>
      <c r="Q470" s="15" t="str">
        <f>IF(SUM('Control Sample Data'!E$3:E$98)&gt;10,IF(AND(ISNUMBER('Control Sample Data'!E469),'Control Sample Data'!E469&lt;$B$1,'Control Sample Data'!E469&gt;0),'Control Sample Data'!E469,$B$1),"")</f>
        <v/>
      </c>
      <c r="R470" s="15" t="str">
        <f>IF(SUM('Control Sample Data'!F$3:F$98)&gt;10,IF(AND(ISNUMBER('Control Sample Data'!F469),'Control Sample Data'!F469&lt;$B$1,'Control Sample Data'!F469&gt;0),'Control Sample Data'!F469,$B$1),"")</f>
        <v/>
      </c>
      <c r="S470" s="15" t="str">
        <f>IF(SUM('Control Sample Data'!G$3:G$98)&gt;10,IF(AND(ISNUMBER('Control Sample Data'!G469),'Control Sample Data'!G469&lt;$B$1,'Control Sample Data'!G469&gt;0),'Control Sample Data'!G469,$B$1),"")</f>
        <v/>
      </c>
      <c r="T470" s="15" t="str">
        <f>IF(SUM('Control Sample Data'!H$3:H$98)&gt;10,IF(AND(ISNUMBER('Control Sample Data'!H469),'Control Sample Data'!H469&lt;$B$1,'Control Sample Data'!H469&gt;0),'Control Sample Data'!H469,$B$1),"")</f>
        <v/>
      </c>
      <c r="U470" s="15" t="str">
        <f>IF(SUM('Control Sample Data'!I$3:I$98)&gt;10,IF(AND(ISNUMBER('Control Sample Data'!I469),'Control Sample Data'!I469&lt;$B$1,'Control Sample Data'!I469&gt;0),'Control Sample Data'!I469,$B$1),"")</f>
        <v/>
      </c>
      <c r="V470" s="15" t="str">
        <f>IF(SUM('Control Sample Data'!J$3:J$98)&gt;10,IF(AND(ISNUMBER('Control Sample Data'!J469),'Control Sample Data'!J469&lt;$B$1,'Control Sample Data'!J469&gt;0),'Control Sample Data'!J469,$B$1),"")</f>
        <v/>
      </c>
      <c r="W470" s="15" t="str">
        <f>IF(SUM('Control Sample Data'!K$3:K$98)&gt;10,IF(AND(ISNUMBER('Control Sample Data'!K469),'Control Sample Data'!K469&lt;$B$1,'Control Sample Data'!K469&gt;0),'Control Sample Data'!K469,$B$1),"")</f>
        <v/>
      </c>
      <c r="X470" s="15" t="str">
        <f>IF(SUM('Control Sample Data'!L$3:L$98)&gt;10,IF(AND(ISNUMBER('Control Sample Data'!L469),'Control Sample Data'!L469&lt;$B$1,'Control Sample Data'!L469&gt;0),'Control Sample Data'!L469,$B$1),"")</f>
        <v/>
      </c>
      <c r="Y470" s="15" t="str">
        <f>IF(SUM('Control Sample Data'!M$3:M$98)&gt;10,IF(AND(ISNUMBER('Control Sample Data'!M469),'Control Sample Data'!M469&lt;$B$1,'Control Sample Data'!M469&gt;0),'Control Sample Data'!M469,$B$1),"")</f>
        <v/>
      </c>
      <c r="AT470" s="34" t="str">
        <f t="shared" si="429"/>
        <v/>
      </c>
      <c r="AU470" s="34" t="str">
        <f t="shared" si="430"/>
        <v/>
      </c>
      <c r="AV470" s="34" t="str">
        <f t="shared" si="431"/>
        <v/>
      </c>
      <c r="AW470" s="34" t="str">
        <f t="shared" si="432"/>
        <v/>
      </c>
      <c r="AX470" s="34" t="str">
        <f t="shared" si="433"/>
        <v/>
      </c>
      <c r="AY470" s="34" t="str">
        <f t="shared" si="434"/>
        <v/>
      </c>
      <c r="AZ470" s="34" t="str">
        <f t="shared" si="435"/>
        <v/>
      </c>
      <c r="BA470" s="34" t="str">
        <f t="shared" si="436"/>
        <v/>
      </c>
      <c r="BB470" s="34" t="str">
        <f t="shared" si="437"/>
        <v/>
      </c>
      <c r="BC470" s="34" t="str">
        <f t="shared" si="437"/>
        <v/>
      </c>
      <c r="BD470" s="34" t="str">
        <f t="shared" si="399"/>
        <v/>
      </c>
      <c r="BE470" s="34" t="str">
        <f t="shared" si="400"/>
        <v/>
      </c>
      <c r="BF470" s="34" t="str">
        <f t="shared" si="401"/>
        <v/>
      </c>
      <c r="BG470" s="34" t="str">
        <f t="shared" si="402"/>
        <v/>
      </c>
      <c r="BH470" s="34" t="str">
        <f t="shared" si="403"/>
        <v/>
      </c>
      <c r="BI470" s="34" t="str">
        <f t="shared" si="404"/>
        <v/>
      </c>
      <c r="BJ470" s="34" t="str">
        <f t="shared" si="405"/>
        <v/>
      </c>
      <c r="BK470" s="34" t="str">
        <f t="shared" si="406"/>
        <v/>
      </c>
      <c r="BL470" s="34" t="str">
        <f t="shared" si="407"/>
        <v/>
      </c>
      <c r="BM470" s="34" t="str">
        <f t="shared" si="408"/>
        <v/>
      </c>
      <c r="BN470" s="36" t="e">
        <f t="shared" si="397"/>
        <v>#DIV/0!</v>
      </c>
      <c r="BO470" s="36" t="e">
        <f t="shared" si="398"/>
        <v>#DIV/0!</v>
      </c>
      <c r="BP470" s="37" t="str">
        <f t="shared" si="409"/>
        <v/>
      </c>
      <c r="BQ470" s="37" t="str">
        <f t="shared" si="410"/>
        <v/>
      </c>
      <c r="BR470" s="37" t="str">
        <f t="shared" si="411"/>
        <v/>
      </c>
      <c r="BS470" s="37" t="str">
        <f t="shared" si="412"/>
        <v/>
      </c>
      <c r="BT470" s="37" t="str">
        <f t="shared" si="413"/>
        <v/>
      </c>
      <c r="BU470" s="37" t="str">
        <f t="shared" si="414"/>
        <v/>
      </c>
      <c r="BV470" s="37" t="str">
        <f t="shared" si="415"/>
        <v/>
      </c>
      <c r="BW470" s="37" t="str">
        <f t="shared" si="416"/>
        <v/>
      </c>
      <c r="BX470" s="37" t="str">
        <f t="shared" si="417"/>
        <v/>
      </c>
      <c r="BY470" s="37" t="str">
        <f t="shared" si="418"/>
        <v/>
      </c>
      <c r="BZ470" s="37" t="str">
        <f t="shared" si="419"/>
        <v/>
      </c>
      <c r="CA470" s="37" t="str">
        <f t="shared" si="420"/>
        <v/>
      </c>
      <c r="CB470" s="37" t="str">
        <f t="shared" si="421"/>
        <v/>
      </c>
      <c r="CC470" s="37" t="str">
        <f t="shared" si="422"/>
        <v/>
      </c>
      <c r="CD470" s="37" t="str">
        <f t="shared" si="423"/>
        <v/>
      </c>
      <c r="CE470" s="37" t="str">
        <f t="shared" si="424"/>
        <v/>
      </c>
      <c r="CF470" s="37" t="str">
        <f t="shared" si="425"/>
        <v/>
      </c>
      <c r="CG470" s="37" t="str">
        <f t="shared" si="426"/>
        <v/>
      </c>
      <c r="CH470" s="37" t="str">
        <f t="shared" si="427"/>
        <v/>
      </c>
      <c r="CI470" s="37" t="str">
        <f t="shared" si="428"/>
        <v/>
      </c>
    </row>
    <row r="471" spans="1:87">
      <c r="A471" s="16"/>
      <c r="B471" s="14" t="str">
        <f>'Gene Table'!D470</f>
        <v>NM_003102</v>
      </c>
      <c r="C471" s="14" t="s">
        <v>341</v>
      </c>
      <c r="D471" s="15" t="str">
        <f>IF(SUM('Test Sample Data'!D$3:D$98)&gt;10,IF(AND(ISNUMBER('Test Sample Data'!D470),'Test Sample Data'!D470&lt;$B$1,'Test Sample Data'!D470&gt;0),'Test Sample Data'!D470,$B$1),"")</f>
        <v/>
      </c>
      <c r="E471" s="15" t="str">
        <f>IF(SUM('Test Sample Data'!E$3:E$98)&gt;10,IF(AND(ISNUMBER('Test Sample Data'!E470),'Test Sample Data'!E470&lt;$B$1,'Test Sample Data'!E470&gt;0),'Test Sample Data'!E470,$B$1),"")</f>
        <v/>
      </c>
      <c r="F471" s="15" t="str">
        <f>IF(SUM('Test Sample Data'!F$3:F$98)&gt;10,IF(AND(ISNUMBER('Test Sample Data'!F470),'Test Sample Data'!F470&lt;$B$1,'Test Sample Data'!F470&gt;0),'Test Sample Data'!F470,$B$1),"")</f>
        <v/>
      </c>
      <c r="G471" s="15" t="str">
        <f>IF(SUM('Test Sample Data'!G$3:G$98)&gt;10,IF(AND(ISNUMBER('Test Sample Data'!G470),'Test Sample Data'!G470&lt;$B$1,'Test Sample Data'!G470&gt;0),'Test Sample Data'!G470,$B$1),"")</f>
        <v/>
      </c>
      <c r="H471" s="15" t="str">
        <f>IF(SUM('Test Sample Data'!H$3:H$98)&gt;10,IF(AND(ISNUMBER('Test Sample Data'!H470),'Test Sample Data'!H470&lt;$B$1,'Test Sample Data'!H470&gt;0),'Test Sample Data'!H470,$B$1),"")</f>
        <v/>
      </c>
      <c r="I471" s="15" t="str">
        <f>IF(SUM('Test Sample Data'!I$3:I$98)&gt;10,IF(AND(ISNUMBER('Test Sample Data'!I470),'Test Sample Data'!I470&lt;$B$1,'Test Sample Data'!I470&gt;0),'Test Sample Data'!I470,$B$1),"")</f>
        <v/>
      </c>
      <c r="J471" s="15" t="str">
        <f>IF(SUM('Test Sample Data'!J$3:J$98)&gt;10,IF(AND(ISNUMBER('Test Sample Data'!J470),'Test Sample Data'!J470&lt;$B$1,'Test Sample Data'!J470&gt;0),'Test Sample Data'!J470,$B$1),"")</f>
        <v/>
      </c>
      <c r="K471" s="15" t="str">
        <f>IF(SUM('Test Sample Data'!K$3:K$98)&gt;10,IF(AND(ISNUMBER('Test Sample Data'!K470),'Test Sample Data'!K470&lt;$B$1,'Test Sample Data'!K470&gt;0),'Test Sample Data'!K470,$B$1),"")</f>
        <v/>
      </c>
      <c r="L471" s="15" t="str">
        <f>IF(SUM('Test Sample Data'!L$3:L$98)&gt;10,IF(AND(ISNUMBER('Test Sample Data'!L470),'Test Sample Data'!L470&lt;$B$1,'Test Sample Data'!L470&gt;0),'Test Sample Data'!L470,$B$1),"")</f>
        <v/>
      </c>
      <c r="M471" s="15" t="str">
        <f>IF(SUM('Test Sample Data'!M$3:M$98)&gt;10,IF(AND(ISNUMBER('Test Sample Data'!M470),'Test Sample Data'!M470&lt;$B$1,'Test Sample Data'!M470&gt;0),'Test Sample Data'!M470,$B$1),"")</f>
        <v/>
      </c>
      <c r="N471" s="15" t="str">
        <f>'Gene Table'!D470</f>
        <v>NM_003102</v>
      </c>
      <c r="O471" s="14" t="s">
        <v>341</v>
      </c>
      <c r="P471" s="15" t="str">
        <f>IF(SUM('Control Sample Data'!D$3:D$98)&gt;10,IF(AND(ISNUMBER('Control Sample Data'!D470),'Control Sample Data'!D470&lt;$B$1,'Control Sample Data'!D470&gt;0),'Control Sample Data'!D470,$B$1),"")</f>
        <v/>
      </c>
      <c r="Q471" s="15" t="str">
        <f>IF(SUM('Control Sample Data'!E$3:E$98)&gt;10,IF(AND(ISNUMBER('Control Sample Data'!E470),'Control Sample Data'!E470&lt;$B$1,'Control Sample Data'!E470&gt;0),'Control Sample Data'!E470,$B$1),"")</f>
        <v/>
      </c>
      <c r="R471" s="15" t="str">
        <f>IF(SUM('Control Sample Data'!F$3:F$98)&gt;10,IF(AND(ISNUMBER('Control Sample Data'!F470),'Control Sample Data'!F470&lt;$B$1,'Control Sample Data'!F470&gt;0),'Control Sample Data'!F470,$B$1),"")</f>
        <v/>
      </c>
      <c r="S471" s="15" t="str">
        <f>IF(SUM('Control Sample Data'!G$3:G$98)&gt;10,IF(AND(ISNUMBER('Control Sample Data'!G470),'Control Sample Data'!G470&lt;$B$1,'Control Sample Data'!G470&gt;0),'Control Sample Data'!G470,$B$1),"")</f>
        <v/>
      </c>
      <c r="T471" s="15" t="str">
        <f>IF(SUM('Control Sample Data'!H$3:H$98)&gt;10,IF(AND(ISNUMBER('Control Sample Data'!H470),'Control Sample Data'!H470&lt;$B$1,'Control Sample Data'!H470&gt;0),'Control Sample Data'!H470,$B$1),"")</f>
        <v/>
      </c>
      <c r="U471" s="15" t="str">
        <f>IF(SUM('Control Sample Data'!I$3:I$98)&gt;10,IF(AND(ISNUMBER('Control Sample Data'!I470),'Control Sample Data'!I470&lt;$B$1,'Control Sample Data'!I470&gt;0),'Control Sample Data'!I470,$B$1),"")</f>
        <v/>
      </c>
      <c r="V471" s="15" t="str">
        <f>IF(SUM('Control Sample Data'!J$3:J$98)&gt;10,IF(AND(ISNUMBER('Control Sample Data'!J470),'Control Sample Data'!J470&lt;$B$1,'Control Sample Data'!J470&gt;0),'Control Sample Data'!J470,$B$1),"")</f>
        <v/>
      </c>
      <c r="W471" s="15" t="str">
        <f>IF(SUM('Control Sample Data'!K$3:K$98)&gt;10,IF(AND(ISNUMBER('Control Sample Data'!K470),'Control Sample Data'!K470&lt;$B$1,'Control Sample Data'!K470&gt;0),'Control Sample Data'!K470,$B$1),"")</f>
        <v/>
      </c>
      <c r="X471" s="15" t="str">
        <f>IF(SUM('Control Sample Data'!L$3:L$98)&gt;10,IF(AND(ISNUMBER('Control Sample Data'!L470),'Control Sample Data'!L470&lt;$B$1,'Control Sample Data'!L470&gt;0),'Control Sample Data'!L470,$B$1),"")</f>
        <v/>
      </c>
      <c r="Y471" s="15" t="str">
        <f>IF(SUM('Control Sample Data'!M$3:M$98)&gt;10,IF(AND(ISNUMBER('Control Sample Data'!M470),'Control Sample Data'!M470&lt;$B$1,'Control Sample Data'!M470&gt;0),'Control Sample Data'!M470,$B$1),"")</f>
        <v/>
      </c>
      <c r="AT471" s="34" t="str">
        <f t="shared" si="429"/>
        <v/>
      </c>
      <c r="AU471" s="34" t="str">
        <f t="shared" si="430"/>
        <v/>
      </c>
      <c r="AV471" s="34" t="str">
        <f t="shared" si="431"/>
        <v/>
      </c>
      <c r="AW471" s="34" t="str">
        <f t="shared" si="432"/>
        <v/>
      </c>
      <c r="AX471" s="34" t="str">
        <f t="shared" si="433"/>
        <v/>
      </c>
      <c r="AY471" s="34" t="str">
        <f t="shared" si="434"/>
        <v/>
      </c>
      <c r="AZ471" s="34" t="str">
        <f t="shared" si="435"/>
        <v/>
      </c>
      <c r="BA471" s="34" t="str">
        <f t="shared" si="436"/>
        <v/>
      </c>
      <c r="BB471" s="34" t="str">
        <f t="shared" si="437"/>
        <v/>
      </c>
      <c r="BC471" s="34" t="str">
        <f t="shared" si="437"/>
        <v/>
      </c>
      <c r="BD471" s="34" t="str">
        <f t="shared" si="399"/>
        <v/>
      </c>
      <c r="BE471" s="34" t="str">
        <f t="shared" si="400"/>
        <v/>
      </c>
      <c r="BF471" s="34" t="str">
        <f t="shared" si="401"/>
        <v/>
      </c>
      <c r="BG471" s="34" t="str">
        <f t="shared" si="402"/>
        <v/>
      </c>
      <c r="BH471" s="34" t="str">
        <f t="shared" si="403"/>
        <v/>
      </c>
      <c r="BI471" s="34" t="str">
        <f t="shared" si="404"/>
        <v/>
      </c>
      <c r="BJ471" s="34" t="str">
        <f t="shared" si="405"/>
        <v/>
      </c>
      <c r="BK471" s="34" t="str">
        <f t="shared" si="406"/>
        <v/>
      </c>
      <c r="BL471" s="34" t="str">
        <f t="shared" si="407"/>
        <v/>
      </c>
      <c r="BM471" s="34" t="str">
        <f t="shared" si="408"/>
        <v/>
      </c>
      <c r="BN471" s="36" t="e">
        <f t="shared" si="397"/>
        <v>#DIV/0!</v>
      </c>
      <c r="BO471" s="36" t="e">
        <f t="shared" si="398"/>
        <v>#DIV/0!</v>
      </c>
      <c r="BP471" s="37" t="str">
        <f t="shared" si="409"/>
        <v/>
      </c>
      <c r="BQ471" s="37" t="str">
        <f t="shared" si="410"/>
        <v/>
      </c>
      <c r="BR471" s="37" t="str">
        <f t="shared" si="411"/>
        <v/>
      </c>
      <c r="BS471" s="37" t="str">
        <f t="shared" si="412"/>
        <v/>
      </c>
      <c r="BT471" s="37" t="str">
        <f t="shared" si="413"/>
        <v/>
      </c>
      <c r="BU471" s="37" t="str">
        <f t="shared" si="414"/>
        <v/>
      </c>
      <c r="BV471" s="37" t="str">
        <f t="shared" si="415"/>
        <v/>
      </c>
      <c r="BW471" s="37" t="str">
        <f t="shared" si="416"/>
        <v/>
      </c>
      <c r="BX471" s="37" t="str">
        <f t="shared" si="417"/>
        <v/>
      </c>
      <c r="BY471" s="37" t="str">
        <f t="shared" si="418"/>
        <v/>
      </c>
      <c r="BZ471" s="37" t="str">
        <f t="shared" si="419"/>
        <v/>
      </c>
      <c r="CA471" s="37" t="str">
        <f t="shared" si="420"/>
        <v/>
      </c>
      <c r="CB471" s="37" t="str">
        <f t="shared" si="421"/>
        <v/>
      </c>
      <c r="CC471" s="37" t="str">
        <f t="shared" si="422"/>
        <v/>
      </c>
      <c r="CD471" s="37" t="str">
        <f t="shared" si="423"/>
        <v/>
      </c>
      <c r="CE471" s="37" t="str">
        <f t="shared" si="424"/>
        <v/>
      </c>
      <c r="CF471" s="37" t="str">
        <f t="shared" si="425"/>
        <v/>
      </c>
      <c r="CG471" s="37" t="str">
        <f t="shared" si="426"/>
        <v/>
      </c>
      <c r="CH471" s="37" t="str">
        <f t="shared" si="427"/>
        <v/>
      </c>
      <c r="CI471" s="37" t="str">
        <f t="shared" si="428"/>
        <v/>
      </c>
    </row>
    <row r="472" spans="1:87">
      <c r="A472" s="16"/>
      <c r="B472" s="14" t="str">
        <f>'Gene Table'!D471</f>
        <v>HGDC</v>
      </c>
      <c r="C472" s="14" t="s">
        <v>345</v>
      </c>
      <c r="D472" s="15" t="str">
        <f>IF(SUM('Test Sample Data'!D$3:D$98)&gt;10,IF(AND(ISNUMBER('Test Sample Data'!D471),'Test Sample Data'!D471&lt;$B$1,'Test Sample Data'!D471&gt;0),'Test Sample Data'!D471,$B$1),"")</f>
        <v/>
      </c>
      <c r="E472" s="15" t="str">
        <f>IF(SUM('Test Sample Data'!E$3:E$98)&gt;10,IF(AND(ISNUMBER('Test Sample Data'!E471),'Test Sample Data'!E471&lt;$B$1,'Test Sample Data'!E471&gt;0),'Test Sample Data'!E471,$B$1),"")</f>
        <v/>
      </c>
      <c r="F472" s="15" t="str">
        <f>IF(SUM('Test Sample Data'!F$3:F$98)&gt;10,IF(AND(ISNUMBER('Test Sample Data'!F471),'Test Sample Data'!F471&lt;$B$1,'Test Sample Data'!F471&gt;0),'Test Sample Data'!F471,$B$1),"")</f>
        <v/>
      </c>
      <c r="G472" s="15" t="str">
        <f>IF(SUM('Test Sample Data'!G$3:G$98)&gt;10,IF(AND(ISNUMBER('Test Sample Data'!G471),'Test Sample Data'!G471&lt;$B$1,'Test Sample Data'!G471&gt;0),'Test Sample Data'!G471,$B$1),"")</f>
        <v/>
      </c>
      <c r="H472" s="15" t="str">
        <f>IF(SUM('Test Sample Data'!H$3:H$98)&gt;10,IF(AND(ISNUMBER('Test Sample Data'!H471),'Test Sample Data'!H471&lt;$B$1,'Test Sample Data'!H471&gt;0),'Test Sample Data'!H471,$B$1),"")</f>
        <v/>
      </c>
      <c r="I472" s="15" t="str">
        <f>IF(SUM('Test Sample Data'!I$3:I$98)&gt;10,IF(AND(ISNUMBER('Test Sample Data'!I471),'Test Sample Data'!I471&lt;$B$1,'Test Sample Data'!I471&gt;0),'Test Sample Data'!I471,$B$1),"")</f>
        <v/>
      </c>
      <c r="J472" s="15" t="str">
        <f>IF(SUM('Test Sample Data'!J$3:J$98)&gt;10,IF(AND(ISNUMBER('Test Sample Data'!J471),'Test Sample Data'!J471&lt;$B$1,'Test Sample Data'!J471&gt;0),'Test Sample Data'!J471,$B$1),"")</f>
        <v/>
      </c>
      <c r="K472" s="15" t="str">
        <f>IF(SUM('Test Sample Data'!K$3:K$98)&gt;10,IF(AND(ISNUMBER('Test Sample Data'!K471),'Test Sample Data'!K471&lt;$B$1,'Test Sample Data'!K471&gt;0),'Test Sample Data'!K471,$B$1),"")</f>
        <v/>
      </c>
      <c r="L472" s="15" t="str">
        <f>IF(SUM('Test Sample Data'!L$3:L$98)&gt;10,IF(AND(ISNUMBER('Test Sample Data'!L471),'Test Sample Data'!L471&lt;$B$1,'Test Sample Data'!L471&gt;0),'Test Sample Data'!L471,$B$1),"")</f>
        <v/>
      </c>
      <c r="M472" s="15" t="str">
        <f>IF(SUM('Test Sample Data'!M$3:M$98)&gt;10,IF(AND(ISNUMBER('Test Sample Data'!M471),'Test Sample Data'!M471&lt;$B$1,'Test Sample Data'!M471&gt;0),'Test Sample Data'!M471,$B$1),"")</f>
        <v/>
      </c>
      <c r="N472" s="15" t="str">
        <f>'Gene Table'!D471</f>
        <v>HGDC</v>
      </c>
      <c r="O472" s="14" t="s">
        <v>345</v>
      </c>
      <c r="P472" s="15" t="str">
        <f>IF(SUM('Control Sample Data'!D$3:D$98)&gt;10,IF(AND(ISNUMBER('Control Sample Data'!D471),'Control Sample Data'!D471&lt;$B$1,'Control Sample Data'!D471&gt;0),'Control Sample Data'!D471,$B$1),"")</f>
        <v/>
      </c>
      <c r="Q472" s="15" t="str">
        <f>IF(SUM('Control Sample Data'!E$3:E$98)&gt;10,IF(AND(ISNUMBER('Control Sample Data'!E471),'Control Sample Data'!E471&lt;$B$1,'Control Sample Data'!E471&gt;0),'Control Sample Data'!E471,$B$1),"")</f>
        <v/>
      </c>
      <c r="R472" s="15" t="str">
        <f>IF(SUM('Control Sample Data'!F$3:F$98)&gt;10,IF(AND(ISNUMBER('Control Sample Data'!F471),'Control Sample Data'!F471&lt;$B$1,'Control Sample Data'!F471&gt;0),'Control Sample Data'!F471,$B$1),"")</f>
        <v/>
      </c>
      <c r="S472" s="15" t="str">
        <f>IF(SUM('Control Sample Data'!G$3:G$98)&gt;10,IF(AND(ISNUMBER('Control Sample Data'!G471),'Control Sample Data'!G471&lt;$B$1,'Control Sample Data'!G471&gt;0),'Control Sample Data'!G471,$B$1),"")</f>
        <v/>
      </c>
      <c r="T472" s="15" t="str">
        <f>IF(SUM('Control Sample Data'!H$3:H$98)&gt;10,IF(AND(ISNUMBER('Control Sample Data'!H471),'Control Sample Data'!H471&lt;$B$1,'Control Sample Data'!H471&gt;0),'Control Sample Data'!H471,$B$1),"")</f>
        <v/>
      </c>
      <c r="U472" s="15" t="str">
        <f>IF(SUM('Control Sample Data'!I$3:I$98)&gt;10,IF(AND(ISNUMBER('Control Sample Data'!I471),'Control Sample Data'!I471&lt;$B$1,'Control Sample Data'!I471&gt;0),'Control Sample Data'!I471,$B$1),"")</f>
        <v/>
      </c>
      <c r="V472" s="15" t="str">
        <f>IF(SUM('Control Sample Data'!J$3:J$98)&gt;10,IF(AND(ISNUMBER('Control Sample Data'!J471),'Control Sample Data'!J471&lt;$B$1,'Control Sample Data'!J471&gt;0),'Control Sample Data'!J471,$B$1),"")</f>
        <v/>
      </c>
      <c r="W472" s="15" t="str">
        <f>IF(SUM('Control Sample Data'!K$3:K$98)&gt;10,IF(AND(ISNUMBER('Control Sample Data'!K471),'Control Sample Data'!K471&lt;$B$1,'Control Sample Data'!K471&gt;0),'Control Sample Data'!K471,$B$1),"")</f>
        <v/>
      </c>
      <c r="X472" s="15" t="str">
        <f>IF(SUM('Control Sample Data'!L$3:L$98)&gt;10,IF(AND(ISNUMBER('Control Sample Data'!L471),'Control Sample Data'!L471&lt;$B$1,'Control Sample Data'!L471&gt;0),'Control Sample Data'!L471,$B$1),"")</f>
        <v/>
      </c>
      <c r="Y472" s="15" t="str">
        <f>IF(SUM('Control Sample Data'!M$3:M$98)&gt;10,IF(AND(ISNUMBER('Control Sample Data'!M471),'Control Sample Data'!M471&lt;$B$1,'Control Sample Data'!M471&gt;0),'Control Sample Data'!M471,$B$1),"")</f>
        <v/>
      </c>
      <c r="AT472" s="34" t="str">
        <f t="shared" si="429"/>
        <v/>
      </c>
      <c r="AU472" s="34" t="str">
        <f t="shared" si="430"/>
        <v/>
      </c>
      <c r="AV472" s="34" t="str">
        <f t="shared" si="431"/>
        <v/>
      </c>
      <c r="AW472" s="34" t="str">
        <f t="shared" si="432"/>
        <v/>
      </c>
      <c r="AX472" s="34" t="str">
        <f t="shared" si="433"/>
        <v/>
      </c>
      <c r="AY472" s="34" t="str">
        <f t="shared" si="434"/>
        <v/>
      </c>
      <c r="AZ472" s="34" t="str">
        <f t="shared" si="435"/>
        <v/>
      </c>
      <c r="BA472" s="34" t="str">
        <f t="shared" si="436"/>
        <v/>
      </c>
      <c r="BB472" s="34" t="str">
        <f t="shared" si="437"/>
        <v/>
      </c>
      <c r="BC472" s="34" t="str">
        <f t="shared" si="437"/>
        <v/>
      </c>
      <c r="BD472" s="34" t="str">
        <f t="shared" si="399"/>
        <v/>
      </c>
      <c r="BE472" s="34" t="str">
        <f t="shared" si="400"/>
        <v/>
      </c>
      <c r="BF472" s="34" t="str">
        <f t="shared" si="401"/>
        <v/>
      </c>
      <c r="BG472" s="34" t="str">
        <f t="shared" si="402"/>
        <v/>
      </c>
      <c r="BH472" s="34" t="str">
        <f t="shared" si="403"/>
        <v/>
      </c>
      <c r="BI472" s="34" t="str">
        <f t="shared" si="404"/>
        <v/>
      </c>
      <c r="BJ472" s="34" t="str">
        <f t="shared" si="405"/>
        <v/>
      </c>
      <c r="BK472" s="34" t="str">
        <f t="shared" si="406"/>
        <v/>
      </c>
      <c r="BL472" s="34" t="str">
        <f t="shared" si="407"/>
        <v/>
      </c>
      <c r="BM472" s="34" t="str">
        <f t="shared" si="408"/>
        <v/>
      </c>
      <c r="BN472" s="36" t="e">
        <f t="shared" si="397"/>
        <v>#DIV/0!</v>
      </c>
      <c r="BO472" s="36" t="e">
        <f t="shared" si="398"/>
        <v>#DIV/0!</v>
      </c>
      <c r="BP472" s="37" t="str">
        <f t="shared" si="409"/>
        <v/>
      </c>
      <c r="BQ472" s="37" t="str">
        <f t="shared" si="410"/>
        <v/>
      </c>
      <c r="BR472" s="37" t="str">
        <f t="shared" si="411"/>
        <v/>
      </c>
      <c r="BS472" s="37" t="str">
        <f t="shared" si="412"/>
        <v/>
      </c>
      <c r="BT472" s="37" t="str">
        <f t="shared" si="413"/>
        <v/>
      </c>
      <c r="BU472" s="37" t="str">
        <f t="shared" si="414"/>
        <v/>
      </c>
      <c r="BV472" s="37" t="str">
        <f t="shared" si="415"/>
        <v/>
      </c>
      <c r="BW472" s="37" t="str">
        <f t="shared" si="416"/>
        <v/>
      </c>
      <c r="BX472" s="37" t="str">
        <f t="shared" si="417"/>
        <v/>
      </c>
      <c r="BY472" s="37" t="str">
        <f t="shared" si="418"/>
        <v/>
      </c>
      <c r="BZ472" s="37" t="str">
        <f t="shared" si="419"/>
        <v/>
      </c>
      <c r="CA472" s="37" t="str">
        <f t="shared" si="420"/>
        <v/>
      </c>
      <c r="CB472" s="37" t="str">
        <f t="shared" si="421"/>
        <v/>
      </c>
      <c r="CC472" s="37" t="str">
        <f t="shared" si="422"/>
        <v/>
      </c>
      <c r="CD472" s="37" t="str">
        <f t="shared" si="423"/>
        <v/>
      </c>
      <c r="CE472" s="37" t="str">
        <f t="shared" si="424"/>
        <v/>
      </c>
      <c r="CF472" s="37" t="str">
        <f t="shared" si="425"/>
        <v/>
      </c>
      <c r="CG472" s="37" t="str">
        <f t="shared" si="426"/>
        <v/>
      </c>
      <c r="CH472" s="37" t="str">
        <f t="shared" si="427"/>
        <v/>
      </c>
      <c r="CI472" s="37" t="str">
        <f t="shared" si="428"/>
        <v/>
      </c>
    </row>
    <row r="473" spans="1:87">
      <c r="A473" s="16"/>
      <c r="B473" s="14" t="str">
        <f>'Gene Table'!D472</f>
        <v>HGDC</v>
      </c>
      <c r="C473" s="14" t="s">
        <v>347</v>
      </c>
      <c r="D473" s="15" t="str">
        <f>IF(SUM('Test Sample Data'!D$3:D$98)&gt;10,IF(AND(ISNUMBER('Test Sample Data'!D472),'Test Sample Data'!D472&lt;$B$1,'Test Sample Data'!D472&gt;0),'Test Sample Data'!D472,$B$1),"")</f>
        <v/>
      </c>
      <c r="E473" s="15" t="str">
        <f>IF(SUM('Test Sample Data'!E$3:E$98)&gt;10,IF(AND(ISNUMBER('Test Sample Data'!E472),'Test Sample Data'!E472&lt;$B$1,'Test Sample Data'!E472&gt;0),'Test Sample Data'!E472,$B$1),"")</f>
        <v/>
      </c>
      <c r="F473" s="15" t="str">
        <f>IF(SUM('Test Sample Data'!F$3:F$98)&gt;10,IF(AND(ISNUMBER('Test Sample Data'!F472),'Test Sample Data'!F472&lt;$B$1,'Test Sample Data'!F472&gt;0),'Test Sample Data'!F472,$B$1),"")</f>
        <v/>
      </c>
      <c r="G473" s="15" t="str">
        <f>IF(SUM('Test Sample Data'!G$3:G$98)&gt;10,IF(AND(ISNUMBER('Test Sample Data'!G472),'Test Sample Data'!G472&lt;$B$1,'Test Sample Data'!G472&gt;0),'Test Sample Data'!G472,$B$1),"")</f>
        <v/>
      </c>
      <c r="H473" s="15" t="str">
        <f>IF(SUM('Test Sample Data'!H$3:H$98)&gt;10,IF(AND(ISNUMBER('Test Sample Data'!H472),'Test Sample Data'!H472&lt;$B$1,'Test Sample Data'!H472&gt;0),'Test Sample Data'!H472,$B$1),"")</f>
        <v/>
      </c>
      <c r="I473" s="15" t="str">
        <f>IF(SUM('Test Sample Data'!I$3:I$98)&gt;10,IF(AND(ISNUMBER('Test Sample Data'!I472),'Test Sample Data'!I472&lt;$B$1,'Test Sample Data'!I472&gt;0),'Test Sample Data'!I472,$B$1),"")</f>
        <v/>
      </c>
      <c r="J473" s="15" t="str">
        <f>IF(SUM('Test Sample Data'!J$3:J$98)&gt;10,IF(AND(ISNUMBER('Test Sample Data'!J472),'Test Sample Data'!J472&lt;$B$1,'Test Sample Data'!J472&gt;0),'Test Sample Data'!J472,$B$1),"")</f>
        <v/>
      </c>
      <c r="K473" s="15" t="str">
        <f>IF(SUM('Test Sample Data'!K$3:K$98)&gt;10,IF(AND(ISNUMBER('Test Sample Data'!K472),'Test Sample Data'!K472&lt;$B$1,'Test Sample Data'!K472&gt;0),'Test Sample Data'!K472,$B$1),"")</f>
        <v/>
      </c>
      <c r="L473" s="15" t="str">
        <f>IF(SUM('Test Sample Data'!L$3:L$98)&gt;10,IF(AND(ISNUMBER('Test Sample Data'!L472),'Test Sample Data'!L472&lt;$B$1,'Test Sample Data'!L472&gt;0),'Test Sample Data'!L472,$B$1),"")</f>
        <v/>
      </c>
      <c r="M473" s="15" t="str">
        <f>IF(SUM('Test Sample Data'!M$3:M$98)&gt;10,IF(AND(ISNUMBER('Test Sample Data'!M472),'Test Sample Data'!M472&lt;$B$1,'Test Sample Data'!M472&gt;0),'Test Sample Data'!M472,$B$1),"")</f>
        <v/>
      </c>
      <c r="N473" s="15" t="str">
        <f>'Gene Table'!D472</f>
        <v>HGDC</v>
      </c>
      <c r="O473" s="14" t="s">
        <v>347</v>
      </c>
      <c r="P473" s="15" t="str">
        <f>IF(SUM('Control Sample Data'!D$3:D$98)&gt;10,IF(AND(ISNUMBER('Control Sample Data'!D472),'Control Sample Data'!D472&lt;$B$1,'Control Sample Data'!D472&gt;0),'Control Sample Data'!D472,$B$1),"")</f>
        <v/>
      </c>
      <c r="Q473" s="15" t="str">
        <f>IF(SUM('Control Sample Data'!E$3:E$98)&gt;10,IF(AND(ISNUMBER('Control Sample Data'!E472),'Control Sample Data'!E472&lt;$B$1,'Control Sample Data'!E472&gt;0),'Control Sample Data'!E472,$B$1),"")</f>
        <v/>
      </c>
      <c r="R473" s="15" t="str">
        <f>IF(SUM('Control Sample Data'!F$3:F$98)&gt;10,IF(AND(ISNUMBER('Control Sample Data'!F472),'Control Sample Data'!F472&lt;$B$1,'Control Sample Data'!F472&gt;0),'Control Sample Data'!F472,$B$1),"")</f>
        <v/>
      </c>
      <c r="S473" s="15" t="str">
        <f>IF(SUM('Control Sample Data'!G$3:G$98)&gt;10,IF(AND(ISNUMBER('Control Sample Data'!G472),'Control Sample Data'!G472&lt;$B$1,'Control Sample Data'!G472&gt;0),'Control Sample Data'!G472,$B$1),"")</f>
        <v/>
      </c>
      <c r="T473" s="15" t="str">
        <f>IF(SUM('Control Sample Data'!H$3:H$98)&gt;10,IF(AND(ISNUMBER('Control Sample Data'!H472),'Control Sample Data'!H472&lt;$B$1,'Control Sample Data'!H472&gt;0),'Control Sample Data'!H472,$B$1),"")</f>
        <v/>
      </c>
      <c r="U473" s="15" t="str">
        <f>IF(SUM('Control Sample Data'!I$3:I$98)&gt;10,IF(AND(ISNUMBER('Control Sample Data'!I472),'Control Sample Data'!I472&lt;$B$1,'Control Sample Data'!I472&gt;0),'Control Sample Data'!I472,$B$1),"")</f>
        <v/>
      </c>
      <c r="V473" s="15" t="str">
        <f>IF(SUM('Control Sample Data'!J$3:J$98)&gt;10,IF(AND(ISNUMBER('Control Sample Data'!J472),'Control Sample Data'!J472&lt;$B$1,'Control Sample Data'!J472&gt;0),'Control Sample Data'!J472,$B$1),"")</f>
        <v/>
      </c>
      <c r="W473" s="15" t="str">
        <f>IF(SUM('Control Sample Data'!K$3:K$98)&gt;10,IF(AND(ISNUMBER('Control Sample Data'!K472),'Control Sample Data'!K472&lt;$B$1,'Control Sample Data'!K472&gt;0),'Control Sample Data'!K472,$B$1),"")</f>
        <v/>
      </c>
      <c r="X473" s="15" t="str">
        <f>IF(SUM('Control Sample Data'!L$3:L$98)&gt;10,IF(AND(ISNUMBER('Control Sample Data'!L472),'Control Sample Data'!L472&lt;$B$1,'Control Sample Data'!L472&gt;0),'Control Sample Data'!L472,$B$1),"")</f>
        <v/>
      </c>
      <c r="Y473" s="15" t="str">
        <f>IF(SUM('Control Sample Data'!M$3:M$98)&gt;10,IF(AND(ISNUMBER('Control Sample Data'!M472),'Control Sample Data'!M472&lt;$B$1,'Control Sample Data'!M472&gt;0),'Control Sample Data'!M472,$B$1),"")</f>
        <v/>
      </c>
      <c r="AT473" s="34" t="str">
        <f t="shared" si="429"/>
        <v/>
      </c>
      <c r="AU473" s="34" t="str">
        <f t="shared" si="430"/>
        <v/>
      </c>
      <c r="AV473" s="34" t="str">
        <f t="shared" si="431"/>
        <v/>
      </c>
      <c r="AW473" s="34" t="str">
        <f t="shared" si="432"/>
        <v/>
      </c>
      <c r="AX473" s="34" t="str">
        <f t="shared" si="433"/>
        <v/>
      </c>
      <c r="AY473" s="34" t="str">
        <f t="shared" si="434"/>
        <v/>
      </c>
      <c r="AZ473" s="34" t="str">
        <f t="shared" si="435"/>
        <v/>
      </c>
      <c r="BA473" s="34" t="str">
        <f t="shared" si="436"/>
        <v/>
      </c>
      <c r="BB473" s="34" t="str">
        <f t="shared" si="437"/>
        <v/>
      </c>
      <c r="BC473" s="34" t="str">
        <f t="shared" si="437"/>
        <v/>
      </c>
      <c r="BD473" s="34" t="str">
        <f t="shared" si="399"/>
        <v/>
      </c>
      <c r="BE473" s="34" t="str">
        <f t="shared" si="400"/>
        <v/>
      </c>
      <c r="BF473" s="34" t="str">
        <f t="shared" si="401"/>
        <v/>
      </c>
      <c r="BG473" s="34" t="str">
        <f t="shared" si="402"/>
        <v/>
      </c>
      <c r="BH473" s="34" t="str">
        <f t="shared" si="403"/>
        <v/>
      </c>
      <c r="BI473" s="34" t="str">
        <f t="shared" si="404"/>
        <v/>
      </c>
      <c r="BJ473" s="34" t="str">
        <f t="shared" si="405"/>
        <v/>
      </c>
      <c r="BK473" s="34" t="str">
        <f t="shared" si="406"/>
        <v/>
      </c>
      <c r="BL473" s="34" t="str">
        <f t="shared" si="407"/>
        <v/>
      </c>
      <c r="BM473" s="34" t="str">
        <f t="shared" si="408"/>
        <v/>
      </c>
      <c r="BN473" s="36" t="e">
        <f t="shared" si="397"/>
        <v>#DIV/0!</v>
      </c>
      <c r="BO473" s="36" t="e">
        <f t="shared" si="398"/>
        <v>#DIV/0!</v>
      </c>
      <c r="BP473" s="37" t="str">
        <f t="shared" si="409"/>
        <v/>
      </c>
      <c r="BQ473" s="37" t="str">
        <f t="shared" si="410"/>
        <v/>
      </c>
      <c r="BR473" s="37" t="str">
        <f t="shared" si="411"/>
        <v/>
      </c>
      <c r="BS473" s="37" t="str">
        <f t="shared" si="412"/>
        <v/>
      </c>
      <c r="BT473" s="37" t="str">
        <f t="shared" si="413"/>
        <v/>
      </c>
      <c r="BU473" s="37" t="str">
        <f t="shared" si="414"/>
        <v/>
      </c>
      <c r="BV473" s="37" t="str">
        <f t="shared" si="415"/>
        <v/>
      </c>
      <c r="BW473" s="37" t="str">
        <f t="shared" si="416"/>
        <v/>
      </c>
      <c r="BX473" s="37" t="str">
        <f t="shared" si="417"/>
        <v/>
      </c>
      <c r="BY473" s="37" t="str">
        <f t="shared" si="418"/>
        <v/>
      </c>
      <c r="BZ473" s="37" t="str">
        <f t="shared" si="419"/>
        <v/>
      </c>
      <c r="CA473" s="37" t="str">
        <f t="shared" si="420"/>
        <v/>
      </c>
      <c r="CB473" s="37" t="str">
        <f t="shared" si="421"/>
        <v/>
      </c>
      <c r="CC473" s="37" t="str">
        <f t="shared" si="422"/>
        <v/>
      </c>
      <c r="CD473" s="37" t="str">
        <f t="shared" si="423"/>
        <v/>
      </c>
      <c r="CE473" s="37" t="str">
        <f t="shared" si="424"/>
        <v/>
      </c>
      <c r="CF473" s="37" t="str">
        <f t="shared" si="425"/>
        <v/>
      </c>
      <c r="CG473" s="37" t="str">
        <f t="shared" si="426"/>
        <v/>
      </c>
      <c r="CH473" s="37" t="str">
        <f t="shared" si="427"/>
        <v/>
      </c>
      <c r="CI473" s="37" t="str">
        <f t="shared" si="428"/>
        <v/>
      </c>
    </row>
    <row r="474" spans="1:87">
      <c r="A474" s="16"/>
      <c r="B474" s="14" t="str">
        <f>'Gene Table'!D473</f>
        <v>NM_002046</v>
      </c>
      <c r="C474" s="14" t="s">
        <v>348</v>
      </c>
      <c r="D474" s="15" t="str">
        <f>IF(SUM('Test Sample Data'!D$3:D$98)&gt;10,IF(AND(ISNUMBER('Test Sample Data'!D473),'Test Sample Data'!D473&lt;$B$1,'Test Sample Data'!D473&gt;0),'Test Sample Data'!D473,$B$1),"")</f>
        <v/>
      </c>
      <c r="E474" s="15" t="str">
        <f>IF(SUM('Test Sample Data'!E$3:E$98)&gt;10,IF(AND(ISNUMBER('Test Sample Data'!E473),'Test Sample Data'!E473&lt;$B$1,'Test Sample Data'!E473&gt;0),'Test Sample Data'!E473,$B$1),"")</f>
        <v/>
      </c>
      <c r="F474" s="15" t="str">
        <f>IF(SUM('Test Sample Data'!F$3:F$98)&gt;10,IF(AND(ISNUMBER('Test Sample Data'!F473),'Test Sample Data'!F473&lt;$B$1,'Test Sample Data'!F473&gt;0),'Test Sample Data'!F473,$B$1),"")</f>
        <v/>
      </c>
      <c r="G474" s="15" t="str">
        <f>IF(SUM('Test Sample Data'!G$3:G$98)&gt;10,IF(AND(ISNUMBER('Test Sample Data'!G473),'Test Sample Data'!G473&lt;$B$1,'Test Sample Data'!G473&gt;0),'Test Sample Data'!G473,$B$1),"")</f>
        <v/>
      </c>
      <c r="H474" s="15" t="str">
        <f>IF(SUM('Test Sample Data'!H$3:H$98)&gt;10,IF(AND(ISNUMBER('Test Sample Data'!H473),'Test Sample Data'!H473&lt;$B$1,'Test Sample Data'!H473&gt;0),'Test Sample Data'!H473,$B$1),"")</f>
        <v/>
      </c>
      <c r="I474" s="15" t="str">
        <f>IF(SUM('Test Sample Data'!I$3:I$98)&gt;10,IF(AND(ISNUMBER('Test Sample Data'!I473),'Test Sample Data'!I473&lt;$B$1,'Test Sample Data'!I473&gt;0),'Test Sample Data'!I473,$B$1),"")</f>
        <v/>
      </c>
      <c r="J474" s="15" t="str">
        <f>IF(SUM('Test Sample Data'!J$3:J$98)&gt;10,IF(AND(ISNUMBER('Test Sample Data'!J473),'Test Sample Data'!J473&lt;$B$1,'Test Sample Data'!J473&gt;0),'Test Sample Data'!J473,$B$1),"")</f>
        <v/>
      </c>
      <c r="K474" s="15" t="str">
        <f>IF(SUM('Test Sample Data'!K$3:K$98)&gt;10,IF(AND(ISNUMBER('Test Sample Data'!K473),'Test Sample Data'!K473&lt;$B$1,'Test Sample Data'!K473&gt;0),'Test Sample Data'!K473,$B$1),"")</f>
        <v/>
      </c>
      <c r="L474" s="15" t="str">
        <f>IF(SUM('Test Sample Data'!L$3:L$98)&gt;10,IF(AND(ISNUMBER('Test Sample Data'!L473),'Test Sample Data'!L473&lt;$B$1,'Test Sample Data'!L473&gt;0),'Test Sample Data'!L473,$B$1),"")</f>
        <v/>
      </c>
      <c r="M474" s="15" t="str">
        <f>IF(SUM('Test Sample Data'!M$3:M$98)&gt;10,IF(AND(ISNUMBER('Test Sample Data'!M473),'Test Sample Data'!M473&lt;$B$1,'Test Sample Data'!M473&gt;0),'Test Sample Data'!M473,$B$1),"")</f>
        <v/>
      </c>
      <c r="N474" s="15" t="str">
        <f>'Gene Table'!D473</f>
        <v>NM_002046</v>
      </c>
      <c r="O474" s="14" t="s">
        <v>348</v>
      </c>
      <c r="P474" s="15" t="str">
        <f>IF(SUM('Control Sample Data'!D$3:D$98)&gt;10,IF(AND(ISNUMBER('Control Sample Data'!D473),'Control Sample Data'!D473&lt;$B$1,'Control Sample Data'!D473&gt;0),'Control Sample Data'!D473,$B$1),"")</f>
        <v/>
      </c>
      <c r="Q474" s="15" t="str">
        <f>IF(SUM('Control Sample Data'!E$3:E$98)&gt;10,IF(AND(ISNUMBER('Control Sample Data'!E473),'Control Sample Data'!E473&lt;$B$1,'Control Sample Data'!E473&gt;0),'Control Sample Data'!E473,$B$1),"")</f>
        <v/>
      </c>
      <c r="R474" s="15" t="str">
        <f>IF(SUM('Control Sample Data'!F$3:F$98)&gt;10,IF(AND(ISNUMBER('Control Sample Data'!F473),'Control Sample Data'!F473&lt;$B$1,'Control Sample Data'!F473&gt;0),'Control Sample Data'!F473,$B$1),"")</f>
        <v/>
      </c>
      <c r="S474" s="15" t="str">
        <f>IF(SUM('Control Sample Data'!G$3:G$98)&gt;10,IF(AND(ISNUMBER('Control Sample Data'!G473),'Control Sample Data'!G473&lt;$B$1,'Control Sample Data'!G473&gt;0),'Control Sample Data'!G473,$B$1),"")</f>
        <v/>
      </c>
      <c r="T474" s="15" t="str">
        <f>IF(SUM('Control Sample Data'!H$3:H$98)&gt;10,IF(AND(ISNUMBER('Control Sample Data'!H473),'Control Sample Data'!H473&lt;$B$1,'Control Sample Data'!H473&gt;0),'Control Sample Data'!H473,$B$1),"")</f>
        <v/>
      </c>
      <c r="U474" s="15" t="str">
        <f>IF(SUM('Control Sample Data'!I$3:I$98)&gt;10,IF(AND(ISNUMBER('Control Sample Data'!I473),'Control Sample Data'!I473&lt;$B$1,'Control Sample Data'!I473&gt;0),'Control Sample Data'!I473,$B$1),"")</f>
        <v/>
      </c>
      <c r="V474" s="15" t="str">
        <f>IF(SUM('Control Sample Data'!J$3:J$98)&gt;10,IF(AND(ISNUMBER('Control Sample Data'!J473),'Control Sample Data'!J473&lt;$B$1,'Control Sample Data'!J473&gt;0),'Control Sample Data'!J473,$B$1),"")</f>
        <v/>
      </c>
      <c r="W474" s="15" t="str">
        <f>IF(SUM('Control Sample Data'!K$3:K$98)&gt;10,IF(AND(ISNUMBER('Control Sample Data'!K473),'Control Sample Data'!K473&lt;$B$1,'Control Sample Data'!K473&gt;0),'Control Sample Data'!K473,$B$1),"")</f>
        <v/>
      </c>
      <c r="X474" s="15" t="str">
        <f>IF(SUM('Control Sample Data'!L$3:L$98)&gt;10,IF(AND(ISNUMBER('Control Sample Data'!L473),'Control Sample Data'!L473&lt;$B$1,'Control Sample Data'!L473&gt;0),'Control Sample Data'!L473,$B$1),"")</f>
        <v/>
      </c>
      <c r="Y474" s="15" t="str">
        <f>IF(SUM('Control Sample Data'!M$3:M$98)&gt;10,IF(AND(ISNUMBER('Control Sample Data'!M473),'Control Sample Data'!M473&lt;$B$1,'Control Sample Data'!M473&gt;0),'Control Sample Data'!M473,$B$1),"")</f>
        <v/>
      </c>
      <c r="AT474" s="34" t="str">
        <f t="shared" si="429"/>
        <v/>
      </c>
      <c r="AU474" s="34" t="str">
        <f t="shared" si="430"/>
        <v/>
      </c>
      <c r="AV474" s="34" t="str">
        <f t="shared" si="431"/>
        <v/>
      </c>
      <c r="AW474" s="34" t="str">
        <f t="shared" si="432"/>
        <v/>
      </c>
      <c r="AX474" s="34" t="str">
        <f t="shared" si="433"/>
        <v/>
      </c>
      <c r="AY474" s="34" t="str">
        <f t="shared" si="434"/>
        <v/>
      </c>
      <c r="AZ474" s="34" t="str">
        <f t="shared" si="435"/>
        <v/>
      </c>
      <c r="BA474" s="34" t="str">
        <f t="shared" si="436"/>
        <v/>
      </c>
      <c r="BB474" s="34" t="str">
        <f t="shared" si="437"/>
        <v/>
      </c>
      <c r="BC474" s="34" t="str">
        <f t="shared" si="437"/>
        <v/>
      </c>
      <c r="BD474" s="34" t="str">
        <f t="shared" si="399"/>
        <v/>
      </c>
      <c r="BE474" s="34" t="str">
        <f t="shared" si="400"/>
        <v/>
      </c>
      <c r="BF474" s="34" t="str">
        <f t="shared" si="401"/>
        <v/>
      </c>
      <c r="BG474" s="34" t="str">
        <f t="shared" si="402"/>
        <v/>
      </c>
      <c r="BH474" s="34" t="str">
        <f t="shared" si="403"/>
        <v/>
      </c>
      <c r="BI474" s="34" t="str">
        <f t="shared" si="404"/>
        <v/>
      </c>
      <c r="BJ474" s="34" t="str">
        <f t="shared" si="405"/>
        <v/>
      </c>
      <c r="BK474" s="34" t="str">
        <f t="shared" si="406"/>
        <v/>
      </c>
      <c r="BL474" s="34" t="str">
        <f t="shared" si="407"/>
        <v/>
      </c>
      <c r="BM474" s="34" t="str">
        <f t="shared" si="408"/>
        <v/>
      </c>
      <c r="BN474" s="36" t="e">
        <f t="shared" si="397"/>
        <v>#DIV/0!</v>
      </c>
      <c r="BO474" s="36" t="e">
        <f t="shared" si="398"/>
        <v>#DIV/0!</v>
      </c>
      <c r="BP474" s="37" t="str">
        <f t="shared" si="409"/>
        <v/>
      </c>
      <c r="BQ474" s="37" t="str">
        <f t="shared" si="410"/>
        <v/>
      </c>
      <c r="BR474" s="37" t="str">
        <f t="shared" si="411"/>
        <v/>
      </c>
      <c r="BS474" s="37" t="str">
        <f t="shared" si="412"/>
        <v/>
      </c>
      <c r="BT474" s="37" t="str">
        <f t="shared" si="413"/>
        <v/>
      </c>
      <c r="BU474" s="37" t="str">
        <f t="shared" si="414"/>
        <v/>
      </c>
      <c r="BV474" s="37" t="str">
        <f t="shared" si="415"/>
        <v/>
      </c>
      <c r="BW474" s="37" t="str">
        <f t="shared" si="416"/>
        <v/>
      </c>
      <c r="BX474" s="37" t="str">
        <f t="shared" si="417"/>
        <v/>
      </c>
      <c r="BY474" s="37" t="str">
        <f t="shared" si="418"/>
        <v/>
      </c>
      <c r="BZ474" s="37" t="str">
        <f t="shared" si="419"/>
        <v/>
      </c>
      <c r="CA474" s="37" t="str">
        <f t="shared" si="420"/>
        <v/>
      </c>
      <c r="CB474" s="37" t="str">
        <f t="shared" si="421"/>
        <v/>
      </c>
      <c r="CC474" s="37" t="str">
        <f t="shared" si="422"/>
        <v/>
      </c>
      <c r="CD474" s="37" t="str">
        <f t="shared" si="423"/>
        <v/>
      </c>
      <c r="CE474" s="37" t="str">
        <f t="shared" si="424"/>
        <v/>
      </c>
      <c r="CF474" s="37" t="str">
        <f t="shared" si="425"/>
        <v/>
      </c>
      <c r="CG474" s="37" t="str">
        <f t="shared" si="426"/>
        <v/>
      </c>
      <c r="CH474" s="37" t="str">
        <f t="shared" si="427"/>
        <v/>
      </c>
      <c r="CI474" s="37" t="str">
        <f t="shared" si="428"/>
        <v/>
      </c>
    </row>
    <row r="475" spans="1:87">
      <c r="A475" s="16"/>
      <c r="B475" s="14" t="str">
        <f>'Gene Table'!D474</f>
        <v>NM_001101</v>
      </c>
      <c r="C475" s="14" t="s">
        <v>352</v>
      </c>
      <c r="D475" s="15" t="str">
        <f>IF(SUM('Test Sample Data'!D$3:D$98)&gt;10,IF(AND(ISNUMBER('Test Sample Data'!D474),'Test Sample Data'!D474&lt;$B$1,'Test Sample Data'!D474&gt;0),'Test Sample Data'!D474,$B$1),"")</f>
        <v/>
      </c>
      <c r="E475" s="15" t="str">
        <f>IF(SUM('Test Sample Data'!E$3:E$98)&gt;10,IF(AND(ISNUMBER('Test Sample Data'!E474),'Test Sample Data'!E474&lt;$B$1,'Test Sample Data'!E474&gt;0),'Test Sample Data'!E474,$B$1),"")</f>
        <v/>
      </c>
      <c r="F475" s="15" t="str">
        <f>IF(SUM('Test Sample Data'!F$3:F$98)&gt;10,IF(AND(ISNUMBER('Test Sample Data'!F474),'Test Sample Data'!F474&lt;$B$1,'Test Sample Data'!F474&gt;0),'Test Sample Data'!F474,$B$1),"")</f>
        <v/>
      </c>
      <c r="G475" s="15" t="str">
        <f>IF(SUM('Test Sample Data'!G$3:G$98)&gt;10,IF(AND(ISNUMBER('Test Sample Data'!G474),'Test Sample Data'!G474&lt;$B$1,'Test Sample Data'!G474&gt;0),'Test Sample Data'!G474,$B$1),"")</f>
        <v/>
      </c>
      <c r="H475" s="15" t="str">
        <f>IF(SUM('Test Sample Data'!H$3:H$98)&gt;10,IF(AND(ISNUMBER('Test Sample Data'!H474),'Test Sample Data'!H474&lt;$B$1,'Test Sample Data'!H474&gt;0),'Test Sample Data'!H474,$B$1),"")</f>
        <v/>
      </c>
      <c r="I475" s="15" t="str">
        <f>IF(SUM('Test Sample Data'!I$3:I$98)&gt;10,IF(AND(ISNUMBER('Test Sample Data'!I474),'Test Sample Data'!I474&lt;$B$1,'Test Sample Data'!I474&gt;0),'Test Sample Data'!I474,$B$1),"")</f>
        <v/>
      </c>
      <c r="J475" s="15" t="str">
        <f>IF(SUM('Test Sample Data'!J$3:J$98)&gt;10,IF(AND(ISNUMBER('Test Sample Data'!J474),'Test Sample Data'!J474&lt;$B$1,'Test Sample Data'!J474&gt;0),'Test Sample Data'!J474,$B$1),"")</f>
        <v/>
      </c>
      <c r="K475" s="15" t="str">
        <f>IF(SUM('Test Sample Data'!K$3:K$98)&gt;10,IF(AND(ISNUMBER('Test Sample Data'!K474),'Test Sample Data'!K474&lt;$B$1,'Test Sample Data'!K474&gt;0),'Test Sample Data'!K474,$B$1),"")</f>
        <v/>
      </c>
      <c r="L475" s="15" t="str">
        <f>IF(SUM('Test Sample Data'!L$3:L$98)&gt;10,IF(AND(ISNUMBER('Test Sample Data'!L474),'Test Sample Data'!L474&lt;$B$1,'Test Sample Data'!L474&gt;0),'Test Sample Data'!L474,$B$1),"")</f>
        <v/>
      </c>
      <c r="M475" s="15" t="str">
        <f>IF(SUM('Test Sample Data'!M$3:M$98)&gt;10,IF(AND(ISNUMBER('Test Sample Data'!M474),'Test Sample Data'!M474&lt;$B$1,'Test Sample Data'!M474&gt;0),'Test Sample Data'!M474,$B$1),"")</f>
        <v/>
      </c>
      <c r="N475" s="15" t="str">
        <f>'Gene Table'!D474</f>
        <v>NM_001101</v>
      </c>
      <c r="O475" s="14" t="s">
        <v>352</v>
      </c>
      <c r="P475" s="15" t="str">
        <f>IF(SUM('Control Sample Data'!D$3:D$98)&gt;10,IF(AND(ISNUMBER('Control Sample Data'!D474),'Control Sample Data'!D474&lt;$B$1,'Control Sample Data'!D474&gt;0),'Control Sample Data'!D474,$B$1),"")</f>
        <v/>
      </c>
      <c r="Q475" s="15" t="str">
        <f>IF(SUM('Control Sample Data'!E$3:E$98)&gt;10,IF(AND(ISNUMBER('Control Sample Data'!E474),'Control Sample Data'!E474&lt;$B$1,'Control Sample Data'!E474&gt;0),'Control Sample Data'!E474,$B$1),"")</f>
        <v/>
      </c>
      <c r="R475" s="15" t="str">
        <f>IF(SUM('Control Sample Data'!F$3:F$98)&gt;10,IF(AND(ISNUMBER('Control Sample Data'!F474),'Control Sample Data'!F474&lt;$B$1,'Control Sample Data'!F474&gt;0),'Control Sample Data'!F474,$B$1),"")</f>
        <v/>
      </c>
      <c r="S475" s="15" t="str">
        <f>IF(SUM('Control Sample Data'!G$3:G$98)&gt;10,IF(AND(ISNUMBER('Control Sample Data'!G474),'Control Sample Data'!G474&lt;$B$1,'Control Sample Data'!G474&gt;0),'Control Sample Data'!G474,$B$1),"")</f>
        <v/>
      </c>
      <c r="T475" s="15" t="str">
        <f>IF(SUM('Control Sample Data'!H$3:H$98)&gt;10,IF(AND(ISNUMBER('Control Sample Data'!H474),'Control Sample Data'!H474&lt;$B$1,'Control Sample Data'!H474&gt;0),'Control Sample Data'!H474,$B$1),"")</f>
        <v/>
      </c>
      <c r="U475" s="15" t="str">
        <f>IF(SUM('Control Sample Data'!I$3:I$98)&gt;10,IF(AND(ISNUMBER('Control Sample Data'!I474),'Control Sample Data'!I474&lt;$B$1,'Control Sample Data'!I474&gt;0),'Control Sample Data'!I474,$B$1),"")</f>
        <v/>
      </c>
      <c r="V475" s="15" t="str">
        <f>IF(SUM('Control Sample Data'!J$3:J$98)&gt;10,IF(AND(ISNUMBER('Control Sample Data'!J474),'Control Sample Data'!J474&lt;$B$1,'Control Sample Data'!J474&gt;0),'Control Sample Data'!J474,$B$1),"")</f>
        <v/>
      </c>
      <c r="W475" s="15" t="str">
        <f>IF(SUM('Control Sample Data'!K$3:K$98)&gt;10,IF(AND(ISNUMBER('Control Sample Data'!K474),'Control Sample Data'!K474&lt;$B$1,'Control Sample Data'!K474&gt;0),'Control Sample Data'!K474,$B$1),"")</f>
        <v/>
      </c>
      <c r="X475" s="15" t="str">
        <f>IF(SUM('Control Sample Data'!L$3:L$98)&gt;10,IF(AND(ISNUMBER('Control Sample Data'!L474),'Control Sample Data'!L474&lt;$B$1,'Control Sample Data'!L474&gt;0),'Control Sample Data'!L474,$B$1),"")</f>
        <v/>
      </c>
      <c r="Y475" s="15" t="str">
        <f>IF(SUM('Control Sample Data'!M$3:M$98)&gt;10,IF(AND(ISNUMBER('Control Sample Data'!M474),'Control Sample Data'!M474&lt;$B$1,'Control Sample Data'!M474&gt;0),'Control Sample Data'!M474,$B$1),"")</f>
        <v/>
      </c>
      <c r="AT475" s="34" t="str">
        <f t="shared" si="429"/>
        <v/>
      </c>
      <c r="AU475" s="34" t="str">
        <f t="shared" si="430"/>
        <v/>
      </c>
      <c r="AV475" s="34" t="str">
        <f t="shared" si="431"/>
        <v/>
      </c>
      <c r="AW475" s="34" t="str">
        <f t="shared" si="432"/>
        <v/>
      </c>
      <c r="AX475" s="34" t="str">
        <f t="shared" si="433"/>
        <v/>
      </c>
      <c r="AY475" s="34" t="str">
        <f t="shared" si="434"/>
        <v/>
      </c>
      <c r="AZ475" s="34" t="str">
        <f t="shared" si="435"/>
        <v/>
      </c>
      <c r="BA475" s="34" t="str">
        <f t="shared" si="436"/>
        <v/>
      </c>
      <c r="BB475" s="34" t="str">
        <f t="shared" si="437"/>
        <v/>
      </c>
      <c r="BC475" s="34" t="str">
        <f t="shared" si="437"/>
        <v/>
      </c>
      <c r="BD475" s="34" t="str">
        <f t="shared" si="399"/>
        <v/>
      </c>
      <c r="BE475" s="34" t="str">
        <f t="shared" si="400"/>
        <v/>
      </c>
      <c r="BF475" s="34" t="str">
        <f t="shared" si="401"/>
        <v/>
      </c>
      <c r="BG475" s="34" t="str">
        <f t="shared" si="402"/>
        <v/>
      </c>
      <c r="BH475" s="34" t="str">
        <f t="shared" si="403"/>
        <v/>
      </c>
      <c r="BI475" s="34" t="str">
        <f t="shared" si="404"/>
        <v/>
      </c>
      <c r="BJ475" s="34" t="str">
        <f t="shared" si="405"/>
        <v/>
      </c>
      <c r="BK475" s="34" t="str">
        <f t="shared" si="406"/>
        <v/>
      </c>
      <c r="BL475" s="34" t="str">
        <f t="shared" si="407"/>
        <v/>
      </c>
      <c r="BM475" s="34" t="str">
        <f t="shared" si="408"/>
        <v/>
      </c>
      <c r="BN475" s="36" t="e">
        <f t="shared" si="397"/>
        <v>#DIV/0!</v>
      </c>
      <c r="BO475" s="36" t="e">
        <f t="shared" si="398"/>
        <v>#DIV/0!</v>
      </c>
      <c r="BP475" s="37" t="str">
        <f t="shared" si="409"/>
        <v/>
      </c>
      <c r="BQ475" s="37" t="str">
        <f t="shared" si="410"/>
        <v/>
      </c>
      <c r="BR475" s="37" t="str">
        <f t="shared" si="411"/>
        <v/>
      </c>
      <c r="BS475" s="37" t="str">
        <f t="shared" si="412"/>
        <v/>
      </c>
      <c r="BT475" s="37" t="str">
        <f t="shared" si="413"/>
        <v/>
      </c>
      <c r="BU475" s="37" t="str">
        <f t="shared" si="414"/>
        <v/>
      </c>
      <c r="BV475" s="37" t="str">
        <f t="shared" si="415"/>
        <v/>
      </c>
      <c r="BW475" s="37" t="str">
        <f t="shared" si="416"/>
        <v/>
      </c>
      <c r="BX475" s="37" t="str">
        <f t="shared" si="417"/>
        <v/>
      </c>
      <c r="BY475" s="37" t="str">
        <f t="shared" si="418"/>
        <v/>
      </c>
      <c r="BZ475" s="37" t="str">
        <f t="shared" si="419"/>
        <v/>
      </c>
      <c r="CA475" s="37" t="str">
        <f t="shared" si="420"/>
        <v/>
      </c>
      <c r="CB475" s="37" t="str">
        <f t="shared" si="421"/>
        <v/>
      </c>
      <c r="CC475" s="37" t="str">
        <f t="shared" si="422"/>
        <v/>
      </c>
      <c r="CD475" s="37" t="str">
        <f t="shared" si="423"/>
        <v/>
      </c>
      <c r="CE475" s="37" t="str">
        <f t="shared" si="424"/>
        <v/>
      </c>
      <c r="CF475" s="37" t="str">
        <f t="shared" si="425"/>
        <v/>
      </c>
      <c r="CG475" s="37" t="str">
        <f t="shared" si="426"/>
        <v/>
      </c>
      <c r="CH475" s="37" t="str">
        <f t="shared" si="427"/>
        <v/>
      </c>
      <c r="CI475" s="37" t="str">
        <f t="shared" si="428"/>
        <v/>
      </c>
    </row>
    <row r="476" spans="1:87">
      <c r="A476" s="16"/>
      <c r="B476" s="14" t="str">
        <f>'Gene Table'!D475</f>
        <v>NM_004048</v>
      </c>
      <c r="C476" s="14" t="s">
        <v>356</v>
      </c>
      <c r="D476" s="15" t="str">
        <f>IF(SUM('Test Sample Data'!D$3:D$98)&gt;10,IF(AND(ISNUMBER('Test Sample Data'!D475),'Test Sample Data'!D475&lt;$B$1,'Test Sample Data'!D475&gt;0),'Test Sample Data'!D475,$B$1),"")</f>
        <v/>
      </c>
      <c r="E476" s="15" t="str">
        <f>IF(SUM('Test Sample Data'!E$3:E$98)&gt;10,IF(AND(ISNUMBER('Test Sample Data'!E475),'Test Sample Data'!E475&lt;$B$1,'Test Sample Data'!E475&gt;0),'Test Sample Data'!E475,$B$1),"")</f>
        <v/>
      </c>
      <c r="F476" s="15" t="str">
        <f>IF(SUM('Test Sample Data'!F$3:F$98)&gt;10,IF(AND(ISNUMBER('Test Sample Data'!F475),'Test Sample Data'!F475&lt;$B$1,'Test Sample Data'!F475&gt;0),'Test Sample Data'!F475,$B$1),"")</f>
        <v/>
      </c>
      <c r="G476" s="15" t="str">
        <f>IF(SUM('Test Sample Data'!G$3:G$98)&gt;10,IF(AND(ISNUMBER('Test Sample Data'!G475),'Test Sample Data'!G475&lt;$B$1,'Test Sample Data'!G475&gt;0),'Test Sample Data'!G475,$B$1),"")</f>
        <v/>
      </c>
      <c r="H476" s="15" t="str">
        <f>IF(SUM('Test Sample Data'!H$3:H$98)&gt;10,IF(AND(ISNUMBER('Test Sample Data'!H475),'Test Sample Data'!H475&lt;$B$1,'Test Sample Data'!H475&gt;0),'Test Sample Data'!H475,$B$1),"")</f>
        <v/>
      </c>
      <c r="I476" s="15" t="str">
        <f>IF(SUM('Test Sample Data'!I$3:I$98)&gt;10,IF(AND(ISNUMBER('Test Sample Data'!I475),'Test Sample Data'!I475&lt;$B$1,'Test Sample Data'!I475&gt;0),'Test Sample Data'!I475,$B$1),"")</f>
        <v/>
      </c>
      <c r="J476" s="15" t="str">
        <f>IF(SUM('Test Sample Data'!J$3:J$98)&gt;10,IF(AND(ISNUMBER('Test Sample Data'!J475),'Test Sample Data'!J475&lt;$B$1,'Test Sample Data'!J475&gt;0),'Test Sample Data'!J475,$B$1),"")</f>
        <v/>
      </c>
      <c r="K476" s="15" t="str">
        <f>IF(SUM('Test Sample Data'!K$3:K$98)&gt;10,IF(AND(ISNUMBER('Test Sample Data'!K475),'Test Sample Data'!K475&lt;$B$1,'Test Sample Data'!K475&gt;0),'Test Sample Data'!K475,$B$1),"")</f>
        <v/>
      </c>
      <c r="L476" s="15" t="str">
        <f>IF(SUM('Test Sample Data'!L$3:L$98)&gt;10,IF(AND(ISNUMBER('Test Sample Data'!L475),'Test Sample Data'!L475&lt;$B$1,'Test Sample Data'!L475&gt;0),'Test Sample Data'!L475,$B$1),"")</f>
        <v/>
      </c>
      <c r="M476" s="15" t="str">
        <f>IF(SUM('Test Sample Data'!M$3:M$98)&gt;10,IF(AND(ISNUMBER('Test Sample Data'!M475),'Test Sample Data'!M475&lt;$B$1,'Test Sample Data'!M475&gt;0),'Test Sample Data'!M475,$B$1),"")</f>
        <v/>
      </c>
      <c r="N476" s="15" t="str">
        <f>'Gene Table'!D475</f>
        <v>NM_004048</v>
      </c>
      <c r="O476" s="14" t="s">
        <v>356</v>
      </c>
      <c r="P476" s="15" t="str">
        <f>IF(SUM('Control Sample Data'!D$3:D$98)&gt;10,IF(AND(ISNUMBER('Control Sample Data'!D475),'Control Sample Data'!D475&lt;$B$1,'Control Sample Data'!D475&gt;0),'Control Sample Data'!D475,$B$1),"")</f>
        <v/>
      </c>
      <c r="Q476" s="15" t="str">
        <f>IF(SUM('Control Sample Data'!E$3:E$98)&gt;10,IF(AND(ISNUMBER('Control Sample Data'!E475),'Control Sample Data'!E475&lt;$B$1,'Control Sample Data'!E475&gt;0),'Control Sample Data'!E475,$B$1),"")</f>
        <v/>
      </c>
      <c r="R476" s="15" t="str">
        <f>IF(SUM('Control Sample Data'!F$3:F$98)&gt;10,IF(AND(ISNUMBER('Control Sample Data'!F475),'Control Sample Data'!F475&lt;$B$1,'Control Sample Data'!F475&gt;0),'Control Sample Data'!F475,$B$1),"")</f>
        <v/>
      </c>
      <c r="S476" s="15" t="str">
        <f>IF(SUM('Control Sample Data'!G$3:G$98)&gt;10,IF(AND(ISNUMBER('Control Sample Data'!G475),'Control Sample Data'!G475&lt;$B$1,'Control Sample Data'!G475&gt;0),'Control Sample Data'!G475,$B$1),"")</f>
        <v/>
      </c>
      <c r="T476" s="15" t="str">
        <f>IF(SUM('Control Sample Data'!H$3:H$98)&gt;10,IF(AND(ISNUMBER('Control Sample Data'!H475),'Control Sample Data'!H475&lt;$B$1,'Control Sample Data'!H475&gt;0),'Control Sample Data'!H475,$B$1),"")</f>
        <v/>
      </c>
      <c r="U476" s="15" t="str">
        <f>IF(SUM('Control Sample Data'!I$3:I$98)&gt;10,IF(AND(ISNUMBER('Control Sample Data'!I475),'Control Sample Data'!I475&lt;$B$1,'Control Sample Data'!I475&gt;0),'Control Sample Data'!I475,$B$1),"")</f>
        <v/>
      </c>
      <c r="V476" s="15" t="str">
        <f>IF(SUM('Control Sample Data'!J$3:J$98)&gt;10,IF(AND(ISNUMBER('Control Sample Data'!J475),'Control Sample Data'!J475&lt;$B$1,'Control Sample Data'!J475&gt;0),'Control Sample Data'!J475,$B$1),"")</f>
        <v/>
      </c>
      <c r="W476" s="15" t="str">
        <f>IF(SUM('Control Sample Data'!K$3:K$98)&gt;10,IF(AND(ISNUMBER('Control Sample Data'!K475),'Control Sample Data'!K475&lt;$B$1,'Control Sample Data'!K475&gt;0),'Control Sample Data'!K475,$B$1),"")</f>
        <v/>
      </c>
      <c r="X476" s="15" t="str">
        <f>IF(SUM('Control Sample Data'!L$3:L$98)&gt;10,IF(AND(ISNUMBER('Control Sample Data'!L475),'Control Sample Data'!L475&lt;$B$1,'Control Sample Data'!L475&gt;0),'Control Sample Data'!L475,$B$1),"")</f>
        <v/>
      </c>
      <c r="Y476" s="15" t="str">
        <f>IF(SUM('Control Sample Data'!M$3:M$98)&gt;10,IF(AND(ISNUMBER('Control Sample Data'!M475),'Control Sample Data'!M475&lt;$B$1,'Control Sample Data'!M475&gt;0),'Control Sample Data'!M475,$B$1),"")</f>
        <v/>
      </c>
      <c r="AT476" s="34" t="str">
        <f t="shared" si="429"/>
        <v/>
      </c>
      <c r="AU476" s="34" t="str">
        <f t="shared" si="430"/>
        <v/>
      </c>
      <c r="AV476" s="34" t="str">
        <f t="shared" si="431"/>
        <v/>
      </c>
      <c r="AW476" s="34" t="str">
        <f t="shared" si="432"/>
        <v/>
      </c>
      <c r="AX476" s="34" t="str">
        <f t="shared" si="433"/>
        <v/>
      </c>
      <c r="AY476" s="34" t="str">
        <f t="shared" si="434"/>
        <v/>
      </c>
      <c r="AZ476" s="34" t="str">
        <f t="shared" si="435"/>
        <v/>
      </c>
      <c r="BA476" s="34" t="str">
        <f t="shared" si="436"/>
        <v/>
      </c>
      <c r="BB476" s="34" t="str">
        <f t="shared" si="437"/>
        <v/>
      </c>
      <c r="BC476" s="34" t="str">
        <f t="shared" si="437"/>
        <v/>
      </c>
      <c r="BD476" s="34" t="str">
        <f t="shared" si="399"/>
        <v/>
      </c>
      <c r="BE476" s="34" t="str">
        <f t="shared" si="400"/>
        <v/>
      </c>
      <c r="BF476" s="34" t="str">
        <f t="shared" si="401"/>
        <v/>
      </c>
      <c r="BG476" s="34" t="str">
        <f t="shared" si="402"/>
        <v/>
      </c>
      <c r="BH476" s="34" t="str">
        <f t="shared" si="403"/>
        <v/>
      </c>
      <c r="BI476" s="34" t="str">
        <f t="shared" si="404"/>
        <v/>
      </c>
      <c r="BJ476" s="34" t="str">
        <f t="shared" si="405"/>
        <v/>
      </c>
      <c r="BK476" s="34" t="str">
        <f t="shared" si="406"/>
        <v/>
      </c>
      <c r="BL476" s="34" t="str">
        <f t="shared" si="407"/>
        <v/>
      </c>
      <c r="BM476" s="34" t="str">
        <f t="shared" si="408"/>
        <v/>
      </c>
      <c r="BN476" s="36" t="e">
        <f t="shared" si="397"/>
        <v>#DIV/0!</v>
      </c>
      <c r="BO476" s="36" t="e">
        <f t="shared" si="398"/>
        <v>#DIV/0!</v>
      </c>
      <c r="BP476" s="37" t="str">
        <f t="shared" si="409"/>
        <v/>
      </c>
      <c r="BQ476" s="37" t="str">
        <f t="shared" si="410"/>
        <v/>
      </c>
      <c r="BR476" s="37" t="str">
        <f t="shared" si="411"/>
        <v/>
      </c>
      <c r="BS476" s="37" t="str">
        <f t="shared" si="412"/>
        <v/>
      </c>
      <c r="BT476" s="37" t="str">
        <f t="shared" si="413"/>
        <v/>
      </c>
      <c r="BU476" s="37" t="str">
        <f t="shared" si="414"/>
        <v/>
      </c>
      <c r="BV476" s="37" t="str">
        <f t="shared" si="415"/>
        <v/>
      </c>
      <c r="BW476" s="37" t="str">
        <f t="shared" si="416"/>
        <v/>
      </c>
      <c r="BX476" s="37" t="str">
        <f t="shared" si="417"/>
        <v/>
      </c>
      <c r="BY476" s="37" t="str">
        <f t="shared" si="418"/>
        <v/>
      </c>
      <c r="BZ476" s="37" t="str">
        <f t="shared" si="419"/>
        <v/>
      </c>
      <c r="CA476" s="37" t="str">
        <f t="shared" si="420"/>
        <v/>
      </c>
      <c r="CB476" s="37" t="str">
        <f t="shared" si="421"/>
        <v/>
      </c>
      <c r="CC476" s="37" t="str">
        <f t="shared" si="422"/>
        <v/>
      </c>
      <c r="CD476" s="37" t="str">
        <f t="shared" si="423"/>
        <v/>
      </c>
      <c r="CE476" s="37" t="str">
        <f t="shared" si="424"/>
        <v/>
      </c>
      <c r="CF476" s="37" t="str">
        <f t="shared" si="425"/>
        <v/>
      </c>
      <c r="CG476" s="37" t="str">
        <f t="shared" si="426"/>
        <v/>
      </c>
      <c r="CH476" s="37" t="str">
        <f t="shared" si="427"/>
        <v/>
      </c>
      <c r="CI476" s="37" t="str">
        <f t="shared" si="428"/>
        <v/>
      </c>
    </row>
    <row r="477" spans="1:87">
      <c r="A477" s="16"/>
      <c r="B477" s="14" t="str">
        <f>'Gene Table'!D476</f>
        <v>NM_012423</v>
      </c>
      <c r="C477" s="14" t="s">
        <v>360</v>
      </c>
      <c r="D477" s="15" t="str">
        <f>IF(SUM('Test Sample Data'!D$3:D$98)&gt;10,IF(AND(ISNUMBER('Test Sample Data'!D476),'Test Sample Data'!D476&lt;$B$1,'Test Sample Data'!D476&gt;0),'Test Sample Data'!D476,$B$1),"")</f>
        <v/>
      </c>
      <c r="E477" s="15" t="str">
        <f>IF(SUM('Test Sample Data'!E$3:E$98)&gt;10,IF(AND(ISNUMBER('Test Sample Data'!E476),'Test Sample Data'!E476&lt;$B$1,'Test Sample Data'!E476&gt;0),'Test Sample Data'!E476,$B$1),"")</f>
        <v/>
      </c>
      <c r="F477" s="15" t="str">
        <f>IF(SUM('Test Sample Data'!F$3:F$98)&gt;10,IF(AND(ISNUMBER('Test Sample Data'!F476),'Test Sample Data'!F476&lt;$B$1,'Test Sample Data'!F476&gt;0),'Test Sample Data'!F476,$B$1),"")</f>
        <v/>
      </c>
      <c r="G477" s="15" t="str">
        <f>IF(SUM('Test Sample Data'!G$3:G$98)&gt;10,IF(AND(ISNUMBER('Test Sample Data'!G476),'Test Sample Data'!G476&lt;$B$1,'Test Sample Data'!G476&gt;0),'Test Sample Data'!G476,$B$1),"")</f>
        <v/>
      </c>
      <c r="H477" s="15" t="str">
        <f>IF(SUM('Test Sample Data'!H$3:H$98)&gt;10,IF(AND(ISNUMBER('Test Sample Data'!H476),'Test Sample Data'!H476&lt;$B$1,'Test Sample Data'!H476&gt;0),'Test Sample Data'!H476,$B$1),"")</f>
        <v/>
      </c>
      <c r="I477" s="15" t="str">
        <f>IF(SUM('Test Sample Data'!I$3:I$98)&gt;10,IF(AND(ISNUMBER('Test Sample Data'!I476),'Test Sample Data'!I476&lt;$B$1,'Test Sample Data'!I476&gt;0),'Test Sample Data'!I476,$B$1),"")</f>
        <v/>
      </c>
      <c r="J477" s="15" t="str">
        <f>IF(SUM('Test Sample Data'!J$3:J$98)&gt;10,IF(AND(ISNUMBER('Test Sample Data'!J476),'Test Sample Data'!J476&lt;$B$1,'Test Sample Data'!J476&gt;0),'Test Sample Data'!J476,$B$1),"")</f>
        <v/>
      </c>
      <c r="K477" s="15" t="str">
        <f>IF(SUM('Test Sample Data'!K$3:K$98)&gt;10,IF(AND(ISNUMBER('Test Sample Data'!K476),'Test Sample Data'!K476&lt;$B$1,'Test Sample Data'!K476&gt;0),'Test Sample Data'!K476,$B$1),"")</f>
        <v/>
      </c>
      <c r="L477" s="15" t="str">
        <f>IF(SUM('Test Sample Data'!L$3:L$98)&gt;10,IF(AND(ISNUMBER('Test Sample Data'!L476),'Test Sample Data'!L476&lt;$B$1,'Test Sample Data'!L476&gt;0),'Test Sample Data'!L476,$B$1),"")</f>
        <v/>
      </c>
      <c r="M477" s="15" t="str">
        <f>IF(SUM('Test Sample Data'!M$3:M$98)&gt;10,IF(AND(ISNUMBER('Test Sample Data'!M476),'Test Sample Data'!M476&lt;$B$1,'Test Sample Data'!M476&gt;0),'Test Sample Data'!M476,$B$1),"")</f>
        <v/>
      </c>
      <c r="N477" s="15" t="str">
        <f>'Gene Table'!D476</f>
        <v>NM_012423</v>
      </c>
      <c r="O477" s="14" t="s">
        <v>360</v>
      </c>
      <c r="P477" s="15" t="str">
        <f>IF(SUM('Control Sample Data'!D$3:D$98)&gt;10,IF(AND(ISNUMBER('Control Sample Data'!D476),'Control Sample Data'!D476&lt;$B$1,'Control Sample Data'!D476&gt;0),'Control Sample Data'!D476,$B$1),"")</f>
        <v/>
      </c>
      <c r="Q477" s="15" t="str">
        <f>IF(SUM('Control Sample Data'!E$3:E$98)&gt;10,IF(AND(ISNUMBER('Control Sample Data'!E476),'Control Sample Data'!E476&lt;$B$1,'Control Sample Data'!E476&gt;0),'Control Sample Data'!E476,$B$1),"")</f>
        <v/>
      </c>
      <c r="R477" s="15" t="str">
        <f>IF(SUM('Control Sample Data'!F$3:F$98)&gt;10,IF(AND(ISNUMBER('Control Sample Data'!F476),'Control Sample Data'!F476&lt;$B$1,'Control Sample Data'!F476&gt;0),'Control Sample Data'!F476,$B$1),"")</f>
        <v/>
      </c>
      <c r="S477" s="15" t="str">
        <f>IF(SUM('Control Sample Data'!G$3:G$98)&gt;10,IF(AND(ISNUMBER('Control Sample Data'!G476),'Control Sample Data'!G476&lt;$B$1,'Control Sample Data'!G476&gt;0),'Control Sample Data'!G476,$B$1),"")</f>
        <v/>
      </c>
      <c r="T477" s="15" t="str">
        <f>IF(SUM('Control Sample Data'!H$3:H$98)&gt;10,IF(AND(ISNUMBER('Control Sample Data'!H476),'Control Sample Data'!H476&lt;$B$1,'Control Sample Data'!H476&gt;0),'Control Sample Data'!H476,$B$1),"")</f>
        <v/>
      </c>
      <c r="U477" s="15" t="str">
        <f>IF(SUM('Control Sample Data'!I$3:I$98)&gt;10,IF(AND(ISNUMBER('Control Sample Data'!I476),'Control Sample Data'!I476&lt;$B$1,'Control Sample Data'!I476&gt;0),'Control Sample Data'!I476,$B$1),"")</f>
        <v/>
      </c>
      <c r="V477" s="15" t="str">
        <f>IF(SUM('Control Sample Data'!J$3:J$98)&gt;10,IF(AND(ISNUMBER('Control Sample Data'!J476),'Control Sample Data'!J476&lt;$B$1,'Control Sample Data'!J476&gt;0),'Control Sample Data'!J476,$B$1),"")</f>
        <v/>
      </c>
      <c r="W477" s="15" t="str">
        <f>IF(SUM('Control Sample Data'!K$3:K$98)&gt;10,IF(AND(ISNUMBER('Control Sample Data'!K476),'Control Sample Data'!K476&lt;$B$1,'Control Sample Data'!K476&gt;0),'Control Sample Data'!K476,$B$1),"")</f>
        <v/>
      </c>
      <c r="X477" s="15" t="str">
        <f>IF(SUM('Control Sample Data'!L$3:L$98)&gt;10,IF(AND(ISNUMBER('Control Sample Data'!L476),'Control Sample Data'!L476&lt;$B$1,'Control Sample Data'!L476&gt;0),'Control Sample Data'!L476,$B$1),"")</f>
        <v/>
      </c>
      <c r="Y477" s="15" t="str">
        <f>IF(SUM('Control Sample Data'!M$3:M$98)&gt;10,IF(AND(ISNUMBER('Control Sample Data'!M476),'Control Sample Data'!M476&lt;$B$1,'Control Sample Data'!M476&gt;0),'Control Sample Data'!M476,$B$1),"")</f>
        <v/>
      </c>
      <c r="AT477" s="34" t="str">
        <f t="shared" si="429"/>
        <v/>
      </c>
      <c r="AU477" s="34" t="str">
        <f t="shared" si="430"/>
        <v/>
      </c>
      <c r="AV477" s="34" t="str">
        <f t="shared" si="431"/>
        <v/>
      </c>
      <c r="AW477" s="34" t="str">
        <f t="shared" si="432"/>
        <v/>
      </c>
      <c r="AX477" s="34" t="str">
        <f t="shared" si="433"/>
        <v/>
      </c>
      <c r="AY477" s="34" t="str">
        <f t="shared" si="434"/>
        <v/>
      </c>
      <c r="AZ477" s="34" t="str">
        <f t="shared" si="435"/>
        <v/>
      </c>
      <c r="BA477" s="34" t="str">
        <f t="shared" si="436"/>
        <v/>
      </c>
      <c r="BB477" s="34" t="str">
        <f t="shared" si="437"/>
        <v/>
      </c>
      <c r="BC477" s="34" t="str">
        <f t="shared" si="437"/>
        <v/>
      </c>
      <c r="BD477" s="34" t="str">
        <f t="shared" si="399"/>
        <v/>
      </c>
      <c r="BE477" s="34" t="str">
        <f t="shared" si="400"/>
        <v/>
      </c>
      <c r="BF477" s="34" t="str">
        <f t="shared" si="401"/>
        <v/>
      </c>
      <c r="BG477" s="34" t="str">
        <f t="shared" si="402"/>
        <v/>
      </c>
      <c r="BH477" s="34" t="str">
        <f t="shared" si="403"/>
        <v/>
      </c>
      <c r="BI477" s="34" t="str">
        <f t="shared" si="404"/>
        <v/>
      </c>
      <c r="BJ477" s="34" t="str">
        <f t="shared" si="405"/>
        <v/>
      </c>
      <c r="BK477" s="34" t="str">
        <f t="shared" si="406"/>
        <v/>
      </c>
      <c r="BL477" s="34" t="str">
        <f t="shared" si="407"/>
        <v/>
      </c>
      <c r="BM477" s="34" t="str">
        <f t="shared" si="408"/>
        <v/>
      </c>
      <c r="BN477" s="36" t="e">
        <f t="shared" si="397"/>
        <v>#DIV/0!</v>
      </c>
      <c r="BO477" s="36" t="e">
        <f t="shared" si="398"/>
        <v>#DIV/0!</v>
      </c>
      <c r="BP477" s="37" t="str">
        <f t="shared" si="409"/>
        <v/>
      </c>
      <c r="BQ477" s="37" t="str">
        <f t="shared" si="410"/>
        <v/>
      </c>
      <c r="BR477" s="37" t="str">
        <f t="shared" si="411"/>
        <v/>
      </c>
      <c r="BS477" s="37" t="str">
        <f t="shared" si="412"/>
        <v/>
      </c>
      <c r="BT477" s="37" t="str">
        <f t="shared" si="413"/>
        <v/>
      </c>
      <c r="BU477" s="37" t="str">
        <f t="shared" si="414"/>
        <v/>
      </c>
      <c r="BV477" s="37" t="str">
        <f t="shared" si="415"/>
        <v/>
      </c>
      <c r="BW477" s="37" t="str">
        <f t="shared" si="416"/>
        <v/>
      </c>
      <c r="BX477" s="37" t="str">
        <f t="shared" si="417"/>
        <v/>
      </c>
      <c r="BY477" s="37" t="str">
        <f t="shared" si="418"/>
        <v/>
      </c>
      <c r="BZ477" s="37" t="str">
        <f t="shared" si="419"/>
        <v/>
      </c>
      <c r="CA477" s="37" t="str">
        <f t="shared" si="420"/>
        <v/>
      </c>
      <c r="CB477" s="37" t="str">
        <f t="shared" si="421"/>
        <v/>
      </c>
      <c r="CC477" s="37" t="str">
        <f t="shared" si="422"/>
        <v/>
      </c>
      <c r="CD477" s="37" t="str">
        <f t="shared" si="423"/>
        <v/>
      </c>
      <c r="CE477" s="37" t="str">
        <f t="shared" si="424"/>
        <v/>
      </c>
      <c r="CF477" s="37" t="str">
        <f t="shared" si="425"/>
        <v/>
      </c>
      <c r="CG477" s="37" t="str">
        <f t="shared" si="426"/>
        <v/>
      </c>
      <c r="CH477" s="37" t="str">
        <f t="shared" si="427"/>
        <v/>
      </c>
      <c r="CI477" s="37" t="str">
        <f t="shared" si="428"/>
        <v/>
      </c>
    </row>
    <row r="478" spans="1:87">
      <c r="A478" s="16"/>
      <c r="B478" s="14" t="str">
        <f>'Gene Table'!D477</f>
        <v>NM_000194</v>
      </c>
      <c r="C478" s="14" t="s">
        <v>364</v>
      </c>
      <c r="D478" s="15" t="str">
        <f>IF(SUM('Test Sample Data'!D$3:D$98)&gt;10,IF(AND(ISNUMBER('Test Sample Data'!D477),'Test Sample Data'!D477&lt;$B$1,'Test Sample Data'!D477&gt;0),'Test Sample Data'!D477,$B$1),"")</f>
        <v/>
      </c>
      <c r="E478" s="15" t="str">
        <f>IF(SUM('Test Sample Data'!E$3:E$98)&gt;10,IF(AND(ISNUMBER('Test Sample Data'!E477),'Test Sample Data'!E477&lt;$B$1,'Test Sample Data'!E477&gt;0),'Test Sample Data'!E477,$B$1),"")</f>
        <v/>
      </c>
      <c r="F478" s="15" t="str">
        <f>IF(SUM('Test Sample Data'!F$3:F$98)&gt;10,IF(AND(ISNUMBER('Test Sample Data'!F477),'Test Sample Data'!F477&lt;$B$1,'Test Sample Data'!F477&gt;0),'Test Sample Data'!F477,$B$1),"")</f>
        <v/>
      </c>
      <c r="G478" s="15" t="str">
        <f>IF(SUM('Test Sample Data'!G$3:G$98)&gt;10,IF(AND(ISNUMBER('Test Sample Data'!G477),'Test Sample Data'!G477&lt;$B$1,'Test Sample Data'!G477&gt;0),'Test Sample Data'!G477,$B$1),"")</f>
        <v/>
      </c>
      <c r="H478" s="15" t="str">
        <f>IF(SUM('Test Sample Data'!H$3:H$98)&gt;10,IF(AND(ISNUMBER('Test Sample Data'!H477),'Test Sample Data'!H477&lt;$B$1,'Test Sample Data'!H477&gt;0),'Test Sample Data'!H477,$B$1),"")</f>
        <v/>
      </c>
      <c r="I478" s="15" t="str">
        <f>IF(SUM('Test Sample Data'!I$3:I$98)&gt;10,IF(AND(ISNUMBER('Test Sample Data'!I477),'Test Sample Data'!I477&lt;$B$1,'Test Sample Data'!I477&gt;0),'Test Sample Data'!I477,$B$1),"")</f>
        <v/>
      </c>
      <c r="J478" s="15" t="str">
        <f>IF(SUM('Test Sample Data'!J$3:J$98)&gt;10,IF(AND(ISNUMBER('Test Sample Data'!J477),'Test Sample Data'!J477&lt;$B$1,'Test Sample Data'!J477&gt;0),'Test Sample Data'!J477,$B$1),"")</f>
        <v/>
      </c>
      <c r="K478" s="15" t="str">
        <f>IF(SUM('Test Sample Data'!K$3:K$98)&gt;10,IF(AND(ISNUMBER('Test Sample Data'!K477),'Test Sample Data'!K477&lt;$B$1,'Test Sample Data'!K477&gt;0),'Test Sample Data'!K477,$B$1),"")</f>
        <v/>
      </c>
      <c r="L478" s="15" t="str">
        <f>IF(SUM('Test Sample Data'!L$3:L$98)&gt;10,IF(AND(ISNUMBER('Test Sample Data'!L477),'Test Sample Data'!L477&lt;$B$1,'Test Sample Data'!L477&gt;0),'Test Sample Data'!L477,$B$1),"")</f>
        <v/>
      </c>
      <c r="M478" s="15" t="str">
        <f>IF(SUM('Test Sample Data'!M$3:M$98)&gt;10,IF(AND(ISNUMBER('Test Sample Data'!M477),'Test Sample Data'!M477&lt;$B$1,'Test Sample Data'!M477&gt;0),'Test Sample Data'!M477,$B$1),"")</f>
        <v/>
      </c>
      <c r="N478" s="15" t="str">
        <f>'Gene Table'!D477</f>
        <v>NM_000194</v>
      </c>
      <c r="O478" s="14" t="s">
        <v>364</v>
      </c>
      <c r="P478" s="15" t="str">
        <f>IF(SUM('Control Sample Data'!D$3:D$98)&gt;10,IF(AND(ISNUMBER('Control Sample Data'!D477),'Control Sample Data'!D477&lt;$B$1,'Control Sample Data'!D477&gt;0),'Control Sample Data'!D477,$B$1),"")</f>
        <v/>
      </c>
      <c r="Q478" s="15" t="str">
        <f>IF(SUM('Control Sample Data'!E$3:E$98)&gt;10,IF(AND(ISNUMBER('Control Sample Data'!E477),'Control Sample Data'!E477&lt;$B$1,'Control Sample Data'!E477&gt;0),'Control Sample Data'!E477,$B$1),"")</f>
        <v/>
      </c>
      <c r="R478" s="15" t="str">
        <f>IF(SUM('Control Sample Data'!F$3:F$98)&gt;10,IF(AND(ISNUMBER('Control Sample Data'!F477),'Control Sample Data'!F477&lt;$B$1,'Control Sample Data'!F477&gt;0),'Control Sample Data'!F477,$B$1),"")</f>
        <v/>
      </c>
      <c r="S478" s="15" t="str">
        <f>IF(SUM('Control Sample Data'!G$3:G$98)&gt;10,IF(AND(ISNUMBER('Control Sample Data'!G477),'Control Sample Data'!G477&lt;$B$1,'Control Sample Data'!G477&gt;0),'Control Sample Data'!G477,$B$1),"")</f>
        <v/>
      </c>
      <c r="T478" s="15" t="str">
        <f>IF(SUM('Control Sample Data'!H$3:H$98)&gt;10,IF(AND(ISNUMBER('Control Sample Data'!H477),'Control Sample Data'!H477&lt;$B$1,'Control Sample Data'!H477&gt;0),'Control Sample Data'!H477,$B$1),"")</f>
        <v/>
      </c>
      <c r="U478" s="15" t="str">
        <f>IF(SUM('Control Sample Data'!I$3:I$98)&gt;10,IF(AND(ISNUMBER('Control Sample Data'!I477),'Control Sample Data'!I477&lt;$B$1,'Control Sample Data'!I477&gt;0),'Control Sample Data'!I477,$B$1),"")</f>
        <v/>
      </c>
      <c r="V478" s="15" t="str">
        <f>IF(SUM('Control Sample Data'!J$3:J$98)&gt;10,IF(AND(ISNUMBER('Control Sample Data'!J477),'Control Sample Data'!J477&lt;$B$1,'Control Sample Data'!J477&gt;0),'Control Sample Data'!J477,$B$1),"")</f>
        <v/>
      </c>
      <c r="W478" s="15" t="str">
        <f>IF(SUM('Control Sample Data'!K$3:K$98)&gt;10,IF(AND(ISNUMBER('Control Sample Data'!K477),'Control Sample Data'!K477&lt;$B$1,'Control Sample Data'!K477&gt;0),'Control Sample Data'!K477,$B$1),"")</f>
        <v/>
      </c>
      <c r="X478" s="15" t="str">
        <f>IF(SUM('Control Sample Data'!L$3:L$98)&gt;10,IF(AND(ISNUMBER('Control Sample Data'!L477),'Control Sample Data'!L477&lt;$B$1,'Control Sample Data'!L477&gt;0),'Control Sample Data'!L477,$B$1),"")</f>
        <v/>
      </c>
      <c r="Y478" s="15" t="str">
        <f>IF(SUM('Control Sample Data'!M$3:M$98)&gt;10,IF(AND(ISNUMBER('Control Sample Data'!M477),'Control Sample Data'!M477&lt;$B$1,'Control Sample Data'!M477&gt;0),'Control Sample Data'!M477,$B$1),"")</f>
        <v/>
      </c>
      <c r="AT478" s="34" t="str">
        <f t="shared" si="429"/>
        <v/>
      </c>
      <c r="AU478" s="34" t="str">
        <f t="shared" si="430"/>
        <v/>
      </c>
      <c r="AV478" s="34" t="str">
        <f t="shared" si="431"/>
        <v/>
      </c>
      <c r="AW478" s="34" t="str">
        <f t="shared" si="432"/>
        <v/>
      </c>
      <c r="AX478" s="34" t="str">
        <f t="shared" si="433"/>
        <v/>
      </c>
      <c r="AY478" s="34" t="str">
        <f t="shared" si="434"/>
        <v/>
      </c>
      <c r="AZ478" s="34" t="str">
        <f t="shared" si="435"/>
        <v/>
      </c>
      <c r="BA478" s="34" t="str">
        <f t="shared" si="436"/>
        <v/>
      </c>
      <c r="BB478" s="34" t="str">
        <f t="shared" si="437"/>
        <v/>
      </c>
      <c r="BC478" s="34" t="str">
        <f t="shared" si="437"/>
        <v/>
      </c>
      <c r="BD478" s="34" t="str">
        <f t="shared" si="399"/>
        <v/>
      </c>
      <c r="BE478" s="34" t="str">
        <f t="shared" si="400"/>
        <v/>
      </c>
      <c r="BF478" s="34" t="str">
        <f t="shared" si="401"/>
        <v/>
      </c>
      <c r="BG478" s="34" t="str">
        <f t="shared" si="402"/>
        <v/>
      </c>
      <c r="BH478" s="34" t="str">
        <f t="shared" si="403"/>
        <v/>
      </c>
      <c r="BI478" s="34" t="str">
        <f t="shared" si="404"/>
        <v/>
      </c>
      <c r="BJ478" s="34" t="str">
        <f t="shared" si="405"/>
        <v/>
      </c>
      <c r="BK478" s="34" t="str">
        <f t="shared" si="406"/>
        <v/>
      </c>
      <c r="BL478" s="34" t="str">
        <f t="shared" si="407"/>
        <v/>
      </c>
      <c r="BM478" s="34" t="str">
        <f t="shared" si="408"/>
        <v/>
      </c>
      <c r="BN478" s="36" t="e">
        <f t="shared" si="397"/>
        <v>#DIV/0!</v>
      </c>
      <c r="BO478" s="36" t="e">
        <f t="shared" si="398"/>
        <v>#DIV/0!</v>
      </c>
      <c r="BP478" s="37" t="str">
        <f t="shared" si="409"/>
        <v/>
      </c>
      <c r="BQ478" s="37" t="str">
        <f t="shared" si="410"/>
        <v/>
      </c>
      <c r="BR478" s="37" t="str">
        <f t="shared" si="411"/>
        <v/>
      </c>
      <c r="BS478" s="37" t="str">
        <f t="shared" si="412"/>
        <v/>
      </c>
      <c r="BT478" s="37" t="str">
        <f t="shared" si="413"/>
        <v/>
      </c>
      <c r="BU478" s="37" t="str">
        <f t="shared" si="414"/>
        <v/>
      </c>
      <c r="BV478" s="37" t="str">
        <f t="shared" si="415"/>
        <v/>
      </c>
      <c r="BW478" s="37" t="str">
        <f t="shared" si="416"/>
        <v/>
      </c>
      <c r="BX478" s="37" t="str">
        <f t="shared" si="417"/>
        <v/>
      </c>
      <c r="BY478" s="37" t="str">
        <f t="shared" si="418"/>
        <v/>
      </c>
      <c r="BZ478" s="37" t="str">
        <f t="shared" si="419"/>
        <v/>
      </c>
      <c r="CA478" s="37" t="str">
        <f t="shared" si="420"/>
        <v/>
      </c>
      <c r="CB478" s="37" t="str">
        <f t="shared" si="421"/>
        <v/>
      </c>
      <c r="CC478" s="37" t="str">
        <f t="shared" si="422"/>
        <v/>
      </c>
      <c r="CD478" s="37" t="str">
        <f t="shared" si="423"/>
        <v/>
      </c>
      <c r="CE478" s="37" t="str">
        <f t="shared" si="424"/>
        <v/>
      </c>
      <c r="CF478" s="37" t="str">
        <f t="shared" si="425"/>
        <v/>
      </c>
      <c r="CG478" s="37" t="str">
        <f t="shared" si="426"/>
        <v/>
      </c>
      <c r="CH478" s="37" t="str">
        <f t="shared" si="427"/>
        <v/>
      </c>
      <c r="CI478" s="37" t="str">
        <f t="shared" si="428"/>
        <v/>
      </c>
    </row>
    <row r="479" spans="1:87">
      <c r="A479" s="16"/>
      <c r="B479" s="14" t="str">
        <f>'Gene Table'!D478</f>
        <v>NR_003286</v>
      </c>
      <c r="C479" s="14" t="s">
        <v>368</v>
      </c>
      <c r="D479" s="15" t="str">
        <f>IF(SUM('Test Sample Data'!D$3:D$98)&gt;10,IF(AND(ISNUMBER('Test Sample Data'!D478),'Test Sample Data'!D478&lt;$B$1,'Test Sample Data'!D478&gt;0),'Test Sample Data'!D478,$B$1),"")</f>
        <v/>
      </c>
      <c r="E479" s="15" t="str">
        <f>IF(SUM('Test Sample Data'!E$3:E$98)&gt;10,IF(AND(ISNUMBER('Test Sample Data'!E478),'Test Sample Data'!E478&lt;$B$1,'Test Sample Data'!E478&gt;0),'Test Sample Data'!E478,$B$1),"")</f>
        <v/>
      </c>
      <c r="F479" s="15" t="str">
        <f>IF(SUM('Test Sample Data'!F$3:F$98)&gt;10,IF(AND(ISNUMBER('Test Sample Data'!F478),'Test Sample Data'!F478&lt;$B$1,'Test Sample Data'!F478&gt;0),'Test Sample Data'!F478,$B$1),"")</f>
        <v/>
      </c>
      <c r="G479" s="15" t="str">
        <f>IF(SUM('Test Sample Data'!G$3:G$98)&gt;10,IF(AND(ISNUMBER('Test Sample Data'!G478),'Test Sample Data'!G478&lt;$B$1,'Test Sample Data'!G478&gt;0),'Test Sample Data'!G478,$B$1),"")</f>
        <v/>
      </c>
      <c r="H479" s="15" t="str">
        <f>IF(SUM('Test Sample Data'!H$3:H$98)&gt;10,IF(AND(ISNUMBER('Test Sample Data'!H478),'Test Sample Data'!H478&lt;$B$1,'Test Sample Data'!H478&gt;0),'Test Sample Data'!H478,$B$1),"")</f>
        <v/>
      </c>
      <c r="I479" s="15" t="str">
        <f>IF(SUM('Test Sample Data'!I$3:I$98)&gt;10,IF(AND(ISNUMBER('Test Sample Data'!I478),'Test Sample Data'!I478&lt;$B$1,'Test Sample Data'!I478&gt;0),'Test Sample Data'!I478,$B$1),"")</f>
        <v/>
      </c>
      <c r="J479" s="15" t="str">
        <f>IF(SUM('Test Sample Data'!J$3:J$98)&gt;10,IF(AND(ISNUMBER('Test Sample Data'!J478),'Test Sample Data'!J478&lt;$B$1,'Test Sample Data'!J478&gt;0),'Test Sample Data'!J478,$B$1),"")</f>
        <v/>
      </c>
      <c r="K479" s="15" t="str">
        <f>IF(SUM('Test Sample Data'!K$3:K$98)&gt;10,IF(AND(ISNUMBER('Test Sample Data'!K478),'Test Sample Data'!K478&lt;$B$1,'Test Sample Data'!K478&gt;0),'Test Sample Data'!K478,$B$1),"")</f>
        <v/>
      </c>
      <c r="L479" s="15" t="str">
        <f>IF(SUM('Test Sample Data'!L$3:L$98)&gt;10,IF(AND(ISNUMBER('Test Sample Data'!L478),'Test Sample Data'!L478&lt;$B$1,'Test Sample Data'!L478&gt;0),'Test Sample Data'!L478,$B$1),"")</f>
        <v/>
      </c>
      <c r="M479" s="15" t="str">
        <f>IF(SUM('Test Sample Data'!M$3:M$98)&gt;10,IF(AND(ISNUMBER('Test Sample Data'!M478),'Test Sample Data'!M478&lt;$B$1,'Test Sample Data'!M478&gt;0),'Test Sample Data'!M478,$B$1),"")</f>
        <v/>
      </c>
      <c r="N479" s="15" t="str">
        <f>'Gene Table'!D478</f>
        <v>NR_003286</v>
      </c>
      <c r="O479" s="14" t="s">
        <v>368</v>
      </c>
      <c r="P479" s="15" t="str">
        <f>IF(SUM('Control Sample Data'!D$3:D$98)&gt;10,IF(AND(ISNUMBER('Control Sample Data'!D478),'Control Sample Data'!D478&lt;$B$1,'Control Sample Data'!D478&gt;0),'Control Sample Data'!D478,$B$1),"")</f>
        <v/>
      </c>
      <c r="Q479" s="15" t="str">
        <f>IF(SUM('Control Sample Data'!E$3:E$98)&gt;10,IF(AND(ISNUMBER('Control Sample Data'!E478),'Control Sample Data'!E478&lt;$B$1,'Control Sample Data'!E478&gt;0),'Control Sample Data'!E478,$B$1),"")</f>
        <v/>
      </c>
      <c r="R479" s="15" t="str">
        <f>IF(SUM('Control Sample Data'!F$3:F$98)&gt;10,IF(AND(ISNUMBER('Control Sample Data'!F478),'Control Sample Data'!F478&lt;$B$1,'Control Sample Data'!F478&gt;0),'Control Sample Data'!F478,$B$1),"")</f>
        <v/>
      </c>
      <c r="S479" s="15" t="str">
        <f>IF(SUM('Control Sample Data'!G$3:G$98)&gt;10,IF(AND(ISNUMBER('Control Sample Data'!G478),'Control Sample Data'!G478&lt;$B$1,'Control Sample Data'!G478&gt;0),'Control Sample Data'!G478,$B$1),"")</f>
        <v/>
      </c>
      <c r="T479" s="15" t="str">
        <f>IF(SUM('Control Sample Data'!H$3:H$98)&gt;10,IF(AND(ISNUMBER('Control Sample Data'!H478),'Control Sample Data'!H478&lt;$B$1,'Control Sample Data'!H478&gt;0),'Control Sample Data'!H478,$B$1),"")</f>
        <v/>
      </c>
      <c r="U479" s="15" t="str">
        <f>IF(SUM('Control Sample Data'!I$3:I$98)&gt;10,IF(AND(ISNUMBER('Control Sample Data'!I478),'Control Sample Data'!I478&lt;$B$1,'Control Sample Data'!I478&gt;0),'Control Sample Data'!I478,$B$1),"")</f>
        <v/>
      </c>
      <c r="V479" s="15" t="str">
        <f>IF(SUM('Control Sample Data'!J$3:J$98)&gt;10,IF(AND(ISNUMBER('Control Sample Data'!J478),'Control Sample Data'!J478&lt;$B$1,'Control Sample Data'!J478&gt;0),'Control Sample Data'!J478,$B$1),"")</f>
        <v/>
      </c>
      <c r="W479" s="15" t="str">
        <f>IF(SUM('Control Sample Data'!K$3:K$98)&gt;10,IF(AND(ISNUMBER('Control Sample Data'!K478),'Control Sample Data'!K478&lt;$B$1,'Control Sample Data'!K478&gt;0),'Control Sample Data'!K478,$B$1),"")</f>
        <v/>
      </c>
      <c r="X479" s="15" t="str">
        <f>IF(SUM('Control Sample Data'!L$3:L$98)&gt;10,IF(AND(ISNUMBER('Control Sample Data'!L478),'Control Sample Data'!L478&lt;$B$1,'Control Sample Data'!L478&gt;0),'Control Sample Data'!L478,$B$1),"")</f>
        <v/>
      </c>
      <c r="Y479" s="15" t="str">
        <f>IF(SUM('Control Sample Data'!M$3:M$98)&gt;10,IF(AND(ISNUMBER('Control Sample Data'!M478),'Control Sample Data'!M478&lt;$B$1,'Control Sample Data'!M478&gt;0),'Control Sample Data'!M478,$B$1),"")</f>
        <v/>
      </c>
      <c r="AT479" s="34" t="str">
        <f t="shared" si="429"/>
        <v/>
      </c>
      <c r="AU479" s="34" t="str">
        <f t="shared" si="430"/>
        <v/>
      </c>
      <c r="AV479" s="34" t="str">
        <f t="shared" si="431"/>
        <v/>
      </c>
      <c r="AW479" s="34" t="str">
        <f t="shared" si="432"/>
        <v/>
      </c>
      <c r="AX479" s="34" t="str">
        <f t="shared" si="433"/>
        <v/>
      </c>
      <c r="AY479" s="34" t="str">
        <f t="shared" si="434"/>
        <v/>
      </c>
      <c r="AZ479" s="34" t="str">
        <f t="shared" si="435"/>
        <v/>
      </c>
      <c r="BA479" s="34" t="str">
        <f t="shared" si="436"/>
        <v/>
      </c>
      <c r="BB479" s="34" t="str">
        <f t="shared" si="437"/>
        <v/>
      </c>
      <c r="BC479" s="34" t="str">
        <f t="shared" si="437"/>
        <v/>
      </c>
      <c r="BD479" s="34" t="str">
        <f t="shared" si="399"/>
        <v/>
      </c>
      <c r="BE479" s="34" t="str">
        <f t="shared" si="400"/>
        <v/>
      </c>
      <c r="BF479" s="34" t="str">
        <f t="shared" si="401"/>
        <v/>
      </c>
      <c r="BG479" s="34" t="str">
        <f t="shared" si="402"/>
        <v/>
      </c>
      <c r="BH479" s="34" t="str">
        <f t="shared" si="403"/>
        <v/>
      </c>
      <c r="BI479" s="34" t="str">
        <f t="shared" si="404"/>
        <v/>
      </c>
      <c r="BJ479" s="34" t="str">
        <f t="shared" si="405"/>
        <v/>
      </c>
      <c r="BK479" s="34" t="str">
        <f t="shared" si="406"/>
        <v/>
      </c>
      <c r="BL479" s="34" t="str">
        <f t="shared" si="407"/>
        <v/>
      </c>
      <c r="BM479" s="34" t="str">
        <f t="shared" si="408"/>
        <v/>
      </c>
      <c r="BN479" s="36" t="e">
        <f t="shared" si="397"/>
        <v>#DIV/0!</v>
      </c>
      <c r="BO479" s="36" t="e">
        <f t="shared" si="398"/>
        <v>#DIV/0!</v>
      </c>
      <c r="BP479" s="37" t="str">
        <f t="shared" si="409"/>
        <v/>
      </c>
      <c r="BQ479" s="37" t="str">
        <f t="shared" si="410"/>
        <v/>
      </c>
      <c r="BR479" s="37" t="str">
        <f t="shared" si="411"/>
        <v/>
      </c>
      <c r="BS479" s="37" t="str">
        <f t="shared" si="412"/>
        <v/>
      </c>
      <c r="BT479" s="37" t="str">
        <f t="shared" si="413"/>
        <v/>
      </c>
      <c r="BU479" s="37" t="str">
        <f t="shared" si="414"/>
        <v/>
      </c>
      <c r="BV479" s="37" t="str">
        <f t="shared" si="415"/>
        <v/>
      </c>
      <c r="BW479" s="37" t="str">
        <f t="shared" si="416"/>
        <v/>
      </c>
      <c r="BX479" s="37" t="str">
        <f t="shared" si="417"/>
        <v/>
      </c>
      <c r="BY479" s="37" t="str">
        <f t="shared" si="418"/>
        <v/>
      </c>
      <c r="BZ479" s="37" t="str">
        <f t="shared" si="419"/>
        <v/>
      </c>
      <c r="CA479" s="37" t="str">
        <f t="shared" si="420"/>
        <v/>
      </c>
      <c r="CB479" s="37" t="str">
        <f t="shared" si="421"/>
        <v/>
      </c>
      <c r="CC479" s="37" t="str">
        <f t="shared" si="422"/>
        <v/>
      </c>
      <c r="CD479" s="37" t="str">
        <f t="shared" si="423"/>
        <v/>
      </c>
      <c r="CE479" s="37" t="str">
        <f t="shared" si="424"/>
        <v/>
      </c>
      <c r="CF479" s="37" t="str">
        <f t="shared" si="425"/>
        <v/>
      </c>
      <c r="CG479" s="37" t="str">
        <f t="shared" si="426"/>
        <v/>
      </c>
      <c r="CH479" s="37" t="str">
        <f t="shared" si="427"/>
        <v/>
      </c>
      <c r="CI479" s="37" t="str">
        <f t="shared" si="428"/>
        <v/>
      </c>
    </row>
    <row r="480" spans="1:87">
      <c r="A480" s="16"/>
      <c r="B480" s="14" t="str">
        <f>'Gene Table'!D479</f>
        <v>RT</v>
      </c>
      <c r="C480" s="14" t="s">
        <v>372</v>
      </c>
      <c r="D480" s="15" t="str">
        <f>IF(SUM('Test Sample Data'!D$3:D$98)&gt;10,IF(AND(ISNUMBER('Test Sample Data'!D479),'Test Sample Data'!D479&lt;$B$1,'Test Sample Data'!D479&gt;0),'Test Sample Data'!D479,$B$1),"")</f>
        <v/>
      </c>
      <c r="E480" s="15" t="str">
        <f>IF(SUM('Test Sample Data'!E$3:E$98)&gt;10,IF(AND(ISNUMBER('Test Sample Data'!E479),'Test Sample Data'!E479&lt;$B$1,'Test Sample Data'!E479&gt;0),'Test Sample Data'!E479,$B$1),"")</f>
        <v/>
      </c>
      <c r="F480" s="15" t="str">
        <f>IF(SUM('Test Sample Data'!F$3:F$98)&gt;10,IF(AND(ISNUMBER('Test Sample Data'!F479),'Test Sample Data'!F479&lt;$B$1,'Test Sample Data'!F479&gt;0),'Test Sample Data'!F479,$B$1),"")</f>
        <v/>
      </c>
      <c r="G480" s="15" t="str">
        <f>IF(SUM('Test Sample Data'!G$3:G$98)&gt;10,IF(AND(ISNUMBER('Test Sample Data'!G479),'Test Sample Data'!G479&lt;$B$1,'Test Sample Data'!G479&gt;0),'Test Sample Data'!G479,$B$1),"")</f>
        <v/>
      </c>
      <c r="H480" s="15" t="str">
        <f>IF(SUM('Test Sample Data'!H$3:H$98)&gt;10,IF(AND(ISNUMBER('Test Sample Data'!H479),'Test Sample Data'!H479&lt;$B$1,'Test Sample Data'!H479&gt;0),'Test Sample Data'!H479,$B$1),"")</f>
        <v/>
      </c>
      <c r="I480" s="15" t="str">
        <f>IF(SUM('Test Sample Data'!I$3:I$98)&gt;10,IF(AND(ISNUMBER('Test Sample Data'!I479),'Test Sample Data'!I479&lt;$B$1,'Test Sample Data'!I479&gt;0),'Test Sample Data'!I479,$B$1),"")</f>
        <v/>
      </c>
      <c r="J480" s="15" t="str">
        <f>IF(SUM('Test Sample Data'!J$3:J$98)&gt;10,IF(AND(ISNUMBER('Test Sample Data'!J479),'Test Sample Data'!J479&lt;$B$1,'Test Sample Data'!J479&gt;0),'Test Sample Data'!J479,$B$1),"")</f>
        <v/>
      </c>
      <c r="K480" s="15" t="str">
        <f>IF(SUM('Test Sample Data'!K$3:K$98)&gt;10,IF(AND(ISNUMBER('Test Sample Data'!K479),'Test Sample Data'!K479&lt;$B$1,'Test Sample Data'!K479&gt;0),'Test Sample Data'!K479,$B$1),"")</f>
        <v/>
      </c>
      <c r="L480" s="15" t="str">
        <f>IF(SUM('Test Sample Data'!L$3:L$98)&gt;10,IF(AND(ISNUMBER('Test Sample Data'!L479),'Test Sample Data'!L479&lt;$B$1,'Test Sample Data'!L479&gt;0),'Test Sample Data'!L479,$B$1),"")</f>
        <v/>
      </c>
      <c r="M480" s="15" t="str">
        <f>IF(SUM('Test Sample Data'!M$3:M$98)&gt;10,IF(AND(ISNUMBER('Test Sample Data'!M479),'Test Sample Data'!M479&lt;$B$1,'Test Sample Data'!M479&gt;0),'Test Sample Data'!M479,$B$1),"")</f>
        <v/>
      </c>
      <c r="N480" s="15" t="str">
        <f>'Gene Table'!D479</f>
        <v>RT</v>
      </c>
      <c r="O480" s="14" t="s">
        <v>372</v>
      </c>
      <c r="P480" s="15" t="str">
        <f>IF(SUM('Control Sample Data'!D$3:D$98)&gt;10,IF(AND(ISNUMBER('Control Sample Data'!D479),'Control Sample Data'!D479&lt;$B$1,'Control Sample Data'!D479&gt;0),'Control Sample Data'!D479,$B$1),"")</f>
        <v/>
      </c>
      <c r="Q480" s="15" t="str">
        <f>IF(SUM('Control Sample Data'!E$3:E$98)&gt;10,IF(AND(ISNUMBER('Control Sample Data'!E479),'Control Sample Data'!E479&lt;$B$1,'Control Sample Data'!E479&gt;0),'Control Sample Data'!E479,$B$1),"")</f>
        <v/>
      </c>
      <c r="R480" s="15" t="str">
        <f>IF(SUM('Control Sample Data'!F$3:F$98)&gt;10,IF(AND(ISNUMBER('Control Sample Data'!F479),'Control Sample Data'!F479&lt;$B$1,'Control Sample Data'!F479&gt;0),'Control Sample Data'!F479,$B$1),"")</f>
        <v/>
      </c>
      <c r="S480" s="15" t="str">
        <f>IF(SUM('Control Sample Data'!G$3:G$98)&gt;10,IF(AND(ISNUMBER('Control Sample Data'!G479),'Control Sample Data'!G479&lt;$B$1,'Control Sample Data'!G479&gt;0),'Control Sample Data'!G479,$B$1),"")</f>
        <v/>
      </c>
      <c r="T480" s="15" t="str">
        <f>IF(SUM('Control Sample Data'!H$3:H$98)&gt;10,IF(AND(ISNUMBER('Control Sample Data'!H479),'Control Sample Data'!H479&lt;$B$1,'Control Sample Data'!H479&gt;0),'Control Sample Data'!H479,$B$1),"")</f>
        <v/>
      </c>
      <c r="U480" s="15" t="str">
        <f>IF(SUM('Control Sample Data'!I$3:I$98)&gt;10,IF(AND(ISNUMBER('Control Sample Data'!I479),'Control Sample Data'!I479&lt;$B$1,'Control Sample Data'!I479&gt;0),'Control Sample Data'!I479,$B$1),"")</f>
        <v/>
      </c>
      <c r="V480" s="15" t="str">
        <f>IF(SUM('Control Sample Data'!J$3:J$98)&gt;10,IF(AND(ISNUMBER('Control Sample Data'!J479),'Control Sample Data'!J479&lt;$B$1,'Control Sample Data'!J479&gt;0),'Control Sample Data'!J479,$B$1),"")</f>
        <v/>
      </c>
      <c r="W480" s="15" t="str">
        <f>IF(SUM('Control Sample Data'!K$3:K$98)&gt;10,IF(AND(ISNUMBER('Control Sample Data'!K479),'Control Sample Data'!K479&lt;$B$1,'Control Sample Data'!K479&gt;0),'Control Sample Data'!K479,$B$1),"")</f>
        <v/>
      </c>
      <c r="X480" s="15" t="str">
        <f>IF(SUM('Control Sample Data'!L$3:L$98)&gt;10,IF(AND(ISNUMBER('Control Sample Data'!L479),'Control Sample Data'!L479&lt;$B$1,'Control Sample Data'!L479&gt;0),'Control Sample Data'!L479,$B$1),"")</f>
        <v/>
      </c>
      <c r="Y480" s="15" t="str">
        <f>IF(SUM('Control Sample Data'!M$3:M$98)&gt;10,IF(AND(ISNUMBER('Control Sample Data'!M479),'Control Sample Data'!M479&lt;$B$1,'Control Sample Data'!M479&gt;0),'Control Sample Data'!M479,$B$1),"")</f>
        <v/>
      </c>
      <c r="AT480" s="34" t="str">
        <f t="shared" si="429"/>
        <v/>
      </c>
      <c r="AU480" s="34" t="str">
        <f t="shared" si="430"/>
        <v/>
      </c>
      <c r="AV480" s="34" t="str">
        <f t="shared" si="431"/>
        <v/>
      </c>
      <c r="AW480" s="34" t="str">
        <f t="shared" si="432"/>
        <v/>
      </c>
      <c r="AX480" s="34" t="str">
        <f t="shared" si="433"/>
        <v/>
      </c>
      <c r="AY480" s="34" t="str">
        <f t="shared" si="434"/>
        <v/>
      </c>
      <c r="AZ480" s="34" t="str">
        <f t="shared" si="435"/>
        <v/>
      </c>
      <c r="BA480" s="34" t="str">
        <f t="shared" si="436"/>
        <v/>
      </c>
      <c r="BB480" s="34" t="str">
        <f t="shared" si="437"/>
        <v/>
      </c>
      <c r="BC480" s="34" t="str">
        <f t="shared" si="437"/>
        <v/>
      </c>
      <c r="BD480" s="34" t="str">
        <f t="shared" si="399"/>
        <v/>
      </c>
      <c r="BE480" s="34" t="str">
        <f t="shared" si="400"/>
        <v/>
      </c>
      <c r="BF480" s="34" t="str">
        <f t="shared" si="401"/>
        <v/>
      </c>
      <c r="BG480" s="34" t="str">
        <f t="shared" si="402"/>
        <v/>
      </c>
      <c r="BH480" s="34" t="str">
        <f t="shared" si="403"/>
        <v/>
      </c>
      <c r="BI480" s="34" t="str">
        <f t="shared" si="404"/>
        <v/>
      </c>
      <c r="BJ480" s="34" t="str">
        <f t="shared" si="405"/>
        <v/>
      </c>
      <c r="BK480" s="34" t="str">
        <f t="shared" si="406"/>
        <v/>
      </c>
      <c r="BL480" s="34" t="str">
        <f t="shared" si="407"/>
        <v/>
      </c>
      <c r="BM480" s="34" t="str">
        <f t="shared" si="408"/>
        <v/>
      </c>
      <c r="BN480" s="36" t="e">
        <f t="shared" si="397"/>
        <v>#DIV/0!</v>
      </c>
      <c r="BO480" s="36" t="e">
        <f t="shared" si="398"/>
        <v>#DIV/0!</v>
      </c>
      <c r="BP480" s="37" t="str">
        <f t="shared" si="409"/>
        <v/>
      </c>
      <c r="BQ480" s="37" t="str">
        <f t="shared" si="410"/>
        <v/>
      </c>
      <c r="BR480" s="37" t="str">
        <f t="shared" si="411"/>
        <v/>
      </c>
      <c r="BS480" s="37" t="str">
        <f t="shared" si="412"/>
        <v/>
      </c>
      <c r="BT480" s="37" t="str">
        <f t="shared" si="413"/>
        <v/>
      </c>
      <c r="BU480" s="37" t="str">
        <f t="shared" si="414"/>
        <v/>
      </c>
      <c r="BV480" s="37" t="str">
        <f t="shared" si="415"/>
        <v/>
      </c>
      <c r="BW480" s="37" t="str">
        <f t="shared" si="416"/>
        <v/>
      </c>
      <c r="BX480" s="37" t="str">
        <f t="shared" si="417"/>
        <v/>
      </c>
      <c r="BY480" s="37" t="str">
        <f t="shared" si="418"/>
        <v/>
      </c>
      <c r="BZ480" s="37" t="str">
        <f t="shared" si="419"/>
        <v/>
      </c>
      <c r="CA480" s="37" t="str">
        <f t="shared" si="420"/>
        <v/>
      </c>
      <c r="CB480" s="37" t="str">
        <f t="shared" si="421"/>
        <v/>
      </c>
      <c r="CC480" s="37" t="str">
        <f t="shared" si="422"/>
        <v/>
      </c>
      <c r="CD480" s="37" t="str">
        <f t="shared" si="423"/>
        <v/>
      </c>
      <c r="CE480" s="37" t="str">
        <f t="shared" si="424"/>
        <v/>
      </c>
      <c r="CF480" s="37" t="str">
        <f t="shared" si="425"/>
        <v/>
      </c>
      <c r="CG480" s="37" t="str">
        <f t="shared" si="426"/>
        <v/>
      </c>
      <c r="CH480" s="37" t="str">
        <f t="shared" si="427"/>
        <v/>
      </c>
      <c r="CI480" s="37" t="str">
        <f t="shared" si="428"/>
        <v/>
      </c>
    </row>
    <row r="481" spans="1:87">
      <c r="A481" s="16"/>
      <c r="B481" s="14" t="str">
        <f>'Gene Table'!D480</f>
        <v>RT</v>
      </c>
      <c r="C481" s="14" t="s">
        <v>374</v>
      </c>
      <c r="D481" s="15" t="str">
        <f>IF(SUM('Test Sample Data'!D$3:D$98)&gt;10,IF(AND(ISNUMBER('Test Sample Data'!D480),'Test Sample Data'!D480&lt;$B$1,'Test Sample Data'!D480&gt;0),'Test Sample Data'!D480,$B$1),"")</f>
        <v/>
      </c>
      <c r="E481" s="15" t="str">
        <f>IF(SUM('Test Sample Data'!E$3:E$98)&gt;10,IF(AND(ISNUMBER('Test Sample Data'!E480),'Test Sample Data'!E480&lt;$B$1,'Test Sample Data'!E480&gt;0),'Test Sample Data'!E480,$B$1),"")</f>
        <v/>
      </c>
      <c r="F481" s="15" t="str">
        <f>IF(SUM('Test Sample Data'!F$3:F$98)&gt;10,IF(AND(ISNUMBER('Test Sample Data'!F480),'Test Sample Data'!F480&lt;$B$1,'Test Sample Data'!F480&gt;0),'Test Sample Data'!F480,$B$1),"")</f>
        <v/>
      </c>
      <c r="G481" s="15" t="str">
        <f>IF(SUM('Test Sample Data'!G$3:G$98)&gt;10,IF(AND(ISNUMBER('Test Sample Data'!G480),'Test Sample Data'!G480&lt;$B$1,'Test Sample Data'!G480&gt;0),'Test Sample Data'!G480,$B$1),"")</f>
        <v/>
      </c>
      <c r="H481" s="15" t="str">
        <f>IF(SUM('Test Sample Data'!H$3:H$98)&gt;10,IF(AND(ISNUMBER('Test Sample Data'!H480),'Test Sample Data'!H480&lt;$B$1,'Test Sample Data'!H480&gt;0),'Test Sample Data'!H480,$B$1),"")</f>
        <v/>
      </c>
      <c r="I481" s="15" t="str">
        <f>IF(SUM('Test Sample Data'!I$3:I$98)&gt;10,IF(AND(ISNUMBER('Test Sample Data'!I480),'Test Sample Data'!I480&lt;$B$1,'Test Sample Data'!I480&gt;0),'Test Sample Data'!I480,$B$1),"")</f>
        <v/>
      </c>
      <c r="J481" s="15" t="str">
        <f>IF(SUM('Test Sample Data'!J$3:J$98)&gt;10,IF(AND(ISNUMBER('Test Sample Data'!J480),'Test Sample Data'!J480&lt;$B$1,'Test Sample Data'!J480&gt;0),'Test Sample Data'!J480,$B$1),"")</f>
        <v/>
      </c>
      <c r="K481" s="15" t="str">
        <f>IF(SUM('Test Sample Data'!K$3:K$98)&gt;10,IF(AND(ISNUMBER('Test Sample Data'!K480),'Test Sample Data'!K480&lt;$B$1,'Test Sample Data'!K480&gt;0),'Test Sample Data'!K480,$B$1),"")</f>
        <v/>
      </c>
      <c r="L481" s="15" t="str">
        <f>IF(SUM('Test Sample Data'!L$3:L$98)&gt;10,IF(AND(ISNUMBER('Test Sample Data'!L480),'Test Sample Data'!L480&lt;$B$1,'Test Sample Data'!L480&gt;0),'Test Sample Data'!L480,$B$1),"")</f>
        <v/>
      </c>
      <c r="M481" s="15" t="str">
        <f>IF(SUM('Test Sample Data'!M$3:M$98)&gt;10,IF(AND(ISNUMBER('Test Sample Data'!M480),'Test Sample Data'!M480&lt;$B$1,'Test Sample Data'!M480&gt;0),'Test Sample Data'!M480,$B$1),"")</f>
        <v/>
      </c>
      <c r="N481" s="15" t="str">
        <f>'Gene Table'!D480</f>
        <v>RT</v>
      </c>
      <c r="O481" s="14" t="s">
        <v>374</v>
      </c>
      <c r="P481" s="15" t="str">
        <f>IF(SUM('Control Sample Data'!D$3:D$98)&gt;10,IF(AND(ISNUMBER('Control Sample Data'!D480),'Control Sample Data'!D480&lt;$B$1,'Control Sample Data'!D480&gt;0),'Control Sample Data'!D480,$B$1),"")</f>
        <v/>
      </c>
      <c r="Q481" s="15" t="str">
        <f>IF(SUM('Control Sample Data'!E$3:E$98)&gt;10,IF(AND(ISNUMBER('Control Sample Data'!E480),'Control Sample Data'!E480&lt;$B$1,'Control Sample Data'!E480&gt;0),'Control Sample Data'!E480,$B$1),"")</f>
        <v/>
      </c>
      <c r="R481" s="15" t="str">
        <f>IF(SUM('Control Sample Data'!F$3:F$98)&gt;10,IF(AND(ISNUMBER('Control Sample Data'!F480),'Control Sample Data'!F480&lt;$B$1,'Control Sample Data'!F480&gt;0),'Control Sample Data'!F480,$B$1),"")</f>
        <v/>
      </c>
      <c r="S481" s="15" t="str">
        <f>IF(SUM('Control Sample Data'!G$3:G$98)&gt;10,IF(AND(ISNUMBER('Control Sample Data'!G480),'Control Sample Data'!G480&lt;$B$1,'Control Sample Data'!G480&gt;0),'Control Sample Data'!G480,$B$1),"")</f>
        <v/>
      </c>
      <c r="T481" s="15" t="str">
        <f>IF(SUM('Control Sample Data'!H$3:H$98)&gt;10,IF(AND(ISNUMBER('Control Sample Data'!H480),'Control Sample Data'!H480&lt;$B$1,'Control Sample Data'!H480&gt;0),'Control Sample Data'!H480,$B$1),"")</f>
        <v/>
      </c>
      <c r="U481" s="15" t="str">
        <f>IF(SUM('Control Sample Data'!I$3:I$98)&gt;10,IF(AND(ISNUMBER('Control Sample Data'!I480),'Control Sample Data'!I480&lt;$B$1,'Control Sample Data'!I480&gt;0),'Control Sample Data'!I480,$B$1),"")</f>
        <v/>
      </c>
      <c r="V481" s="15" t="str">
        <f>IF(SUM('Control Sample Data'!J$3:J$98)&gt;10,IF(AND(ISNUMBER('Control Sample Data'!J480),'Control Sample Data'!J480&lt;$B$1,'Control Sample Data'!J480&gt;0),'Control Sample Data'!J480,$B$1),"")</f>
        <v/>
      </c>
      <c r="W481" s="15" t="str">
        <f>IF(SUM('Control Sample Data'!K$3:K$98)&gt;10,IF(AND(ISNUMBER('Control Sample Data'!K480),'Control Sample Data'!K480&lt;$B$1,'Control Sample Data'!K480&gt;0),'Control Sample Data'!K480,$B$1),"")</f>
        <v/>
      </c>
      <c r="X481" s="15" t="str">
        <f>IF(SUM('Control Sample Data'!L$3:L$98)&gt;10,IF(AND(ISNUMBER('Control Sample Data'!L480),'Control Sample Data'!L480&lt;$B$1,'Control Sample Data'!L480&gt;0),'Control Sample Data'!L480,$B$1),"")</f>
        <v/>
      </c>
      <c r="Y481" s="15" t="str">
        <f>IF(SUM('Control Sample Data'!M$3:M$98)&gt;10,IF(AND(ISNUMBER('Control Sample Data'!M480),'Control Sample Data'!M480&lt;$B$1,'Control Sample Data'!M480&gt;0),'Control Sample Data'!M480,$B$1),"")</f>
        <v/>
      </c>
      <c r="AT481" s="34" t="str">
        <f t="shared" si="429"/>
        <v/>
      </c>
      <c r="AU481" s="34" t="str">
        <f t="shared" si="430"/>
        <v/>
      </c>
      <c r="AV481" s="34" t="str">
        <f t="shared" si="431"/>
        <v/>
      </c>
      <c r="AW481" s="34" t="str">
        <f t="shared" si="432"/>
        <v/>
      </c>
      <c r="AX481" s="34" t="str">
        <f t="shared" si="433"/>
        <v/>
      </c>
      <c r="AY481" s="34" t="str">
        <f t="shared" si="434"/>
        <v/>
      </c>
      <c r="AZ481" s="34" t="str">
        <f t="shared" si="435"/>
        <v/>
      </c>
      <c r="BA481" s="34" t="str">
        <f t="shared" si="436"/>
        <v/>
      </c>
      <c r="BB481" s="34" t="str">
        <f t="shared" si="437"/>
        <v/>
      </c>
      <c r="BC481" s="34" t="str">
        <f t="shared" si="437"/>
        <v/>
      </c>
      <c r="BD481" s="34" t="str">
        <f t="shared" si="399"/>
        <v/>
      </c>
      <c r="BE481" s="34" t="str">
        <f t="shared" si="400"/>
        <v/>
      </c>
      <c r="BF481" s="34" t="str">
        <f t="shared" si="401"/>
        <v/>
      </c>
      <c r="BG481" s="34" t="str">
        <f t="shared" si="402"/>
        <v/>
      </c>
      <c r="BH481" s="34" t="str">
        <f t="shared" si="403"/>
        <v/>
      </c>
      <c r="BI481" s="34" t="str">
        <f t="shared" si="404"/>
        <v/>
      </c>
      <c r="BJ481" s="34" t="str">
        <f t="shared" si="405"/>
        <v/>
      </c>
      <c r="BK481" s="34" t="str">
        <f t="shared" si="406"/>
        <v/>
      </c>
      <c r="BL481" s="34" t="str">
        <f t="shared" si="407"/>
        <v/>
      </c>
      <c r="BM481" s="34" t="str">
        <f t="shared" si="408"/>
        <v/>
      </c>
      <c r="BN481" s="36" t="e">
        <f t="shared" si="397"/>
        <v>#DIV/0!</v>
      </c>
      <c r="BO481" s="36" t="e">
        <f t="shared" si="398"/>
        <v>#DIV/0!</v>
      </c>
      <c r="BP481" s="37" t="str">
        <f t="shared" si="409"/>
        <v/>
      </c>
      <c r="BQ481" s="37" t="str">
        <f t="shared" si="410"/>
        <v/>
      </c>
      <c r="BR481" s="37" t="str">
        <f t="shared" si="411"/>
        <v/>
      </c>
      <c r="BS481" s="37" t="str">
        <f t="shared" si="412"/>
        <v/>
      </c>
      <c r="BT481" s="37" t="str">
        <f t="shared" si="413"/>
        <v/>
      </c>
      <c r="BU481" s="37" t="str">
        <f t="shared" si="414"/>
        <v/>
      </c>
      <c r="BV481" s="37" t="str">
        <f t="shared" si="415"/>
        <v/>
      </c>
      <c r="BW481" s="37" t="str">
        <f t="shared" si="416"/>
        <v/>
      </c>
      <c r="BX481" s="37" t="str">
        <f t="shared" si="417"/>
        <v/>
      </c>
      <c r="BY481" s="37" t="str">
        <f t="shared" si="418"/>
        <v/>
      </c>
      <c r="BZ481" s="37" t="str">
        <f t="shared" si="419"/>
        <v/>
      </c>
      <c r="CA481" s="37" t="str">
        <f t="shared" si="420"/>
        <v/>
      </c>
      <c r="CB481" s="37" t="str">
        <f t="shared" si="421"/>
        <v/>
      </c>
      <c r="CC481" s="37" t="str">
        <f t="shared" si="422"/>
        <v/>
      </c>
      <c r="CD481" s="37" t="str">
        <f t="shared" si="423"/>
        <v/>
      </c>
      <c r="CE481" s="37" t="str">
        <f t="shared" si="424"/>
        <v/>
      </c>
      <c r="CF481" s="37" t="str">
        <f t="shared" si="425"/>
        <v/>
      </c>
      <c r="CG481" s="37" t="str">
        <f t="shared" si="426"/>
        <v/>
      </c>
      <c r="CH481" s="37" t="str">
        <f t="shared" si="427"/>
        <v/>
      </c>
      <c r="CI481" s="37" t="str">
        <f t="shared" si="428"/>
        <v/>
      </c>
    </row>
    <row r="482" spans="1:87">
      <c r="A482" s="16"/>
      <c r="B482" s="14" t="str">
        <f>'Gene Table'!D481</f>
        <v>PCR</v>
      </c>
      <c r="C482" s="14" t="s">
        <v>375</v>
      </c>
      <c r="D482" s="15" t="str">
        <f>IF(SUM('Test Sample Data'!D$3:D$98)&gt;10,IF(AND(ISNUMBER('Test Sample Data'!D481),'Test Sample Data'!D481&lt;$B$1,'Test Sample Data'!D481&gt;0),'Test Sample Data'!D481,$B$1),"")</f>
        <v/>
      </c>
      <c r="E482" s="15" t="str">
        <f>IF(SUM('Test Sample Data'!E$3:E$98)&gt;10,IF(AND(ISNUMBER('Test Sample Data'!E481),'Test Sample Data'!E481&lt;$B$1,'Test Sample Data'!E481&gt;0),'Test Sample Data'!E481,$B$1),"")</f>
        <v/>
      </c>
      <c r="F482" s="15" t="str">
        <f>IF(SUM('Test Sample Data'!F$3:F$98)&gt;10,IF(AND(ISNUMBER('Test Sample Data'!F481),'Test Sample Data'!F481&lt;$B$1,'Test Sample Data'!F481&gt;0),'Test Sample Data'!F481,$B$1),"")</f>
        <v/>
      </c>
      <c r="G482" s="15" t="str">
        <f>IF(SUM('Test Sample Data'!G$3:G$98)&gt;10,IF(AND(ISNUMBER('Test Sample Data'!G481),'Test Sample Data'!G481&lt;$B$1,'Test Sample Data'!G481&gt;0),'Test Sample Data'!G481,$B$1),"")</f>
        <v/>
      </c>
      <c r="H482" s="15" t="str">
        <f>IF(SUM('Test Sample Data'!H$3:H$98)&gt;10,IF(AND(ISNUMBER('Test Sample Data'!H481),'Test Sample Data'!H481&lt;$B$1,'Test Sample Data'!H481&gt;0),'Test Sample Data'!H481,$B$1),"")</f>
        <v/>
      </c>
      <c r="I482" s="15" t="str">
        <f>IF(SUM('Test Sample Data'!I$3:I$98)&gt;10,IF(AND(ISNUMBER('Test Sample Data'!I481),'Test Sample Data'!I481&lt;$B$1,'Test Sample Data'!I481&gt;0),'Test Sample Data'!I481,$B$1),"")</f>
        <v/>
      </c>
      <c r="J482" s="15" t="str">
        <f>IF(SUM('Test Sample Data'!J$3:J$98)&gt;10,IF(AND(ISNUMBER('Test Sample Data'!J481),'Test Sample Data'!J481&lt;$B$1,'Test Sample Data'!J481&gt;0),'Test Sample Data'!J481,$B$1),"")</f>
        <v/>
      </c>
      <c r="K482" s="15" t="str">
        <f>IF(SUM('Test Sample Data'!K$3:K$98)&gt;10,IF(AND(ISNUMBER('Test Sample Data'!K481),'Test Sample Data'!K481&lt;$B$1,'Test Sample Data'!K481&gt;0),'Test Sample Data'!K481,$B$1),"")</f>
        <v/>
      </c>
      <c r="L482" s="15" t="str">
        <f>IF(SUM('Test Sample Data'!L$3:L$98)&gt;10,IF(AND(ISNUMBER('Test Sample Data'!L481),'Test Sample Data'!L481&lt;$B$1,'Test Sample Data'!L481&gt;0),'Test Sample Data'!L481,$B$1),"")</f>
        <v/>
      </c>
      <c r="M482" s="15" t="str">
        <f>IF(SUM('Test Sample Data'!M$3:M$98)&gt;10,IF(AND(ISNUMBER('Test Sample Data'!M481),'Test Sample Data'!M481&lt;$B$1,'Test Sample Data'!M481&gt;0),'Test Sample Data'!M481,$B$1),"")</f>
        <v/>
      </c>
      <c r="N482" s="15" t="str">
        <f>'Gene Table'!D481</f>
        <v>PCR</v>
      </c>
      <c r="O482" s="14" t="s">
        <v>375</v>
      </c>
      <c r="P482" s="15" t="str">
        <f>IF(SUM('Control Sample Data'!D$3:D$98)&gt;10,IF(AND(ISNUMBER('Control Sample Data'!D481),'Control Sample Data'!D481&lt;$B$1,'Control Sample Data'!D481&gt;0),'Control Sample Data'!D481,$B$1),"")</f>
        <v/>
      </c>
      <c r="Q482" s="15" t="str">
        <f>IF(SUM('Control Sample Data'!E$3:E$98)&gt;10,IF(AND(ISNUMBER('Control Sample Data'!E481),'Control Sample Data'!E481&lt;$B$1,'Control Sample Data'!E481&gt;0),'Control Sample Data'!E481,$B$1),"")</f>
        <v/>
      </c>
      <c r="R482" s="15" t="str">
        <f>IF(SUM('Control Sample Data'!F$3:F$98)&gt;10,IF(AND(ISNUMBER('Control Sample Data'!F481),'Control Sample Data'!F481&lt;$B$1,'Control Sample Data'!F481&gt;0),'Control Sample Data'!F481,$B$1),"")</f>
        <v/>
      </c>
      <c r="S482" s="15" t="str">
        <f>IF(SUM('Control Sample Data'!G$3:G$98)&gt;10,IF(AND(ISNUMBER('Control Sample Data'!G481),'Control Sample Data'!G481&lt;$B$1,'Control Sample Data'!G481&gt;0),'Control Sample Data'!G481,$B$1),"")</f>
        <v/>
      </c>
      <c r="T482" s="15" t="str">
        <f>IF(SUM('Control Sample Data'!H$3:H$98)&gt;10,IF(AND(ISNUMBER('Control Sample Data'!H481),'Control Sample Data'!H481&lt;$B$1,'Control Sample Data'!H481&gt;0),'Control Sample Data'!H481,$B$1),"")</f>
        <v/>
      </c>
      <c r="U482" s="15" t="str">
        <f>IF(SUM('Control Sample Data'!I$3:I$98)&gt;10,IF(AND(ISNUMBER('Control Sample Data'!I481),'Control Sample Data'!I481&lt;$B$1,'Control Sample Data'!I481&gt;0),'Control Sample Data'!I481,$B$1),"")</f>
        <v/>
      </c>
      <c r="V482" s="15" t="str">
        <f>IF(SUM('Control Sample Data'!J$3:J$98)&gt;10,IF(AND(ISNUMBER('Control Sample Data'!J481),'Control Sample Data'!J481&lt;$B$1,'Control Sample Data'!J481&gt;0),'Control Sample Data'!J481,$B$1),"")</f>
        <v/>
      </c>
      <c r="W482" s="15" t="str">
        <f>IF(SUM('Control Sample Data'!K$3:K$98)&gt;10,IF(AND(ISNUMBER('Control Sample Data'!K481),'Control Sample Data'!K481&lt;$B$1,'Control Sample Data'!K481&gt;0),'Control Sample Data'!K481,$B$1),"")</f>
        <v/>
      </c>
      <c r="X482" s="15" t="str">
        <f>IF(SUM('Control Sample Data'!L$3:L$98)&gt;10,IF(AND(ISNUMBER('Control Sample Data'!L481),'Control Sample Data'!L481&lt;$B$1,'Control Sample Data'!L481&gt;0),'Control Sample Data'!L481,$B$1),"")</f>
        <v/>
      </c>
      <c r="Y482" s="15" t="str">
        <f>IF(SUM('Control Sample Data'!M$3:M$98)&gt;10,IF(AND(ISNUMBER('Control Sample Data'!M481),'Control Sample Data'!M481&lt;$B$1,'Control Sample Data'!M481&gt;0),'Control Sample Data'!M481,$B$1),"")</f>
        <v/>
      </c>
      <c r="AT482" s="34" t="str">
        <f t="shared" si="429"/>
        <v/>
      </c>
      <c r="AU482" s="34" t="str">
        <f t="shared" si="430"/>
        <v/>
      </c>
      <c r="AV482" s="34" t="str">
        <f t="shared" si="431"/>
        <v/>
      </c>
      <c r="AW482" s="34" t="str">
        <f t="shared" si="432"/>
        <v/>
      </c>
      <c r="AX482" s="34" t="str">
        <f t="shared" si="433"/>
        <v/>
      </c>
      <c r="AY482" s="34" t="str">
        <f t="shared" si="434"/>
        <v/>
      </c>
      <c r="AZ482" s="34" t="str">
        <f t="shared" si="435"/>
        <v/>
      </c>
      <c r="BA482" s="34" t="str">
        <f t="shared" si="436"/>
        <v/>
      </c>
      <c r="BB482" s="34" t="str">
        <f t="shared" si="437"/>
        <v/>
      </c>
      <c r="BC482" s="34" t="str">
        <f t="shared" si="437"/>
        <v/>
      </c>
      <c r="BD482" s="34" t="str">
        <f t="shared" si="399"/>
        <v/>
      </c>
      <c r="BE482" s="34" t="str">
        <f t="shared" si="400"/>
        <v/>
      </c>
      <c r="BF482" s="34" t="str">
        <f t="shared" si="401"/>
        <v/>
      </c>
      <c r="BG482" s="34" t="str">
        <f t="shared" si="402"/>
        <v/>
      </c>
      <c r="BH482" s="34" t="str">
        <f t="shared" si="403"/>
        <v/>
      </c>
      <c r="BI482" s="34" t="str">
        <f t="shared" si="404"/>
        <v/>
      </c>
      <c r="BJ482" s="34" t="str">
        <f t="shared" si="405"/>
        <v/>
      </c>
      <c r="BK482" s="34" t="str">
        <f t="shared" si="406"/>
        <v/>
      </c>
      <c r="BL482" s="34" t="str">
        <f t="shared" si="407"/>
        <v/>
      </c>
      <c r="BM482" s="34" t="str">
        <f t="shared" si="408"/>
        <v/>
      </c>
      <c r="BN482" s="36" t="e">
        <f t="shared" si="397"/>
        <v>#DIV/0!</v>
      </c>
      <c r="BO482" s="36" t="e">
        <f t="shared" si="398"/>
        <v>#DIV/0!</v>
      </c>
      <c r="BP482" s="37" t="str">
        <f t="shared" si="409"/>
        <v/>
      </c>
      <c r="BQ482" s="37" t="str">
        <f t="shared" si="410"/>
        <v/>
      </c>
      <c r="BR482" s="37" t="str">
        <f t="shared" si="411"/>
        <v/>
      </c>
      <c r="BS482" s="37" t="str">
        <f t="shared" si="412"/>
        <v/>
      </c>
      <c r="BT482" s="37" t="str">
        <f t="shared" si="413"/>
        <v/>
      </c>
      <c r="BU482" s="37" t="str">
        <f t="shared" si="414"/>
        <v/>
      </c>
      <c r="BV482" s="37" t="str">
        <f t="shared" si="415"/>
        <v/>
      </c>
      <c r="BW482" s="37" t="str">
        <f t="shared" si="416"/>
        <v/>
      </c>
      <c r="BX482" s="37" t="str">
        <f t="shared" si="417"/>
        <v/>
      </c>
      <c r="BY482" s="37" t="str">
        <f t="shared" si="418"/>
        <v/>
      </c>
      <c r="BZ482" s="37" t="str">
        <f t="shared" si="419"/>
        <v/>
      </c>
      <c r="CA482" s="37" t="str">
        <f t="shared" si="420"/>
        <v/>
      </c>
      <c r="CB482" s="37" t="str">
        <f t="shared" si="421"/>
        <v/>
      </c>
      <c r="CC482" s="37" t="str">
        <f t="shared" si="422"/>
        <v/>
      </c>
      <c r="CD482" s="37" t="str">
        <f t="shared" si="423"/>
        <v/>
      </c>
      <c r="CE482" s="37" t="str">
        <f t="shared" si="424"/>
        <v/>
      </c>
      <c r="CF482" s="37" t="str">
        <f t="shared" si="425"/>
        <v/>
      </c>
      <c r="CG482" s="37" t="str">
        <f t="shared" si="426"/>
        <v/>
      </c>
      <c r="CH482" s="37" t="str">
        <f t="shared" si="427"/>
        <v/>
      </c>
      <c r="CI482" s="37" t="str">
        <f t="shared" si="428"/>
        <v/>
      </c>
    </row>
    <row r="483" spans="1:87">
      <c r="A483" s="38"/>
      <c r="B483" s="14" t="str">
        <f>'Gene Table'!D482</f>
        <v>PCR</v>
      </c>
      <c r="C483" s="14" t="s">
        <v>377</v>
      </c>
      <c r="D483" s="15" t="str">
        <f>IF(SUM('Test Sample Data'!D$3:D$98)&gt;10,IF(AND(ISNUMBER('Test Sample Data'!D482),'Test Sample Data'!D482&lt;$B$1,'Test Sample Data'!D482&gt;0),'Test Sample Data'!D482,$B$1),"")</f>
        <v/>
      </c>
      <c r="E483" s="15" t="str">
        <f>IF(SUM('Test Sample Data'!E$3:E$98)&gt;10,IF(AND(ISNUMBER('Test Sample Data'!E482),'Test Sample Data'!E482&lt;$B$1,'Test Sample Data'!E482&gt;0),'Test Sample Data'!E482,$B$1),"")</f>
        <v/>
      </c>
      <c r="F483" s="15" t="str">
        <f>IF(SUM('Test Sample Data'!F$3:F$98)&gt;10,IF(AND(ISNUMBER('Test Sample Data'!F482),'Test Sample Data'!F482&lt;$B$1,'Test Sample Data'!F482&gt;0),'Test Sample Data'!F482,$B$1),"")</f>
        <v/>
      </c>
      <c r="G483" s="15" t="str">
        <f>IF(SUM('Test Sample Data'!G$3:G$98)&gt;10,IF(AND(ISNUMBER('Test Sample Data'!G482),'Test Sample Data'!G482&lt;$B$1,'Test Sample Data'!G482&gt;0),'Test Sample Data'!G482,$B$1),"")</f>
        <v/>
      </c>
      <c r="H483" s="15" t="str">
        <f>IF(SUM('Test Sample Data'!H$3:H$98)&gt;10,IF(AND(ISNUMBER('Test Sample Data'!H482),'Test Sample Data'!H482&lt;$B$1,'Test Sample Data'!H482&gt;0),'Test Sample Data'!H482,$B$1),"")</f>
        <v/>
      </c>
      <c r="I483" s="15" t="str">
        <f>IF(SUM('Test Sample Data'!I$3:I$98)&gt;10,IF(AND(ISNUMBER('Test Sample Data'!I482),'Test Sample Data'!I482&lt;$B$1,'Test Sample Data'!I482&gt;0),'Test Sample Data'!I482,$B$1),"")</f>
        <v/>
      </c>
      <c r="J483" s="15" t="str">
        <f>IF(SUM('Test Sample Data'!J$3:J$98)&gt;10,IF(AND(ISNUMBER('Test Sample Data'!J482),'Test Sample Data'!J482&lt;$B$1,'Test Sample Data'!J482&gt;0),'Test Sample Data'!J482,$B$1),"")</f>
        <v/>
      </c>
      <c r="K483" s="15" t="str">
        <f>IF(SUM('Test Sample Data'!K$3:K$98)&gt;10,IF(AND(ISNUMBER('Test Sample Data'!K482),'Test Sample Data'!K482&lt;$B$1,'Test Sample Data'!K482&gt;0),'Test Sample Data'!K482,$B$1),"")</f>
        <v/>
      </c>
      <c r="L483" s="15" t="str">
        <f>IF(SUM('Test Sample Data'!L$3:L$98)&gt;10,IF(AND(ISNUMBER('Test Sample Data'!L482),'Test Sample Data'!L482&lt;$B$1,'Test Sample Data'!L482&gt;0),'Test Sample Data'!L482,$B$1),"")</f>
        <v/>
      </c>
      <c r="M483" s="15" t="str">
        <f>IF(SUM('Test Sample Data'!M$3:M$98)&gt;10,IF(AND(ISNUMBER('Test Sample Data'!M482),'Test Sample Data'!M482&lt;$B$1,'Test Sample Data'!M482&gt;0),'Test Sample Data'!M482,$B$1),"")</f>
        <v/>
      </c>
      <c r="N483" s="15" t="str">
        <f>'Gene Table'!D482</f>
        <v>PCR</v>
      </c>
      <c r="O483" s="14" t="s">
        <v>377</v>
      </c>
      <c r="P483" s="15" t="str">
        <f>IF(SUM('Control Sample Data'!D$3:D$98)&gt;10,IF(AND(ISNUMBER('Control Sample Data'!D482),'Control Sample Data'!D482&lt;$B$1,'Control Sample Data'!D482&gt;0),'Control Sample Data'!D482,$B$1),"")</f>
        <v/>
      </c>
      <c r="Q483" s="15" t="str">
        <f>IF(SUM('Control Sample Data'!E$3:E$98)&gt;10,IF(AND(ISNUMBER('Control Sample Data'!E482),'Control Sample Data'!E482&lt;$B$1,'Control Sample Data'!E482&gt;0),'Control Sample Data'!E482,$B$1),"")</f>
        <v/>
      </c>
      <c r="R483" s="15" t="str">
        <f>IF(SUM('Control Sample Data'!F$3:F$98)&gt;10,IF(AND(ISNUMBER('Control Sample Data'!F482),'Control Sample Data'!F482&lt;$B$1,'Control Sample Data'!F482&gt;0),'Control Sample Data'!F482,$B$1),"")</f>
        <v/>
      </c>
      <c r="S483" s="15" t="str">
        <f>IF(SUM('Control Sample Data'!G$3:G$98)&gt;10,IF(AND(ISNUMBER('Control Sample Data'!G482),'Control Sample Data'!G482&lt;$B$1,'Control Sample Data'!G482&gt;0),'Control Sample Data'!G482,$B$1),"")</f>
        <v/>
      </c>
      <c r="T483" s="15" t="str">
        <f>IF(SUM('Control Sample Data'!H$3:H$98)&gt;10,IF(AND(ISNUMBER('Control Sample Data'!H482),'Control Sample Data'!H482&lt;$B$1,'Control Sample Data'!H482&gt;0),'Control Sample Data'!H482,$B$1),"")</f>
        <v/>
      </c>
      <c r="U483" s="15" t="str">
        <f>IF(SUM('Control Sample Data'!I$3:I$98)&gt;10,IF(AND(ISNUMBER('Control Sample Data'!I482),'Control Sample Data'!I482&lt;$B$1,'Control Sample Data'!I482&gt;0),'Control Sample Data'!I482,$B$1),"")</f>
        <v/>
      </c>
      <c r="V483" s="15" t="str">
        <f>IF(SUM('Control Sample Data'!J$3:J$98)&gt;10,IF(AND(ISNUMBER('Control Sample Data'!J482),'Control Sample Data'!J482&lt;$B$1,'Control Sample Data'!J482&gt;0),'Control Sample Data'!J482,$B$1),"")</f>
        <v/>
      </c>
      <c r="W483" s="15" t="str">
        <f>IF(SUM('Control Sample Data'!K$3:K$98)&gt;10,IF(AND(ISNUMBER('Control Sample Data'!K482),'Control Sample Data'!K482&lt;$B$1,'Control Sample Data'!K482&gt;0),'Control Sample Data'!K482,$B$1),"")</f>
        <v/>
      </c>
      <c r="X483" s="15" t="str">
        <f>IF(SUM('Control Sample Data'!L$3:L$98)&gt;10,IF(AND(ISNUMBER('Control Sample Data'!L482),'Control Sample Data'!L482&lt;$B$1,'Control Sample Data'!L482&gt;0),'Control Sample Data'!L482,$B$1),"")</f>
        <v/>
      </c>
      <c r="Y483" s="15" t="str">
        <f>IF(SUM('Control Sample Data'!M$3:M$98)&gt;10,IF(AND(ISNUMBER('Control Sample Data'!M482),'Control Sample Data'!M482&lt;$B$1,'Control Sample Data'!M482&gt;0),'Control Sample Data'!M482,$B$1),"")</f>
        <v/>
      </c>
      <c r="AT483" s="34" t="str">
        <f t="shared" si="429"/>
        <v/>
      </c>
      <c r="AU483" s="34" t="str">
        <f t="shared" si="430"/>
        <v/>
      </c>
      <c r="AV483" s="34" t="str">
        <f t="shared" si="431"/>
        <v/>
      </c>
      <c r="AW483" s="34" t="str">
        <f t="shared" si="432"/>
        <v/>
      </c>
      <c r="AX483" s="34" t="str">
        <f t="shared" si="433"/>
        <v/>
      </c>
      <c r="AY483" s="34" t="str">
        <f t="shared" si="434"/>
        <v/>
      </c>
      <c r="AZ483" s="34" t="str">
        <f t="shared" si="435"/>
        <v/>
      </c>
      <c r="BA483" s="34" t="str">
        <f t="shared" si="436"/>
        <v/>
      </c>
      <c r="BB483" s="34" t="str">
        <f t="shared" si="437"/>
        <v/>
      </c>
      <c r="BC483" s="34" t="str">
        <f t="shared" si="437"/>
        <v/>
      </c>
      <c r="BD483" s="34" t="str">
        <f t="shared" si="399"/>
        <v/>
      </c>
      <c r="BE483" s="34" t="str">
        <f t="shared" si="400"/>
        <v/>
      </c>
      <c r="BF483" s="34" t="str">
        <f t="shared" si="401"/>
        <v/>
      </c>
      <c r="BG483" s="34" t="str">
        <f t="shared" si="402"/>
        <v/>
      </c>
      <c r="BH483" s="34" t="str">
        <f t="shared" si="403"/>
        <v/>
      </c>
      <c r="BI483" s="34" t="str">
        <f t="shared" si="404"/>
        <v/>
      </c>
      <c r="BJ483" s="34" t="str">
        <f t="shared" si="405"/>
        <v/>
      </c>
      <c r="BK483" s="34" t="str">
        <f t="shared" si="406"/>
        <v/>
      </c>
      <c r="BL483" s="34" t="str">
        <f t="shared" si="407"/>
        <v/>
      </c>
      <c r="BM483" s="34" t="str">
        <f t="shared" si="408"/>
        <v/>
      </c>
      <c r="BN483" s="36" t="e">
        <f t="shared" si="397"/>
        <v>#DIV/0!</v>
      </c>
      <c r="BO483" s="36" t="e">
        <f t="shared" si="398"/>
        <v>#DIV/0!</v>
      </c>
      <c r="BP483" s="37" t="str">
        <f t="shared" si="409"/>
        <v/>
      </c>
      <c r="BQ483" s="37" t="str">
        <f t="shared" si="410"/>
        <v/>
      </c>
      <c r="BR483" s="37" t="str">
        <f t="shared" si="411"/>
        <v/>
      </c>
      <c r="BS483" s="37" t="str">
        <f t="shared" si="412"/>
        <v/>
      </c>
      <c r="BT483" s="37" t="str">
        <f t="shared" si="413"/>
        <v/>
      </c>
      <c r="BU483" s="37" t="str">
        <f t="shared" si="414"/>
        <v/>
      </c>
      <c r="BV483" s="37" t="str">
        <f t="shared" si="415"/>
        <v/>
      </c>
      <c r="BW483" s="37" t="str">
        <f t="shared" si="416"/>
        <v/>
      </c>
      <c r="BX483" s="37" t="str">
        <f t="shared" si="417"/>
        <v/>
      </c>
      <c r="BY483" s="37" t="str">
        <f t="shared" si="418"/>
        <v/>
      </c>
      <c r="BZ483" s="37" t="str">
        <f t="shared" si="419"/>
        <v/>
      </c>
      <c r="CA483" s="37" t="str">
        <f t="shared" si="420"/>
        <v/>
      </c>
      <c r="CB483" s="37" t="str">
        <f t="shared" si="421"/>
        <v/>
      </c>
      <c r="CC483" s="37" t="str">
        <f t="shared" si="422"/>
        <v/>
      </c>
      <c r="CD483" s="37" t="str">
        <f t="shared" si="423"/>
        <v/>
      </c>
      <c r="CE483" s="37" t="str">
        <f t="shared" si="424"/>
        <v/>
      </c>
      <c r="CF483" s="37" t="str">
        <f t="shared" si="425"/>
        <v/>
      </c>
      <c r="CG483" s="37" t="str">
        <f t="shared" si="426"/>
        <v/>
      </c>
      <c r="CH483" s="37" t="str">
        <f t="shared" si="427"/>
        <v/>
      </c>
      <c r="CI483" s="37" t="str">
        <f t="shared" si="428"/>
        <v/>
      </c>
    </row>
    <row r="484" spans="1:95">
      <c r="A484" s="4"/>
      <c r="C484" s="4"/>
      <c r="BP484" s="4"/>
      <c r="BQ484" s="4"/>
      <c r="BR484" s="4"/>
      <c r="BS484" s="4"/>
      <c r="BT484" s="4"/>
      <c r="BU484" s="4"/>
      <c r="BV484" s="4"/>
      <c r="BW484" s="4"/>
      <c r="BX484" s="4"/>
      <c r="BY484" s="4"/>
      <c r="BZ484" s="4"/>
      <c r="CA484" s="4"/>
      <c r="CB484" s="4"/>
      <c r="CC484" s="4"/>
      <c r="CD484" s="4"/>
      <c r="CE484" s="4"/>
      <c r="CF484" s="4"/>
      <c r="CG484" s="4"/>
      <c r="CH484" s="4"/>
      <c r="CI484" s="4"/>
      <c r="CJ484" s="4"/>
      <c r="CK484" s="4"/>
      <c r="CL484" s="4"/>
      <c r="CM484" s="4"/>
      <c r="CN484" s="4"/>
      <c r="CO484" s="4"/>
      <c r="CP484" s="4"/>
      <c r="CQ484" s="4"/>
    </row>
    <row r="485" spans="1:95">
      <c r="A485" s="4"/>
      <c r="C485" s="4"/>
      <c r="BP485" s="4"/>
      <c r="BQ485" s="4"/>
      <c r="BR485" s="4"/>
      <c r="BS485" s="4"/>
      <c r="BT485" s="4"/>
      <c r="BU485" s="4"/>
      <c r="BV485" s="4"/>
      <c r="BW485" s="4"/>
      <c r="BX485" s="4"/>
      <c r="BY485" s="4"/>
      <c r="BZ485" s="4"/>
      <c r="CA485" s="4"/>
      <c r="CB485" s="4"/>
      <c r="CC485" s="4"/>
      <c r="CD485" s="4"/>
      <c r="CE485" s="4"/>
      <c r="CF485" s="4"/>
      <c r="CG485" s="4"/>
      <c r="CH485" s="4"/>
      <c r="CI485" s="4"/>
      <c r="CJ485" s="4"/>
      <c r="CK485" s="4"/>
      <c r="CL485" s="4"/>
      <c r="CM485" s="4"/>
      <c r="CN485" s="4"/>
      <c r="CO485" s="4"/>
      <c r="CP485" s="4"/>
      <c r="CQ485" s="4"/>
    </row>
    <row r="486" spans="1:95">
      <c r="A486" s="4"/>
      <c r="C486" s="4"/>
      <c r="BP486" s="4"/>
      <c r="BQ486" s="4"/>
      <c r="BR486" s="4"/>
      <c r="BS486" s="4"/>
      <c r="BT486" s="4"/>
      <c r="BU486" s="4"/>
      <c r="BV486" s="4"/>
      <c r="BW486" s="4"/>
      <c r="BX486" s="4"/>
      <c r="BY486" s="4"/>
      <c r="BZ486" s="4"/>
      <c r="CA486" s="4"/>
      <c r="CB486" s="4"/>
      <c r="CC486" s="4"/>
      <c r="CD486" s="4"/>
      <c r="CE486" s="4"/>
      <c r="CF486" s="4"/>
      <c r="CG486" s="4"/>
      <c r="CH486" s="4"/>
      <c r="CI486" s="4"/>
      <c r="CJ486" s="4"/>
      <c r="CK486" s="4"/>
      <c r="CL486" s="4"/>
      <c r="CM486" s="4"/>
      <c r="CN486" s="4"/>
      <c r="CO486" s="4"/>
      <c r="CP486" s="4"/>
      <c r="CQ486" s="4"/>
    </row>
    <row r="487" spans="1:95">
      <c r="A487" s="4"/>
      <c r="C487" s="4"/>
      <c r="BP487" s="4"/>
      <c r="BQ487" s="4"/>
      <c r="BR487" s="4"/>
      <c r="BS487" s="4"/>
      <c r="BT487" s="4"/>
      <c r="BU487" s="4"/>
      <c r="BV487" s="4"/>
      <c r="BW487" s="4"/>
      <c r="BX487" s="4"/>
      <c r="BY487" s="4"/>
      <c r="BZ487" s="4"/>
      <c r="CA487" s="4"/>
      <c r="CB487" s="4"/>
      <c r="CC487" s="4"/>
      <c r="CD487" s="4"/>
      <c r="CE487" s="4"/>
      <c r="CF487" s="4"/>
      <c r="CG487" s="4"/>
      <c r="CH487" s="4"/>
      <c r="CI487" s="4"/>
      <c r="CJ487" s="4"/>
      <c r="CK487" s="4"/>
      <c r="CL487" s="4"/>
      <c r="CM487" s="4"/>
      <c r="CN487" s="4"/>
      <c r="CO487" s="4"/>
      <c r="CP487" s="4"/>
      <c r="CQ487" s="4"/>
    </row>
    <row r="488" spans="1:95">
      <c r="A488" s="4"/>
      <c r="C488" s="4"/>
      <c r="BP488" s="4"/>
      <c r="BQ488" s="4"/>
      <c r="BR488" s="4"/>
      <c r="BS488" s="4"/>
      <c r="BT488" s="4"/>
      <c r="BU488" s="4"/>
      <c r="BV488" s="4"/>
      <c r="BW488" s="4"/>
      <c r="BX488" s="4"/>
      <c r="BY488" s="4"/>
      <c r="BZ488" s="4"/>
      <c r="CA488" s="4"/>
      <c r="CB488" s="4"/>
      <c r="CC488" s="4"/>
      <c r="CD488" s="4"/>
      <c r="CE488" s="4"/>
      <c r="CF488" s="4"/>
      <c r="CG488" s="4"/>
      <c r="CH488" s="4"/>
      <c r="CI488" s="4"/>
      <c r="CJ488" s="4"/>
      <c r="CK488" s="4"/>
      <c r="CL488" s="4"/>
      <c r="CM488" s="4"/>
      <c r="CN488" s="4"/>
      <c r="CO488" s="4"/>
      <c r="CP488" s="4"/>
      <c r="CQ488" s="4"/>
    </row>
    <row r="489" spans="1:95">
      <c r="A489" s="4"/>
      <c r="C489" s="4"/>
      <c r="BP489" s="4"/>
      <c r="BQ489" s="4"/>
      <c r="BR489" s="4"/>
      <c r="BS489" s="4"/>
      <c r="BT489" s="4"/>
      <c r="BU489" s="4"/>
      <c r="BV489" s="4"/>
      <c r="BW489" s="4"/>
      <c r="BX489" s="4"/>
      <c r="BY489" s="4"/>
      <c r="BZ489" s="4"/>
      <c r="CA489" s="4"/>
      <c r="CB489" s="4"/>
      <c r="CC489" s="4"/>
      <c r="CD489" s="4"/>
      <c r="CE489" s="4"/>
      <c r="CF489" s="4"/>
      <c r="CG489" s="4"/>
      <c r="CH489" s="4"/>
      <c r="CI489" s="4"/>
      <c r="CJ489" s="4"/>
      <c r="CK489" s="4"/>
      <c r="CL489" s="4"/>
      <c r="CM489" s="4"/>
      <c r="CN489" s="4"/>
      <c r="CO489" s="4"/>
      <c r="CP489" s="4"/>
      <c r="CQ489" s="4"/>
    </row>
    <row r="490" spans="1:95">
      <c r="A490" s="4"/>
      <c r="C490" s="4"/>
      <c r="BP490" s="4"/>
      <c r="BQ490" s="4"/>
      <c r="BR490" s="4"/>
      <c r="BS490" s="4"/>
      <c r="BT490" s="4"/>
      <c r="BU490" s="4"/>
      <c r="BV490" s="4"/>
      <c r="BW490" s="4"/>
      <c r="BX490" s="4"/>
      <c r="BY490" s="4"/>
      <c r="BZ490" s="4"/>
      <c r="CA490" s="4"/>
      <c r="CB490" s="4"/>
      <c r="CC490" s="4"/>
      <c r="CD490" s="4"/>
      <c r="CE490" s="4"/>
      <c r="CF490" s="4"/>
      <c r="CG490" s="4"/>
      <c r="CH490" s="4"/>
      <c r="CI490" s="4"/>
      <c r="CJ490" s="4"/>
      <c r="CK490" s="4"/>
      <c r="CL490" s="4"/>
      <c r="CM490" s="4"/>
      <c r="CN490" s="4"/>
      <c r="CO490" s="4"/>
      <c r="CP490" s="4"/>
      <c r="CQ490" s="4"/>
    </row>
    <row r="491" spans="1:95">
      <c r="A491" s="4"/>
      <c r="C491" s="4"/>
      <c r="BP491" s="4"/>
      <c r="BQ491" s="4"/>
      <c r="BR491" s="4"/>
      <c r="BS491" s="4"/>
      <c r="BT491" s="4"/>
      <c r="BU491" s="4"/>
      <c r="BV491" s="4"/>
      <c r="BW491" s="4"/>
      <c r="BX491" s="4"/>
      <c r="BY491" s="4"/>
      <c r="BZ491" s="4"/>
      <c r="CA491" s="4"/>
      <c r="CB491" s="4"/>
      <c r="CC491" s="4"/>
      <c r="CD491" s="4"/>
      <c r="CE491" s="4"/>
      <c r="CF491" s="4"/>
      <c r="CG491" s="4"/>
      <c r="CH491" s="4"/>
      <c r="CI491" s="4"/>
      <c r="CJ491" s="4"/>
      <c r="CK491" s="4"/>
      <c r="CL491" s="4"/>
      <c r="CM491" s="4"/>
      <c r="CN491" s="4"/>
      <c r="CO491" s="4"/>
      <c r="CP491" s="4"/>
      <c r="CQ491" s="4"/>
    </row>
    <row r="492" spans="1:95">
      <c r="A492" s="4"/>
      <c r="C492" s="4"/>
      <c r="BP492" s="4"/>
      <c r="BQ492" s="4"/>
      <c r="BR492" s="4"/>
      <c r="BS492" s="4"/>
      <c r="BT492" s="4"/>
      <c r="BU492" s="4"/>
      <c r="BV492" s="4"/>
      <c r="BW492" s="4"/>
      <c r="BX492" s="4"/>
      <c r="BY492" s="4"/>
      <c r="BZ492" s="4"/>
      <c r="CA492" s="4"/>
      <c r="CB492" s="4"/>
      <c r="CC492" s="4"/>
      <c r="CD492" s="4"/>
      <c r="CE492" s="4"/>
      <c r="CF492" s="4"/>
      <c r="CG492" s="4"/>
      <c r="CH492" s="4"/>
      <c r="CI492" s="4"/>
      <c r="CJ492" s="4"/>
      <c r="CK492" s="4"/>
      <c r="CL492" s="4"/>
      <c r="CM492" s="4"/>
      <c r="CN492" s="4"/>
      <c r="CO492" s="4"/>
      <c r="CP492" s="4"/>
      <c r="CQ492" s="4"/>
    </row>
    <row r="493" spans="1:95">
      <c r="A493" s="4"/>
      <c r="C493" s="4"/>
      <c r="BP493" s="4"/>
      <c r="BQ493" s="4"/>
      <c r="BR493" s="4"/>
      <c r="BS493" s="4"/>
      <c r="BT493" s="4"/>
      <c r="BU493" s="4"/>
      <c r="BV493" s="4"/>
      <c r="BW493" s="4"/>
      <c r="BX493" s="4"/>
      <c r="BY493" s="4"/>
      <c r="BZ493" s="4"/>
      <c r="CA493" s="4"/>
      <c r="CB493" s="4"/>
      <c r="CC493" s="4"/>
      <c r="CD493" s="4"/>
      <c r="CE493" s="4"/>
      <c r="CF493" s="4"/>
      <c r="CG493" s="4"/>
      <c r="CH493" s="4"/>
      <c r="CI493" s="4"/>
      <c r="CJ493" s="4"/>
      <c r="CK493" s="4"/>
      <c r="CL493" s="4"/>
      <c r="CM493" s="4"/>
      <c r="CN493" s="4"/>
      <c r="CO493" s="4"/>
      <c r="CP493" s="4"/>
      <c r="CQ493" s="4"/>
    </row>
    <row r="494" spans="1:95">
      <c r="A494" s="4"/>
      <c r="C494" s="4"/>
      <c r="BP494" s="4"/>
      <c r="BQ494" s="4"/>
      <c r="BR494" s="4"/>
      <c r="BS494" s="4"/>
      <c r="BT494" s="4"/>
      <c r="BU494" s="4"/>
      <c r="BV494" s="4"/>
      <c r="BW494" s="4"/>
      <c r="BX494" s="4"/>
      <c r="BY494" s="4"/>
      <c r="BZ494" s="4"/>
      <c r="CA494" s="4"/>
      <c r="CB494" s="4"/>
      <c r="CC494" s="4"/>
      <c r="CD494" s="4"/>
      <c r="CE494" s="4"/>
      <c r="CF494" s="4"/>
      <c r="CG494" s="4"/>
      <c r="CH494" s="4"/>
      <c r="CI494" s="4"/>
      <c r="CJ494" s="4"/>
      <c r="CK494" s="4"/>
      <c r="CL494" s="4"/>
      <c r="CM494" s="4"/>
      <c r="CN494" s="4"/>
      <c r="CO494" s="4"/>
      <c r="CP494" s="4"/>
      <c r="CQ494" s="4"/>
    </row>
    <row r="495" spans="1:95">
      <c r="A495" s="4"/>
      <c r="C495" s="4"/>
      <c r="BP495" s="4"/>
      <c r="BQ495" s="4"/>
      <c r="BR495" s="4"/>
      <c r="BS495" s="4"/>
      <c r="BT495" s="4"/>
      <c r="BU495" s="4"/>
      <c r="BV495" s="4"/>
      <c r="BW495" s="4"/>
      <c r="BX495" s="4"/>
      <c r="BY495" s="4"/>
      <c r="BZ495" s="4"/>
      <c r="CA495" s="4"/>
      <c r="CB495" s="4"/>
      <c r="CC495" s="4"/>
      <c r="CD495" s="4"/>
      <c r="CE495" s="4"/>
      <c r="CF495" s="4"/>
      <c r="CG495" s="4"/>
      <c r="CH495" s="4"/>
      <c r="CI495" s="4"/>
      <c r="CJ495" s="4"/>
      <c r="CK495" s="4"/>
      <c r="CL495" s="4"/>
      <c r="CM495" s="4"/>
      <c r="CN495" s="4"/>
      <c r="CO495" s="4"/>
      <c r="CP495" s="4"/>
      <c r="CQ495" s="4"/>
    </row>
    <row r="496" spans="1:95">
      <c r="A496" s="4"/>
      <c r="C496" s="4"/>
      <c r="BP496" s="4"/>
      <c r="BQ496" s="4"/>
      <c r="BR496" s="4"/>
      <c r="BS496" s="4"/>
      <c r="BT496" s="4"/>
      <c r="BU496" s="4"/>
      <c r="BV496" s="4"/>
      <c r="BW496" s="4"/>
      <c r="BX496" s="4"/>
      <c r="BY496" s="4"/>
      <c r="BZ496" s="4"/>
      <c r="CA496" s="4"/>
      <c r="CB496" s="4"/>
      <c r="CC496" s="4"/>
      <c r="CD496" s="4"/>
      <c r="CE496" s="4"/>
      <c r="CF496" s="4"/>
      <c r="CG496" s="4"/>
      <c r="CH496" s="4"/>
      <c r="CI496" s="4"/>
      <c r="CJ496" s="4"/>
      <c r="CK496" s="4"/>
      <c r="CL496" s="4"/>
      <c r="CM496" s="4"/>
      <c r="CN496" s="4"/>
      <c r="CO496" s="4"/>
      <c r="CP496" s="4"/>
      <c r="CQ496" s="4"/>
    </row>
    <row r="497" spans="1:95">
      <c r="A497" s="4"/>
      <c r="C497" s="4"/>
      <c r="BP497" s="4"/>
      <c r="BQ497" s="4"/>
      <c r="BR497" s="4"/>
      <c r="BS497" s="4"/>
      <c r="BT497" s="4"/>
      <c r="BU497" s="4"/>
      <c r="BV497" s="4"/>
      <c r="BW497" s="4"/>
      <c r="BX497" s="4"/>
      <c r="BY497" s="4"/>
      <c r="BZ497" s="4"/>
      <c r="CA497" s="4"/>
      <c r="CB497" s="4"/>
      <c r="CC497" s="4"/>
      <c r="CD497" s="4"/>
      <c r="CE497" s="4"/>
      <c r="CF497" s="4"/>
      <c r="CG497" s="4"/>
      <c r="CH497" s="4"/>
      <c r="CI497" s="4"/>
      <c r="CJ497" s="4"/>
      <c r="CK497" s="4"/>
      <c r="CL497" s="4"/>
      <c r="CM497" s="4"/>
      <c r="CN497" s="4"/>
      <c r="CO497" s="4"/>
      <c r="CP497" s="4"/>
      <c r="CQ497" s="4"/>
    </row>
    <row r="498" spans="1:95">
      <c r="A498" s="4"/>
      <c r="C498" s="4"/>
      <c r="BP498" s="4"/>
      <c r="BQ498" s="4"/>
      <c r="BR498" s="4"/>
      <c r="BS498" s="4"/>
      <c r="BT498" s="4"/>
      <c r="BU498" s="4"/>
      <c r="BV498" s="4"/>
      <c r="BW498" s="4"/>
      <c r="BX498" s="4"/>
      <c r="BY498" s="4"/>
      <c r="BZ498" s="4"/>
      <c r="CA498" s="4"/>
      <c r="CB498" s="4"/>
      <c r="CC498" s="4"/>
      <c r="CD498" s="4"/>
      <c r="CE498" s="4"/>
      <c r="CF498" s="4"/>
      <c r="CG498" s="4"/>
      <c r="CH498" s="4"/>
      <c r="CI498" s="4"/>
      <c r="CJ498" s="4"/>
      <c r="CK498" s="4"/>
      <c r="CL498" s="4"/>
      <c r="CM498" s="4"/>
      <c r="CN498" s="4"/>
      <c r="CO498" s="4"/>
      <c r="CP498" s="4"/>
      <c r="CQ498" s="4"/>
    </row>
    <row r="499" spans="1:95">
      <c r="A499" s="4"/>
      <c r="C499" s="4"/>
      <c r="BP499" s="4"/>
      <c r="BQ499" s="4"/>
      <c r="BR499" s="4"/>
      <c r="BS499" s="4"/>
      <c r="BT499" s="4"/>
      <c r="BU499" s="4"/>
      <c r="BV499" s="4"/>
      <c r="BW499" s="4"/>
      <c r="BX499" s="4"/>
      <c r="BY499" s="4"/>
      <c r="BZ499" s="4"/>
      <c r="CA499" s="4"/>
      <c r="CB499" s="4"/>
      <c r="CC499" s="4"/>
      <c r="CD499" s="4"/>
      <c r="CE499" s="4"/>
      <c r="CF499" s="4"/>
      <c r="CG499" s="4"/>
      <c r="CH499" s="4"/>
      <c r="CI499" s="4"/>
      <c r="CJ499" s="4"/>
      <c r="CK499" s="4"/>
      <c r="CL499" s="4"/>
      <c r="CM499" s="4"/>
      <c r="CN499" s="4"/>
      <c r="CO499" s="4"/>
      <c r="CP499" s="4"/>
      <c r="CQ499" s="4"/>
    </row>
    <row r="500" spans="1:95">
      <c r="A500" s="4"/>
      <c r="C500" s="4"/>
      <c r="BP500" s="4"/>
      <c r="BQ500" s="4"/>
      <c r="BR500" s="4"/>
      <c r="BS500" s="4"/>
      <c r="BT500" s="4"/>
      <c r="BU500" s="4"/>
      <c r="BV500" s="4"/>
      <c r="BW500" s="4"/>
      <c r="BX500" s="4"/>
      <c r="BY500" s="4"/>
      <c r="BZ500" s="4"/>
      <c r="CA500" s="4"/>
      <c r="CB500" s="4"/>
      <c r="CC500" s="4"/>
      <c r="CD500" s="4"/>
      <c r="CE500" s="4"/>
      <c r="CF500" s="4"/>
      <c r="CG500" s="4"/>
      <c r="CH500" s="4"/>
      <c r="CI500" s="4"/>
      <c r="CJ500" s="4"/>
      <c r="CK500" s="4"/>
      <c r="CL500" s="4"/>
      <c r="CM500" s="4"/>
      <c r="CN500" s="4"/>
      <c r="CO500" s="4"/>
      <c r="CP500" s="4"/>
      <c r="CQ500" s="4"/>
    </row>
    <row r="501" spans="1:95">
      <c r="A501" s="4"/>
      <c r="C501" s="4"/>
      <c r="BP501" s="4"/>
      <c r="BQ501" s="4"/>
      <c r="BR501" s="4"/>
      <c r="BS501" s="4"/>
      <c r="BT501" s="4"/>
      <c r="BU501" s="4"/>
      <c r="BV501" s="4"/>
      <c r="BW501" s="4"/>
      <c r="BX501" s="4"/>
      <c r="BY501" s="4"/>
      <c r="BZ501" s="4"/>
      <c r="CA501" s="4"/>
      <c r="CB501" s="4"/>
      <c r="CC501" s="4"/>
      <c r="CD501" s="4"/>
      <c r="CE501" s="4"/>
      <c r="CF501" s="4"/>
      <c r="CG501" s="4"/>
      <c r="CH501" s="4"/>
      <c r="CI501" s="4"/>
      <c r="CJ501" s="4"/>
      <c r="CK501" s="4"/>
      <c r="CL501" s="4"/>
      <c r="CM501" s="4"/>
      <c r="CN501" s="4"/>
      <c r="CO501" s="4"/>
      <c r="CP501" s="4"/>
      <c r="CQ501" s="4"/>
    </row>
    <row r="502" spans="1:95">
      <c r="A502" s="4"/>
      <c r="C502" s="4"/>
      <c r="BP502" s="4"/>
      <c r="BQ502" s="4"/>
      <c r="BR502" s="4"/>
      <c r="BS502" s="4"/>
      <c r="BT502" s="4"/>
      <c r="BU502" s="4"/>
      <c r="BV502" s="4"/>
      <c r="BW502" s="4"/>
      <c r="BX502" s="4"/>
      <c r="BY502" s="4"/>
      <c r="BZ502" s="4"/>
      <c r="CA502" s="4"/>
      <c r="CB502" s="4"/>
      <c r="CC502" s="4"/>
      <c r="CD502" s="4"/>
      <c r="CE502" s="4"/>
      <c r="CF502" s="4"/>
      <c r="CG502" s="4"/>
      <c r="CH502" s="4"/>
      <c r="CI502" s="4"/>
      <c r="CJ502" s="4"/>
      <c r="CK502" s="4"/>
      <c r="CL502" s="4"/>
      <c r="CM502" s="4"/>
      <c r="CN502" s="4"/>
      <c r="CO502" s="4"/>
      <c r="CP502" s="4"/>
      <c r="CQ502" s="4"/>
    </row>
    <row r="503" spans="1:95">
      <c r="A503" s="4"/>
      <c r="C503" s="4"/>
      <c r="BP503" s="4"/>
      <c r="BQ503" s="4"/>
      <c r="BR503" s="4"/>
      <c r="BS503" s="4"/>
      <c r="BT503" s="4"/>
      <c r="BU503" s="4"/>
      <c r="BV503" s="4"/>
      <c r="BW503" s="4"/>
      <c r="BX503" s="4"/>
      <c r="BY503" s="4"/>
      <c r="BZ503" s="4"/>
      <c r="CA503" s="4"/>
      <c r="CB503" s="4"/>
      <c r="CC503" s="4"/>
      <c r="CD503" s="4"/>
      <c r="CE503" s="4"/>
      <c r="CF503" s="4"/>
      <c r="CG503" s="4"/>
      <c r="CH503" s="4"/>
      <c r="CI503" s="4"/>
      <c r="CJ503" s="4"/>
      <c r="CK503" s="4"/>
      <c r="CL503" s="4"/>
      <c r="CM503" s="4"/>
      <c r="CN503" s="4"/>
      <c r="CO503" s="4"/>
      <c r="CP503" s="4"/>
      <c r="CQ503" s="4"/>
    </row>
    <row r="504" spans="1:95">
      <c r="A504" s="4"/>
      <c r="C504" s="4"/>
      <c r="BP504" s="4"/>
      <c r="BQ504" s="4"/>
      <c r="BR504" s="4"/>
      <c r="BS504" s="4"/>
      <c r="BT504" s="4"/>
      <c r="BU504" s="4"/>
      <c r="BV504" s="4"/>
      <c r="BW504" s="4"/>
      <c r="BX504" s="4"/>
      <c r="BY504" s="4"/>
      <c r="BZ504" s="4"/>
      <c r="CA504" s="4"/>
      <c r="CB504" s="4"/>
      <c r="CC504" s="4"/>
      <c r="CD504" s="4"/>
      <c r="CE504" s="4"/>
      <c r="CF504" s="4"/>
      <c r="CG504" s="4"/>
      <c r="CH504" s="4"/>
      <c r="CI504" s="4"/>
      <c r="CJ504" s="4"/>
      <c r="CK504" s="4"/>
      <c r="CL504" s="4"/>
      <c r="CM504" s="4"/>
      <c r="CN504" s="4"/>
      <c r="CO504" s="4"/>
      <c r="CP504" s="4"/>
      <c r="CQ504" s="4"/>
    </row>
    <row r="505" spans="1:95">
      <c r="A505" s="4"/>
      <c r="C505" s="4"/>
      <c r="BP505" s="4"/>
      <c r="BQ505" s="4"/>
      <c r="BR505" s="4"/>
      <c r="BS505" s="4"/>
      <c r="BT505" s="4"/>
      <c r="BU505" s="4"/>
      <c r="BV505" s="4"/>
      <c r="BW505" s="4"/>
      <c r="BX505" s="4"/>
      <c r="BY505" s="4"/>
      <c r="BZ505" s="4"/>
      <c r="CA505" s="4"/>
      <c r="CB505" s="4"/>
      <c r="CC505" s="4"/>
      <c r="CD505" s="4"/>
      <c r="CE505" s="4"/>
      <c r="CF505" s="4"/>
      <c r="CG505" s="4"/>
      <c r="CH505" s="4"/>
      <c r="CI505" s="4"/>
      <c r="CJ505" s="4"/>
      <c r="CK505" s="4"/>
      <c r="CL505" s="4"/>
      <c r="CM505" s="4"/>
      <c r="CN505" s="4"/>
      <c r="CO505" s="4"/>
      <c r="CP505" s="4"/>
      <c r="CQ505" s="4"/>
    </row>
    <row r="506" spans="1:95">
      <c r="A506" s="4"/>
      <c r="C506" s="4"/>
      <c r="BP506" s="4"/>
      <c r="BQ506" s="4"/>
      <c r="BR506" s="4"/>
      <c r="BS506" s="4"/>
      <c r="BT506" s="4"/>
      <c r="BU506" s="4"/>
      <c r="BV506" s="4"/>
      <c r="BW506" s="4"/>
      <c r="BX506" s="4"/>
      <c r="BY506" s="4"/>
      <c r="BZ506" s="4"/>
      <c r="CA506" s="4"/>
      <c r="CB506" s="4"/>
      <c r="CC506" s="4"/>
      <c r="CD506" s="4"/>
      <c r="CE506" s="4"/>
      <c r="CF506" s="4"/>
      <c r="CG506" s="4"/>
      <c r="CH506" s="4"/>
      <c r="CI506" s="4"/>
      <c r="CJ506" s="4"/>
      <c r="CK506" s="4"/>
      <c r="CL506" s="4"/>
      <c r="CM506" s="4"/>
      <c r="CN506" s="4"/>
      <c r="CO506" s="4"/>
      <c r="CP506" s="4"/>
      <c r="CQ506" s="4"/>
    </row>
    <row r="507" spans="1:95">
      <c r="A507" s="4"/>
      <c r="C507" s="4"/>
      <c r="BP507" s="4"/>
      <c r="BQ507" s="4"/>
      <c r="BR507" s="4"/>
      <c r="BS507" s="4"/>
      <c r="BT507" s="4"/>
      <c r="BU507" s="4"/>
      <c r="BV507" s="4"/>
      <c r="BW507" s="4"/>
      <c r="BX507" s="4"/>
      <c r="BY507" s="4"/>
      <c r="BZ507" s="4"/>
      <c r="CA507" s="4"/>
      <c r="CB507" s="4"/>
      <c r="CC507" s="4"/>
      <c r="CD507" s="4"/>
      <c r="CE507" s="4"/>
      <c r="CF507" s="4"/>
      <c r="CG507" s="4"/>
      <c r="CH507" s="4"/>
      <c r="CI507" s="4"/>
      <c r="CJ507" s="4"/>
      <c r="CK507" s="4"/>
      <c r="CL507" s="4"/>
      <c r="CM507" s="4"/>
      <c r="CN507" s="4"/>
      <c r="CO507" s="4"/>
      <c r="CP507" s="4"/>
      <c r="CQ507" s="4"/>
    </row>
    <row r="508" spans="1:95">
      <c r="A508" s="4"/>
      <c r="C508" s="4"/>
      <c r="BP508" s="4"/>
      <c r="BQ508" s="4"/>
      <c r="BR508" s="4"/>
      <c r="BS508" s="4"/>
      <c r="BT508" s="4"/>
      <c r="BU508" s="4"/>
      <c r="BV508" s="4"/>
      <c r="BW508" s="4"/>
      <c r="BX508" s="4"/>
      <c r="BY508" s="4"/>
      <c r="BZ508" s="4"/>
      <c r="CA508" s="4"/>
      <c r="CB508" s="4"/>
      <c r="CC508" s="4"/>
      <c r="CD508" s="4"/>
      <c r="CE508" s="4"/>
      <c r="CF508" s="4"/>
      <c r="CG508" s="4"/>
      <c r="CH508" s="4"/>
      <c r="CI508" s="4"/>
      <c r="CJ508" s="4"/>
      <c r="CK508" s="4"/>
      <c r="CL508" s="4"/>
      <c r="CM508" s="4"/>
      <c r="CN508" s="4"/>
      <c r="CO508" s="4"/>
      <c r="CP508" s="4"/>
      <c r="CQ508" s="4"/>
    </row>
    <row r="509" spans="1:95">
      <c r="A509" s="4"/>
      <c r="C509" s="4"/>
      <c r="BP509" s="4"/>
      <c r="BQ509" s="4"/>
      <c r="BR509" s="4"/>
      <c r="BS509" s="4"/>
      <c r="BT509" s="4"/>
      <c r="BU509" s="4"/>
      <c r="BV509" s="4"/>
      <c r="BW509" s="4"/>
      <c r="BX509" s="4"/>
      <c r="BY509" s="4"/>
      <c r="BZ509" s="4"/>
      <c r="CA509" s="4"/>
      <c r="CB509" s="4"/>
      <c r="CC509" s="4"/>
      <c r="CD509" s="4"/>
      <c r="CE509" s="4"/>
      <c r="CF509" s="4"/>
      <c r="CG509" s="4"/>
      <c r="CH509" s="4"/>
      <c r="CI509" s="4"/>
      <c r="CJ509" s="4"/>
      <c r="CK509" s="4"/>
      <c r="CL509" s="4"/>
      <c r="CM509" s="4"/>
      <c r="CN509" s="4"/>
      <c r="CO509" s="4"/>
      <c r="CP509" s="4"/>
      <c r="CQ509" s="4"/>
    </row>
    <row r="510" spans="1:95">
      <c r="A510" s="4"/>
      <c r="C510" s="4"/>
      <c r="BP510" s="4"/>
      <c r="BQ510" s="4"/>
      <c r="BR510" s="4"/>
      <c r="BS510" s="4"/>
      <c r="BT510" s="4"/>
      <c r="BU510" s="4"/>
      <c r="BV510" s="4"/>
      <c r="BW510" s="4"/>
      <c r="BX510" s="4"/>
      <c r="BY510" s="4"/>
      <c r="BZ510" s="4"/>
      <c r="CA510" s="4"/>
      <c r="CB510" s="4"/>
      <c r="CC510" s="4"/>
      <c r="CD510" s="4"/>
      <c r="CE510" s="4"/>
      <c r="CF510" s="4"/>
      <c r="CG510" s="4"/>
      <c r="CH510" s="4"/>
      <c r="CI510" s="4"/>
      <c r="CJ510" s="4"/>
      <c r="CK510" s="4"/>
      <c r="CL510" s="4"/>
      <c r="CM510" s="4"/>
      <c r="CN510" s="4"/>
      <c r="CO510" s="4"/>
      <c r="CP510" s="4"/>
      <c r="CQ510" s="4"/>
    </row>
    <row r="511" spans="1:95">
      <c r="A511" s="4"/>
      <c r="C511" s="4"/>
      <c r="BP511" s="4"/>
      <c r="BQ511" s="4"/>
      <c r="BR511" s="4"/>
      <c r="BS511" s="4"/>
      <c r="BT511" s="4"/>
      <c r="BU511" s="4"/>
      <c r="BV511" s="4"/>
      <c r="BW511" s="4"/>
      <c r="BX511" s="4"/>
      <c r="BY511" s="4"/>
      <c r="BZ511" s="4"/>
      <c r="CA511" s="4"/>
      <c r="CB511" s="4"/>
      <c r="CC511" s="4"/>
      <c r="CD511" s="4"/>
      <c r="CE511" s="4"/>
      <c r="CF511" s="4"/>
      <c r="CG511" s="4"/>
      <c r="CH511" s="4"/>
      <c r="CI511" s="4"/>
      <c r="CJ511" s="4"/>
      <c r="CK511" s="4"/>
      <c r="CL511" s="4"/>
      <c r="CM511" s="4"/>
      <c r="CN511" s="4"/>
      <c r="CO511" s="4"/>
      <c r="CP511" s="4"/>
      <c r="CQ511" s="4"/>
    </row>
    <row r="512" spans="1:95">
      <c r="A512" s="4"/>
      <c r="C512" s="4"/>
      <c r="BP512" s="4"/>
      <c r="BQ512" s="4"/>
      <c r="BR512" s="4"/>
      <c r="BS512" s="4"/>
      <c r="BT512" s="4"/>
      <c r="BU512" s="4"/>
      <c r="BV512" s="4"/>
      <c r="BW512" s="4"/>
      <c r="BX512" s="4"/>
      <c r="BY512" s="4"/>
      <c r="BZ512" s="4"/>
      <c r="CA512" s="4"/>
      <c r="CB512" s="4"/>
      <c r="CC512" s="4"/>
      <c r="CD512" s="4"/>
      <c r="CE512" s="4"/>
      <c r="CF512" s="4"/>
      <c r="CG512" s="4"/>
      <c r="CH512" s="4"/>
      <c r="CI512" s="4"/>
      <c r="CJ512" s="4"/>
      <c r="CK512" s="4"/>
      <c r="CL512" s="4"/>
      <c r="CM512" s="4"/>
      <c r="CN512" s="4"/>
      <c r="CO512" s="4"/>
      <c r="CP512" s="4"/>
      <c r="CQ512" s="4"/>
    </row>
    <row r="513" spans="1:95">
      <c r="A513" s="4"/>
      <c r="C513" s="4"/>
      <c r="BP513" s="4"/>
      <c r="BQ513" s="4"/>
      <c r="BR513" s="4"/>
      <c r="BS513" s="4"/>
      <c r="BT513" s="4"/>
      <c r="BU513" s="4"/>
      <c r="BV513" s="4"/>
      <c r="BW513" s="4"/>
      <c r="BX513" s="4"/>
      <c r="BY513" s="4"/>
      <c r="BZ513" s="4"/>
      <c r="CA513" s="4"/>
      <c r="CB513" s="4"/>
      <c r="CC513" s="4"/>
      <c r="CD513" s="4"/>
      <c r="CE513" s="4"/>
      <c r="CF513" s="4"/>
      <c r="CG513" s="4"/>
      <c r="CH513" s="4"/>
      <c r="CI513" s="4"/>
      <c r="CJ513" s="4"/>
      <c r="CK513" s="4"/>
      <c r="CL513" s="4"/>
      <c r="CM513" s="4"/>
      <c r="CN513" s="4"/>
      <c r="CO513" s="4"/>
      <c r="CP513" s="4"/>
      <c r="CQ513" s="4"/>
    </row>
    <row r="514" spans="1:95">
      <c r="A514" s="4"/>
      <c r="C514" s="4"/>
      <c r="BP514" s="4"/>
      <c r="BQ514" s="4"/>
      <c r="BR514" s="4"/>
      <c r="BS514" s="4"/>
      <c r="BT514" s="4"/>
      <c r="BU514" s="4"/>
      <c r="BV514" s="4"/>
      <c r="BW514" s="4"/>
      <c r="BX514" s="4"/>
      <c r="BY514" s="4"/>
      <c r="BZ514" s="4"/>
      <c r="CA514" s="4"/>
      <c r="CB514" s="4"/>
      <c r="CC514" s="4"/>
      <c r="CD514" s="4"/>
      <c r="CE514" s="4"/>
      <c r="CF514" s="4"/>
      <c r="CG514" s="4"/>
      <c r="CH514" s="4"/>
      <c r="CI514" s="4"/>
      <c r="CJ514" s="4"/>
      <c r="CK514" s="4"/>
      <c r="CL514" s="4"/>
      <c r="CM514" s="4"/>
      <c r="CN514" s="4"/>
      <c r="CO514" s="4"/>
      <c r="CP514" s="4"/>
      <c r="CQ514" s="4"/>
    </row>
    <row r="515" spans="1:95">
      <c r="A515" s="4"/>
      <c r="C515" s="4"/>
      <c r="BP515" s="4"/>
      <c r="BQ515" s="4"/>
      <c r="BR515" s="4"/>
      <c r="BS515" s="4"/>
      <c r="BT515" s="4"/>
      <c r="BU515" s="4"/>
      <c r="BV515" s="4"/>
      <c r="BW515" s="4"/>
      <c r="BX515" s="4"/>
      <c r="BY515" s="4"/>
      <c r="BZ515" s="4"/>
      <c r="CA515" s="4"/>
      <c r="CB515" s="4"/>
      <c r="CC515" s="4"/>
      <c r="CD515" s="4"/>
      <c r="CE515" s="4"/>
      <c r="CF515" s="4"/>
      <c r="CG515" s="4"/>
      <c r="CH515" s="4"/>
      <c r="CI515" s="4"/>
      <c r="CJ515" s="4"/>
      <c r="CK515" s="4"/>
      <c r="CL515" s="4"/>
      <c r="CM515" s="4"/>
      <c r="CN515" s="4"/>
      <c r="CO515" s="4"/>
      <c r="CP515" s="4"/>
      <c r="CQ515" s="4"/>
    </row>
    <row r="516" spans="1:95">
      <c r="A516" s="4"/>
      <c r="C516" s="4"/>
      <c r="BP516" s="4"/>
      <c r="BQ516" s="4"/>
      <c r="BR516" s="4"/>
      <c r="BS516" s="4"/>
      <c r="BT516" s="4"/>
      <c r="BU516" s="4"/>
      <c r="BV516" s="4"/>
      <c r="BW516" s="4"/>
      <c r="BX516" s="4"/>
      <c r="BY516" s="4"/>
      <c r="BZ516" s="4"/>
      <c r="CA516" s="4"/>
      <c r="CB516" s="4"/>
      <c r="CC516" s="4"/>
      <c r="CD516" s="4"/>
      <c r="CE516" s="4"/>
      <c r="CF516" s="4"/>
      <c r="CG516" s="4"/>
      <c r="CH516" s="4"/>
      <c r="CI516" s="4"/>
      <c r="CJ516" s="4"/>
      <c r="CK516" s="4"/>
      <c r="CL516" s="4"/>
      <c r="CM516" s="4"/>
      <c r="CN516" s="4"/>
      <c r="CO516" s="4"/>
      <c r="CP516" s="4"/>
      <c r="CQ516" s="4"/>
    </row>
    <row r="517" spans="1:95">
      <c r="A517" s="4"/>
      <c r="C517" s="4"/>
      <c r="BP517" s="4"/>
      <c r="BQ517" s="4"/>
      <c r="BR517" s="4"/>
      <c r="BS517" s="4"/>
      <c r="BT517" s="4"/>
      <c r="BU517" s="4"/>
      <c r="BV517" s="4"/>
      <c r="BW517" s="4"/>
      <c r="BX517" s="4"/>
      <c r="BY517" s="4"/>
      <c r="BZ517" s="4"/>
      <c r="CA517" s="4"/>
      <c r="CB517" s="4"/>
      <c r="CC517" s="4"/>
      <c r="CD517" s="4"/>
      <c r="CE517" s="4"/>
      <c r="CF517" s="4"/>
      <c r="CG517" s="4"/>
      <c r="CH517" s="4"/>
      <c r="CI517" s="4"/>
      <c r="CJ517" s="4"/>
      <c r="CK517" s="4"/>
      <c r="CL517" s="4"/>
      <c r="CM517" s="4"/>
      <c r="CN517" s="4"/>
      <c r="CO517" s="4"/>
      <c r="CP517" s="4"/>
      <c r="CQ517" s="4"/>
    </row>
    <row r="518" spans="1:95">
      <c r="A518" s="4"/>
      <c r="C518" s="4"/>
      <c r="BP518" s="4"/>
      <c r="BQ518" s="4"/>
      <c r="BR518" s="4"/>
      <c r="BS518" s="4"/>
      <c r="BT518" s="4"/>
      <c r="BU518" s="4"/>
      <c r="BV518" s="4"/>
      <c r="BW518" s="4"/>
      <c r="BX518" s="4"/>
      <c r="BY518" s="4"/>
      <c r="BZ518" s="4"/>
      <c r="CA518" s="4"/>
      <c r="CB518" s="4"/>
      <c r="CC518" s="4"/>
      <c r="CD518" s="4"/>
      <c r="CE518" s="4"/>
      <c r="CF518" s="4"/>
      <c r="CG518" s="4"/>
      <c r="CH518" s="4"/>
      <c r="CI518" s="4"/>
      <c r="CJ518" s="4"/>
      <c r="CK518" s="4"/>
      <c r="CL518" s="4"/>
      <c r="CM518" s="4"/>
      <c r="CN518" s="4"/>
      <c r="CO518" s="4"/>
      <c r="CP518" s="4"/>
      <c r="CQ518" s="4"/>
    </row>
    <row r="519" spans="1:95">
      <c r="A519" s="4"/>
      <c r="C519" s="4"/>
      <c r="BP519" s="4"/>
      <c r="BQ519" s="4"/>
      <c r="BR519" s="4"/>
      <c r="BS519" s="4"/>
      <c r="BT519" s="4"/>
      <c r="BU519" s="4"/>
      <c r="BV519" s="4"/>
      <c r="BW519" s="4"/>
      <c r="BX519" s="4"/>
      <c r="BY519" s="4"/>
      <c r="BZ519" s="4"/>
      <c r="CA519" s="4"/>
      <c r="CB519" s="4"/>
      <c r="CC519" s="4"/>
      <c r="CD519" s="4"/>
      <c r="CE519" s="4"/>
      <c r="CF519" s="4"/>
      <c r="CG519" s="4"/>
      <c r="CH519" s="4"/>
      <c r="CI519" s="4"/>
      <c r="CJ519" s="4"/>
      <c r="CK519" s="4"/>
      <c r="CL519" s="4"/>
      <c r="CM519" s="4"/>
      <c r="CN519" s="4"/>
      <c r="CO519" s="4"/>
      <c r="CP519" s="4"/>
      <c r="CQ519" s="4"/>
    </row>
    <row r="520" spans="1:95">
      <c r="A520" s="4"/>
      <c r="C520" s="4"/>
      <c r="BP520" s="4"/>
      <c r="BQ520" s="4"/>
      <c r="BR520" s="4"/>
      <c r="BS520" s="4"/>
      <c r="BT520" s="4"/>
      <c r="BU520" s="4"/>
      <c r="BV520" s="4"/>
      <c r="BW520" s="4"/>
      <c r="BX520" s="4"/>
      <c r="BY520" s="4"/>
      <c r="BZ520" s="4"/>
      <c r="CA520" s="4"/>
      <c r="CB520" s="4"/>
      <c r="CC520" s="4"/>
      <c r="CD520" s="4"/>
      <c r="CE520" s="4"/>
      <c r="CF520" s="4"/>
      <c r="CG520" s="4"/>
      <c r="CH520" s="4"/>
      <c r="CI520" s="4"/>
      <c r="CJ520" s="4"/>
      <c r="CK520" s="4"/>
      <c r="CL520" s="4"/>
      <c r="CM520" s="4"/>
      <c r="CN520" s="4"/>
      <c r="CO520" s="4"/>
      <c r="CP520" s="4"/>
      <c r="CQ520" s="4"/>
    </row>
    <row r="521" spans="1:95">
      <c r="A521" s="4"/>
      <c r="C521" s="4"/>
      <c r="BP521" s="4"/>
      <c r="BQ521" s="4"/>
      <c r="BR521" s="4"/>
      <c r="BS521" s="4"/>
      <c r="BT521" s="4"/>
      <c r="BU521" s="4"/>
      <c r="BV521" s="4"/>
      <c r="BW521" s="4"/>
      <c r="BX521" s="4"/>
      <c r="BY521" s="4"/>
      <c r="BZ521" s="4"/>
      <c r="CA521" s="4"/>
      <c r="CB521" s="4"/>
      <c r="CC521" s="4"/>
      <c r="CD521" s="4"/>
      <c r="CE521" s="4"/>
      <c r="CF521" s="4"/>
      <c r="CG521" s="4"/>
      <c r="CH521" s="4"/>
      <c r="CI521" s="4"/>
      <c r="CJ521" s="4"/>
      <c r="CK521" s="4"/>
      <c r="CL521" s="4"/>
      <c r="CM521" s="4"/>
      <c r="CN521" s="4"/>
      <c r="CO521" s="4"/>
      <c r="CP521" s="4"/>
      <c r="CQ521" s="4"/>
    </row>
    <row r="522" spans="1:95">
      <c r="A522" s="4"/>
      <c r="C522" s="4"/>
      <c r="BP522" s="4"/>
      <c r="BQ522" s="4"/>
      <c r="BR522" s="4"/>
      <c r="BS522" s="4"/>
      <c r="BT522" s="4"/>
      <c r="BU522" s="4"/>
      <c r="BV522" s="4"/>
      <c r="BW522" s="4"/>
      <c r="BX522" s="4"/>
      <c r="BY522" s="4"/>
      <c r="BZ522" s="4"/>
      <c r="CA522" s="4"/>
      <c r="CB522" s="4"/>
      <c r="CC522" s="4"/>
      <c r="CD522" s="4"/>
      <c r="CE522" s="4"/>
      <c r="CF522" s="4"/>
      <c r="CG522" s="4"/>
      <c r="CH522" s="4"/>
      <c r="CI522" s="4"/>
      <c r="CJ522" s="4"/>
      <c r="CK522" s="4"/>
      <c r="CL522" s="4"/>
      <c r="CM522" s="4"/>
      <c r="CN522" s="4"/>
      <c r="CO522" s="4"/>
      <c r="CP522" s="4"/>
      <c r="CQ522" s="4"/>
    </row>
    <row r="523" spans="1:95">
      <c r="A523" s="4"/>
      <c r="C523" s="4"/>
      <c r="BP523" s="4"/>
      <c r="BQ523" s="4"/>
      <c r="BR523" s="4"/>
      <c r="BS523" s="4"/>
      <c r="BT523" s="4"/>
      <c r="BU523" s="4"/>
      <c r="BV523" s="4"/>
      <c r="BW523" s="4"/>
      <c r="BX523" s="4"/>
      <c r="BY523" s="4"/>
      <c r="BZ523" s="4"/>
      <c r="CA523" s="4"/>
      <c r="CB523" s="4"/>
      <c r="CC523" s="4"/>
      <c r="CD523" s="4"/>
      <c r="CE523" s="4"/>
      <c r="CF523" s="4"/>
      <c r="CG523" s="4"/>
      <c r="CH523" s="4"/>
      <c r="CI523" s="4"/>
      <c r="CJ523" s="4"/>
      <c r="CK523" s="4"/>
      <c r="CL523" s="4"/>
      <c r="CM523" s="4"/>
      <c r="CN523" s="4"/>
      <c r="CO523" s="4"/>
      <c r="CP523" s="4"/>
      <c r="CQ523" s="4"/>
    </row>
    <row r="524" spans="1:95">
      <c r="A524" s="4"/>
      <c r="C524" s="4"/>
      <c r="BP524" s="4"/>
      <c r="BQ524" s="4"/>
      <c r="BR524" s="4"/>
      <c r="BS524" s="4"/>
      <c r="BT524" s="4"/>
      <c r="BU524" s="4"/>
      <c r="BV524" s="4"/>
      <c r="BW524" s="4"/>
      <c r="BX524" s="4"/>
      <c r="BY524" s="4"/>
      <c r="BZ524" s="4"/>
      <c r="CA524" s="4"/>
      <c r="CB524" s="4"/>
      <c r="CC524" s="4"/>
      <c r="CD524" s="4"/>
      <c r="CE524" s="4"/>
      <c r="CF524" s="4"/>
      <c r="CG524" s="4"/>
      <c r="CH524" s="4"/>
      <c r="CI524" s="4"/>
      <c r="CJ524" s="4"/>
      <c r="CK524" s="4"/>
      <c r="CL524" s="4"/>
      <c r="CM524" s="4"/>
      <c r="CN524" s="4"/>
      <c r="CO524" s="4"/>
      <c r="CP524" s="4"/>
      <c r="CQ524" s="4"/>
    </row>
    <row r="525" spans="1:95">
      <c r="A525" s="4"/>
      <c r="C525" s="4"/>
      <c r="BP525" s="4"/>
      <c r="BQ525" s="4"/>
      <c r="BR525" s="4"/>
      <c r="BS525" s="4"/>
      <c r="BT525" s="4"/>
      <c r="BU525" s="4"/>
      <c r="BV525" s="4"/>
      <c r="BW525" s="4"/>
      <c r="BX525" s="4"/>
      <c r="BY525" s="4"/>
      <c r="BZ525" s="4"/>
      <c r="CA525" s="4"/>
      <c r="CB525" s="4"/>
      <c r="CC525" s="4"/>
      <c r="CD525" s="4"/>
      <c r="CE525" s="4"/>
      <c r="CF525" s="4"/>
      <c r="CG525" s="4"/>
      <c r="CH525" s="4"/>
      <c r="CI525" s="4"/>
      <c r="CJ525" s="4"/>
      <c r="CK525" s="4"/>
      <c r="CL525" s="4"/>
      <c r="CM525" s="4"/>
      <c r="CN525" s="4"/>
      <c r="CO525" s="4"/>
      <c r="CP525" s="4"/>
      <c r="CQ525" s="4"/>
    </row>
    <row r="526" spans="1:95">
      <c r="A526" s="4"/>
      <c r="C526" s="4"/>
      <c r="BP526" s="4"/>
      <c r="BQ526" s="4"/>
      <c r="BR526" s="4"/>
      <c r="BS526" s="4"/>
      <c r="BT526" s="4"/>
      <c r="BU526" s="4"/>
      <c r="BV526" s="4"/>
      <c r="BW526" s="4"/>
      <c r="BX526" s="4"/>
      <c r="BY526" s="4"/>
      <c r="BZ526" s="4"/>
      <c r="CA526" s="4"/>
      <c r="CB526" s="4"/>
      <c r="CC526" s="4"/>
      <c r="CD526" s="4"/>
      <c r="CE526" s="4"/>
      <c r="CF526" s="4"/>
      <c r="CG526" s="4"/>
      <c r="CH526" s="4"/>
      <c r="CI526" s="4"/>
      <c r="CJ526" s="4"/>
      <c r="CK526" s="4"/>
      <c r="CL526" s="4"/>
      <c r="CM526" s="4"/>
      <c r="CN526" s="4"/>
      <c r="CO526" s="4"/>
      <c r="CP526" s="4"/>
      <c r="CQ526" s="4"/>
    </row>
    <row r="527" spans="1:95">
      <c r="A527" s="4"/>
      <c r="C527" s="4"/>
      <c r="BP527" s="4"/>
      <c r="BQ527" s="4"/>
      <c r="BR527" s="4"/>
      <c r="BS527" s="4"/>
      <c r="BT527" s="4"/>
      <c r="BU527" s="4"/>
      <c r="BV527" s="4"/>
      <c r="BW527" s="4"/>
      <c r="BX527" s="4"/>
      <c r="BY527" s="4"/>
      <c r="BZ527" s="4"/>
      <c r="CA527" s="4"/>
      <c r="CB527" s="4"/>
      <c r="CC527" s="4"/>
      <c r="CD527" s="4"/>
      <c r="CE527" s="4"/>
      <c r="CF527" s="4"/>
      <c r="CG527" s="4"/>
      <c r="CH527" s="4"/>
      <c r="CI527" s="4"/>
      <c r="CJ527" s="4"/>
      <c r="CK527" s="4"/>
      <c r="CL527" s="4"/>
      <c r="CM527" s="4"/>
      <c r="CN527" s="4"/>
      <c r="CO527" s="4"/>
      <c r="CP527" s="4"/>
      <c r="CQ527" s="4"/>
    </row>
    <row r="528" spans="1:95">
      <c r="A528" s="4"/>
      <c r="C528" s="4"/>
      <c r="BP528" s="4"/>
      <c r="BQ528" s="4"/>
      <c r="BR528" s="4"/>
      <c r="BS528" s="4"/>
      <c r="BT528" s="4"/>
      <c r="BU528" s="4"/>
      <c r="BV528" s="4"/>
      <c r="BW528" s="4"/>
      <c r="BX528" s="4"/>
      <c r="BY528" s="4"/>
      <c r="BZ528" s="4"/>
      <c r="CA528" s="4"/>
      <c r="CB528" s="4"/>
      <c r="CC528" s="4"/>
      <c r="CD528" s="4"/>
      <c r="CE528" s="4"/>
      <c r="CF528" s="4"/>
      <c r="CG528" s="4"/>
      <c r="CH528" s="4"/>
      <c r="CI528" s="4"/>
      <c r="CJ528" s="4"/>
      <c r="CK528" s="4"/>
      <c r="CL528" s="4"/>
      <c r="CM528" s="4"/>
      <c r="CN528" s="4"/>
      <c r="CO528" s="4"/>
      <c r="CP528" s="4"/>
      <c r="CQ528" s="4"/>
    </row>
    <row r="529" spans="1:95">
      <c r="A529" s="4"/>
      <c r="C529" s="4"/>
      <c r="BP529" s="4"/>
      <c r="BQ529" s="4"/>
      <c r="BR529" s="4"/>
      <c r="BS529" s="4"/>
      <c r="BT529" s="4"/>
      <c r="BU529" s="4"/>
      <c r="BV529" s="4"/>
      <c r="BW529" s="4"/>
      <c r="BX529" s="4"/>
      <c r="BY529" s="4"/>
      <c r="BZ529" s="4"/>
      <c r="CA529" s="4"/>
      <c r="CB529" s="4"/>
      <c r="CC529" s="4"/>
      <c r="CD529" s="4"/>
      <c r="CE529" s="4"/>
      <c r="CF529" s="4"/>
      <c r="CG529" s="4"/>
      <c r="CH529" s="4"/>
      <c r="CI529" s="4"/>
      <c r="CJ529" s="4"/>
      <c r="CK529" s="4"/>
      <c r="CL529" s="4"/>
      <c r="CM529" s="4"/>
      <c r="CN529" s="4"/>
      <c r="CO529" s="4"/>
      <c r="CP529" s="4"/>
      <c r="CQ529" s="4"/>
    </row>
    <row r="530" spans="1:95">
      <c r="A530" s="4"/>
      <c r="C530" s="4"/>
      <c r="BP530" s="4"/>
      <c r="BQ530" s="4"/>
      <c r="BR530" s="4"/>
      <c r="BS530" s="4"/>
      <c r="BT530" s="4"/>
      <c r="BU530" s="4"/>
      <c r="BV530" s="4"/>
      <c r="BW530" s="4"/>
      <c r="BX530" s="4"/>
      <c r="BY530" s="4"/>
      <c r="BZ530" s="4"/>
      <c r="CA530" s="4"/>
      <c r="CB530" s="4"/>
      <c r="CC530" s="4"/>
      <c r="CD530" s="4"/>
      <c r="CE530" s="4"/>
      <c r="CF530" s="4"/>
      <c r="CG530" s="4"/>
      <c r="CH530" s="4"/>
      <c r="CI530" s="4"/>
      <c r="CJ530" s="4"/>
      <c r="CK530" s="4"/>
      <c r="CL530" s="4"/>
      <c r="CM530" s="4"/>
      <c r="CN530" s="4"/>
      <c r="CO530" s="4"/>
      <c r="CP530" s="4"/>
      <c r="CQ530" s="4"/>
    </row>
    <row r="531" spans="1:95">
      <c r="A531" s="4"/>
      <c r="C531" s="4"/>
      <c r="BP531" s="4"/>
      <c r="BQ531" s="4"/>
      <c r="BR531" s="4"/>
      <c r="BS531" s="4"/>
      <c r="BT531" s="4"/>
      <c r="BU531" s="4"/>
      <c r="BV531" s="4"/>
      <c r="BW531" s="4"/>
      <c r="BX531" s="4"/>
      <c r="BY531" s="4"/>
      <c r="BZ531" s="4"/>
      <c r="CA531" s="4"/>
      <c r="CB531" s="4"/>
      <c r="CC531" s="4"/>
      <c r="CD531" s="4"/>
      <c r="CE531" s="4"/>
      <c r="CF531" s="4"/>
      <c r="CG531" s="4"/>
      <c r="CH531" s="4"/>
      <c r="CI531" s="4"/>
      <c r="CJ531" s="4"/>
      <c r="CK531" s="4"/>
      <c r="CL531" s="4"/>
      <c r="CM531" s="4"/>
      <c r="CN531" s="4"/>
      <c r="CO531" s="4"/>
      <c r="CP531" s="4"/>
      <c r="CQ531" s="4"/>
    </row>
    <row r="532" spans="1:95">
      <c r="A532" s="4"/>
      <c r="C532" s="4"/>
      <c r="BP532" s="4"/>
      <c r="BQ532" s="4"/>
      <c r="BR532" s="4"/>
      <c r="BS532" s="4"/>
      <c r="BT532" s="4"/>
      <c r="BU532" s="4"/>
      <c r="BV532" s="4"/>
      <c r="BW532" s="4"/>
      <c r="BX532" s="4"/>
      <c r="BY532" s="4"/>
      <c r="BZ532" s="4"/>
      <c r="CA532" s="4"/>
      <c r="CB532" s="4"/>
      <c r="CC532" s="4"/>
      <c r="CD532" s="4"/>
      <c r="CE532" s="4"/>
      <c r="CF532" s="4"/>
      <c r="CG532" s="4"/>
      <c r="CH532" s="4"/>
      <c r="CI532" s="4"/>
      <c r="CJ532" s="4"/>
      <c r="CK532" s="4"/>
      <c r="CL532" s="4"/>
      <c r="CM532" s="4"/>
      <c r="CN532" s="4"/>
      <c r="CO532" s="4"/>
      <c r="CP532" s="4"/>
      <c r="CQ532" s="4"/>
    </row>
    <row r="533" spans="1:95">
      <c r="A533" s="4"/>
      <c r="C533" s="4"/>
      <c r="BP533" s="4"/>
      <c r="BQ533" s="4"/>
      <c r="BR533" s="4"/>
      <c r="BS533" s="4"/>
      <c r="BT533" s="4"/>
      <c r="BU533" s="4"/>
      <c r="BV533" s="4"/>
      <c r="BW533" s="4"/>
      <c r="BX533" s="4"/>
      <c r="BY533" s="4"/>
      <c r="BZ533" s="4"/>
      <c r="CA533" s="4"/>
      <c r="CB533" s="4"/>
      <c r="CC533" s="4"/>
      <c r="CD533" s="4"/>
      <c r="CE533" s="4"/>
      <c r="CF533" s="4"/>
      <c r="CG533" s="4"/>
      <c r="CH533" s="4"/>
      <c r="CI533" s="4"/>
      <c r="CJ533" s="4"/>
      <c r="CK533" s="4"/>
      <c r="CL533" s="4"/>
      <c r="CM533" s="4"/>
      <c r="CN533" s="4"/>
      <c r="CO533" s="4"/>
      <c r="CP533" s="4"/>
      <c r="CQ533" s="4"/>
    </row>
    <row r="534" spans="1:95">
      <c r="A534" s="4"/>
      <c r="C534" s="4"/>
      <c r="BP534" s="4"/>
      <c r="BQ534" s="4"/>
      <c r="BR534" s="4"/>
      <c r="BS534" s="4"/>
      <c r="BT534" s="4"/>
      <c r="BU534" s="4"/>
      <c r="BV534" s="4"/>
      <c r="BW534" s="4"/>
      <c r="BX534" s="4"/>
      <c r="BY534" s="4"/>
      <c r="BZ534" s="4"/>
      <c r="CA534" s="4"/>
      <c r="CB534" s="4"/>
      <c r="CC534" s="4"/>
      <c r="CD534" s="4"/>
      <c r="CE534" s="4"/>
      <c r="CF534" s="4"/>
      <c r="CG534" s="4"/>
      <c r="CH534" s="4"/>
      <c r="CI534" s="4"/>
      <c r="CJ534" s="4"/>
      <c r="CK534" s="4"/>
      <c r="CL534" s="4"/>
      <c r="CM534" s="4"/>
      <c r="CN534" s="4"/>
      <c r="CO534" s="4"/>
      <c r="CP534" s="4"/>
      <c r="CQ534" s="4"/>
    </row>
    <row r="535" spans="1:95">
      <c r="A535" s="4"/>
      <c r="C535" s="4"/>
      <c r="BP535" s="4"/>
      <c r="BQ535" s="4"/>
      <c r="BR535" s="4"/>
      <c r="BS535" s="4"/>
      <c r="BT535" s="4"/>
      <c r="BU535" s="4"/>
      <c r="BV535" s="4"/>
      <c r="BW535" s="4"/>
      <c r="BX535" s="4"/>
      <c r="BY535" s="4"/>
      <c r="BZ535" s="4"/>
      <c r="CA535" s="4"/>
      <c r="CB535" s="4"/>
      <c r="CC535" s="4"/>
      <c r="CD535" s="4"/>
      <c r="CE535" s="4"/>
      <c r="CF535" s="4"/>
      <c r="CG535" s="4"/>
      <c r="CH535" s="4"/>
      <c r="CI535" s="4"/>
      <c r="CJ535" s="4"/>
      <c r="CK535" s="4"/>
      <c r="CL535" s="4"/>
      <c r="CM535" s="4"/>
      <c r="CN535" s="4"/>
      <c r="CO535" s="4"/>
      <c r="CP535" s="4"/>
      <c r="CQ535" s="4"/>
    </row>
    <row r="536" spans="1:95">
      <c r="A536" s="4"/>
      <c r="C536" s="4"/>
      <c r="BP536" s="4"/>
      <c r="BQ536" s="4"/>
      <c r="BR536" s="4"/>
      <c r="BS536" s="4"/>
      <c r="BT536" s="4"/>
      <c r="BU536" s="4"/>
      <c r="BV536" s="4"/>
      <c r="BW536" s="4"/>
      <c r="BX536" s="4"/>
      <c r="BY536" s="4"/>
      <c r="BZ536" s="4"/>
      <c r="CA536" s="4"/>
      <c r="CB536" s="4"/>
      <c r="CC536" s="4"/>
      <c r="CD536" s="4"/>
      <c r="CE536" s="4"/>
      <c r="CF536" s="4"/>
      <c r="CG536" s="4"/>
      <c r="CH536" s="4"/>
      <c r="CI536" s="4"/>
      <c r="CJ536" s="4"/>
      <c r="CK536" s="4"/>
      <c r="CL536" s="4"/>
      <c r="CM536" s="4"/>
      <c r="CN536" s="4"/>
      <c r="CO536" s="4"/>
      <c r="CP536" s="4"/>
      <c r="CQ536" s="4"/>
    </row>
    <row r="537" spans="1:95">
      <c r="A537" s="4"/>
      <c r="C537" s="4"/>
      <c r="BP537" s="4"/>
      <c r="BQ537" s="4"/>
      <c r="BR537" s="4"/>
      <c r="BS537" s="4"/>
      <c r="BT537" s="4"/>
      <c r="BU537" s="4"/>
      <c r="BV537" s="4"/>
      <c r="BW537" s="4"/>
      <c r="BX537" s="4"/>
      <c r="BY537" s="4"/>
      <c r="BZ537" s="4"/>
      <c r="CA537" s="4"/>
      <c r="CB537" s="4"/>
      <c r="CC537" s="4"/>
      <c r="CD537" s="4"/>
      <c r="CE537" s="4"/>
      <c r="CF537" s="4"/>
      <c r="CG537" s="4"/>
      <c r="CH537" s="4"/>
      <c r="CI537" s="4"/>
      <c r="CJ537" s="4"/>
      <c r="CK537" s="4"/>
      <c r="CL537" s="4"/>
      <c r="CM537" s="4"/>
      <c r="CN537" s="4"/>
      <c r="CO537" s="4"/>
      <c r="CP537" s="4"/>
      <c r="CQ537" s="4"/>
    </row>
    <row r="538" spans="1:95">
      <c r="A538" s="4"/>
      <c r="C538" s="4"/>
      <c r="BP538" s="4"/>
      <c r="BQ538" s="4"/>
      <c r="BR538" s="4"/>
      <c r="BS538" s="4"/>
      <c r="BT538" s="4"/>
      <c r="BU538" s="4"/>
      <c r="BV538" s="4"/>
      <c r="BW538" s="4"/>
      <c r="BX538" s="4"/>
      <c r="BY538" s="4"/>
      <c r="BZ538" s="4"/>
      <c r="CA538" s="4"/>
      <c r="CB538" s="4"/>
      <c r="CC538" s="4"/>
      <c r="CD538" s="4"/>
      <c r="CE538" s="4"/>
      <c r="CF538" s="4"/>
      <c r="CG538" s="4"/>
      <c r="CH538" s="4"/>
      <c r="CI538" s="4"/>
      <c r="CJ538" s="4"/>
      <c r="CK538" s="4"/>
      <c r="CL538" s="4"/>
      <c r="CM538" s="4"/>
      <c r="CN538" s="4"/>
      <c r="CO538" s="4"/>
      <c r="CP538" s="4"/>
      <c r="CQ538" s="4"/>
    </row>
    <row r="539" spans="1:95">
      <c r="A539" s="4"/>
      <c r="C539" s="4"/>
      <c r="BP539" s="4"/>
      <c r="BQ539" s="4"/>
      <c r="BR539" s="4"/>
      <c r="BS539" s="4"/>
      <c r="BT539" s="4"/>
      <c r="BU539" s="4"/>
      <c r="BV539" s="4"/>
      <c r="BW539" s="4"/>
      <c r="BX539" s="4"/>
      <c r="BY539" s="4"/>
      <c r="BZ539" s="4"/>
      <c r="CA539" s="4"/>
      <c r="CB539" s="4"/>
      <c r="CC539" s="4"/>
      <c r="CD539" s="4"/>
      <c r="CE539" s="4"/>
      <c r="CF539" s="4"/>
      <c r="CG539" s="4"/>
      <c r="CH539" s="4"/>
      <c r="CI539" s="4"/>
      <c r="CJ539" s="4"/>
      <c r="CK539" s="4"/>
      <c r="CL539" s="4"/>
      <c r="CM539" s="4"/>
      <c r="CN539" s="4"/>
      <c r="CO539" s="4"/>
      <c r="CP539" s="4"/>
      <c r="CQ539" s="4"/>
    </row>
    <row r="540" spans="1:95">
      <c r="A540" s="4"/>
      <c r="C540" s="4"/>
      <c r="BP540" s="4"/>
      <c r="BQ540" s="4"/>
      <c r="BR540" s="4"/>
      <c r="BS540" s="4"/>
      <c r="BT540" s="4"/>
      <c r="BU540" s="4"/>
      <c r="BV540" s="4"/>
      <c r="BW540" s="4"/>
      <c r="BX540" s="4"/>
      <c r="BY540" s="4"/>
      <c r="BZ540" s="4"/>
      <c r="CA540" s="4"/>
      <c r="CB540" s="4"/>
      <c r="CC540" s="4"/>
      <c r="CD540" s="4"/>
      <c r="CE540" s="4"/>
      <c r="CF540" s="4"/>
      <c r="CG540" s="4"/>
      <c r="CH540" s="4"/>
      <c r="CI540" s="4"/>
      <c r="CJ540" s="4"/>
      <c r="CK540" s="4"/>
      <c r="CL540" s="4"/>
      <c r="CM540" s="4"/>
      <c r="CN540" s="4"/>
      <c r="CO540" s="4"/>
      <c r="CP540" s="4"/>
      <c r="CQ540" s="4"/>
    </row>
    <row r="541" spans="1:95">
      <c r="A541" s="4"/>
      <c r="C541" s="4"/>
      <c r="BP541" s="4"/>
      <c r="BQ541" s="4"/>
      <c r="BR541" s="4"/>
      <c r="BS541" s="4"/>
      <c r="BT541" s="4"/>
      <c r="BU541" s="4"/>
      <c r="BV541" s="4"/>
      <c r="BW541" s="4"/>
      <c r="BX541" s="4"/>
      <c r="BY541" s="4"/>
      <c r="BZ541" s="4"/>
      <c r="CA541" s="4"/>
      <c r="CB541" s="4"/>
      <c r="CC541" s="4"/>
      <c r="CD541" s="4"/>
      <c r="CE541" s="4"/>
      <c r="CF541" s="4"/>
      <c r="CG541" s="4"/>
      <c r="CH541" s="4"/>
      <c r="CI541" s="4"/>
      <c r="CJ541" s="4"/>
      <c r="CK541" s="4"/>
      <c r="CL541" s="4"/>
      <c r="CM541" s="4"/>
      <c r="CN541" s="4"/>
      <c r="CO541" s="4"/>
      <c r="CP541" s="4"/>
      <c r="CQ541" s="4"/>
    </row>
    <row r="542" spans="1:95">
      <c r="A542" s="4"/>
      <c r="C542" s="4"/>
      <c r="BP542" s="4"/>
      <c r="BQ542" s="4"/>
      <c r="BR542" s="4"/>
      <c r="BS542" s="4"/>
      <c r="BT542" s="4"/>
      <c r="BU542" s="4"/>
      <c r="BV542" s="4"/>
      <c r="BW542" s="4"/>
      <c r="BX542" s="4"/>
      <c r="BY542" s="4"/>
      <c r="BZ542" s="4"/>
      <c r="CA542" s="4"/>
      <c r="CB542" s="4"/>
      <c r="CC542" s="4"/>
      <c r="CD542" s="4"/>
      <c r="CE542" s="4"/>
      <c r="CF542" s="4"/>
      <c r="CG542" s="4"/>
      <c r="CH542" s="4"/>
      <c r="CI542" s="4"/>
      <c r="CJ542" s="4"/>
      <c r="CK542" s="4"/>
      <c r="CL542" s="4"/>
      <c r="CM542" s="4"/>
      <c r="CN542" s="4"/>
      <c r="CO542" s="4"/>
      <c r="CP542" s="4"/>
      <c r="CQ542" s="4"/>
    </row>
    <row r="543" spans="1:95">
      <c r="A543" s="4"/>
      <c r="C543" s="4"/>
      <c r="BP543" s="4"/>
      <c r="BQ543" s="4"/>
      <c r="BR543" s="4"/>
      <c r="BS543" s="4"/>
      <c r="BT543" s="4"/>
      <c r="BU543" s="4"/>
      <c r="BV543" s="4"/>
      <c r="BW543" s="4"/>
      <c r="BX543" s="4"/>
      <c r="BY543" s="4"/>
      <c r="BZ543" s="4"/>
      <c r="CA543" s="4"/>
      <c r="CB543" s="4"/>
      <c r="CC543" s="4"/>
      <c r="CD543" s="4"/>
      <c r="CE543" s="4"/>
      <c r="CF543" s="4"/>
      <c r="CG543" s="4"/>
      <c r="CH543" s="4"/>
      <c r="CI543" s="4"/>
      <c r="CJ543" s="4"/>
      <c r="CK543" s="4"/>
      <c r="CL543" s="4"/>
      <c r="CM543" s="4"/>
      <c r="CN543" s="4"/>
      <c r="CO543" s="4"/>
      <c r="CP543" s="4"/>
      <c r="CQ543" s="4"/>
    </row>
    <row r="544" spans="1:95">
      <c r="A544" s="4"/>
      <c r="C544" s="4"/>
      <c r="BP544" s="4"/>
      <c r="BQ544" s="4"/>
      <c r="BR544" s="4"/>
      <c r="BS544" s="4"/>
      <c r="BT544" s="4"/>
      <c r="BU544" s="4"/>
      <c r="BV544" s="4"/>
      <c r="BW544" s="4"/>
      <c r="BX544" s="4"/>
      <c r="BY544" s="4"/>
      <c r="BZ544" s="4"/>
      <c r="CA544" s="4"/>
      <c r="CB544" s="4"/>
      <c r="CC544" s="4"/>
      <c r="CD544" s="4"/>
      <c r="CE544" s="4"/>
      <c r="CF544" s="4"/>
      <c r="CG544" s="4"/>
      <c r="CH544" s="4"/>
      <c r="CI544" s="4"/>
      <c r="CJ544" s="4"/>
      <c r="CK544" s="4"/>
      <c r="CL544" s="4"/>
      <c r="CM544" s="4"/>
      <c r="CN544" s="4"/>
      <c r="CO544" s="4"/>
      <c r="CP544" s="4"/>
      <c r="CQ544" s="4"/>
    </row>
    <row r="545" spans="1:95">
      <c r="A545" s="4"/>
      <c r="C545" s="4"/>
      <c r="BP545" s="4"/>
      <c r="BQ545" s="4"/>
      <c r="BR545" s="4"/>
      <c r="BS545" s="4"/>
      <c r="BT545" s="4"/>
      <c r="BU545" s="4"/>
      <c r="BV545" s="4"/>
      <c r="BW545" s="4"/>
      <c r="BX545" s="4"/>
      <c r="BY545" s="4"/>
      <c r="BZ545" s="4"/>
      <c r="CA545" s="4"/>
      <c r="CB545" s="4"/>
      <c r="CC545" s="4"/>
      <c r="CD545" s="4"/>
      <c r="CE545" s="4"/>
      <c r="CF545" s="4"/>
      <c r="CG545" s="4"/>
      <c r="CH545" s="4"/>
      <c r="CI545" s="4"/>
      <c r="CJ545" s="4"/>
      <c r="CK545" s="4"/>
      <c r="CL545" s="4"/>
      <c r="CM545" s="4"/>
      <c r="CN545" s="4"/>
      <c r="CO545" s="4"/>
      <c r="CP545" s="4"/>
      <c r="CQ545" s="4"/>
    </row>
    <row r="546" spans="1:95">
      <c r="A546" s="4"/>
      <c r="C546" s="4"/>
      <c r="BP546" s="4"/>
      <c r="BQ546" s="4"/>
      <c r="BR546" s="4"/>
      <c r="BS546" s="4"/>
      <c r="BT546" s="4"/>
      <c r="BU546" s="4"/>
      <c r="BV546" s="4"/>
      <c r="BW546" s="4"/>
      <c r="BX546" s="4"/>
      <c r="BY546" s="4"/>
      <c r="BZ546" s="4"/>
      <c r="CA546" s="4"/>
      <c r="CB546" s="4"/>
      <c r="CC546" s="4"/>
      <c r="CD546" s="4"/>
      <c r="CE546" s="4"/>
      <c r="CF546" s="4"/>
      <c r="CG546" s="4"/>
      <c r="CH546" s="4"/>
      <c r="CI546" s="4"/>
      <c r="CJ546" s="4"/>
      <c r="CK546" s="4"/>
      <c r="CL546" s="4"/>
      <c r="CM546" s="4"/>
      <c r="CN546" s="4"/>
      <c r="CO546" s="4"/>
      <c r="CP546" s="4"/>
      <c r="CQ546" s="4"/>
    </row>
    <row r="547" spans="1:95">
      <c r="A547" s="4"/>
      <c r="C547" s="4"/>
      <c r="BP547" s="4"/>
      <c r="BQ547" s="4"/>
      <c r="BR547" s="4"/>
      <c r="BS547" s="4"/>
      <c r="BT547" s="4"/>
      <c r="BU547" s="4"/>
      <c r="BV547" s="4"/>
      <c r="BW547" s="4"/>
      <c r="BX547" s="4"/>
      <c r="BY547" s="4"/>
      <c r="BZ547" s="4"/>
      <c r="CA547" s="4"/>
      <c r="CB547" s="4"/>
      <c r="CC547" s="4"/>
      <c r="CD547" s="4"/>
      <c r="CE547" s="4"/>
      <c r="CF547" s="4"/>
      <c r="CG547" s="4"/>
      <c r="CH547" s="4"/>
      <c r="CI547" s="4"/>
      <c r="CJ547" s="4"/>
      <c r="CK547" s="4"/>
      <c r="CL547" s="4"/>
      <c r="CM547" s="4"/>
      <c r="CN547" s="4"/>
      <c r="CO547" s="4"/>
      <c r="CP547" s="4"/>
      <c r="CQ547" s="4"/>
    </row>
    <row r="548" spans="1:95">
      <c r="A548" s="4"/>
      <c r="C548" s="4"/>
      <c r="BP548" s="4"/>
      <c r="BQ548" s="4"/>
      <c r="BR548" s="4"/>
      <c r="BS548" s="4"/>
      <c r="BT548" s="4"/>
      <c r="BU548" s="4"/>
      <c r="BV548" s="4"/>
      <c r="BW548" s="4"/>
      <c r="BX548" s="4"/>
      <c r="BY548" s="4"/>
      <c r="BZ548" s="4"/>
      <c r="CA548" s="4"/>
      <c r="CB548" s="4"/>
      <c r="CC548" s="4"/>
      <c r="CD548" s="4"/>
      <c r="CE548" s="4"/>
      <c r="CF548" s="4"/>
      <c r="CG548" s="4"/>
      <c r="CH548" s="4"/>
      <c r="CI548" s="4"/>
      <c r="CJ548" s="4"/>
      <c r="CK548" s="4"/>
      <c r="CL548" s="4"/>
      <c r="CM548" s="4"/>
      <c r="CN548" s="4"/>
      <c r="CO548" s="4"/>
      <c r="CP548" s="4"/>
      <c r="CQ548" s="4"/>
    </row>
    <row r="549" spans="1:95">
      <c r="A549" s="4"/>
      <c r="C549" s="4"/>
      <c r="BP549" s="4"/>
      <c r="BQ549" s="4"/>
      <c r="BR549" s="4"/>
      <c r="BS549" s="4"/>
      <c r="BT549" s="4"/>
      <c r="BU549" s="4"/>
      <c r="BV549" s="4"/>
      <c r="BW549" s="4"/>
      <c r="BX549" s="4"/>
      <c r="BY549" s="4"/>
      <c r="BZ549" s="4"/>
      <c r="CA549" s="4"/>
      <c r="CB549" s="4"/>
      <c r="CC549" s="4"/>
      <c r="CD549" s="4"/>
      <c r="CE549" s="4"/>
      <c r="CF549" s="4"/>
      <c r="CG549" s="4"/>
      <c r="CH549" s="4"/>
      <c r="CI549" s="4"/>
      <c r="CJ549" s="4"/>
      <c r="CK549" s="4"/>
      <c r="CL549" s="4"/>
      <c r="CM549" s="4"/>
      <c r="CN549" s="4"/>
      <c r="CO549" s="4"/>
      <c r="CP549" s="4"/>
      <c r="CQ549" s="4"/>
    </row>
    <row r="550" spans="1:95">
      <c r="A550" s="4"/>
      <c r="C550" s="4"/>
      <c r="BP550" s="4"/>
      <c r="BQ550" s="4"/>
      <c r="BR550" s="4"/>
      <c r="BS550" s="4"/>
      <c r="BT550" s="4"/>
      <c r="BU550" s="4"/>
      <c r="BV550" s="4"/>
      <c r="BW550" s="4"/>
      <c r="BX550" s="4"/>
      <c r="BY550" s="4"/>
      <c r="BZ550" s="4"/>
      <c r="CA550" s="4"/>
      <c r="CB550" s="4"/>
      <c r="CC550" s="4"/>
      <c r="CD550" s="4"/>
      <c r="CE550" s="4"/>
      <c r="CF550" s="4"/>
      <c r="CG550" s="4"/>
      <c r="CH550" s="4"/>
      <c r="CI550" s="4"/>
      <c r="CJ550" s="4"/>
      <c r="CK550" s="4"/>
      <c r="CL550" s="4"/>
      <c r="CM550" s="4"/>
      <c r="CN550" s="4"/>
      <c r="CO550" s="4"/>
      <c r="CP550" s="4"/>
      <c r="CQ550" s="4"/>
    </row>
    <row r="551" spans="1:95">
      <c r="A551" s="4"/>
      <c r="C551" s="4"/>
      <c r="BP551" s="4"/>
      <c r="BQ551" s="4"/>
      <c r="BR551" s="4"/>
      <c r="BS551" s="4"/>
      <c r="BT551" s="4"/>
      <c r="BU551" s="4"/>
      <c r="BV551" s="4"/>
      <c r="BW551" s="4"/>
      <c r="BX551" s="4"/>
      <c r="BY551" s="4"/>
      <c r="BZ551" s="4"/>
      <c r="CA551" s="4"/>
      <c r="CB551" s="4"/>
      <c r="CC551" s="4"/>
      <c r="CD551" s="4"/>
      <c r="CE551" s="4"/>
      <c r="CF551" s="4"/>
      <c r="CG551" s="4"/>
      <c r="CH551" s="4"/>
      <c r="CI551" s="4"/>
      <c r="CJ551" s="4"/>
      <c r="CK551" s="4"/>
      <c r="CL551" s="4"/>
      <c r="CM551" s="4"/>
      <c r="CN551" s="4"/>
      <c r="CO551" s="4"/>
      <c r="CP551" s="4"/>
      <c r="CQ551" s="4"/>
    </row>
    <row r="552" spans="1:95">
      <c r="A552" s="4"/>
      <c r="C552" s="4"/>
      <c r="BP552" s="4"/>
      <c r="BQ552" s="4"/>
      <c r="BR552" s="4"/>
      <c r="BS552" s="4"/>
      <c r="BT552" s="4"/>
      <c r="BU552" s="4"/>
      <c r="BV552" s="4"/>
      <c r="BW552" s="4"/>
      <c r="BX552" s="4"/>
      <c r="BY552" s="4"/>
      <c r="BZ552" s="4"/>
      <c r="CA552" s="4"/>
      <c r="CB552" s="4"/>
      <c r="CC552" s="4"/>
      <c r="CD552" s="4"/>
      <c r="CE552" s="4"/>
      <c r="CF552" s="4"/>
      <c r="CG552" s="4"/>
      <c r="CH552" s="4"/>
      <c r="CI552" s="4"/>
      <c r="CJ552" s="4"/>
      <c r="CK552" s="4"/>
      <c r="CL552" s="4"/>
      <c r="CM552" s="4"/>
      <c r="CN552" s="4"/>
      <c r="CO552" s="4"/>
      <c r="CP552" s="4"/>
      <c r="CQ552" s="4"/>
    </row>
    <row r="553" spans="1:95">
      <c r="A553" s="4"/>
      <c r="C553" s="4"/>
      <c r="BP553" s="4"/>
      <c r="BQ553" s="4"/>
      <c r="BR553" s="4"/>
      <c r="BS553" s="4"/>
      <c r="BT553" s="4"/>
      <c r="BU553" s="4"/>
      <c r="BV553" s="4"/>
      <c r="BW553" s="4"/>
      <c r="BX553" s="4"/>
      <c r="BY553" s="4"/>
      <c r="BZ553" s="4"/>
      <c r="CA553" s="4"/>
      <c r="CB553" s="4"/>
      <c r="CC553" s="4"/>
      <c r="CD553" s="4"/>
      <c r="CE553" s="4"/>
      <c r="CF553" s="4"/>
      <c r="CG553" s="4"/>
      <c r="CH553" s="4"/>
      <c r="CI553" s="4"/>
      <c r="CJ553" s="4"/>
      <c r="CK553" s="4"/>
      <c r="CL553" s="4"/>
      <c r="CM553" s="4"/>
      <c r="CN553" s="4"/>
      <c r="CO553" s="4"/>
      <c r="CP553" s="4"/>
      <c r="CQ553" s="4"/>
    </row>
    <row r="554" spans="1:95">
      <c r="A554" s="4"/>
      <c r="C554" s="4"/>
      <c r="BP554" s="4"/>
      <c r="BQ554" s="4"/>
      <c r="BR554" s="4"/>
      <c r="BS554" s="4"/>
      <c r="BT554" s="4"/>
      <c r="BU554" s="4"/>
      <c r="BV554" s="4"/>
      <c r="BW554" s="4"/>
      <c r="BX554" s="4"/>
      <c r="BY554" s="4"/>
      <c r="BZ554" s="4"/>
      <c r="CA554" s="4"/>
      <c r="CB554" s="4"/>
      <c r="CC554" s="4"/>
      <c r="CD554" s="4"/>
      <c r="CE554" s="4"/>
      <c r="CF554" s="4"/>
      <c r="CG554" s="4"/>
      <c r="CH554" s="4"/>
      <c r="CI554" s="4"/>
      <c r="CJ554" s="4"/>
      <c r="CK554" s="4"/>
      <c r="CL554" s="4"/>
      <c r="CM554" s="4"/>
      <c r="CN554" s="4"/>
      <c r="CO554" s="4"/>
      <c r="CP554" s="4"/>
      <c r="CQ554" s="4"/>
    </row>
    <row r="555" spans="1:95">
      <c r="A555" s="4"/>
      <c r="C555" s="4"/>
      <c r="BP555" s="4"/>
      <c r="BQ555" s="4"/>
      <c r="BR555" s="4"/>
      <c r="BS555" s="4"/>
      <c r="BT555" s="4"/>
      <c r="BU555" s="4"/>
      <c r="BV555" s="4"/>
      <c r="BW555" s="4"/>
      <c r="BX555" s="4"/>
      <c r="BY555" s="4"/>
      <c r="BZ555" s="4"/>
      <c r="CA555" s="4"/>
      <c r="CB555" s="4"/>
      <c r="CC555" s="4"/>
      <c r="CD555" s="4"/>
      <c r="CE555" s="4"/>
      <c r="CF555" s="4"/>
      <c r="CG555" s="4"/>
      <c r="CH555" s="4"/>
      <c r="CI555" s="4"/>
      <c r="CJ555" s="4"/>
      <c r="CK555" s="4"/>
      <c r="CL555" s="4"/>
      <c r="CM555" s="4"/>
      <c r="CN555" s="4"/>
      <c r="CO555" s="4"/>
      <c r="CP555" s="4"/>
      <c r="CQ555" s="4"/>
    </row>
    <row r="556" spans="1:95">
      <c r="A556" s="4"/>
      <c r="C556" s="4"/>
      <c r="BP556" s="4"/>
      <c r="BQ556" s="4"/>
      <c r="BR556" s="4"/>
      <c r="BS556" s="4"/>
      <c r="BT556" s="4"/>
      <c r="BU556" s="4"/>
      <c r="BV556" s="4"/>
      <c r="BW556" s="4"/>
      <c r="BX556" s="4"/>
      <c r="BY556" s="4"/>
      <c r="BZ556" s="4"/>
      <c r="CA556" s="4"/>
      <c r="CB556" s="4"/>
      <c r="CC556" s="4"/>
      <c r="CD556" s="4"/>
      <c r="CE556" s="4"/>
      <c r="CF556" s="4"/>
      <c r="CG556" s="4"/>
      <c r="CH556" s="4"/>
      <c r="CI556" s="4"/>
      <c r="CJ556" s="4"/>
      <c r="CK556" s="4"/>
      <c r="CL556" s="4"/>
      <c r="CM556" s="4"/>
      <c r="CN556" s="4"/>
      <c r="CO556" s="4"/>
      <c r="CP556" s="4"/>
      <c r="CQ556" s="4"/>
    </row>
    <row r="557" spans="1:95">
      <c r="A557" s="4"/>
      <c r="C557" s="4"/>
      <c r="BP557" s="4"/>
      <c r="BQ557" s="4"/>
      <c r="BR557" s="4"/>
      <c r="BS557" s="4"/>
      <c r="BT557" s="4"/>
      <c r="BU557" s="4"/>
      <c r="BV557" s="4"/>
      <c r="BW557" s="4"/>
      <c r="BX557" s="4"/>
      <c r="BY557" s="4"/>
      <c r="BZ557" s="4"/>
      <c r="CA557" s="4"/>
      <c r="CB557" s="4"/>
      <c r="CC557" s="4"/>
      <c r="CD557" s="4"/>
      <c r="CE557" s="4"/>
      <c r="CF557" s="4"/>
      <c r="CG557" s="4"/>
      <c r="CH557" s="4"/>
      <c r="CI557" s="4"/>
      <c r="CJ557" s="4"/>
      <c r="CK557" s="4"/>
      <c r="CL557" s="4"/>
      <c r="CM557" s="4"/>
      <c r="CN557" s="4"/>
      <c r="CO557" s="4"/>
      <c r="CP557" s="4"/>
      <c r="CQ557" s="4"/>
    </row>
    <row r="558" spans="1:95">
      <c r="A558" s="4"/>
      <c r="C558" s="4"/>
      <c r="BP558" s="4"/>
      <c r="BQ558" s="4"/>
      <c r="BR558" s="4"/>
      <c r="BS558" s="4"/>
      <c r="BT558" s="4"/>
      <c r="BU558" s="4"/>
      <c r="BV558" s="4"/>
      <c r="BW558" s="4"/>
      <c r="BX558" s="4"/>
      <c r="BY558" s="4"/>
      <c r="BZ558" s="4"/>
      <c r="CA558" s="4"/>
      <c r="CB558" s="4"/>
      <c r="CC558" s="4"/>
      <c r="CD558" s="4"/>
      <c r="CE558" s="4"/>
      <c r="CF558" s="4"/>
      <c r="CG558" s="4"/>
      <c r="CH558" s="4"/>
      <c r="CI558" s="4"/>
      <c r="CJ558" s="4"/>
      <c r="CK558" s="4"/>
      <c r="CL558" s="4"/>
      <c r="CM558" s="4"/>
      <c r="CN558" s="4"/>
      <c r="CO558" s="4"/>
      <c r="CP558" s="4"/>
      <c r="CQ558" s="4"/>
    </row>
    <row r="559" spans="1:95">
      <c r="A559" s="4"/>
      <c r="C559" s="4"/>
      <c r="BP559" s="4"/>
      <c r="BQ559" s="4"/>
      <c r="BR559" s="4"/>
      <c r="BS559" s="4"/>
      <c r="BT559" s="4"/>
      <c r="BU559" s="4"/>
      <c r="BV559" s="4"/>
      <c r="BW559" s="4"/>
      <c r="BX559" s="4"/>
      <c r="BY559" s="4"/>
      <c r="BZ559" s="4"/>
      <c r="CA559" s="4"/>
      <c r="CB559" s="4"/>
      <c r="CC559" s="4"/>
      <c r="CD559" s="4"/>
      <c r="CE559" s="4"/>
      <c r="CF559" s="4"/>
      <c r="CG559" s="4"/>
      <c r="CH559" s="4"/>
      <c r="CI559" s="4"/>
      <c r="CJ559" s="4"/>
      <c r="CK559" s="4"/>
      <c r="CL559" s="4"/>
      <c r="CM559" s="4"/>
      <c r="CN559" s="4"/>
      <c r="CO559" s="4"/>
      <c r="CP559" s="4"/>
      <c r="CQ559" s="4"/>
    </row>
    <row r="560" spans="1:95">
      <c r="A560" s="4"/>
      <c r="C560" s="4"/>
      <c r="BP560" s="4"/>
      <c r="BQ560" s="4"/>
      <c r="BR560" s="4"/>
      <c r="BS560" s="4"/>
      <c r="BT560" s="4"/>
      <c r="BU560" s="4"/>
      <c r="BV560" s="4"/>
      <c r="BW560" s="4"/>
      <c r="BX560" s="4"/>
      <c r="BY560" s="4"/>
      <c r="BZ560" s="4"/>
      <c r="CA560" s="4"/>
      <c r="CB560" s="4"/>
      <c r="CC560" s="4"/>
      <c r="CD560" s="4"/>
      <c r="CE560" s="4"/>
      <c r="CF560" s="4"/>
      <c r="CG560" s="4"/>
      <c r="CH560" s="4"/>
      <c r="CI560" s="4"/>
      <c r="CJ560" s="4"/>
      <c r="CK560" s="4"/>
      <c r="CL560" s="4"/>
      <c r="CM560" s="4"/>
      <c r="CN560" s="4"/>
      <c r="CO560" s="4"/>
      <c r="CP560" s="4"/>
      <c r="CQ560" s="4"/>
    </row>
    <row r="561" spans="1:95">
      <c r="A561" s="4"/>
      <c r="C561" s="4"/>
      <c r="BP561" s="4"/>
      <c r="BQ561" s="4"/>
      <c r="BR561" s="4"/>
      <c r="BS561" s="4"/>
      <c r="BT561" s="4"/>
      <c r="BU561" s="4"/>
      <c r="BV561" s="4"/>
      <c r="BW561" s="4"/>
      <c r="BX561" s="4"/>
      <c r="BY561" s="4"/>
      <c r="BZ561" s="4"/>
      <c r="CA561" s="4"/>
      <c r="CB561" s="4"/>
      <c r="CC561" s="4"/>
      <c r="CD561" s="4"/>
      <c r="CE561" s="4"/>
      <c r="CF561" s="4"/>
      <c r="CG561" s="4"/>
      <c r="CH561" s="4"/>
      <c r="CI561" s="4"/>
      <c r="CJ561" s="4"/>
      <c r="CK561" s="4"/>
      <c r="CL561" s="4"/>
      <c r="CM561" s="4"/>
      <c r="CN561" s="4"/>
      <c r="CO561" s="4"/>
      <c r="CP561" s="4"/>
      <c r="CQ561" s="4"/>
    </row>
    <row r="562" spans="1:95">
      <c r="A562" s="4"/>
      <c r="C562" s="4"/>
      <c r="BP562" s="4"/>
      <c r="BQ562" s="4"/>
      <c r="BR562" s="4"/>
      <c r="BS562" s="4"/>
      <c r="BT562" s="4"/>
      <c r="BU562" s="4"/>
      <c r="BV562" s="4"/>
      <c r="BW562" s="4"/>
      <c r="BX562" s="4"/>
      <c r="BY562" s="4"/>
      <c r="BZ562" s="4"/>
      <c r="CA562" s="4"/>
      <c r="CB562" s="4"/>
      <c r="CC562" s="4"/>
      <c r="CD562" s="4"/>
      <c r="CE562" s="4"/>
      <c r="CF562" s="4"/>
      <c r="CG562" s="4"/>
      <c r="CH562" s="4"/>
      <c r="CI562" s="4"/>
      <c r="CJ562" s="4"/>
      <c r="CK562" s="4"/>
      <c r="CL562" s="4"/>
      <c r="CM562" s="4"/>
      <c r="CN562" s="4"/>
      <c r="CO562" s="4"/>
      <c r="CP562" s="4"/>
      <c r="CQ562" s="4"/>
    </row>
    <row r="563" spans="1:95">
      <c r="A563" s="4"/>
      <c r="C563" s="4"/>
      <c r="BP563" s="4"/>
      <c r="BQ563" s="4"/>
      <c r="BR563" s="4"/>
      <c r="BS563" s="4"/>
      <c r="BT563" s="4"/>
      <c r="BU563" s="4"/>
      <c r="BV563" s="4"/>
      <c r="BW563" s="4"/>
      <c r="BX563" s="4"/>
      <c r="BY563" s="4"/>
      <c r="BZ563" s="4"/>
      <c r="CA563" s="4"/>
      <c r="CB563" s="4"/>
      <c r="CC563" s="4"/>
      <c r="CD563" s="4"/>
      <c r="CE563" s="4"/>
      <c r="CF563" s="4"/>
      <c r="CG563" s="4"/>
      <c r="CH563" s="4"/>
      <c r="CI563" s="4"/>
      <c r="CJ563" s="4"/>
      <c r="CK563" s="4"/>
      <c r="CL563" s="4"/>
      <c r="CM563" s="4"/>
      <c r="CN563" s="4"/>
      <c r="CO563" s="4"/>
      <c r="CP563" s="4"/>
      <c r="CQ563" s="4"/>
    </row>
    <row r="564" spans="1:95">
      <c r="A564" s="4"/>
      <c r="C564" s="4"/>
      <c r="BP564" s="4"/>
      <c r="BQ564" s="4"/>
      <c r="BR564" s="4"/>
      <c r="BS564" s="4"/>
      <c r="BT564" s="4"/>
      <c r="BU564" s="4"/>
      <c r="BV564" s="4"/>
      <c r="BW564" s="4"/>
      <c r="BX564" s="4"/>
      <c r="BY564" s="4"/>
      <c r="BZ564" s="4"/>
      <c r="CA564" s="4"/>
      <c r="CB564" s="4"/>
      <c r="CC564" s="4"/>
      <c r="CD564" s="4"/>
      <c r="CE564" s="4"/>
      <c r="CF564" s="4"/>
      <c r="CG564" s="4"/>
      <c r="CH564" s="4"/>
      <c r="CI564" s="4"/>
      <c r="CJ564" s="4"/>
      <c r="CK564" s="4"/>
      <c r="CL564" s="4"/>
      <c r="CM564" s="4"/>
      <c r="CN564" s="4"/>
      <c r="CO564" s="4"/>
      <c r="CP564" s="4"/>
      <c r="CQ564" s="4"/>
    </row>
    <row r="565" spans="1:95">
      <c r="A565" s="4"/>
      <c r="C565" s="4"/>
      <c r="BP565" s="4"/>
      <c r="BQ565" s="4"/>
      <c r="BR565" s="4"/>
      <c r="BS565" s="4"/>
      <c r="BT565" s="4"/>
      <c r="BU565" s="4"/>
      <c r="BV565" s="4"/>
      <c r="BW565" s="4"/>
      <c r="BX565" s="4"/>
      <c r="BY565" s="4"/>
      <c r="BZ565" s="4"/>
      <c r="CA565" s="4"/>
      <c r="CB565" s="4"/>
      <c r="CC565" s="4"/>
      <c r="CD565" s="4"/>
      <c r="CE565" s="4"/>
      <c r="CF565" s="4"/>
      <c r="CG565" s="4"/>
      <c r="CH565" s="4"/>
      <c r="CI565" s="4"/>
      <c r="CJ565" s="4"/>
      <c r="CK565" s="4"/>
      <c r="CL565" s="4"/>
      <c r="CM565" s="4"/>
      <c r="CN565" s="4"/>
      <c r="CO565" s="4"/>
      <c r="CP565" s="4"/>
      <c r="CQ565" s="4"/>
    </row>
    <row r="566" spans="1:95">
      <c r="A566" s="4"/>
      <c r="C566" s="4"/>
      <c r="BP566" s="4"/>
      <c r="BQ566" s="4"/>
      <c r="BR566" s="4"/>
      <c r="BS566" s="4"/>
      <c r="BT566" s="4"/>
      <c r="BU566" s="4"/>
      <c r="BV566" s="4"/>
      <c r="BW566" s="4"/>
      <c r="BX566" s="4"/>
      <c r="BY566" s="4"/>
      <c r="BZ566" s="4"/>
      <c r="CA566" s="4"/>
      <c r="CB566" s="4"/>
      <c r="CC566" s="4"/>
      <c r="CD566" s="4"/>
      <c r="CE566" s="4"/>
      <c r="CF566" s="4"/>
      <c r="CG566" s="4"/>
      <c r="CH566" s="4"/>
      <c r="CI566" s="4"/>
      <c r="CJ566" s="4"/>
      <c r="CK566" s="4"/>
      <c r="CL566" s="4"/>
      <c r="CM566" s="4"/>
      <c r="CN566" s="4"/>
      <c r="CO566" s="4"/>
      <c r="CP566" s="4"/>
      <c r="CQ566" s="4"/>
    </row>
    <row r="567" spans="1:95">
      <c r="A567" s="4"/>
      <c r="C567" s="4"/>
      <c r="BP567" s="4"/>
      <c r="BQ567" s="4"/>
      <c r="BR567" s="4"/>
      <c r="BS567" s="4"/>
      <c r="BT567" s="4"/>
      <c r="BU567" s="4"/>
      <c r="BV567" s="4"/>
      <c r="BW567" s="4"/>
      <c r="BX567" s="4"/>
      <c r="BY567" s="4"/>
      <c r="BZ567" s="4"/>
      <c r="CA567" s="4"/>
      <c r="CB567" s="4"/>
      <c r="CC567" s="4"/>
      <c r="CD567" s="4"/>
      <c r="CE567" s="4"/>
      <c r="CF567" s="4"/>
      <c r="CG567" s="4"/>
      <c r="CH567" s="4"/>
      <c r="CI567" s="4"/>
      <c r="CJ567" s="4"/>
      <c r="CK567" s="4"/>
      <c r="CL567" s="4"/>
      <c r="CM567" s="4"/>
      <c r="CN567" s="4"/>
      <c r="CO567" s="4"/>
      <c r="CP567" s="4"/>
      <c r="CQ567" s="4"/>
    </row>
    <row r="568" spans="1:95">
      <c r="A568" s="4"/>
      <c r="C568" s="4"/>
      <c r="BP568" s="4"/>
      <c r="BQ568" s="4"/>
      <c r="BR568" s="4"/>
      <c r="BS568" s="4"/>
      <c r="BT568" s="4"/>
      <c r="BU568" s="4"/>
      <c r="BV568" s="4"/>
      <c r="BW568" s="4"/>
      <c r="BX568" s="4"/>
      <c r="BY568" s="4"/>
      <c r="BZ568" s="4"/>
      <c r="CA568" s="4"/>
      <c r="CB568" s="4"/>
      <c r="CC568" s="4"/>
      <c r="CD568" s="4"/>
      <c r="CE568" s="4"/>
      <c r="CF568" s="4"/>
      <c r="CG568" s="4"/>
      <c r="CH568" s="4"/>
      <c r="CI568" s="4"/>
      <c r="CJ568" s="4"/>
      <c r="CK568" s="4"/>
      <c r="CL568" s="4"/>
      <c r="CM568" s="4"/>
      <c r="CN568" s="4"/>
      <c r="CO568" s="4"/>
      <c r="CP568" s="4"/>
      <c r="CQ568" s="4"/>
    </row>
    <row r="569" spans="1:95">
      <c r="A569" s="4"/>
      <c r="C569" s="4"/>
      <c r="BP569" s="4"/>
      <c r="BQ569" s="4"/>
      <c r="BR569" s="4"/>
      <c r="BS569" s="4"/>
      <c r="BT569" s="4"/>
      <c r="BU569" s="4"/>
      <c r="BV569" s="4"/>
      <c r="BW569" s="4"/>
      <c r="BX569" s="4"/>
      <c r="BY569" s="4"/>
      <c r="BZ569" s="4"/>
      <c r="CA569" s="4"/>
      <c r="CB569" s="4"/>
      <c r="CC569" s="4"/>
      <c r="CD569" s="4"/>
      <c r="CE569" s="4"/>
      <c r="CF569" s="4"/>
      <c r="CG569" s="4"/>
      <c r="CH569" s="4"/>
      <c r="CI569" s="4"/>
      <c r="CJ569" s="4"/>
      <c r="CK569" s="4"/>
      <c r="CL569" s="4"/>
      <c r="CM569" s="4"/>
      <c r="CN569" s="4"/>
      <c r="CO569" s="4"/>
      <c r="CP569" s="4"/>
      <c r="CQ569" s="4"/>
    </row>
    <row r="570" spans="1:95">
      <c r="A570" s="4"/>
      <c r="C570" s="4"/>
      <c r="BP570" s="4"/>
      <c r="BQ570" s="4"/>
      <c r="BR570" s="4"/>
      <c r="BS570" s="4"/>
      <c r="BT570" s="4"/>
      <c r="BU570" s="4"/>
      <c r="BV570" s="4"/>
      <c r="BW570" s="4"/>
      <c r="BX570" s="4"/>
      <c r="BY570" s="4"/>
      <c r="BZ570" s="4"/>
      <c r="CA570" s="4"/>
      <c r="CB570" s="4"/>
      <c r="CC570" s="4"/>
      <c r="CD570" s="4"/>
      <c r="CE570" s="4"/>
      <c r="CF570" s="4"/>
      <c r="CG570" s="4"/>
      <c r="CH570" s="4"/>
      <c r="CI570" s="4"/>
      <c r="CJ570" s="4"/>
      <c r="CK570" s="4"/>
      <c r="CL570" s="4"/>
      <c r="CM570" s="4"/>
      <c r="CN570" s="4"/>
      <c r="CO570" s="4"/>
      <c r="CP570" s="4"/>
      <c r="CQ570" s="4"/>
    </row>
    <row r="571" spans="1:95">
      <c r="A571" s="4"/>
      <c r="C571" s="4"/>
      <c r="BP571" s="4"/>
      <c r="BQ571" s="4"/>
      <c r="BR571" s="4"/>
      <c r="BS571" s="4"/>
      <c r="BT571" s="4"/>
      <c r="BU571" s="4"/>
      <c r="BV571" s="4"/>
      <c r="BW571" s="4"/>
      <c r="BX571" s="4"/>
      <c r="BY571" s="4"/>
      <c r="BZ571" s="4"/>
      <c r="CA571" s="4"/>
      <c r="CB571" s="4"/>
      <c r="CC571" s="4"/>
      <c r="CD571" s="4"/>
      <c r="CE571" s="4"/>
      <c r="CF571" s="4"/>
      <c r="CG571" s="4"/>
      <c r="CH571" s="4"/>
      <c r="CI571" s="4"/>
      <c r="CJ571" s="4"/>
      <c r="CK571" s="4"/>
      <c r="CL571" s="4"/>
      <c r="CM571" s="4"/>
      <c r="CN571" s="4"/>
      <c r="CO571" s="4"/>
      <c r="CP571" s="4"/>
      <c r="CQ571" s="4"/>
    </row>
    <row r="572" spans="1:95">
      <c r="A572" s="4"/>
      <c r="C572" s="4"/>
      <c r="BP572" s="4"/>
      <c r="BQ572" s="4"/>
      <c r="BR572" s="4"/>
      <c r="BS572" s="4"/>
      <c r="BT572" s="4"/>
      <c r="BU572" s="4"/>
      <c r="BV572" s="4"/>
      <c r="BW572" s="4"/>
      <c r="BX572" s="4"/>
      <c r="BY572" s="4"/>
      <c r="BZ572" s="4"/>
      <c r="CA572" s="4"/>
      <c r="CB572" s="4"/>
      <c r="CC572" s="4"/>
      <c r="CD572" s="4"/>
      <c r="CE572" s="4"/>
      <c r="CF572" s="4"/>
      <c r="CG572" s="4"/>
      <c r="CH572" s="4"/>
      <c r="CI572" s="4"/>
      <c r="CJ572" s="4"/>
      <c r="CK572" s="4"/>
      <c r="CL572" s="4"/>
      <c r="CM572" s="4"/>
      <c r="CN572" s="4"/>
      <c r="CO572" s="4"/>
      <c r="CP572" s="4"/>
      <c r="CQ572" s="4"/>
    </row>
    <row r="573" spans="1:95">
      <c r="A573" s="4"/>
      <c r="C573" s="4"/>
      <c r="BP573" s="4"/>
      <c r="BQ573" s="4"/>
      <c r="BR573" s="4"/>
      <c r="BS573" s="4"/>
      <c r="BT573" s="4"/>
      <c r="BU573" s="4"/>
      <c r="BV573" s="4"/>
      <c r="BW573" s="4"/>
      <c r="BX573" s="4"/>
      <c r="BY573" s="4"/>
      <c r="BZ573" s="4"/>
      <c r="CA573" s="4"/>
      <c r="CB573" s="4"/>
      <c r="CC573" s="4"/>
      <c r="CD573" s="4"/>
      <c r="CE573" s="4"/>
      <c r="CF573" s="4"/>
      <c r="CG573" s="4"/>
      <c r="CH573" s="4"/>
      <c r="CI573" s="4"/>
      <c r="CJ573" s="4"/>
      <c r="CK573" s="4"/>
      <c r="CL573" s="4"/>
      <c r="CM573" s="4"/>
      <c r="CN573" s="4"/>
      <c r="CO573" s="4"/>
      <c r="CP573" s="4"/>
      <c r="CQ573" s="4"/>
    </row>
    <row r="574" spans="1:95">
      <c r="A574" s="4"/>
      <c r="C574" s="4"/>
      <c r="BP574" s="4"/>
      <c r="BQ574" s="4"/>
      <c r="BR574" s="4"/>
      <c r="BS574" s="4"/>
      <c r="BT574" s="4"/>
      <c r="BU574" s="4"/>
      <c r="BV574" s="4"/>
      <c r="BW574" s="4"/>
      <c r="BX574" s="4"/>
      <c r="BY574" s="4"/>
      <c r="BZ574" s="4"/>
      <c r="CA574" s="4"/>
      <c r="CB574" s="4"/>
      <c r="CC574" s="4"/>
      <c r="CD574" s="4"/>
      <c r="CE574" s="4"/>
      <c r="CF574" s="4"/>
      <c r="CG574" s="4"/>
      <c r="CH574" s="4"/>
      <c r="CI574" s="4"/>
      <c r="CJ574" s="4"/>
      <c r="CK574" s="4"/>
      <c r="CL574" s="4"/>
      <c r="CM574" s="4"/>
      <c r="CN574" s="4"/>
      <c r="CO574" s="4"/>
      <c r="CP574" s="4"/>
      <c r="CQ574" s="4"/>
    </row>
    <row r="575" spans="1:95">
      <c r="A575" s="4"/>
      <c r="C575" s="4"/>
      <c r="BP575" s="4"/>
      <c r="BQ575" s="4"/>
      <c r="BR575" s="4"/>
      <c r="BS575" s="4"/>
      <c r="BT575" s="4"/>
      <c r="BU575" s="4"/>
      <c r="BV575" s="4"/>
      <c r="BW575" s="4"/>
      <c r="BX575" s="4"/>
      <c r="BY575" s="4"/>
      <c r="BZ575" s="4"/>
      <c r="CA575" s="4"/>
      <c r="CB575" s="4"/>
      <c r="CC575" s="4"/>
      <c r="CD575" s="4"/>
      <c r="CE575" s="4"/>
      <c r="CF575" s="4"/>
      <c r="CG575" s="4"/>
      <c r="CH575" s="4"/>
      <c r="CI575" s="4"/>
      <c r="CJ575" s="4"/>
      <c r="CK575" s="4"/>
      <c r="CL575" s="4"/>
      <c r="CM575" s="4"/>
      <c r="CN575" s="4"/>
      <c r="CO575" s="4"/>
      <c r="CP575" s="4"/>
      <c r="CQ575" s="4"/>
    </row>
    <row r="576" spans="1:95">
      <c r="A576" s="4"/>
      <c r="C576" s="4"/>
      <c r="BP576" s="4"/>
      <c r="BQ576" s="4"/>
      <c r="BR576" s="4"/>
      <c r="BS576" s="4"/>
      <c r="BT576" s="4"/>
      <c r="BU576" s="4"/>
      <c r="BV576" s="4"/>
      <c r="BW576" s="4"/>
      <c r="BX576" s="4"/>
      <c r="BY576" s="4"/>
      <c r="BZ576" s="4"/>
      <c r="CA576" s="4"/>
      <c r="CB576" s="4"/>
      <c r="CC576" s="4"/>
      <c r="CD576" s="4"/>
      <c r="CE576" s="4"/>
      <c r="CF576" s="4"/>
      <c r="CG576" s="4"/>
      <c r="CH576" s="4"/>
      <c r="CI576" s="4"/>
      <c r="CJ576" s="4"/>
      <c r="CK576" s="4"/>
      <c r="CL576" s="4"/>
      <c r="CM576" s="4"/>
      <c r="CN576" s="4"/>
      <c r="CO576" s="4"/>
      <c r="CP576" s="4"/>
      <c r="CQ576" s="4"/>
    </row>
    <row r="577" spans="1:95">
      <c r="A577" s="4"/>
      <c r="C577" s="4"/>
      <c r="BP577" s="4"/>
      <c r="BQ577" s="4"/>
      <c r="BR577" s="4"/>
      <c r="BS577" s="4"/>
      <c r="BT577" s="4"/>
      <c r="BU577" s="4"/>
      <c r="BV577" s="4"/>
      <c r="BW577" s="4"/>
      <c r="BX577" s="4"/>
      <c r="BY577" s="4"/>
      <c r="BZ577" s="4"/>
      <c r="CA577" s="4"/>
      <c r="CB577" s="4"/>
      <c r="CC577" s="4"/>
      <c r="CD577" s="4"/>
      <c r="CE577" s="4"/>
      <c r="CF577" s="4"/>
      <c r="CG577" s="4"/>
      <c r="CH577" s="4"/>
      <c r="CI577" s="4"/>
      <c r="CJ577" s="4"/>
      <c r="CK577" s="4"/>
      <c r="CL577" s="4"/>
      <c r="CM577" s="4"/>
      <c r="CN577" s="4"/>
      <c r="CO577" s="4"/>
      <c r="CP577" s="4"/>
      <c r="CQ577" s="4"/>
    </row>
    <row r="578" spans="1:95">
      <c r="A578" s="4"/>
      <c r="C578" s="4"/>
      <c r="BP578" s="4"/>
      <c r="BQ578" s="4"/>
      <c r="BR578" s="4"/>
      <c r="BS578" s="4"/>
      <c r="BT578" s="4"/>
      <c r="BU578" s="4"/>
      <c r="BV578" s="4"/>
      <c r="BW578" s="4"/>
      <c r="BX578" s="4"/>
      <c r="BY578" s="4"/>
      <c r="BZ578" s="4"/>
      <c r="CA578" s="4"/>
      <c r="CB578" s="4"/>
      <c r="CC578" s="4"/>
      <c r="CD578" s="4"/>
      <c r="CE578" s="4"/>
      <c r="CF578" s="4"/>
      <c r="CG578" s="4"/>
      <c r="CH578" s="4"/>
      <c r="CI578" s="4"/>
      <c r="CJ578" s="4"/>
      <c r="CK578" s="4"/>
      <c r="CL578" s="4"/>
      <c r="CM578" s="4"/>
      <c r="CN578" s="4"/>
      <c r="CO578" s="4"/>
      <c r="CP578" s="4"/>
      <c r="CQ578" s="4"/>
    </row>
    <row r="579" spans="1:95">
      <c r="A579" s="4"/>
      <c r="C579" s="4"/>
      <c r="BP579" s="4"/>
      <c r="BQ579" s="4"/>
      <c r="BR579" s="4"/>
      <c r="BS579" s="4"/>
      <c r="BT579" s="4"/>
      <c r="BU579" s="4"/>
      <c r="BV579" s="4"/>
      <c r="BW579" s="4"/>
      <c r="BX579" s="4"/>
      <c r="BY579" s="4"/>
      <c r="BZ579" s="4"/>
      <c r="CA579" s="4"/>
      <c r="CB579" s="4"/>
      <c r="CC579" s="4"/>
      <c r="CD579" s="4"/>
      <c r="CE579" s="4"/>
      <c r="CF579" s="4"/>
      <c r="CG579" s="4"/>
      <c r="CH579" s="4"/>
      <c r="CI579" s="4"/>
      <c r="CJ579" s="4"/>
      <c r="CK579" s="4"/>
      <c r="CL579" s="4"/>
      <c r="CM579" s="4"/>
      <c r="CN579" s="4"/>
      <c r="CO579" s="4"/>
      <c r="CP579" s="4"/>
      <c r="CQ579" s="4"/>
    </row>
    <row r="580" spans="1:95">
      <c r="A580" s="4"/>
      <c r="C580" s="4"/>
      <c r="BP580" s="4"/>
      <c r="BQ580" s="4"/>
      <c r="BR580" s="4"/>
      <c r="BS580" s="4"/>
      <c r="BT580" s="4"/>
      <c r="BU580" s="4"/>
      <c r="BV580" s="4"/>
      <c r="BW580" s="4"/>
      <c r="BX580" s="4"/>
      <c r="BY580" s="4"/>
      <c r="BZ580" s="4"/>
      <c r="CA580" s="4"/>
      <c r="CB580" s="4"/>
      <c r="CC580" s="4"/>
      <c r="CD580" s="4"/>
      <c r="CE580" s="4"/>
      <c r="CF580" s="4"/>
      <c r="CG580" s="4"/>
      <c r="CH580" s="4"/>
      <c r="CI580" s="4"/>
      <c r="CJ580" s="4"/>
      <c r="CK580" s="4"/>
      <c r="CL580" s="4"/>
      <c r="CM580" s="4"/>
      <c r="CN580" s="4"/>
      <c r="CO580" s="4"/>
      <c r="CP580" s="4"/>
      <c r="CQ580" s="4"/>
    </row>
    <row r="581" spans="1:95">
      <c r="A581" s="4"/>
      <c r="C581" s="4"/>
      <c r="BP581" s="4"/>
      <c r="BQ581" s="4"/>
      <c r="BR581" s="4"/>
      <c r="BS581" s="4"/>
      <c r="BT581" s="4"/>
      <c r="BU581" s="4"/>
      <c r="BV581" s="4"/>
      <c r="BW581" s="4"/>
      <c r="BX581" s="4"/>
      <c r="BY581" s="4"/>
      <c r="BZ581" s="4"/>
      <c r="CA581" s="4"/>
      <c r="CB581" s="4"/>
      <c r="CC581" s="4"/>
      <c r="CD581" s="4"/>
      <c r="CE581" s="4"/>
      <c r="CF581" s="4"/>
      <c r="CG581" s="4"/>
      <c r="CH581" s="4"/>
      <c r="CI581" s="4"/>
      <c r="CJ581" s="4"/>
      <c r="CK581" s="4"/>
      <c r="CL581" s="4"/>
      <c r="CM581" s="4"/>
      <c r="CN581" s="4"/>
      <c r="CO581" s="4"/>
      <c r="CP581" s="4"/>
      <c r="CQ581" s="4"/>
    </row>
    <row r="582" spans="1:95">
      <c r="A582" s="4"/>
      <c r="C582" s="4"/>
      <c r="BP582" s="4"/>
      <c r="BQ582" s="4"/>
      <c r="BR582" s="4"/>
      <c r="BS582" s="4"/>
      <c r="BT582" s="4"/>
      <c r="BU582" s="4"/>
      <c r="BV582" s="4"/>
      <c r="BW582" s="4"/>
      <c r="BX582" s="4"/>
      <c r="BY582" s="4"/>
      <c r="BZ582" s="4"/>
      <c r="CA582" s="4"/>
      <c r="CB582" s="4"/>
      <c r="CC582" s="4"/>
      <c r="CD582" s="4"/>
      <c r="CE582" s="4"/>
      <c r="CF582" s="4"/>
      <c r="CG582" s="4"/>
      <c r="CH582" s="4"/>
      <c r="CI582" s="4"/>
      <c r="CJ582" s="4"/>
      <c r="CK582" s="4"/>
      <c r="CL582" s="4"/>
      <c r="CM582" s="4"/>
      <c r="CN582" s="4"/>
      <c r="CO582" s="4"/>
      <c r="CP582" s="4"/>
      <c r="CQ582" s="4"/>
    </row>
    <row r="583" spans="1:95">
      <c r="A583" s="4"/>
      <c r="C583" s="4"/>
      <c r="BP583" s="4"/>
      <c r="BQ583" s="4"/>
      <c r="BR583" s="4"/>
      <c r="BS583" s="4"/>
      <c r="BT583" s="4"/>
      <c r="BU583" s="4"/>
      <c r="BV583" s="4"/>
      <c r="BW583" s="4"/>
      <c r="BX583" s="4"/>
      <c r="BY583" s="4"/>
      <c r="BZ583" s="4"/>
      <c r="CA583" s="4"/>
      <c r="CB583" s="4"/>
      <c r="CC583" s="4"/>
      <c r="CD583" s="4"/>
      <c r="CE583" s="4"/>
      <c r="CF583" s="4"/>
      <c r="CG583" s="4"/>
      <c r="CH583" s="4"/>
      <c r="CI583" s="4"/>
      <c r="CJ583" s="4"/>
      <c r="CK583" s="4"/>
      <c r="CL583" s="4"/>
      <c r="CM583" s="4"/>
      <c r="CN583" s="4"/>
      <c r="CO583" s="4"/>
      <c r="CP583" s="4"/>
      <c r="CQ583" s="4"/>
    </row>
    <row r="584" spans="1:95">
      <c r="A584" s="4"/>
      <c r="C584" s="4"/>
      <c r="BP584" s="4"/>
      <c r="BQ584" s="4"/>
      <c r="BR584" s="4"/>
      <c r="BS584" s="4"/>
      <c r="BT584" s="4"/>
      <c r="BU584" s="4"/>
      <c r="BV584" s="4"/>
      <c r="BW584" s="4"/>
      <c r="BX584" s="4"/>
      <c r="BY584" s="4"/>
      <c r="BZ584" s="4"/>
      <c r="CA584" s="4"/>
      <c r="CB584" s="4"/>
      <c r="CC584" s="4"/>
      <c r="CD584" s="4"/>
      <c r="CE584" s="4"/>
      <c r="CF584" s="4"/>
      <c r="CG584" s="4"/>
      <c r="CH584" s="4"/>
      <c r="CI584" s="4"/>
      <c r="CJ584" s="4"/>
      <c r="CK584" s="4"/>
      <c r="CL584" s="4"/>
      <c r="CM584" s="4"/>
      <c r="CN584" s="4"/>
      <c r="CO584" s="4"/>
      <c r="CP584" s="4"/>
      <c r="CQ584" s="4"/>
    </row>
    <row r="585" spans="1:95">
      <c r="A585" s="4"/>
      <c r="C585" s="4"/>
      <c r="BP585" s="4"/>
      <c r="BQ585" s="4"/>
      <c r="BR585" s="4"/>
      <c r="BS585" s="4"/>
      <c r="BT585" s="4"/>
      <c r="BU585" s="4"/>
      <c r="BV585" s="4"/>
      <c r="BW585" s="4"/>
      <c r="BX585" s="4"/>
      <c r="BY585" s="4"/>
      <c r="BZ585" s="4"/>
      <c r="CA585" s="4"/>
      <c r="CB585" s="4"/>
      <c r="CC585" s="4"/>
      <c r="CD585" s="4"/>
      <c r="CE585" s="4"/>
      <c r="CF585" s="4"/>
      <c r="CG585" s="4"/>
      <c r="CH585" s="4"/>
      <c r="CI585" s="4"/>
      <c r="CJ585" s="4"/>
      <c r="CK585" s="4"/>
      <c r="CL585" s="4"/>
      <c r="CM585" s="4"/>
      <c r="CN585" s="4"/>
      <c r="CO585" s="4"/>
      <c r="CP585" s="4"/>
      <c r="CQ585" s="4"/>
    </row>
    <row r="586" spans="1:95">
      <c r="A586" s="4"/>
      <c r="C586" s="4"/>
      <c r="BP586" s="4"/>
      <c r="BQ586" s="4"/>
      <c r="BR586" s="4"/>
      <c r="BS586" s="4"/>
      <c r="BT586" s="4"/>
      <c r="BU586" s="4"/>
      <c r="BV586" s="4"/>
      <c r="BW586" s="4"/>
      <c r="BX586" s="4"/>
      <c r="BY586" s="4"/>
      <c r="BZ586" s="4"/>
      <c r="CA586" s="4"/>
      <c r="CB586" s="4"/>
      <c r="CC586" s="4"/>
      <c r="CD586" s="4"/>
      <c r="CE586" s="4"/>
      <c r="CF586" s="4"/>
      <c r="CG586" s="4"/>
      <c r="CH586" s="4"/>
      <c r="CI586" s="4"/>
      <c r="CJ586" s="4"/>
      <c r="CK586" s="4"/>
      <c r="CL586" s="4"/>
      <c r="CM586" s="4"/>
      <c r="CN586" s="4"/>
      <c r="CO586" s="4"/>
      <c r="CP586" s="4"/>
      <c r="CQ586" s="4"/>
    </row>
    <row r="587" spans="1:95">
      <c r="A587" s="4"/>
      <c r="C587" s="4"/>
      <c r="BP587" s="4"/>
      <c r="BQ587" s="4"/>
      <c r="BR587" s="4"/>
      <c r="BS587" s="4"/>
      <c r="BT587" s="4"/>
      <c r="BU587" s="4"/>
      <c r="BV587" s="4"/>
      <c r="BW587" s="4"/>
      <c r="BX587" s="4"/>
      <c r="BY587" s="4"/>
      <c r="BZ587" s="4"/>
      <c r="CA587" s="4"/>
      <c r="CB587" s="4"/>
      <c r="CC587" s="4"/>
      <c r="CD587" s="4"/>
      <c r="CE587" s="4"/>
      <c r="CF587" s="4"/>
      <c r="CG587" s="4"/>
      <c r="CH587" s="4"/>
      <c r="CI587" s="4"/>
      <c r="CJ587" s="4"/>
      <c r="CK587" s="4"/>
      <c r="CL587" s="4"/>
      <c r="CM587" s="4"/>
      <c r="CN587" s="4"/>
      <c r="CO587" s="4"/>
      <c r="CP587" s="4"/>
      <c r="CQ587" s="4"/>
    </row>
    <row r="588" spans="1:95">
      <c r="A588" s="4"/>
      <c r="C588" s="4"/>
      <c r="BP588" s="4"/>
      <c r="BQ588" s="4"/>
      <c r="BR588" s="4"/>
      <c r="BS588" s="4"/>
      <c r="BT588" s="4"/>
      <c r="BU588" s="4"/>
      <c r="BV588" s="4"/>
      <c r="BW588" s="4"/>
      <c r="BX588" s="4"/>
      <c r="BY588" s="4"/>
      <c r="BZ588" s="4"/>
      <c r="CA588" s="4"/>
      <c r="CB588" s="4"/>
      <c r="CC588" s="4"/>
      <c r="CD588" s="4"/>
      <c r="CE588" s="4"/>
      <c r="CF588" s="4"/>
      <c r="CG588" s="4"/>
      <c r="CH588" s="4"/>
      <c r="CI588" s="4"/>
      <c r="CJ588" s="4"/>
      <c r="CK588" s="4"/>
      <c r="CL588" s="4"/>
      <c r="CM588" s="4"/>
      <c r="CN588" s="4"/>
      <c r="CO588" s="4"/>
      <c r="CP588" s="4"/>
      <c r="CQ588" s="4"/>
    </row>
    <row r="589" spans="1:95">
      <c r="A589" s="4"/>
      <c r="C589" s="4"/>
      <c r="BP589" s="4"/>
      <c r="BQ589" s="4"/>
      <c r="BR589" s="4"/>
      <c r="BS589" s="4"/>
      <c r="BT589" s="4"/>
      <c r="BU589" s="4"/>
      <c r="BV589" s="4"/>
      <c r="BW589" s="4"/>
      <c r="BX589" s="4"/>
      <c r="BY589" s="4"/>
      <c r="BZ589" s="4"/>
      <c r="CA589" s="4"/>
      <c r="CB589" s="4"/>
      <c r="CC589" s="4"/>
      <c r="CD589" s="4"/>
      <c r="CE589" s="4"/>
      <c r="CF589" s="4"/>
      <c r="CG589" s="4"/>
      <c r="CH589" s="4"/>
      <c r="CI589" s="4"/>
      <c r="CJ589" s="4"/>
      <c r="CK589" s="4"/>
      <c r="CL589" s="4"/>
      <c r="CM589" s="4"/>
      <c r="CN589" s="4"/>
      <c r="CO589" s="4"/>
      <c r="CP589" s="4"/>
      <c r="CQ589" s="4"/>
    </row>
    <row r="590" spans="1:95">
      <c r="A590" s="4"/>
      <c r="C590" s="4"/>
      <c r="BP590" s="4"/>
      <c r="BQ590" s="4"/>
      <c r="BR590" s="4"/>
      <c r="BS590" s="4"/>
      <c r="BT590" s="4"/>
      <c r="BU590" s="4"/>
      <c r="BV590" s="4"/>
      <c r="BW590" s="4"/>
      <c r="BX590" s="4"/>
      <c r="BY590" s="4"/>
      <c r="BZ590" s="4"/>
      <c r="CA590" s="4"/>
      <c r="CB590" s="4"/>
      <c r="CC590" s="4"/>
      <c r="CD590" s="4"/>
      <c r="CE590" s="4"/>
      <c r="CF590" s="4"/>
      <c r="CG590" s="4"/>
      <c r="CH590" s="4"/>
      <c r="CI590" s="4"/>
      <c r="CJ590" s="4"/>
      <c r="CK590" s="4"/>
      <c r="CL590" s="4"/>
      <c r="CM590" s="4"/>
      <c r="CN590" s="4"/>
      <c r="CO590" s="4"/>
      <c r="CP590" s="4"/>
      <c r="CQ590" s="4"/>
    </row>
    <row r="591" spans="1:95">
      <c r="A591" s="4"/>
      <c r="C591" s="4"/>
      <c r="BP591" s="4"/>
      <c r="BQ591" s="4"/>
      <c r="BR591" s="4"/>
      <c r="BS591" s="4"/>
      <c r="BT591" s="4"/>
      <c r="BU591" s="4"/>
      <c r="BV591" s="4"/>
      <c r="BW591" s="4"/>
      <c r="BX591" s="4"/>
      <c r="BY591" s="4"/>
      <c r="BZ591" s="4"/>
      <c r="CA591" s="4"/>
      <c r="CB591" s="4"/>
      <c r="CC591" s="4"/>
      <c r="CD591" s="4"/>
      <c r="CE591" s="4"/>
      <c r="CF591" s="4"/>
      <c r="CG591" s="4"/>
      <c r="CH591" s="4"/>
      <c r="CI591" s="4"/>
      <c r="CJ591" s="4"/>
      <c r="CK591" s="4"/>
      <c r="CL591" s="4"/>
      <c r="CM591" s="4"/>
      <c r="CN591" s="4"/>
      <c r="CO591" s="4"/>
      <c r="CP591" s="4"/>
      <c r="CQ591" s="4"/>
    </row>
    <row r="592" spans="1:95">
      <c r="A592" s="4"/>
      <c r="C592" s="4"/>
      <c r="BP592" s="4"/>
      <c r="BQ592" s="4"/>
      <c r="BR592" s="4"/>
      <c r="BS592" s="4"/>
      <c r="BT592" s="4"/>
      <c r="BU592" s="4"/>
      <c r="BV592" s="4"/>
      <c r="BW592" s="4"/>
      <c r="BX592" s="4"/>
      <c r="BY592" s="4"/>
      <c r="BZ592" s="4"/>
      <c r="CA592" s="4"/>
      <c r="CB592" s="4"/>
      <c r="CC592" s="4"/>
      <c r="CD592" s="4"/>
      <c r="CE592" s="4"/>
      <c r="CF592" s="4"/>
      <c r="CG592" s="4"/>
      <c r="CH592" s="4"/>
      <c r="CI592" s="4"/>
      <c r="CJ592" s="4"/>
      <c r="CK592" s="4"/>
      <c r="CL592" s="4"/>
      <c r="CM592" s="4"/>
      <c r="CN592" s="4"/>
      <c r="CO592" s="4"/>
      <c r="CP592" s="4"/>
      <c r="CQ592" s="4"/>
    </row>
    <row r="593" spans="1:95">
      <c r="A593" s="4"/>
      <c r="C593" s="4"/>
      <c r="BP593" s="4"/>
      <c r="BQ593" s="4"/>
      <c r="BR593" s="4"/>
      <c r="BS593" s="4"/>
      <c r="BT593" s="4"/>
      <c r="BU593" s="4"/>
      <c r="BV593" s="4"/>
      <c r="BW593" s="4"/>
      <c r="BX593" s="4"/>
      <c r="BY593" s="4"/>
      <c r="BZ593" s="4"/>
      <c r="CA593" s="4"/>
      <c r="CB593" s="4"/>
      <c r="CC593" s="4"/>
      <c r="CD593" s="4"/>
      <c r="CE593" s="4"/>
      <c r="CF593" s="4"/>
      <c r="CG593" s="4"/>
      <c r="CH593" s="4"/>
      <c r="CI593" s="4"/>
      <c r="CJ593" s="4"/>
      <c r="CK593" s="4"/>
      <c r="CL593" s="4"/>
      <c r="CM593" s="4"/>
      <c r="CN593" s="4"/>
      <c r="CO593" s="4"/>
      <c r="CP593" s="4"/>
      <c r="CQ593" s="4"/>
    </row>
    <row r="594" spans="1:95">
      <c r="A594" s="4"/>
      <c r="C594" s="4"/>
      <c r="BP594" s="4"/>
      <c r="BQ594" s="4"/>
      <c r="BR594" s="4"/>
      <c r="BS594" s="4"/>
      <c r="BT594" s="4"/>
      <c r="BU594" s="4"/>
      <c r="BV594" s="4"/>
      <c r="BW594" s="4"/>
      <c r="BX594" s="4"/>
      <c r="BY594" s="4"/>
      <c r="BZ594" s="4"/>
      <c r="CA594" s="4"/>
      <c r="CB594" s="4"/>
      <c r="CC594" s="4"/>
      <c r="CD594" s="4"/>
      <c r="CE594" s="4"/>
      <c r="CF594" s="4"/>
      <c r="CG594" s="4"/>
      <c r="CH594" s="4"/>
      <c r="CI594" s="4"/>
      <c r="CJ594" s="4"/>
      <c r="CK594" s="4"/>
      <c r="CL594" s="4"/>
      <c r="CM594" s="4"/>
      <c r="CN594" s="4"/>
      <c r="CO594" s="4"/>
      <c r="CP594" s="4"/>
      <c r="CQ594" s="4"/>
    </row>
    <row r="595" spans="1:95">
      <c r="A595" s="4"/>
      <c r="C595" s="4"/>
      <c r="BP595" s="4"/>
      <c r="BQ595" s="4"/>
      <c r="BR595" s="4"/>
      <c r="BS595" s="4"/>
      <c r="BT595" s="4"/>
      <c r="BU595" s="4"/>
      <c r="BV595" s="4"/>
      <c r="BW595" s="4"/>
      <c r="BX595" s="4"/>
      <c r="BY595" s="4"/>
      <c r="BZ595" s="4"/>
      <c r="CA595" s="4"/>
      <c r="CB595" s="4"/>
      <c r="CC595" s="4"/>
      <c r="CD595" s="4"/>
      <c r="CE595" s="4"/>
      <c r="CF595" s="4"/>
      <c r="CG595" s="4"/>
      <c r="CH595" s="4"/>
      <c r="CI595" s="4"/>
      <c r="CJ595" s="4"/>
      <c r="CK595" s="4"/>
      <c r="CL595" s="4"/>
      <c r="CM595" s="4"/>
      <c r="CN595" s="4"/>
      <c r="CO595" s="4"/>
      <c r="CP595" s="4"/>
      <c r="CQ595" s="4"/>
    </row>
    <row r="596" spans="1:95">
      <c r="A596" s="4"/>
      <c r="C596" s="4"/>
      <c r="BP596" s="4"/>
      <c r="BQ596" s="4"/>
      <c r="BR596" s="4"/>
      <c r="BS596" s="4"/>
      <c r="BT596" s="4"/>
      <c r="BU596" s="4"/>
      <c r="BV596" s="4"/>
      <c r="BW596" s="4"/>
      <c r="BX596" s="4"/>
      <c r="BY596" s="4"/>
      <c r="BZ596" s="4"/>
      <c r="CA596" s="4"/>
      <c r="CB596" s="4"/>
      <c r="CC596" s="4"/>
      <c r="CD596" s="4"/>
      <c r="CE596" s="4"/>
      <c r="CF596" s="4"/>
      <c r="CG596" s="4"/>
      <c r="CH596" s="4"/>
      <c r="CI596" s="4"/>
      <c r="CJ596" s="4"/>
      <c r="CK596" s="4"/>
      <c r="CL596" s="4"/>
      <c r="CM596" s="4"/>
      <c r="CN596" s="4"/>
      <c r="CO596" s="4"/>
      <c r="CP596" s="4"/>
      <c r="CQ596" s="4"/>
    </row>
    <row r="597" spans="1:95">
      <c r="A597" s="4"/>
      <c r="C597" s="4"/>
      <c r="BP597" s="4"/>
      <c r="BQ597" s="4"/>
      <c r="BR597" s="4"/>
      <c r="BS597" s="4"/>
      <c r="BT597" s="4"/>
      <c r="BU597" s="4"/>
      <c r="BV597" s="4"/>
      <c r="BW597" s="4"/>
      <c r="BX597" s="4"/>
      <c r="BY597" s="4"/>
      <c r="BZ597" s="4"/>
      <c r="CA597" s="4"/>
      <c r="CB597" s="4"/>
      <c r="CC597" s="4"/>
      <c r="CD597" s="4"/>
      <c r="CE597" s="4"/>
      <c r="CF597" s="4"/>
      <c r="CG597" s="4"/>
      <c r="CH597" s="4"/>
      <c r="CI597" s="4"/>
      <c r="CJ597" s="4"/>
      <c r="CK597" s="4"/>
      <c r="CL597" s="4"/>
      <c r="CM597" s="4"/>
      <c r="CN597" s="4"/>
      <c r="CO597" s="4"/>
      <c r="CP597" s="4"/>
      <c r="CQ597" s="4"/>
    </row>
    <row r="598" spans="1:95">
      <c r="A598" s="4"/>
      <c r="C598" s="4"/>
      <c r="BP598" s="4"/>
      <c r="BQ598" s="4"/>
      <c r="BR598" s="4"/>
      <c r="BS598" s="4"/>
      <c r="BT598" s="4"/>
      <c r="BU598" s="4"/>
      <c r="BV598" s="4"/>
      <c r="BW598" s="4"/>
      <c r="BX598" s="4"/>
      <c r="BY598" s="4"/>
      <c r="BZ598" s="4"/>
      <c r="CA598" s="4"/>
      <c r="CB598" s="4"/>
      <c r="CC598" s="4"/>
      <c r="CD598" s="4"/>
      <c r="CE598" s="4"/>
      <c r="CF598" s="4"/>
      <c r="CG598" s="4"/>
      <c r="CH598" s="4"/>
      <c r="CI598" s="4"/>
      <c r="CJ598" s="4"/>
      <c r="CK598" s="4"/>
      <c r="CL598" s="4"/>
      <c r="CM598" s="4"/>
      <c r="CN598" s="4"/>
      <c r="CO598" s="4"/>
      <c r="CP598" s="4"/>
      <c r="CQ598" s="4"/>
    </row>
    <row r="599" spans="1:95">
      <c r="A599" s="4"/>
      <c r="C599" s="4"/>
      <c r="BP599" s="4"/>
      <c r="BQ599" s="4"/>
      <c r="BR599" s="4"/>
      <c r="BS599" s="4"/>
      <c r="BT599" s="4"/>
      <c r="BU599" s="4"/>
      <c r="BV599" s="4"/>
      <c r="BW599" s="4"/>
      <c r="BX599" s="4"/>
      <c r="BY599" s="4"/>
      <c r="BZ599" s="4"/>
      <c r="CA599" s="4"/>
      <c r="CB599" s="4"/>
      <c r="CC599" s="4"/>
      <c r="CD599" s="4"/>
      <c r="CE599" s="4"/>
      <c r="CF599" s="4"/>
      <c r="CG599" s="4"/>
      <c r="CH599" s="4"/>
      <c r="CI599" s="4"/>
      <c r="CJ599" s="4"/>
      <c r="CK599" s="4"/>
      <c r="CL599" s="4"/>
      <c r="CM599" s="4"/>
      <c r="CN599" s="4"/>
      <c r="CO599" s="4"/>
      <c r="CP599" s="4"/>
      <c r="CQ599" s="4"/>
    </row>
    <row r="600" spans="1:95">
      <c r="A600" s="4"/>
      <c r="C600" s="4"/>
      <c r="BP600" s="4"/>
      <c r="BQ600" s="4"/>
      <c r="BR600" s="4"/>
      <c r="BS600" s="4"/>
      <c r="BT600" s="4"/>
      <c r="BU600" s="4"/>
      <c r="BV600" s="4"/>
      <c r="BW600" s="4"/>
      <c r="BX600" s="4"/>
      <c r="BY600" s="4"/>
      <c r="BZ600" s="4"/>
      <c r="CA600" s="4"/>
      <c r="CB600" s="4"/>
      <c r="CC600" s="4"/>
      <c r="CD600" s="4"/>
      <c r="CE600" s="4"/>
      <c r="CF600" s="4"/>
      <c r="CG600" s="4"/>
      <c r="CH600" s="4"/>
      <c r="CI600" s="4"/>
      <c r="CJ600" s="4"/>
      <c r="CK600" s="4"/>
      <c r="CL600" s="4"/>
      <c r="CM600" s="4"/>
      <c r="CN600" s="4"/>
      <c r="CO600" s="4"/>
      <c r="CP600" s="4"/>
      <c r="CQ600" s="4"/>
    </row>
    <row r="601" spans="1:95">
      <c r="A601" s="4"/>
      <c r="C601" s="4"/>
      <c r="BP601" s="4"/>
      <c r="BQ601" s="4"/>
      <c r="BR601" s="4"/>
      <c r="BS601" s="4"/>
      <c r="BT601" s="4"/>
      <c r="BU601" s="4"/>
      <c r="BV601" s="4"/>
      <c r="BW601" s="4"/>
      <c r="BX601" s="4"/>
      <c r="BY601" s="4"/>
      <c r="BZ601" s="4"/>
      <c r="CA601" s="4"/>
      <c r="CB601" s="4"/>
      <c r="CC601" s="4"/>
      <c r="CD601" s="4"/>
      <c r="CE601" s="4"/>
      <c r="CF601" s="4"/>
      <c r="CG601" s="4"/>
      <c r="CH601" s="4"/>
      <c r="CI601" s="4"/>
      <c r="CJ601" s="4"/>
      <c r="CK601" s="4"/>
      <c r="CL601" s="4"/>
      <c r="CM601" s="4"/>
      <c r="CN601" s="4"/>
      <c r="CO601" s="4"/>
      <c r="CP601" s="4"/>
      <c r="CQ601" s="4"/>
    </row>
    <row r="602" spans="1:95">
      <c r="A602" s="4"/>
      <c r="C602" s="4"/>
      <c r="BP602" s="4"/>
      <c r="BQ602" s="4"/>
      <c r="BR602" s="4"/>
      <c r="BS602" s="4"/>
      <c r="BT602" s="4"/>
      <c r="BU602" s="4"/>
      <c r="BV602" s="4"/>
      <c r="BW602" s="4"/>
      <c r="BX602" s="4"/>
      <c r="BY602" s="4"/>
      <c r="BZ602" s="4"/>
      <c r="CA602" s="4"/>
      <c r="CB602" s="4"/>
      <c r="CC602" s="4"/>
      <c r="CD602" s="4"/>
      <c r="CE602" s="4"/>
      <c r="CF602" s="4"/>
      <c r="CG602" s="4"/>
      <c r="CH602" s="4"/>
      <c r="CI602" s="4"/>
      <c r="CJ602" s="4"/>
      <c r="CK602" s="4"/>
      <c r="CL602" s="4"/>
      <c r="CM602" s="4"/>
      <c r="CN602" s="4"/>
      <c r="CO602" s="4"/>
      <c r="CP602" s="4"/>
      <c r="CQ602" s="4"/>
    </row>
    <row r="603" spans="1:95">
      <c r="A603" s="4"/>
      <c r="C603" s="4"/>
      <c r="BP603" s="4"/>
      <c r="BQ603" s="4"/>
      <c r="BR603" s="4"/>
      <c r="BS603" s="4"/>
      <c r="BT603" s="4"/>
      <c r="BU603" s="4"/>
      <c r="BV603" s="4"/>
      <c r="BW603" s="4"/>
      <c r="BX603" s="4"/>
      <c r="BY603" s="4"/>
      <c r="BZ603" s="4"/>
      <c r="CA603" s="4"/>
      <c r="CB603" s="4"/>
      <c r="CC603" s="4"/>
      <c r="CD603" s="4"/>
      <c r="CE603" s="4"/>
      <c r="CF603" s="4"/>
      <c r="CG603" s="4"/>
      <c r="CH603" s="4"/>
      <c r="CI603" s="4"/>
      <c r="CJ603" s="4"/>
      <c r="CK603" s="4"/>
      <c r="CL603" s="4"/>
      <c r="CM603" s="4"/>
      <c r="CN603" s="4"/>
      <c r="CO603" s="4"/>
      <c r="CP603" s="4"/>
      <c r="CQ603" s="4"/>
    </row>
    <row r="604" spans="1:95">
      <c r="A604" s="4"/>
      <c r="C604" s="4"/>
      <c r="BP604" s="4"/>
      <c r="BQ604" s="4"/>
      <c r="BR604" s="4"/>
      <c r="BS604" s="4"/>
      <c r="BT604" s="4"/>
      <c r="BU604" s="4"/>
      <c r="BV604" s="4"/>
      <c r="BW604" s="4"/>
      <c r="BX604" s="4"/>
      <c r="BY604" s="4"/>
      <c r="BZ604" s="4"/>
      <c r="CA604" s="4"/>
      <c r="CB604" s="4"/>
      <c r="CC604" s="4"/>
      <c r="CD604" s="4"/>
      <c r="CE604" s="4"/>
      <c r="CF604" s="4"/>
      <c r="CG604" s="4"/>
      <c r="CH604" s="4"/>
      <c r="CI604" s="4"/>
      <c r="CJ604" s="4"/>
      <c r="CK604" s="4"/>
      <c r="CL604" s="4"/>
      <c r="CM604" s="4"/>
      <c r="CN604" s="4"/>
      <c r="CO604" s="4"/>
      <c r="CP604" s="4"/>
      <c r="CQ604" s="4"/>
    </row>
    <row r="605" spans="1:95">
      <c r="A605" s="4"/>
      <c r="C605" s="4"/>
      <c r="BP605" s="4"/>
      <c r="BQ605" s="4"/>
      <c r="BR605" s="4"/>
      <c r="BS605" s="4"/>
      <c r="BT605" s="4"/>
      <c r="BU605" s="4"/>
      <c r="BV605" s="4"/>
      <c r="BW605" s="4"/>
      <c r="BX605" s="4"/>
      <c r="BY605" s="4"/>
      <c r="BZ605" s="4"/>
      <c r="CA605" s="4"/>
      <c r="CB605" s="4"/>
      <c r="CC605" s="4"/>
      <c r="CD605" s="4"/>
      <c r="CE605" s="4"/>
      <c r="CF605" s="4"/>
      <c r="CG605" s="4"/>
      <c r="CH605" s="4"/>
      <c r="CI605" s="4"/>
      <c r="CJ605" s="4"/>
      <c r="CK605" s="4"/>
      <c r="CL605" s="4"/>
      <c r="CM605" s="4"/>
      <c r="CN605" s="4"/>
      <c r="CO605" s="4"/>
      <c r="CP605" s="4"/>
      <c r="CQ605" s="4"/>
    </row>
    <row r="606" spans="1:95">
      <c r="A606" s="4"/>
      <c r="C606" s="4"/>
      <c r="BP606" s="4"/>
      <c r="BQ606" s="4"/>
      <c r="BR606" s="4"/>
      <c r="BS606" s="4"/>
      <c r="BT606" s="4"/>
      <c r="BU606" s="4"/>
      <c r="BV606" s="4"/>
      <c r="BW606" s="4"/>
      <c r="BX606" s="4"/>
      <c r="BY606" s="4"/>
      <c r="BZ606" s="4"/>
      <c r="CA606" s="4"/>
      <c r="CB606" s="4"/>
      <c r="CC606" s="4"/>
      <c r="CD606" s="4"/>
      <c r="CE606" s="4"/>
      <c r="CF606" s="4"/>
      <c r="CG606" s="4"/>
      <c r="CH606" s="4"/>
      <c r="CI606" s="4"/>
      <c r="CJ606" s="4"/>
      <c r="CK606" s="4"/>
      <c r="CL606" s="4"/>
      <c r="CM606" s="4"/>
      <c r="CN606" s="4"/>
      <c r="CO606" s="4"/>
      <c r="CP606" s="4"/>
      <c r="CQ606" s="4"/>
    </row>
    <row r="607" spans="1:95">
      <c r="A607" s="4"/>
      <c r="C607" s="4"/>
      <c r="BP607" s="4"/>
      <c r="BQ607" s="4"/>
      <c r="BR607" s="4"/>
      <c r="BS607" s="4"/>
      <c r="BT607" s="4"/>
      <c r="BU607" s="4"/>
      <c r="BV607" s="4"/>
      <c r="BW607" s="4"/>
      <c r="BX607" s="4"/>
      <c r="BY607" s="4"/>
      <c r="BZ607" s="4"/>
      <c r="CA607" s="4"/>
      <c r="CB607" s="4"/>
      <c r="CC607" s="4"/>
      <c r="CD607" s="4"/>
      <c r="CE607" s="4"/>
      <c r="CF607" s="4"/>
      <c r="CG607" s="4"/>
      <c r="CH607" s="4"/>
      <c r="CI607" s="4"/>
      <c r="CJ607" s="4"/>
      <c r="CK607" s="4"/>
      <c r="CL607" s="4"/>
      <c r="CM607" s="4"/>
      <c r="CN607" s="4"/>
      <c r="CO607" s="4"/>
      <c r="CP607" s="4"/>
      <c r="CQ607" s="4"/>
    </row>
    <row r="608" spans="1:95">
      <c r="A608" s="4"/>
      <c r="C608" s="4"/>
      <c r="BP608" s="4"/>
      <c r="BQ608" s="4"/>
      <c r="BR608" s="4"/>
      <c r="BS608" s="4"/>
      <c r="BT608" s="4"/>
      <c r="BU608" s="4"/>
      <c r="BV608" s="4"/>
      <c r="BW608" s="4"/>
      <c r="BX608" s="4"/>
      <c r="BY608" s="4"/>
      <c r="BZ608" s="4"/>
      <c r="CA608" s="4"/>
      <c r="CB608" s="4"/>
      <c r="CC608" s="4"/>
      <c r="CD608" s="4"/>
      <c r="CE608" s="4"/>
      <c r="CF608" s="4"/>
      <c r="CG608" s="4"/>
      <c r="CH608" s="4"/>
      <c r="CI608" s="4"/>
      <c r="CJ608" s="4"/>
      <c r="CK608" s="4"/>
      <c r="CL608" s="4"/>
      <c r="CM608" s="4"/>
      <c r="CN608" s="4"/>
      <c r="CO608" s="4"/>
      <c r="CP608" s="4"/>
      <c r="CQ608" s="4"/>
    </row>
    <row r="609" spans="1:95">
      <c r="A609" s="4"/>
      <c r="C609" s="4"/>
      <c r="BP609" s="4"/>
      <c r="BQ609" s="4"/>
      <c r="BR609" s="4"/>
      <c r="BS609" s="4"/>
      <c r="BT609" s="4"/>
      <c r="BU609" s="4"/>
      <c r="BV609" s="4"/>
      <c r="BW609" s="4"/>
      <c r="BX609" s="4"/>
      <c r="BY609" s="4"/>
      <c r="BZ609" s="4"/>
      <c r="CA609" s="4"/>
      <c r="CB609" s="4"/>
      <c r="CC609" s="4"/>
      <c r="CD609" s="4"/>
      <c r="CE609" s="4"/>
      <c r="CF609" s="4"/>
      <c r="CG609" s="4"/>
      <c r="CH609" s="4"/>
      <c r="CI609" s="4"/>
      <c r="CJ609" s="4"/>
      <c r="CK609" s="4"/>
      <c r="CL609" s="4"/>
      <c r="CM609" s="4"/>
      <c r="CN609" s="4"/>
      <c r="CO609" s="4"/>
      <c r="CP609" s="4"/>
      <c r="CQ609" s="4"/>
    </row>
    <row r="610" spans="1:95">
      <c r="A610" s="4"/>
      <c r="C610" s="4"/>
      <c r="BP610" s="4"/>
      <c r="BQ610" s="4"/>
      <c r="BR610" s="4"/>
      <c r="BS610" s="4"/>
      <c r="BT610" s="4"/>
      <c r="BU610" s="4"/>
      <c r="BV610" s="4"/>
      <c r="BW610" s="4"/>
      <c r="BX610" s="4"/>
      <c r="BY610" s="4"/>
      <c r="BZ610" s="4"/>
      <c r="CA610" s="4"/>
      <c r="CB610" s="4"/>
      <c r="CC610" s="4"/>
      <c r="CD610" s="4"/>
      <c r="CE610" s="4"/>
      <c r="CF610" s="4"/>
      <c r="CG610" s="4"/>
      <c r="CH610" s="4"/>
      <c r="CI610" s="4"/>
      <c r="CJ610" s="4"/>
      <c r="CK610" s="4"/>
      <c r="CL610" s="4"/>
      <c r="CM610" s="4"/>
      <c r="CN610" s="4"/>
      <c r="CO610" s="4"/>
      <c r="CP610" s="4"/>
      <c r="CQ610" s="4"/>
    </row>
    <row r="611" spans="1:95">
      <c r="A611" s="4"/>
      <c r="C611" s="4"/>
      <c r="BP611" s="4"/>
      <c r="BQ611" s="4"/>
      <c r="BR611" s="4"/>
      <c r="BS611" s="4"/>
      <c r="BT611" s="4"/>
      <c r="BU611" s="4"/>
      <c r="BV611" s="4"/>
      <c r="BW611" s="4"/>
      <c r="BX611" s="4"/>
      <c r="BY611" s="4"/>
      <c r="BZ611" s="4"/>
      <c r="CA611" s="4"/>
      <c r="CB611" s="4"/>
      <c r="CC611" s="4"/>
      <c r="CD611" s="4"/>
      <c r="CE611" s="4"/>
      <c r="CF611" s="4"/>
      <c r="CG611" s="4"/>
      <c r="CH611" s="4"/>
      <c r="CI611" s="4"/>
      <c r="CJ611" s="4"/>
      <c r="CK611" s="4"/>
      <c r="CL611" s="4"/>
      <c r="CM611" s="4"/>
      <c r="CN611" s="4"/>
      <c r="CO611" s="4"/>
      <c r="CP611" s="4"/>
      <c r="CQ611" s="4"/>
    </row>
    <row r="612" spans="1:95">
      <c r="A612" s="4"/>
      <c r="C612" s="4"/>
      <c r="BP612" s="4"/>
      <c r="BQ612" s="4"/>
      <c r="BR612" s="4"/>
      <c r="BS612" s="4"/>
      <c r="BT612" s="4"/>
      <c r="BU612" s="4"/>
      <c r="BV612" s="4"/>
      <c r="BW612" s="4"/>
      <c r="BX612" s="4"/>
      <c r="BY612" s="4"/>
      <c r="BZ612" s="4"/>
      <c r="CA612" s="4"/>
      <c r="CB612" s="4"/>
      <c r="CC612" s="4"/>
      <c r="CD612" s="4"/>
      <c r="CE612" s="4"/>
      <c r="CF612" s="4"/>
      <c r="CG612" s="4"/>
      <c r="CH612" s="4"/>
      <c r="CI612" s="4"/>
      <c r="CJ612" s="4"/>
      <c r="CK612" s="4"/>
      <c r="CL612" s="4"/>
      <c r="CM612" s="4"/>
      <c r="CN612" s="4"/>
      <c r="CO612" s="4"/>
      <c r="CP612" s="4"/>
      <c r="CQ612" s="4"/>
    </row>
    <row r="613" spans="1:95">
      <c r="A613" s="4"/>
      <c r="C613" s="4"/>
      <c r="BP613" s="4"/>
      <c r="BQ613" s="4"/>
      <c r="BR613" s="4"/>
      <c r="BS613" s="4"/>
      <c r="BT613" s="4"/>
      <c r="BU613" s="4"/>
      <c r="BV613" s="4"/>
      <c r="BW613" s="4"/>
      <c r="BX613" s="4"/>
      <c r="BY613" s="4"/>
      <c r="BZ613" s="4"/>
      <c r="CA613" s="4"/>
      <c r="CB613" s="4"/>
      <c r="CC613" s="4"/>
      <c r="CD613" s="4"/>
      <c r="CE613" s="4"/>
      <c r="CF613" s="4"/>
      <c r="CG613" s="4"/>
      <c r="CH613" s="4"/>
      <c r="CI613" s="4"/>
      <c r="CJ613" s="4"/>
      <c r="CK613" s="4"/>
      <c r="CL613" s="4"/>
      <c r="CM613" s="4"/>
      <c r="CN613" s="4"/>
      <c r="CO613" s="4"/>
      <c r="CP613" s="4"/>
      <c r="CQ613" s="4"/>
    </row>
    <row r="614" spans="1:95">
      <c r="A614" s="4"/>
      <c r="C614" s="4"/>
      <c r="BP614" s="4"/>
      <c r="BQ614" s="4"/>
      <c r="BR614" s="4"/>
      <c r="BS614" s="4"/>
      <c r="BT614" s="4"/>
      <c r="BU614" s="4"/>
      <c r="BV614" s="4"/>
      <c r="BW614" s="4"/>
      <c r="BX614" s="4"/>
      <c r="BY614" s="4"/>
      <c r="BZ614" s="4"/>
      <c r="CA614" s="4"/>
      <c r="CB614" s="4"/>
      <c r="CC614" s="4"/>
      <c r="CD614" s="4"/>
      <c r="CE614" s="4"/>
      <c r="CF614" s="4"/>
      <c r="CG614" s="4"/>
      <c r="CH614" s="4"/>
      <c r="CI614" s="4"/>
      <c r="CJ614" s="4"/>
      <c r="CK614" s="4"/>
      <c r="CL614" s="4"/>
      <c r="CM614" s="4"/>
      <c r="CN614" s="4"/>
      <c r="CO614" s="4"/>
      <c r="CP614" s="4"/>
      <c r="CQ614" s="4"/>
    </row>
    <row r="615" spans="1:95">
      <c r="A615" s="4"/>
      <c r="C615" s="4"/>
      <c r="BP615" s="4"/>
      <c r="BQ615" s="4"/>
      <c r="BR615" s="4"/>
      <c r="BS615" s="4"/>
      <c r="BT615" s="4"/>
      <c r="BU615" s="4"/>
      <c r="BV615" s="4"/>
      <c r="BW615" s="4"/>
      <c r="BX615" s="4"/>
      <c r="BY615" s="4"/>
      <c r="BZ615" s="4"/>
      <c r="CA615" s="4"/>
      <c r="CB615" s="4"/>
      <c r="CC615" s="4"/>
      <c r="CD615" s="4"/>
      <c r="CE615" s="4"/>
      <c r="CF615" s="4"/>
      <c r="CG615" s="4"/>
      <c r="CH615" s="4"/>
      <c r="CI615" s="4"/>
      <c r="CJ615" s="4"/>
      <c r="CK615" s="4"/>
      <c r="CL615" s="4"/>
      <c r="CM615" s="4"/>
      <c r="CN615" s="4"/>
      <c r="CO615" s="4"/>
      <c r="CP615" s="4"/>
      <c r="CQ615" s="4"/>
    </row>
    <row r="616" spans="1:95">
      <c r="A616" s="4"/>
      <c r="C616" s="4"/>
      <c r="BP616" s="4"/>
      <c r="BQ616" s="4"/>
      <c r="BR616" s="4"/>
      <c r="BS616" s="4"/>
      <c r="BT616" s="4"/>
      <c r="BU616" s="4"/>
      <c r="BV616" s="4"/>
      <c r="BW616" s="4"/>
      <c r="BX616" s="4"/>
      <c r="BY616" s="4"/>
      <c r="BZ616" s="4"/>
      <c r="CA616" s="4"/>
      <c r="CB616" s="4"/>
      <c r="CC616" s="4"/>
      <c r="CD616" s="4"/>
      <c r="CE616" s="4"/>
      <c r="CF616" s="4"/>
      <c r="CG616" s="4"/>
      <c r="CH616" s="4"/>
      <c r="CI616" s="4"/>
      <c r="CJ616" s="4"/>
      <c r="CK616" s="4"/>
      <c r="CL616" s="4"/>
      <c r="CM616" s="4"/>
      <c r="CN616" s="4"/>
      <c r="CO616" s="4"/>
      <c r="CP616" s="4"/>
      <c r="CQ616" s="4"/>
    </row>
    <row r="617" spans="1:95">
      <c r="A617" s="4"/>
      <c r="C617" s="4"/>
      <c r="BP617" s="4"/>
      <c r="BQ617" s="4"/>
      <c r="BR617" s="4"/>
      <c r="BS617" s="4"/>
      <c r="BT617" s="4"/>
      <c r="BU617" s="4"/>
      <c r="BV617" s="4"/>
      <c r="BW617" s="4"/>
      <c r="BX617" s="4"/>
      <c r="BY617" s="4"/>
      <c r="BZ617" s="4"/>
      <c r="CA617" s="4"/>
      <c r="CB617" s="4"/>
      <c r="CC617" s="4"/>
      <c r="CD617" s="4"/>
      <c r="CE617" s="4"/>
      <c r="CF617" s="4"/>
      <c r="CG617" s="4"/>
      <c r="CH617" s="4"/>
      <c r="CI617" s="4"/>
      <c r="CJ617" s="4"/>
      <c r="CK617" s="4"/>
      <c r="CL617" s="4"/>
      <c r="CM617" s="4"/>
      <c r="CN617" s="4"/>
      <c r="CO617" s="4"/>
      <c r="CP617" s="4"/>
      <c r="CQ617" s="4"/>
    </row>
    <row r="618" spans="1:95">
      <c r="A618" s="4"/>
      <c r="C618" s="4"/>
      <c r="BP618" s="4"/>
      <c r="BQ618" s="4"/>
      <c r="BR618" s="4"/>
      <c r="BS618" s="4"/>
      <c r="BT618" s="4"/>
      <c r="BU618" s="4"/>
      <c r="BV618" s="4"/>
      <c r="BW618" s="4"/>
      <c r="BX618" s="4"/>
      <c r="BY618" s="4"/>
      <c r="BZ618" s="4"/>
      <c r="CA618" s="4"/>
      <c r="CB618" s="4"/>
      <c r="CC618" s="4"/>
      <c r="CD618" s="4"/>
      <c r="CE618" s="4"/>
      <c r="CF618" s="4"/>
      <c r="CG618" s="4"/>
      <c r="CH618" s="4"/>
      <c r="CI618" s="4"/>
      <c r="CJ618" s="4"/>
      <c r="CK618" s="4"/>
      <c r="CL618" s="4"/>
      <c r="CM618" s="4"/>
      <c r="CN618" s="4"/>
      <c r="CO618" s="4"/>
      <c r="CP618" s="4"/>
      <c r="CQ618" s="4"/>
    </row>
    <row r="619" spans="1:95">
      <c r="A619" s="4"/>
      <c r="C619" s="4"/>
      <c r="BP619" s="4"/>
      <c r="BQ619" s="4"/>
      <c r="BR619" s="4"/>
      <c r="BS619" s="4"/>
      <c r="BT619" s="4"/>
      <c r="BU619" s="4"/>
      <c r="BV619" s="4"/>
      <c r="BW619" s="4"/>
      <c r="BX619" s="4"/>
      <c r="BY619" s="4"/>
      <c r="BZ619" s="4"/>
      <c r="CA619" s="4"/>
      <c r="CB619" s="4"/>
      <c r="CC619" s="4"/>
      <c r="CD619" s="4"/>
      <c r="CE619" s="4"/>
      <c r="CF619" s="4"/>
      <c r="CG619" s="4"/>
      <c r="CH619" s="4"/>
      <c r="CI619" s="4"/>
      <c r="CJ619" s="4"/>
      <c r="CK619" s="4"/>
      <c r="CL619" s="4"/>
      <c r="CM619" s="4"/>
      <c r="CN619" s="4"/>
      <c r="CO619" s="4"/>
      <c r="CP619" s="4"/>
      <c r="CQ619" s="4"/>
    </row>
    <row r="620" spans="1:95">
      <c r="A620" s="4"/>
      <c r="C620" s="4"/>
      <c r="BP620" s="4"/>
      <c r="BQ620" s="4"/>
      <c r="BR620" s="4"/>
      <c r="BS620" s="4"/>
      <c r="BT620" s="4"/>
      <c r="BU620" s="4"/>
      <c r="BV620" s="4"/>
      <c r="BW620" s="4"/>
      <c r="BX620" s="4"/>
      <c r="BY620" s="4"/>
      <c r="BZ620" s="4"/>
      <c r="CA620" s="4"/>
      <c r="CB620" s="4"/>
      <c r="CC620" s="4"/>
      <c r="CD620" s="4"/>
      <c r="CE620" s="4"/>
      <c r="CF620" s="4"/>
      <c r="CG620" s="4"/>
      <c r="CH620" s="4"/>
      <c r="CI620" s="4"/>
      <c r="CJ620" s="4"/>
      <c r="CK620" s="4"/>
      <c r="CL620" s="4"/>
      <c r="CM620" s="4"/>
      <c r="CN620" s="4"/>
      <c r="CO620" s="4"/>
      <c r="CP620" s="4"/>
      <c r="CQ620" s="4"/>
    </row>
    <row r="621" spans="1:95">
      <c r="A621" s="4"/>
      <c r="C621" s="4"/>
      <c r="BP621" s="4"/>
      <c r="BQ621" s="4"/>
      <c r="BR621" s="4"/>
      <c r="BS621" s="4"/>
      <c r="BT621" s="4"/>
      <c r="BU621" s="4"/>
      <c r="BV621" s="4"/>
      <c r="BW621" s="4"/>
      <c r="BX621" s="4"/>
      <c r="BY621" s="4"/>
      <c r="BZ621" s="4"/>
      <c r="CA621" s="4"/>
      <c r="CB621" s="4"/>
      <c r="CC621" s="4"/>
      <c r="CD621" s="4"/>
      <c r="CE621" s="4"/>
      <c r="CF621" s="4"/>
      <c r="CG621" s="4"/>
      <c r="CH621" s="4"/>
      <c r="CI621" s="4"/>
      <c r="CJ621" s="4"/>
      <c r="CK621" s="4"/>
      <c r="CL621" s="4"/>
      <c r="CM621" s="4"/>
      <c r="CN621" s="4"/>
      <c r="CO621" s="4"/>
      <c r="CP621" s="4"/>
      <c r="CQ621" s="4"/>
    </row>
    <row r="622" spans="1:95">
      <c r="A622" s="4"/>
      <c r="C622" s="4"/>
      <c r="BP622" s="4"/>
      <c r="BQ622" s="4"/>
      <c r="BR622" s="4"/>
      <c r="BS622" s="4"/>
      <c r="BT622" s="4"/>
      <c r="BU622" s="4"/>
      <c r="BV622" s="4"/>
      <c r="BW622" s="4"/>
      <c r="BX622" s="4"/>
      <c r="BY622" s="4"/>
      <c r="BZ622" s="4"/>
      <c r="CA622" s="4"/>
      <c r="CB622" s="4"/>
      <c r="CC622" s="4"/>
      <c r="CD622" s="4"/>
      <c r="CE622" s="4"/>
      <c r="CF622" s="4"/>
      <c r="CG622" s="4"/>
      <c r="CH622" s="4"/>
      <c r="CI622" s="4"/>
      <c r="CJ622" s="4"/>
      <c r="CK622" s="4"/>
      <c r="CL622" s="4"/>
      <c r="CM622" s="4"/>
      <c r="CN622" s="4"/>
      <c r="CO622" s="4"/>
      <c r="CP622" s="4"/>
      <c r="CQ622" s="4"/>
    </row>
    <row r="623" spans="1:95">
      <c r="A623" s="4"/>
      <c r="C623" s="4"/>
      <c r="BP623" s="4"/>
      <c r="BQ623" s="4"/>
      <c r="BR623" s="4"/>
      <c r="BS623" s="4"/>
      <c r="BT623" s="4"/>
      <c r="BU623" s="4"/>
      <c r="BV623" s="4"/>
      <c r="BW623" s="4"/>
      <c r="BX623" s="4"/>
      <c r="BY623" s="4"/>
      <c r="BZ623" s="4"/>
      <c r="CA623" s="4"/>
      <c r="CB623" s="4"/>
      <c r="CC623" s="4"/>
      <c r="CD623" s="4"/>
      <c r="CE623" s="4"/>
      <c r="CF623" s="4"/>
      <c r="CG623" s="4"/>
      <c r="CH623" s="4"/>
      <c r="CI623" s="4"/>
      <c r="CJ623" s="4"/>
      <c r="CK623" s="4"/>
      <c r="CL623" s="4"/>
      <c r="CM623" s="4"/>
      <c r="CN623" s="4"/>
      <c r="CO623" s="4"/>
      <c r="CP623" s="4"/>
      <c r="CQ623" s="4"/>
    </row>
    <row r="624" spans="1:95">
      <c r="A624" s="4"/>
      <c r="C624" s="4"/>
      <c r="BP624" s="4"/>
      <c r="BQ624" s="4"/>
      <c r="BR624" s="4"/>
      <c r="BS624" s="4"/>
      <c r="BT624" s="4"/>
      <c r="BU624" s="4"/>
      <c r="BV624" s="4"/>
      <c r="BW624" s="4"/>
      <c r="BX624" s="4"/>
      <c r="BY624" s="4"/>
      <c r="BZ624" s="4"/>
      <c r="CA624" s="4"/>
      <c r="CB624" s="4"/>
      <c r="CC624" s="4"/>
      <c r="CD624" s="4"/>
      <c r="CE624" s="4"/>
      <c r="CF624" s="4"/>
      <c r="CG624" s="4"/>
      <c r="CH624" s="4"/>
      <c r="CI624" s="4"/>
      <c r="CJ624" s="4"/>
      <c r="CK624" s="4"/>
      <c r="CL624" s="4"/>
      <c r="CM624" s="4"/>
      <c r="CN624" s="4"/>
      <c r="CO624" s="4"/>
      <c r="CP624" s="4"/>
      <c r="CQ624" s="4"/>
    </row>
    <row r="625" spans="1:95">
      <c r="A625" s="4"/>
      <c r="C625" s="4"/>
      <c r="BP625" s="4"/>
      <c r="BQ625" s="4"/>
      <c r="BR625" s="4"/>
      <c r="BS625" s="4"/>
      <c r="BT625" s="4"/>
      <c r="BU625" s="4"/>
      <c r="BV625" s="4"/>
      <c r="BW625" s="4"/>
      <c r="BX625" s="4"/>
      <c r="BY625" s="4"/>
      <c r="BZ625" s="4"/>
      <c r="CA625" s="4"/>
      <c r="CB625" s="4"/>
      <c r="CC625" s="4"/>
      <c r="CD625" s="4"/>
      <c r="CE625" s="4"/>
      <c r="CF625" s="4"/>
      <c r="CG625" s="4"/>
      <c r="CH625" s="4"/>
      <c r="CI625" s="4"/>
      <c r="CJ625" s="4"/>
      <c r="CK625" s="4"/>
      <c r="CL625" s="4"/>
      <c r="CM625" s="4"/>
      <c r="CN625" s="4"/>
      <c r="CO625" s="4"/>
      <c r="CP625" s="4"/>
      <c r="CQ625" s="4"/>
    </row>
    <row r="626" spans="1:95">
      <c r="A626" s="4"/>
      <c r="C626" s="4"/>
      <c r="BP626" s="4"/>
      <c r="BQ626" s="4"/>
      <c r="BR626" s="4"/>
      <c r="BS626" s="4"/>
      <c r="BT626" s="4"/>
      <c r="BU626" s="4"/>
      <c r="BV626" s="4"/>
      <c r="BW626" s="4"/>
      <c r="BX626" s="4"/>
      <c r="BY626" s="4"/>
      <c r="BZ626" s="4"/>
      <c r="CA626" s="4"/>
      <c r="CB626" s="4"/>
      <c r="CC626" s="4"/>
      <c r="CD626" s="4"/>
      <c r="CE626" s="4"/>
      <c r="CF626" s="4"/>
      <c r="CG626" s="4"/>
      <c r="CH626" s="4"/>
      <c r="CI626" s="4"/>
      <c r="CJ626" s="4"/>
      <c r="CK626" s="4"/>
      <c r="CL626" s="4"/>
      <c r="CM626" s="4"/>
      <c r="CN626" s="4"/>
      <c r="CO626" s="4"/>
      <c r="CP626" s="4"/>
      <c r="CQ626" s="4"/>
    </row>
    <row r="627" spans="1:95">
      <c r="A627" s="4"/>
      <c r="C627" s="4"/>
      <c r="BP627" s="4"/>
      <c r="BQ627" s="4"/>
      <c r="BR627" s="4"/>
      <c r="BS627" s="4"/>
      <c r="BT627" s="4"/>
      <c r="BU627" s="4"/>
      <c r="BV627" s="4"/>
      <c r="BW627" s="4"/>
      <c r="BX627" s="4"/>
      <c r="BY627" s="4"/>
      <c r="BZ627" s="4"/>
      <c r="CA627" s="4"/>
      <c r="CB627" s="4"/>
      <c r="CC627" s="4"/>
      <c r="CD627" s="4"/>
      <c r="CE627" s="4"/>
      <c r="CF627" s="4"/>
      <c r="CG627" s="4"/>
      <c r="CH627" s="4"/>
      <c r="CI627" s="4"/>
      <c r="CJ627" s="4"/>
      <c r="CK627" s="4"/>
      <c r="CL627" s="4"/>
      <c r="CM627" s="4"/>
      <c r="CN627" s="4"/>
      <c r="CO627" s="4"/>
      <c r="CP627" s="4"/>
      <c r="CQ627" s="4"/>
    </row>
    <row r="628" spans="1:95">
      <c r="A628" s="4"/>
      <c r="C628" s="4"/>
      <c r="BP628" s="4"/>
      <c r="BQ628" s="4"/>
      <c r="BR628" s="4"/>
      <c r="BS628" s="4"/>
      <c r="BT628" s="4"/>
      <c r="BU628" s="4"/>
      <c r="BV628" s="4"/>
      <c r="BW628" s="4"/>
      <c r="BX628" s="4"/>
      <c r="BY628" s="4"/>
      <c r="BZ628" s="4"/>
      <c r="CA628" s="4"/>
      <c r="CB628" s="4"/>
      <c r="CC628" s="4"/>
      <c r="CD628" s="4"/>
      <c r="CE628" s="4"/>
      <c r="CF628" s="4"/>
      <c r="CG628" s="4"/>
      <c r="CH628" s="4"/>
      <c r="CI628" s="4"/>
      <c r="CJ628" s="4"/>
      <c r="CK628" s="4"/>
      <c r="CL628" s="4"/>
      <c r="CM628" s="4"/>
      <c r="CN628" s="4"/>
      <c r="CO628" s="4"/>
      <c r="CP628" s="4"/>
      <c r="CQ628" s="4"/>
    </row>
    <row r="629" spans="1:95">
      <c r="A629" s="4"/>
      <c r="C629" s="4"/>
      <c r="BP629" s="4"/>
      <c r="BQ629" s="4"/>
      <c r="BR629" s="4"/>
      <c r="BS629" s="4"/>
      <c r="BT629" s="4"/>
      <c r="BU629" s="4"/>
      <c r="BV629" s="4"/>
      <c r="BW629" s="4"/>
      <c r="BX629" s="4"/>
      <c r="BY629" s="4"/>
      <c r="BZ629" s="4"/>
      <c r="CA629" s="4"/>
      <c r="CB629" s="4"/>
      <c r="CC629" s="4"/>
      <c r="CD629" s="4"/>
      <c r="CE629" s="4"/>
      <c r="CF629" s="4"/>
      <c r="CG629" s="4"/>
      <c r="CH629" s="4"/>
      <c r="CI629" s="4"/>
      <c r="CJ629" s="4"/>
      <c r="CK629" s="4"/>
      <c r="CL629" s="4"/>
      <c r="CM629" s="4"/>
      <c r="CN629" s="4"/>
      <c r="CO629" s="4"/>
      <c r="CP629" s="4"/>
      <c r="CQ629" s="4"/>
    </row>
    <row r="630" spans="1:95">
      <c r="A630" s="4"/>
      <c r="C630" s="4"/>
      <c r="BP630" s="4"/>
      <c r="BQ630" s="4"/>
      <c r="BR630" s="4"/>
      <c r="BS630" s="4"/>
      <c r="BT630" s="4"/>
      <c r="BU630" s="4"/>
      <c r="BV630" s="4"/>
      <c r="BW630" s="4"/>
      <c r="BX630" s="4"/>
      <c r="BY630" s="4"/>
      <c r="BZ630" s="4"/>
      <c r="CA630" s="4"/>
      <c r="CB630" s="4"/>
      <c r="CC630" s="4"/>
      <c r="CD630" s="4"/>
      <c r="CE630" s="4"/>
      <c r="CF630" s="4"/>
      <c r="CG630" s="4"/>
      <c r="CH630" s="4"/>
      <c r="CI630" s="4"/>
      <c r="CJ630" s="4"/>
      <c r="CK630" s="4"/>
      <c r="CL630" s="4"/>
      <c r="CM630" s="4"/>
      <c r="CN630" s="4"/>
      <c r="CO630" s="4"/>
      <c r="CP630" s="4"/>
      <c r="CQ630" s="4"/>
    </row>
    <row r="631" spans="1:95">
      <c r="A631" s="4"/>
      <c r="C631" s="4"/>
      <c r="BP631" s="4"/>
      <c r="BQ631" s="4"/>
      <c r="BR631" s="4"/>
      <c r="BS631" s="4"/>
      <c r="BT631" s="4"/>
      <c r="BU631" s="4"/>
      <c r="BV631" s="4"/>
      <c r="BW631" s="4"/>
      <c r="BX631" s="4"/>
      <c r="BY631" s="4"/>
      <c r="BZ631" s="4"/>
      <c r="CA631" s="4"/>
      <c r="CB631" s="4"/>
      <c r="CC631" s="4"/>
      <c r="CD631" s="4"/>
      <c r="CE631" s="4"/>
      <c r="CF631" s="4"/>
      <c r="CG631" s="4"/>
      <c r="CH631" s="4"/>
      <c r="CI631" s="4"/>
      <c r="CJ631" s="4"/>
      <c r="CK631" s="4"/>
      <c r="CL631" s="4"/>
      <c r="CM631" s="4"/>
      <c r="CN631" s="4"/>
      <c r="CO631" s="4"/>
      <c r="CP631" s="4"/>
      <c r="CQ631" s="4"/>
    </row>
    <row r="632" spans="1:95">
      <c r="A632" s="4"/>
      <c r="C632" s="4"/>
      <c r="BP632" s="4"/>
      <c r="BQ632" s="4"/>
      <c r="BR632" s="4"/>
      <c r="BS632" s="4"/>
      <c r="BT632" s="4"/>
      <c r="BU632" s="4"/>
      <c r="BV632" s="4"/>
      <c r="BW632" s="4"/>
      <c r="BX632" s="4"/>
      <c r="BY632" s="4"/>
      <c r="BZ632" s="4"/>
      <c r="CA632" s="4"/>
      <c r="CB632" s="4"/>
      <c r="CC632" s="4"/>
      <c r="CD632" s="4"/>
      <c r="CE632" s="4"/>
      <c r="CF632" s="4"/>
      <c r="CG632" s="4"/>
      <c r="CH632" s="4"/>
      <c r="CI632" s="4"/>
      <c r="CJ632" s="4"/>
      <c r="CK632" s="4"/>
      <c r="CL632" s="4"/>
      <c r="CM632" s="4"/>
      <c r="CN632" s="4"/>
      <c r="CO632" s="4"/>
      <c r="CP632" s="4"/>
      <c r="CQ632" s="4"/>
    </row>
    <row r="633" spans="1:95">
      <c r="A633" s="4"/>
      <c r="C633" s="4"/>
      <c r="BP633" s="4"/>
      <c r="BQ633" s="4"/>
      <c r="BR633" s="4"/>
      <c r="BS633" s="4"/>
      <c r="BT633" s="4"/>
      <c r="BU633" s="4"/>
      <c r="BV633" s="4"/>
      <c r="BW633" s="4"/>
      <c r="BX633" s="4"/>
      <c r="BY633" s="4"/>
      <c r="BZ633" s="4"/>
      <c r="CA633" s="4"/>
      <c r="CB633" s="4"/>
      <c r="CC633" s="4"/>
      <c r="CD633" s="4"/>
      <c r="CE633" s="4"/>
      <c r="CF633" s="4"/>
      <c r="CG633" s="4"/>
      <c r="CH633" s="4"/>
      <c r="CI633" s="4"/>
      <c r="CJ633" s="4"/>
      <c r="CK633" s="4"/>
      <c r="CL633" s="4"/>
      <c r="CM633" s="4"/>
      <c r="CN633" s="4"/>
      <c r="CO633" s="4"/>
      <c r="CP633" s="4"/>
      <c r="CQ633" s="4"/>
    </row>
    <row r="634" spans="1:95">
      <c r="A634" s="4"/>
      <c r="C634" s="4"/>
      <c r="BP634" s="4"/>
      <c r="BQ634" s="4"/>
      <c r="BR634" s="4"/>
      <c r="BS634" s="4"/>
      <c r="BT634" s="4"/>
      <c r="BU634" s="4"/>
      <c r="BV634" s="4"/>
      <c r="BW634" s="4"/>
      <c r="BX634" s="4"/>
      <c r="BY634" s="4"/>
      <c r="BZ634" s="4"/>
      <c r="CA634" s="4"/>
      <c r="CB634" s="4"/>
      <c r="CC634" s="4"/>
      <c r="CD634" s="4"/>
      <c r="CE634" s="4"/>
      <c r="CF634" s="4"/>
      <c r="CG634" s="4"/>
      <c r="CH634" s="4"/>
      <c r="CI634" s="4"/>
      <c r="CJ634" s="4"/>
      <c r="CK634" s="4"/>
      <c r="CL634" s="4"/>
      <c r="CM634" s="4"/>
      <c r="CN634" s="4"/>
      <c r="CO634" s="4"/>
      <c r="CP634" s="4"/>
      <c r="CQ634" s="4"/>
    </row>
    <row r="635" spans="1:95">
      <c r="A635" s="4"/>
      <c r="C635" s="4"/>
      <c r="BP635" s="4"/>
      <c r="BQ635" s="4"/>
      <c r="BR635" s="4"/>
      <c r="BS635" s="4"/>
      <c r="BT635" s="4"/>
      <c r="BU635" s="4"/>
      <c r="BV635" s="4"/>
      <c r="BW635" s="4"/>
      <c r="BX635" s="4"/>
      <c r="BY635" s="4"/>
      <c r="BZ635" s="4"/>
      <c r="CA635" s="4"/>
      <c r="CB635" s="4"/>
      <c r="CC635" s="4"/>
      <c r="CD635" s="4"/>
      <c r="CE635" s="4"/>
      <c r="CF635" s="4"/>
      <c r="CG635" s="4"/>
      <c r="CH635" s="4"/>
      <c r="CI635" s="4"/>
      <c r="CJ635" s="4"/>
      <c r="CK635" s="4"/>
      <c r="CL635" s="4"/>
      <c r="CM635" s="4"/>
      <c r="CN635" s="4"/>
      <c r="CO635" s="4"/>
      <c r="CP635" s="4"/>
      <c r="CQ635" s="4"/>
    </row>
    <row r="636" spans="1:95">
      <c r="A636" s="4"/>
      <c r="C636" s="4"/>
      <c r="BP636" s="4"/>
      <c r="BQ636" s="4"/>
      <c r="BR636" s="4"/>
      <c r="BS636" s="4"/>
      <c r="BT636" s="4"/>
      <c r="BU636" s="4"/>
      <c r="BV636" s="4"/>
      <c r="BW636" s="4"/>
      <c r="BX636" s="4"/>
      <c r="BY636" s="4"/>
      <c r="BZ636" s="4"/>
      <c r="CA636" s="4"/>
      <c r="CB636" s="4"/>
      <c r="CC636" s="4"/>
      <c r="CD636" s="4"/>
      <c r="CE636" s="4"/>
      <c r="CF636" s="4"/>
      <c r="CG636" s="4"/>
      <c r="CH636" s="4"/>
      <c r="CI636" s="4"/>
      <c r="CJ636" s="4"/>
      <c r="CK636" s="4"/>
      <c r="CL636" s="4"/>
      <c r="CM636" s="4"/>
      <c r="CN636" s="4"/>
      <c r="CO636" s="4"/>
      <c r="CP636" s="4"/>
      <c r="CQ636" s="4"/>
    </row>
    <row r="637" spans="1:95">
      <c r="A637" s="4"/>
      <c r="C637" s="4"/>
      <c r="BP637" s="4"/>
      <c r="BQ637" s="4"/>
      <c r="BR637" s="4"/>
      <c r="BS637" s="4"/>
      <c r="BT637" s="4"/>
      <c r="BU637" s="4"/>
      <c r="BV637" s="4"/>
      <c r="BW637" s="4"/>
      <c r="BX637" s="4"/>
      <c r="BY637" s="4"/>
      <c r="BZ637" s="4"/>
      <c r="CA637" s="4"/>
      <c r="CB637" s="4"/>
      <c r="CC637" s="4"/>
      <c r="CD637" s="4"/>
      <c r="CE637" s="4"/>
      <c r="CF637" s="4"/>
      <c r="CG637" s="4"/>
      <c r="CH637" s="4"/>
      <c r="CI637" s="4"/>
      <c r="CJ637" s="4"/>
      <c r="CK637" s="4"/>
      <c r="CL637" s="4"/>
      <c r="CM637" s="4"/>
      <c r="CN637" s="4"/>
      <c r="CO637" s="4"/>
      <c r="CP637" s="4"/>
      <c r="CQ637" s="4"/>
    </row>
    <row r="638" spans="1:95">
      <c r="A638" s="4"/>
      <c r="C638" s="4"/>
      <c r="BP638" s="4"/>
      <c r="BQ638" s="4"/>
      <c r="BR638" s="4"/>
      <c r="BS638" s="4"/>
      <c r="BT638" s="4"/>
      <c r="BU638" s="4"/>
      <c r="BV638" s="4"/>
      <c r="BW638" s="4"/>
      <c r="BX638" s="4"/>
      <c r="BY638" s="4"/>
      <c r="BZ638" s="4"/>
      <c r="CA638" s="4"/>
      <c r="CB638" s="4"/>
      <c r="CC638" s="4"/>
      <c r="CD638" s="4"/>
      <c r="CE638" s="4"/>
      <c r="CF638" s="4"/>
      <c r="CG638" s="4"/>
      <c r="CH638" s="4"/>
      <c r="CI638" s="4"/>
      <c r="CJ638" s="4"/>
      <c r="CK638" s="4"/>
      <c r="CL638" s="4"/>
      <c r="CM638" s="4"/>
      <c r="CN638" s="4"/>
      <c r="CO638" s="4"/>
      <c r="CP638" s="4"/>
      <c r="CQ638" s="4"/>
    </row>
    <row r="639" spans="1:95">
      <c r="A639" s="4"/>
      <c r="C639" s="4"/>
      <c r="BP639" s="4"/>
      <c r="BQ639" s="4"/>
      <c r="BR639" s="4"/>
      <c r="BS639" s="4"/>
      <c r="BT639" s="4"/>
      <c r="BU639" s="4"/>
      <c r="BV639" s="4"/>
      <c r="BW639" s="4"/>
      <c r="BX639" s="4"/>
      <c r="BY639" s="4"/>
      <c r="BZ639" s="4"/>
      <c r="CA639" s="4"/>
      <c r="CB639" s="4"/>
      <c r="CC639" s="4"/>
      <c r="CD639" s="4"/>
      <c r="CE639" s="4"/>
      <c r="CF639" s="4"/>
      <c r="CG639" s="4"/>
      <c r="CH639" s="4"/>
      <c r="CI639" s="4"/>
      <c r="CJ639" s="4"/>
      <c r="CK639" s="4"/>
      <c r="CL639" s="4"/>
      <c r="CM639" s="4"/>
      <c r="CN639" s="4"/>
      <c r="CO639" s="4"/>
      <c r="CP639" s="4"/>
      <c r="CQ639" s="4"/>
    </row>
    <row r="640" spans="1:95">
      <c r="A640" s="4"/>
      <c r="C640" s="4"/>
      <c r="BP640" s="4"/>
      <c r="BQ640" s="4"/>
      <c r="BR640" s="4"/>
      <c r="BS640" s="4"/>
      <c r="BT640" s="4"/>
      <c r="BU640" s="4"/>
      <c r="BV640" s="4"/>
      <c r="BW640" s="4"/>
      <c r="BX640" s="4"/>
      <c r="BY640" s="4"/>
      <c r="BZ640" s="4"/>
      <c r="CA640" s="4"/>
      <c r="CB640" s="4"/>
      <c r="CC640" s="4"/>
      <c r="CD640" s="4"/>
      <c r="CE640" s="4"/>
      <c r="CF640" s="4"/>
      <c r="CG640" s="4"/>
      <c r="CH640" s="4"/>
      <c r="CI640" s="4"/>
      <c r="CJ640" s="4"/>
      <c r="CK640" s="4"/>
      <c r="CL640" s="4"/>
      <c r="CM640" s="4"/>
      <c r="CN640" s="4"/>
      <c r="CO640" s="4"/>
      <c r="CP640" s="4"/>
      <c r="CQ640" s="4"/>
    </row>
    <row r="641" spans="1:95">
      <c r="A641" s="4"/>
      <c r="C641" s="4"/>
      <c r="BP641" s="4"/>
      <c r="BQ641" s="4"/>
      <c r="BR641" s="4"/>
      <c r="BS641" s="4"/>
      <c r="BT641" s="4"/>
      <c r="BU641" s="4"/>
      <c r="BV641" s="4"/>
      <c r="BW641" s="4"/>
      <c r="BX641" s="4"/>
      <c r="BY641" s="4"/>
      <c r="BZ641" s="4"/>
      <c r="CA641" s="4"/>
      <c r="CB641" s="4"/>
      <c r="CC641" s="4"/>
      <c r="CD641" s="4"/>
      <c r="CE641" s="4"/>
      <c r="CF641" s="4"/>
      <c r="CG641" s="4"/>
      <c r="CH641" s="4"/>
      <c r="CI641" s="4"/>
      <c r="CJ641" s="4"/>
      <c r="CK641" s="4"/>
      <c r="CL641" s="4"/>
      <c r="CM641" s="4"/>
      <c r="CN641" s="4"/>
      <c r="CO641" s="4"/>
      <c r="CP641" s="4"/>
      <c r="CQ641" s="4"/>
    </row>
    <row r="642" spans="1:95">
      <c r="A642" s="4"/>
      <c r="C642" s="4"/>
      <c r="BP642" s="4"/>
      <c r="BQ642" s="4"/>
      <c r="BR642" s="4"/>
      <c r="BS642" s="4"/>
      <c r="BT642" s="4"/>
      <c r="BU642" s="4"/>
      <c r="BV642" s="4"/>
      <c r="BW642" s="4"/>
      <c r="BX642" s="4"/>
      <c r="BY642" s="4"/>
      <c r="BZ642" s="4"/>
      <c r="CA642" s="4"/>
      <c r="CB642" s="4"/>
      <c r="CC642" s="4"/>
      <c r="CD642" s="4"/>
      <c r="CE642" s="4"/>
      <c r="CF642" s="4"/>
      <c r="CG642" s="4"/>
      <c r="CH642" s="4"/>
      <c r="CI642" s="4"/>
      <c r="CJ642" s="4"/>
      <c r="CK642" s="4"/>
      <c r="CL642" s="4"/>
      <c r="CM642" s="4"/>
      <c r="CN642" s="4"/>
      <c r="CO642" s="4"/>
      <c r="CP642" s="4"/>
      <c r="CQ642" s="4"/>
    </row>
    <row r="643" spans="1:95">
      <c r="A643" s="4"/>
      <c r="C643" s="4"/>
      <c r="BP643" s="4"/>
      <c r="BQ643" s="4"/>
      <c r="BR643" s="4"/>
      <c r="BS643" s="4"/>
      <c r="BT643" s="4"/>
      <c r="BU643" s="4"/>
      <c r="BV643" s="4"/>
      <c r="BW643" s="4"/>
      <c r="BX643" s="4"/>
      <c r="BY643" s="4"/>
      <c r="BZ643" s="4"/>
      <c r="CA643" s="4"/>
      <c r="CB643" s="4"/>
      <c r="CC643" s="4"/>
      <c r="CD643" s="4"/>
      <c r="CE643" s="4"/>
      <c r="CF643" s="4"/>
      <c r="CG643" s="4"/>
      <c r="CH643" s="4"/>
      <c r="CI643" s="4"/>
      <c r="CJ643" s="4"/>
      <c r="CK643" s="4"/>
      <c r="CL643" s="4"/>
      <c r="CM643" s="4"/>
      <c r="CN643" s="4"/>
      <c r="CO643" s="4"/>
      <c r="CP643" s="4"/>
      <c r="CQ643" s="4"/>
    </row>
    <row r="644" spans="1:95">
      <c r="A644" s="4"/>
      <c r="C644" s="4"/>
      <c r="BP644" s="4"/>
      <c r="BQ644" s="4"/>
      <c r="BR644" s="4"/>
      <c r="BS644" s="4"/>
      <c r="BT644" s="4"/>
      <c r="BU644" s="4"/>
      <c r="BV644" s="4"/>
      <c r="BW644" s="4"/>
      <c r="BX644" s="4"/>
      <c r="BY644" s="4"/>
      <c r="BZ644" s="4"/>
      <c r="CA644" s="4"/>
      <c r="CB644" s="4"/>
      <c r="CC644" s="4"/>
      <c r="CD644" s="4"/>
      <c r="CE644" s="4"/>
      <c r="CF644" s="4"/>
      <c r="CG644" s="4"/>
      <c r="CH644" s="4"/>
      <c r="CI644" s="4"/>
      <c r="CJ644" s="4"/>
      <c r="CK644" s="4"/>
      <c r="CL644" s="4"/>
      <c r="CM644" s="4"/>
      <c r="CN644" s="4"/>
      <c r="CO644" s="4"/>
      <c r="CP644" s="4"/>
      <c r="CQ644" s="4"/>
    </row>
    <row r="645" spans="1:95">
      <c r="A645" s="4"/>
      <c r="C645" s="4"/>
      <c r="BP645" s="4"/>
      <c r="BQ645" s="4"/>
      <c r="BR645" s="4"/>
      <c r="BS645" s="4"/>
      <c r="BT645" s="4"/>
      <c r="BU645" s="4"/>
      <c r="BV645" s="4"/>
      <c r="BW645" s="4"/>
      <c r="BX645" s="4"/>
      <c r="BY645" s="4"/>
      <c r="BZ645" s="4"/>
      <c r="CA645" s="4"/>
      <c r="CB645" s="4"/>
      <c r="CC645" s="4"/>
      <c r="CD645" s="4"/>
      <c r="CE645" s="4"/>
      <c r="CF645" s="4"/>
      <c r="CG645" s="4"/>
      <c r="CH645" s="4"/>
      <c r="CI645" s="4"/>
      <c r="CJ645" s="4"/>
      <c r="CK645" s="4"/>
      <c r="CL645" s="4"/>
      <c r="CM645" s="4"/>
      <c r="CN645" s="4"/>
      <c r="CO645" s="4"/>
      <c r="CP645" s="4"/>
      <c r="CQ645" s="4"/>
    </row>
    <row r="646" spans="1:95">
      <c r="A646" s="4"/>
      <c r="C646" s="4"/>
      <c r="BP646" s="4"/>
      <c r="BQ646" s="4"/>
      <c r="BR646" s="4"/>
      <c r="BS646" s="4"/>
      <c r="BT646" s="4"/>
      <c r="BU646" s="4"/>
      <c r="BV646" s="4"/>
      <c r="BW646" s="4"/>
      <c r="BX646" s="4"/>
      <c r="BY646" s="4"/>
      <c r="BZ646" s="4"/>
      <c r="CA646" s="4"/>
      <c r="CB646" s="4"/>
      <c r="CC646" s="4"/>
      <c r="CD646" s="4"/>
      <c r="CE646" s="4"/>
      <c r="CF646" s="4"/>
      <c r="CG646" s="4"/>
      <c r="CH646" s="4"/>
      <c r="CI646" s="4"/>
      <c r="CJ646" s="4"/>
      <c r="CK646" s="4"/>
      <c r="CL646" s="4"/>
      <c r="CM646" s="4"/>
      <c r="CN646" s="4"/>
      <c r="CO646" s="4"/>
      <c r="CP646" s="4"/>
      <c r="CQ646" s="4"/>
    </row>
    <row r="647" spans="1:95">
      <c r="A647" s="4"/>
      <c r="C647" s="4"/>
      <c r="BP647" s="4"/>
      <c r="BQ647" s="4"/>
      <c r="BR647" s="4"/>
      <c r="BS647" s="4"/>
      <c r="BT647" s="4"/>
      <c r="BU647" s="4"/>
      <c r="BV647" s="4"/>
      <c r="BW647" s="4"/>
      <c r="BX647" s="4"/>
      <c r="BY647" s="4"/>
      <c r="BZ647" s="4"/>
      <c r="CA647" s="4"/>
      <c r="CB647" s="4"/>
      <c r="CC647" s="4"/>
      <c r="CD647" s="4"/>
      <c r="CE647" s="4"/>
      <c r="CF647" s="4"/>
      <c r="CG647" s="4"/>
      <c r="CH647" s="4"/>
      <c r="CI647" s="4"/>
      <c r="CJ647" s="4"/>
      <c r="CK647" s="4"/>
      <c r="CL647" s="4"/>
      <c r="CM647" s="4"/>
      <c r="CN647" s="4"/>
      <c r="CO647" s="4"/>
      <c r="CP647" s="4"/>
      <c r="CQ647" s="4"/>
    </row>
    <row r="648" spans="1:95">
      <c r="A648" s="4"/>
      <c r="C648" s="4"/>
      <c r="BP648" s="4"/>
      <c r="BQ648" s="4"/>
      <c r="BR648" s="4"/>
      <c r="BS648" s="4"/>
      <c r="BT648" s="4"/>
      <c r="BU648" s="4"/>
      <c r="BV648" s="4"/>
      <c r="BW648" s="4"/>
      <c r="BX648" s="4"/>
      <c r="BY648" s="4"/>
      <c r="BZ648" s="4"/>
      <c r="CA648" s="4"/>
      <c r="CB648" s="4"/>
      <c r="CC648" s="4"/>
      <c r="CD648" s="4"/>
      <c r="CE648" s="4"/>
      <c r="CF648" s="4"/>
      <c r="CG648" s="4"/>
      <c r="CH648" s="4"/>
      <c r="CI648" s="4"/>
      <c r="CJ648" s="4"/>
      <c r="CK648" s="4"/>
      <c r="CL648" s="4"/>
      <c r="CM648" s="4"/>
      <c r="CN648" s="4"/>
      <c r="CO648" s="4"/>
      <c r="CP648" s="4"/>
      <c r="CQ648" s="4"/>
    </row>
    <row r="649" spans="1:95">
      <c r="A649" s="4"/>
      <c r="C649" s="4"/>
      <c r="BP649" s="4"/>
      <c r="BQ649" s="4"/>
      <c r="BR649" s="4"/>
      <c r="BS649" s="4"/>
      <c r="BT649" s="4"/>
      <c r="BU649" s="4"/>
      <c r="BV649" s="4"/>
      <c r="BW649" s="4"/>
      <c r="BX649" s="4"/>
      <c r="BY649" s="4"/>
      <c r="BZ649" s="4"/>
      <c r="CA649" s="4"/>
      <c r="CB649" s="4"/>
      <c r="CC649" s="4"/>
      <c r="CD649" s="4"/>
      <c r="CE649" s="4"/>
      <c r="CF649" s="4"/>
      <c r="CG649" s="4"/>
      <c r="CH649" s="4"/>
      <c r="CI649" s="4"/>
      <c r="CJ649" s="4"/>
      <c r="CK649" s="4"/>
      <c r="CL649" s="4"/>
      <c r="CM649" s="4"/>
      <c r="CN649" s="4"/>
      <c r="CO649" s="4"/>
      <c r="CP649" s="4"/>
      <c r="CQ649" s="4"/>
    </row>
    <row r="650" spans="1:95">
      <c r="A650" s="4"/>
      <c r="C650" s="4"/>
      <c r="BP650" s="4"/>
      <c r="BQ650" s="4"/>
      <c r="BR650" s="4"/>
      <c r="BS650" s="4"/>
      <c r="BT650" s="4"/>
      <c r="BU650" s="4"/>
      <c r="BV650" s="4"/>
      <c r="BW650" s="4"/>
      <c r="BX650" s="4"/>
      <c r="BY650" s="4"/>
      <c r="BZ650" s="4"/>
      <c r="CA650" s="4"/>
      <c r="CB650" s="4"/>
      <c r="CC650" s="4"/>
      <c r="CD650" s="4"/>
      <c r="CE650" s="4"/>
      <c r="CF650" s="4"/>
      <c r="CG650" s="4"/>
      <c r="CH650" s="4"/>
      <c r="CI650" s="4"/>
      <c r="CJ650" s="4"/>
      <c r="CK650" s="4"/>
      <c r="CL650" s="4"/>
      <c r="CM650" s="4"/>
      <c r="CN650" s="4"/>
      <c r="CO650" s="4"/>
      <c r="CP650" s="4"/>
      <c r="CQ650" s="4"/>
    </row>
    <row r="651" spans="1:95">
      <c r="A651" s="4"/>
      <c r="C651" s="4"/>
      <c r="BP651" s="4"/>
      <c r="BQ651" s="4"/>
      <c r="BR651" s="4"/>
      <c r="BS651" s="4"/>
      <c r="BT651" s="4"/>
      <c r="BU651" s="4"/>
      <c r="BV651" s="4"/>
      <c r="BW651" s="4"/>
      <c r="BX651" s="4"/>
      <c r="BY651" s="4"/>
      <c r="BZ651" s="4"/>
      <c r="CA651" s="4"/>
      <c r="CB651" s="4"/>
      <c r="CC651" s="4"/>
      <c r="CD651" s="4"/>
      <c r="CE651" s="4"/>
      <c r="CF651" s="4"/>
      <c r="CG651" s="4"/>
      <c r="CH651" s="4"/>
      <c r="CI651" s="4"/>
      <c r="CJ651" s="4"/>
      <c r="CK651" s="4"/>
      <c r="CL651" s="4"/>
      <c r="CM651" s="4"/>
      <c r="CN651" s="4"/>
      <c r="CO651" s="4"/>
      <c r="CP651" s="4"/>
      <c r="CQ651" s="4"/>
    </row>
    <row r="652" spans="1:95">
      <c r="A652" s="4"/>
      <c r="C652" s="4"/>
      <c r="BP652" s="4"/>
      <c r="BQ652" s="4"/>
      <c r="BR652" s="4"/>
      <c r="BS652" s="4"/>
      <c r="BT652" s="4"/>
      <c r="BU652" s="4"/>
      <c r="BV652" s="4"/>
      <c r="BW652" s="4"/>
      <c r="BX652" s="4"/>
      <c r="BY652" s="4"/>
      <c r="BZ652" s="4"/>
      <c r="CA652" s="4"/>
      <c r="CB652" s="4"/>
      <c r="CC652" s="4"/>
      <c r="CD652" s="4"/>
      <c r="CE652" s="4"/>
      <c r="CF652" s="4"/>
      <c r="CG652" s="4"/>
      <c r="CH652" s="4"/>
      <c r="CI652" s="4"/>
      <c r="CJ652" s="4"/>
      <c r="CK652" s="4"/>
      <c r="CL652" s="4"/>
      <c r="CM652" s="4"/>
      <c r="CN652" s="4"/>
      <c r="CO652" s="4"/>
      <c r="CP652" s="4"/>
      <c r="CQ652" s="4"/>
    </row>
    <row r="653" spans="1:95">
      <c r="A653" s="4"/>
      <c r="C653" s="4"/>
      <c r="BP653" s="4"/>
      <c r="BQ653" s="4"/>
      <c r="BR653" s="4"/>
      <c r="BS653" s="4"/>
      <c r="BT653" s="4"/>
      <c r="BU653" s="4"/>
      <c r="BV653" s="4"/>
      <c r="BW653" s="4"/>
      <c r="BX653" s="4"/>
      <c r="BY653" s="4"/>
      <c r="BZ653" s="4"/>
      <c r="CA653" s="4"/>
      <c r="CB653" s="4"/>
      <c r="CC653" s="4"/>
      <c r="CD653" s="4"/>
      <c r="CE653" s="4"/>
      <c r="CF653" s="4"/>
      <c r="CG653" s="4"/>
      <c r="CH653" s="4"/>
      <c r="CI653" s="4"/>
      <c r="CJ653" s="4"/>
      <c r="CK653" s="4"/>
      <c r="CL653" s="4"/>
      <c r="CM653" s="4"/>
      <c r="CN653" s="4"/>
      <c r="CO653" s="4"/>
      <c r="CP653" s="4"/>
      <c r="CQ653" s="4"/>
    </row>
    <row r="654" spans="1:95">
      <c r="A654" s="4"/>
      <c r="C654" s="4"/>
      <c r="BP654" s="4"/>
      <c r="BQ654" s="4"/>
      <c r="BR654" s="4"/>
      <c r="BS654" s="4"/>
      <c r="BT654" s="4"/>
      <c r="BU654" s="4"/>
      <c r="BV654" s="4"/>
      <c r="BW654" s="4"/>
      <c r="BX654" s="4"/>
      <c r="BY654" s="4"/>
      <c r="BZ654" s="4"/>
      <c r="CA654" s="4"/>
      <c r="CB654" s="4"/>
      <c r="CC654" s="4"/>
      <c r="CD654" s="4"/>
      <c r="CE654" s="4"/>
      <c r="CF654" s="4"/>
      <c r="CG654" s="4"/>
      <c r="CH654" s="4"/>
      <c r="CI654" s="4"/>
      <c r="CJ654" s="4"/>
      <c r="CK654" s="4"/>
      <c r="CL654" s="4"/>
      <c r="CM654" s="4"/>
      <c r="CN654" s="4"/>
      <c r="CO654" s="4"/>
      <c r="CP654" s="4"/>
      <c r="CQ654" s="4"/>
    </row>
    <row r="655" spans="1:95">
      <c r="A655" s="4"/>
      <c r="C655" s="4"/>
      <c r="BP655" s="4"/>
      <c r="BQ655" s="4"/>
      <c r="BR655" s="4"/>
      <c r="BS655" s="4"/>
      <c r="BT655" s="4"/>
      <c r="BU655" s="4"/>
      <c r="BV655" s="4"/>
      <c r="BW655" s="4"/>
      <c r="BX655" s="4"/>
      <c r="BY655" s="4"/>
      <c r="BZ655" s="4"/>
      <c r="CA655" s="4"/>
      <c r="CB655" s="4"/>
      <c r="CC655" s="4"/>
      <c r="CD655" s="4"/>
      <c r="CE655" s="4"/>
      <c r="CF655" s="4"/>
      <c r="CG655" s="4"/>
      <c r="CH655" s="4"/>
      <c r="CI655" s="4"/>
      <c r="CJ655" s="4"/>
      <c r="CK655" s="4"/>
      <c r="CL655" s="4"/>
      <c r="CM655" s="4"/>
      <c r="CN655" s="4"/>
      <c r="CO655" s="4"/>
      <c r="CP655" s="4"/>
      <c r="CQ655" s="4"/>
    </row>
    <row r="656" spans="1:95">
      <c r="A656" s="4"/>
      <c r="C656" s="4"/>
      <c r="BP656" s="4"/>
      <c r="BQ656" s="4"/>
      <c r="BR656" s="4"/>
      <c r="BS656" s="4"/>
      <c r="BT656" s="4"/>
      <c r="BU656" s="4"/>
      <c r="BV656" s="4"/>
      <c r="BW656" s="4"/>
      <c r="BX656" s="4"/>
      <c r="BY656" s="4"/>
      <c r="BZ656" s="4"/>
      <c r="CA656" s="4"/>
      <c r="CB656" s="4"/>
      <c r="CC656" s="4"/>
      <c r="CD656" s="4"/>
      <c r="CE656" s="4"/>
      <c r="CF656" s="4"/>
      <c r="CG656" s="4"/>
      <c r="CH656" s="4"/>
      <c r="CI656" s="4"/>
      <c r="CJ656" s="4"/>
      <c r="CK656" s="4"/>
      <c r="CL656" s="4"/>
      <c r="CM656" s="4"/>
      <c r="CN656" s="4"/>
      <c r="CO656" s="4"/>
      <c r="CP656" s="4"/>
      <c r="CQ656" s="4"/>
    </row>
    <row r="657" spans="1:95">
      <c r="A657" s="4"/>
      <c r="C657" s="4"/>
      <c r="BP657" s="4"/>
      <c r="BQ657" s="4"/>
      <c r="BR657" s="4"/>
      <c r="BS657" s="4"/>
      <c r="BT657" s="4"/>
      <c r="BU657" s="4"/>
      <c r="BV657" s="4"/>
      <c r="BW657" s="4"/>
      <c r="BX657" s="4"/>
      <c r="BY657" s="4"/>
      <c r="BZ657" s="4"/>
      <c r="CA657" s="4"/>
      <c r="CB657" s="4"/>
      <c r="CC657" s="4"/>
      <c r="CD657" s="4"/>
      <c r="CE657" s="4"/>
      <c r="CF657" s="4"/>
      <c r="CG657" s="4"/>
      <c r="CH657" s="4"/>
      <c r="CI657" s="4"/>
      <c r="CJ657" s="4"/>
      <c r="CK657" s="4"/>
      <c r="CL657" s="4"/>
      <c r="CM657" s="4"/>
      <c r="CN657" s="4"/>
      <c r="CO657" s="4"/>
      <c r="CP657" s="4"/>
      <c r="CQ657" s="4"/>
    </row>
    <row r="658" spans="1:95">
      <c r="A658" s="4"/>
      <c r="C658" s="4"/>
      <c r="BP658" s="4"/>
      <c r="BQ658" s="4"/>
      <c r="BR658" s="4"/>
      <c r="BS658" s="4"/>
      <c r="BT658" s="4"/>
      <c r="BU658" s="4"/>
      <c r="BV658" s="4"/>
      <c r="BW658" s="4"/>
      <c r="BX658" s="4"/>
      <c r="BY658" s="4"/>
      <c r="BZ658" s="4"/>
      <c r="CA658" s="4"/>
      <c r="CB658" s="4"/>
      <c r="CC658" s="4"/>
      <c r="CD658" s="4"/>
      <c r="CE658" s="4"/>
      <c r="CF658" s="4"/>
      <c r="CG658" s="4"/>
      <c r="CH658" s="4"/>
      <c r="CI658" s="4"/>
      <c r="CJ658" s="4"/>
      <c r="CK658" s="4"/>
      <c r="CL658" s="4"/>
      <c r="CM658" s="4"/>
      <c r="CN658" s="4"/>
      <c r="CO658" s="4"/>
      <c r="CP658" s="4"/>
      <c r="CQ658" s="4"/>
    </row>
    <row r="659" spans="1:95">
      <c r="A659" s="4"/>
      <c r="C659" s="4"/>
      <c r="BP659" s="4"/>
      <c r="BQ659" s="4"/>
      <c r="BR659" s="4"/>
      <c r="BS659" s="4"/>
      <c r="BT659" s="4"/>
      <c r="BU659" s="4"/>
      <c r="BV659" s="4"/>
      <c r="BW659" s="4"/>
      <c r="BX659" s="4"/>
      <c r="BY659" s="4"/>
      <c r="BZ659" s="4"/>
      <c r="CA659" s="4"/>
      <c r="CB659" s="4"/>
      <c r="CC659" s="4"/>
      <c r="CD659" s="4"/>
      <c r="CE659" s="4"/>
      <c r="CF659" s="4"/>
      <c r="CG659" s="4"/>
      <c r="CH659" s="4"/>
      <c r="CI659" s="4"/>
      <c r="CJ659" s="4"/>
      <c r="CK659" s="4"/>
      <c r="CL659" s="4"/>
      <c r="CM659" s="4"/>
      <c r="CN659" s="4"/>
      <c r="CO659" s="4"/>
      <c r="CP659" s="4"/>
      <c r="CQ659" s="4"/>
    </row>
    <row r="660" spans="1:95">
      <c r="A660" s="4"/>
      <c r="C660" s="4"/>
      <c r="BP660" s="4"/>
      <c r="BQ660" s="4"/>
      <c r="BR660" s="4"/>
      <c r="BS660" s="4"/>
      <c r="BT660" s="4"/>
      <c r="BU660" s="4"/>
      <c r="BV660" s="4"/>
      <c r="BW660" s="4"/>
      <c r="BX660" s="4"/>
      <c r="BY660" s="4"/>
      <c r="BZ660" s="4"/>
      <c r="CA660" s="4"/>
      <c r="CB660" s="4"/>
      <c r="CC660" s="4"/>
      <c r="CD660" s="4"/>
      <c r="CE660" s="4"/>
      <c r="CF660" s="4"/>
      <c r="CG660" s="4"/>
      <c r="CH660" s="4"/>
      <c r="CI660" s="4"/>
      <c r="CJ660" s="4"/>
      <c r="CK660" s="4"/>
      <c r="CL660" s="4"/>
      <c r="CM660" s="4"/>
      <c r="CN660" s="4"/>
      <c r="CO660" s="4"/>
      <c r="CP660" s="4"/>
      <c r="CQ660" s="4"/>
    </row>
    <row r="661" spans="1:95">
      <c r="A661" s="4"/>
      <c r="C661" s="4"/>
      <c r="BP661" s="4"/>
      <c r="BQ661" s="4"/>
      <c r="BR661" s="4"/>
      <c r="BS661" s="4"/>
      <c r="BT661" s="4"/>
      <c r="BU661" s="4"/>
      <c r="BV661" s="4"/>
      <c r="BW661" s="4"/>
      <c r="BX661" s="4"/>
      <c r="BY661" s="4"/>
      <c r="BZ661" s="4"/>
      <c r="CA661" s="4"/>
      <c r="CB661" s="4"/>
      <c r="CC661" s="4"/>
      <c r="CD661" s="4"/>
      <c r="CE661" s="4"/>
      <c r="CF661" s="4"/>
      <c r="CG661" s="4"/>
      <c r="CH661" s="4"/>
      <c r="CI661" s="4"/>
      <c r="CJ661" s="4"/>
      <c r="CK661" s="4"/>
      <c r="CL661" s="4"/>
      <c r="CM661" s="4"/>
      <c r="CN661" s="4"/>
      <c r="CO661" s="4"/>
      <c r="CP661" s="4"/>
      <c r="CQ661" s="4"/>
    </row>
    <row r="662" spans="1:95">
      <c r="A662" s="4"/>
      <c r="C662" s="4"/>
      <c r="BP662" s="4"/>
      <c r="BQ662" s="4"/>
      <c r="BR662" s="4"/>
      <c r="BS662" s="4"/>
      <c r="BT662" s="4"/>
      <c r="BU662" s="4"/>
      <c r="BV662" s="4"/>
      <c r="BW662" s="4"/>
      <c r="BX662" s="4"/>
      <c r="BY662" s="4"/>
      <c r="BZ662" s="4"/>
      <c r="CA662" s="4"/>
      <c r="CB662" s="4"/>
      <c r="CC662" s="4"/>
      <c r="CD662" s="4"/>
      <c r="CE662" s="4"/>
      <c r="CF662" s="4"/>
      <c r="CG662" s="4"/>
      <c r="CH662" s="4"/>
      <c r="CI662" s="4"/>
      <c r="CJ662" s="4"/>
      <c r="CK662" s="4"/>
      <c r="CL662" s="4"/>
      <c r="CM662" s="4"/>
      <c r="CN662" s="4"/>
      <c r="CO662" s="4"/>
      <c r="CP662" s="4"/>
      <c r="CQ662" s="4"/>
    </row>
    <row r="663" spans="1:95">
      <c r="A663" s="4"/>
      <c r="C663" s="4"/>
      <c r="BP663" s="4"/>
      <c r="BQ663" s="4"/>
      <c r="BR663" s="4"/>
      <c r="BS663" s="4"/>
      <c r="BT663" s="4"/>
      <c r="BU663" s="4"/>
      <c r="BV663" s="4"/>
      <c r="BW663" s="4"/>
      <c r="BX663" s="4"/>
      <c r="BY663" s="4"/>
      <c r="BZ663" s="4"/>
      <c r="CA663" s="4"/>
      <c r="CB663" s="4"/>
      <c r="CC663" s="4"/>
      <c r="CD663" s="4"/>
      <c r="CE663" s="4"/>
      <c r="CF663" s="4"/>
      <c r="CG663" s="4"/>
      <c r="CH663" s="4"/>
      <c r="CI663" s="4"/>
      <c r="CJ663" s="4"/>
      <c r="CK663" s="4"/>
      <c r="CL663" s="4"/>
      <c r="CM663" s="4"/>
      <c r="CN663" s="4"/>
      <c r="CO663" s="4"/>
      <c r="CP663" s="4"/>
      <c r="CQ663" s="4"/>
    </row>
    <row r="664" spans="1:95">
      <c r="A664" s="4"/>
      <c r="C664" s="4"/>
      <c r="BP664" s="4"/>
      <c r="BQ664" s="4"/>
      <c r="BR664" s="4"/>
      <c r="BS664" s="4"/>
      <c r="BT664" s="4"/>
      <c r="BU664" s="4"/>
      <c r="BV664" s="4"/>
      <c r="BW664" s="4"/>
      <c r="BX664" s="4"/>
      <c r="BY664" s="4"/>
      <c r="BZ664" s="4"/>
      <c r="CA664" s="4"/>
      <c r="CB664" s="4"/>
      <c r="CC664" s="4"/>
      <c r="CD664" s="4"/>
      <c r="CE664" s="4"/>
      <c r="CF664" s="4"/>
      <c r="CG664" s="4"/>
      <c r="CH664" s="4"/>
      <c r="CI664" s="4"/>
      <c r="CJ664" s="4"/>
      <c r="CK664" s="4"/>
      <c r="CL664" s="4"/>
      <c r="CM664" s="4"/>
      <c r="CN664" s="4"/>
      <c r="CO664" s="4"/>
      <c r="CP664" s="4"/>
      <c r="CQ664" s="4"/>
    </row>
    <row r="665" spans="1:95">
      <c r="A665" s="4"/>
      <c r="C665" s="4"/>
      <c r="BP665" s="4"/>
      <c r="BQ665" s="4"/>
      <c r="BR665" s="4"/>
      <c r="BS665" s="4"/>
      <c r="BT665" s="4"/>
      <c r="BU665" s="4"/>
      <c r="BV665" s="4"/>
      <c r="BW665" s="4"/>
      <c r="BX665" s="4"/>
      <c r="BY665" s="4"/>
      <c r="BZ665" s="4"/>
      <c r="CA665" s="4"/>
      <c r="CB665" s="4"/>
      <c r="CC665" s="4"/>
      <c r="CD665" s="4"/>
      <c r="CE665" s="4"/>
      <c r="CF665" s="4"/>
      <c r="CG665" s="4"/>
      <c r="CH665" s="4"/>
      <c r="CI665" s="4"/>
      <c r="CJ665" s="4"/>
      <c r="CK665" s="4"/>
      <c r="CL665" s="4"/>
      <c r="CM665" s="4"/>
      <c r="CN665" s="4"/>
      <c r="CO665" s="4"/>
      <c r="CP665" s="4"/>
      <c r="CQ665" s="4"/>
    </row>
    <row r="666" spans="1:95">
      <c r="A666" s="4"/>
      <c r="C666" s="4"/>
      <c r="BP666" s="4"/>
      <c r="BQ666" s="4"/>
      <c r="BR666" s="4"/>
      <c r="BS666" s="4"/>
      <c r="BT666" s="4"/>
      <c r="BU666" s="4"/>
      <c r="BV666" s="4"/>
      <c r="BW666" s="4"/>
      <c r="BX666" s="4"/>
      <c r="BY666" s="4"/>
      <c r="BZ666" s="4"/>
      <c r="CA666" s="4"/>
      <c r="CB666" s="4"/>
      <c r="CC666" s="4"/>
      <c r="CD666" s="4"/>
      <c r="CE666" s="4"/>
      <c r="CF666" s="4"/>
      <c r="CG666" s="4"/>
      <c r="CH666" s="4"/>
      <c r="CI666" s="4"/>
      <c r="CJ666" s="4"/>
      <c r="CK666" s="4"/>
      <c r="CL666" s="4"/>
      <c r="CM666" s="4"/>
      <c r="CN666" s="4"/>
      <c r="CO666" s="4"/>
      <c r="CP666" s="4"/>
      <c r="CQ666" s="4"/>
    </row>
    <row r="667" spans="1:95">
      <c r="A667" s="4"/>
      <c r="C667" s="4"/>
      <c r="BP667" s="4"/>
      <c r="BQ667" s="4"/>
      <c r="BR667" s="4"/>
      <c r="BS667" s="4"/>
      <c r="BT667" s="4"/>
      <c r="BU667" s="4"/>
      <c r="BV667" s="4"/>
      <c r="BW667" s="4"/>
      <c r="BX667" s="4"/>
      <c r="BY667" s="4"/>
      <c r="BZ667" s="4"/>
      <c r="CA667" s="4"/>
      <c r="CB667" s="4"/>
      <c r="CC667" s="4"/>
      <c r="CD667" s="4"/>
      <c r="CE667" s="4"/>
      <c r="CF667" s="4"/>
      <c r="CG667" s="4"/>
      <c r="CH667" s="4"/>
      <c r="CI667" s="4"/>
      <c r="CJ667" s="4"/>
      <c r="CK667" s="4"/>
      <c r="CL667" s="4"/>
      <c r="CM667" s="4"/>
      <c r="CN667" s="4"/>
      <c r="CO667" s="4"/>
      <c r="CP667" s="4"/>
      <c r="CQ667" s="4"/>
    </row>
    <row r="668" spans="1:95">
      <c r="A668" s="4"/>
      <c r="C668" s="4"/>
      <c r="BP668" s="4"/>
      <c r="BQ668" s="4"/>
      <c r="BR668" s="4"/>
      <c r="BS668" s="4"/>
      <c r="BT668" s="4"/>
      <c r="BU668" s="4"/>
      <c r="BV668" s="4"/>
      <c r="BW668" s="4"/>
      <c r="BX668" s="4"/>
      <c r="BY668" s="4"/>
      <c r="BZ668" s="4"/>
      <c r="CA668" s="4"/>
      <c r="CB668" s="4"/>
      <c r="CC668" s="4"/>
      <c r="CD668" s="4"/>
      <c r="CE668" s="4"/>
      <c r="CF668" s="4"/>
      <c r="CG668" s="4"/>
      <c r="CH668" s="4"/>
      <c r="CI668" s="4"/>
      <c r="CJ668" s="4"/>
      <c r="CK668" s="4"/>
      <c r="CL668" s="4"/>
      <c r="CM668" s="4"/>
      <c r="CN668" s="4"/>
      <c r="CO668" s="4"/>
      <c r="CP668" s="4"/>
      <c r="CQ668" s="4"/>
    </row>
    <row r="669" spans="1:95">
      <c r="A669" s="4"/>
      <c r="C669" s="4"/>
      <c r="BP669" s="4"/>
      <c r="BQ669" s="4"/>
      <c r="BR669" s="4"/>
      <c r="BS669" s="4"/>
      <c r="BT669" s="4"/>
      <c r="BU669" s="4"/>
      <c r="BV669" s="4"/>
      <c r="BW669" s="4"/>
      <c r="BX669" s="4"/>
      <c r="BY669" s="4"/>
      <c r="BZ669" s="4"/>
      <c r="CA669" s="4"/>
      <c r="CB669" s="4"/>
      <c r="CC669" s="4"/>
      <c r="CD669" s="4"/>
      <c r="CE669" s="4"/>
      <c r="CF669" s="4"/>
      <c r="CG669" s="4"/>
      <c r="CH669" s="4"/>
      <c r="CI669" s="4"/>
      <c r="CJ669" s="4"/>
      <c r="CK669" s="4"/>
      <c r="CL669" s="4"/>
      <c r="CM669" s="4"/>
      <c r="CN669" s="4"/>
      <c r="CO669" s="4"/>
      <c r="CP669" s="4"/>
      <c r="CQ669" s="4"/>
    </row>
    <row r="670" spans="1:95">
      <c r="A670" s="4"/>
      <c r="C670" s="4"/>
      <c r="BP670" s="4"/>
      <c r="BQ670" s="4"/>
      <c r="BR670" s="4"/>
      <c r="BS670" s="4"/>
      <c r="BT670" s="4"/>
      <c r="BU670" s="4"/>
      <c r="BV670" s="4"/>
      <c r="BW670" s="4"/>
      <c r="BX670" s="4"/>
      <c r="BY670" s="4"/>
      <c r="BZ670" s="4"/>
      <c r="CA670" s="4"/>
      <c r="CB670" s="4"/>
      <c r="CC670" s="4"/>
      <c r="CD670" s="4"/>
      <c r="CE670" s="4"/>
      <c r="CF670" s="4"/>
      <c r="CG670" s="4"/>
      <c r="CH670" s="4"/>
      <c r="CI670" s="4"/>
      <c r="CJ670" s="4"/>
      <c r="CK670" s="4"/>
      <c r="CL670" s="4"/>
      <c r="CM670" s="4"/>
      <c r="CN670" s="4"/>
      <c r="CO670" s="4"/>
      <c r="CP670" s="4"/>
      <c r="CQ670" s="4"/>
    </row>
    <row r="671" spans="1:95">
      <c r="A671" s="4"/>
      <c r="C671" s="4"/>
      <c r="BP671" s="4"/>
      <c r="BQ671" s="4"/>
      <c r="BR671" s="4"/>
      <c r="BS671" s="4"/>
      <c r="BT671" s="4"/>
      <c r="BU671" s="4"/>
      <c r="BV671" s="4"/>
      <c r="BW671" s="4"/>
      <c r="BX671" s="4"/>
      <c r="BY671" s="4"/>
      <c r="BZ671" s="4"/>
      <c r="CA671" s="4"/>
      <c r="CB671" s="4"/>
      <c r="CC671" s="4"/>
      <c r="CD671" s="4"/>
      <c r="CE671" s="4"/>
      <c r="CF671" s="4"/>
      <c r="CG671" s="4"/>
      <c r="CH671" s="4"/>
      <c r="CI671" s="4"/>
      <c r="CJ671" s="4"/>
      <c r="CK671" s="4"/>
      <c r="CL671" s="4"/>
      <c r="CM671" s="4"/>
      <c r="CN671" s="4"/>
      <c r="CO671" s="4"/>
      <c r="CP671" s="4"/>
      <c r="CQ671" s="4"/>
    </row>
    <row r="672" spans="1:95">
      <c r="A672" s="4"/>
      <c r="C672" s="4"/>
      <c r="BP672" s="4"/>
      <c r="BQ672" s="4"/>
      <c r="BR672" s="4"/>
      <c r="BS672" s="4"/>
      <c r="BT672" s="4"/>
      <c r="BU672" s="4"/>
      <c r="BV672" s="4"/>
      <c r="BW672" s="4"/>
      <c r="BX672" s="4"/>
      <c r="BY672" s="4"/>
      <c r="BZ672" s="4"/>
      <c r="CA672" s="4"/>
      <c r="CB672" s="4"/>
      <c r="CC672" s="4"/>
      <c r="CD672" s="4"/>
      <c r="CE672" s="4"/>
      <c r="CF672" s="4"/>
      <c r="CG672" s="4"/>
      <c r="CH672" s="4"/>
      <c r="CI672" s="4"/>
      <c r="CJ672" s="4"/>
      <c r="CK672" s="4"/>
      <c r="CL672" s="4"/>
      <c r="CM672" s="4"/>
      <c r="CN672" s="4"/>
      <c r="CO672" s="4"/>
      <c r="CP672" s="4"/>
      <c r="CQ672" s="4"/>
    </row>
    <row r="673" spans="1:95">
      <c r="A673" s="4"/>
      <c r="C673" s="4"/>
      <c r="BP673" s="4"/>
      <c r="BQ673" s="4"/>
      <c r="BR673" s="4"/>
      <c r="BS673" s="4"/>
      <c r="BT673" s="4"/>
      <c r="BU673" s="4"/>
      <c r="BV673" s="4"/>
      <c r="BW673" s="4"/>
      <c r="BX673" s="4"/>
      <c r="BY673" s="4"/>
      <c r="BZ673" s="4"/>
      <c r="CA673" s="4"/>
      <c r="CB673" s="4"/>
      <c r="CC673" s="4"/>
      <c r="CD673" s="4"/>
      <c r="CE673" s="4"/>
      <c r="CF673" s="4"/>
      <c r="CG673" s="4"/>
      <c r="CH673" s="4"/>
      <c r="CI673" s="4"/>
      <c r="CJ673" s="4"/>
      <c r="CK673" s="4"/>
      <c r="CL673" s="4"/>
      <c r="CM673" s="4"/>
      <c r="CN673" s="4"/>
      <c r="CO673" s="4"/>
      <c r="CP673" s="4"/>
      <c r="CQ673" s="4"/>
    </row>
    <row r="674" spans="1:95">
      <c r="A674" s="4"/>
      <c r="C674" s="4"/>
      <c r="BP674" s="4"/>
      <c r="BQ674" s="4"/>
      <c r="BR674" s="4"/>
      <c r="BS674" s="4"/>
      <c r="BT674" s="4"/>
      <c r="BU674" s="4"/>
      <c r="BV674" s="4"/>
      <c r="BW674" s="4"/>
      <c r="BX674" s="4"/>
      <c r="BY674" s="4"/>
      <c r="BZ674" s="4"/>
      <c r="CA674" s="4"/>
      <c r="CB674" s="4"/>
      <c r="CC674" s="4"/>
      <c r="CD674" s="4"/>
      <c r="CE674" s="4"/>
      <c r="CF674" s="4"/>
      <c r="CG674" s="4"/>
      <c r="CH674" s="4"/>
      <c r="CI674" s="4"/>
      <c r="CJ674" s="4"/>
      <c r="CK674" s="4"/>
      <c r="CL674" s="4"/>
      <c r="CM674" s="4"/>
      <c r="CN674" s="4"/>
      <c r="CO674" s="4"/>
      <c r="CP674" s="4"/>
      <c r="CQ674" s="4"/>
    </row>
    <row r="675" spans="1:95">
      <c r="A675" s="4"/>
      <c r="C675" s="4"/>
      <c r="BP675" s="4"/>
      <c r="BQ675" s="4"/>
      <c r="BR675" s="4"/>
      <c r="BS675" s="4"/>
      <c r="BT675" s="4"/>
      <c r="BU675" s="4"/>
      <c r="BV675" s="4"/>
      <c r="BW675" s="4"/>
      <c r="BX675" s="4"/>
      <c r="BY675" s="4"/>
      <c r="BZ675" s="4"/>
      <c r="CA675" s="4"/>
      <c r="CB675" s="4"/>
      <c r="CC675" s="4"/>
      <c r="CD675" s="4"/>
      <c r="CE675" s="4"/>
      <c r="CF675" s="4"/>
      <c r="CG675" s="4"/>
      <c r="CH675" s="4"/>
      <c r="CI675" s="4"/>
      <c r="CJ675" s="4"/>
      <c r="CK675" s="4"/>
      <c r="CL675" s="4"/>
      <c r="CM675" s="4"/>
      <c r="CN675" s="4"/>
      <c r="CO675" s="4"/>
      <c r="CP675" s="4"/>
      <c r="CQ675" s="4"/>
    </row>
    <row r="676" spans="1:95">
      <c r="A676" s="4"/>
      <c r="C676" s="4"/>
      <c r="BP676" s="4"/>
      <c r="BQ676" s="4"/>
      <c r="BR676" s="4"/>
      <c r="BS676" s="4"/>
      <c r="BT676" s="4"/>
      <c r="BU676" s="4"/>
      <c r="BV676" s="4"/>
      <c r="BW676" s="4"/>
      <c r="BX676" s="4"/>
      <c r="BY676" s="4"/>
      <c r="BZ676" s="4"/>
      <c r="CA676" s="4"/>
      <c r="CB676" s="4"/>
      <c r="CC676" s="4"/>
      <c r="CD676" s="4"/>
      <c r="CE676" s="4"/>
      <c r="CF676" s="4"/>
      <c r="CG676" s="4"/>
      <c r="CH676" s="4"/>
      <c r="CI676" s="4"/>
      <c r="CJ676" s="4"/>
      <c r="CK676" s="4"/>
      <c r="CL676" s="4"/>
      <c r="CM676" s="4"/>
      <c r="CN676" s="4"/>
      <c r="CO676" s="4"/>
      <c r="CP676" s="4"/>
      <c r="CQ676" s="4"/>
    </row>
    <row r="677" spans="1:95">
      <c r="A677" s="4"/>
      <c r="C677" s="4"/>
      <c r="BP677" s="4"/>
      <c r="BQ677" s="4"/>
      <c r="BR677" s="4"/>
      <c r="BS677" s="4"/>
      <c r="BT677" s="4"/>
      <c r="BU677" s="4"/>
      <c r="BV677" s="4"/>
      <c r="BW677" s="4"/>
      <c r="BX677" s="4"/>
      <c r="BY677" s="4"/>
      <c r="BZ677" s="4"/>
      <c r="CA677" s="4"/>
      <c r="CB677" s="4"/>
      <c r="CC677" s="4"/>
      <c r="CD677" s="4"/>
      <c r="CE677" s="4"/>
      <c r="CF677" s="4"/>
      <c r="CG677" s="4"/>
      <c r="CH677" s="4"/>
      <c r="CI677" s="4"/>
      <c r="CJ677" s="4"/>
      <c r="CK677" s="4"/>
      <c r="CL677" s="4"/>
      <c r="CM677" s="4"/>
      <c r="CN677" s="4"/>
      <c r="CO677" s="4"/>
      <c r="CP677" s="4"/>
      <c r="CQ677" s="4"/>
    </row>
    <row r="678" spans="1:95">
      <c r="A678" s="4"/>
      <c r="C678" s="4"/>
      <c r="BP678" s="4"/>
      <c r="BQ678" s="4"/>
      <c r="BR678" s="4"/>
      <c r="BS678" s="4"/>
      <c r="BT678" s="4"/>
      <c r="BU678" s="4"/>
      <c r="BV678" s="4"/>
      <c r="BW678" s="4"/>
      <c r="BX678" s="4"/>
      <c r="BY678" s="4"/>
      <c r="BZ678" s="4"/>
      <c r="CA678" s="4"/>
      <c r="CB678" s="4"/>
      <c r="CC678" s="4"/>
      <c r="CD678" s="4"/>
      <c r="CE678" s="4"/>
      <c r="CF678" s="4"/>
      <c r="CG678" s="4"/>
      <c r="CH678" s="4"/>
      <c r="CI678" s="4"/>
      <c r="CJ678" s="4"/>
      <c r="CK678" s="4"/>
      <c r="CL678" s="4"/>
      <c r="CM678" s="4"/>
      <c r="CN678" s="4"/>
      <c r="CO678" s="4"/>
      <c r="CP678" s="4"/>
      <c r="CQ678" s="4"/>
    </row>
    <row r="679" spans="1:95">
      <c r="A679" s="4"/>
      <c r="C679" s="4"/>
      <c r="BP679" s="4"/>
      <c r="BQ679" s="4"/>
      <c r="BR679" s="4"/>
      <c r="BS679" s="4"/>
      <c r="BT679" s="4"/>
      <c r="BU679" s="4"/>
      <c r="BV679" s="4"/>
      <c r="BW679" s="4"/>
      <c r="BX679" s="4"/>
      <c r="BY679" s="4"/>
      <c r="BZ679" s="4"/>
      <c r="CA679" s="4"/>
      <c r="CB679" s="4"/>
      <c r="CC679" s="4"/>
      <c r="CD679" s="4"/>
      <c r="CE679" s="4"/>
      <c r="CF679" s="4"/>
      <c r="CG679" s="4"/>
      <c r="CH679" s="4"/>
      <c r="CI679" s="4"/>
      <c r="CJ679" s="4"/>
      <c r="CK679" s="4"/>
      <c r="CL679" s="4"/>
      <c r="CM679" s="4"/>
      <c r="CN679" s="4"/>
      <c r="CO679" s="4"/>
      <c r="CP679" s="4"/>
      <c r="CQ679" s="4"/>
    </row>
    <row r="680" spans="1:95">
      <c r="A680" s="4"/>
      <c r="C680" s="4"/>
      <c r="BP680" s="4"/>
      <c r="BQ680" s="4"/>
      <c r="BR680" s="4"/>
      <c r="BS680" s="4"/>
      <c r="BT680" s="4"/>
      <c r="BU680" s="4"/>
      <c r="BV680" s="4"/>
      <c r="BW680" s="4"/>
      <c r="BX680" s="4"/>
      <c r="BY680" s="4"/>
      <c r="BZ680" s="4"/>
      <c r="CA680" s="4"/>
      <c r="CB680" s="4"/>
      <c r="CC680" s="4"/>
      <c r="CD680" s="4"/>
      <c r="CE680" s="4"/>
      <c r="CF680" s="4"/>
      <c r="CG680" s="4"/>
      <c r="CH680" s="4"/>
      <c r="CI680" s="4"/>
      <c r="CJ680" s="4"/>
      <c r="CK680" s="4"/>
      <c r="CL680" s="4"/>
      <c r="CM680" s="4"/>
      <c r="CN680" s="4"/>
      <c r="CO680" s="4"/>
      <c r="CP680" s="4"/>
      <c r="CQ680" s="4"/>
    </row>
    <row r="681" spans="1:95">
      <c r="A681" s="4"/>
      <c r="C681" s="4"/>
      <c r="BP681" s="4"/>
      <c r="BQ681" s="4"/>
      <c r="BR681" s="4"/>
      <c r="BS681" s="4"/>
      <c r="BT681" s="4"/>
      <c r="BU681" s="4"/>
      <c r="BV681" s="4"/>
      <c r="BW681" s="4"/>
      <c r="BX681" s="4"/>
      <c r="BY681" s="4"/>
      <c r="BZ681" s="4"/>
      <c r="CA681" s="4"/>
      <c r="CB681" s="4"/>
      <c r="CC681" s="4"/>
      <c r="CD681" s="4"/>
      <c r="CE681" s="4"/>
      <c r="CF681" s="4"/>
      <c r="CG681" s="4"/>
      <c r="CH681" s="4"/>
      <c r="CI681" s="4"/>
      <c r="CJ681" s="4"/>
      <c r="CK681" s="4"/>
      <c r="CL681" s="4"/>
      <c r="CM681" s="4"/>
      <c r="CN681" s="4"/>
      <c r="CO681" s="4"/>
      <c r="CP681" s="4"/>
      <c r="CQ681" s="4"/>
    </row>
    <row r="682" spans="1:95">
      <c r="A682" s="4"/>
      <c r="C682" s="4"/>
      <c r="BP682" s="4"/>
      <c r="BQ682" s="4"/>
      <c r="BR682" s="4"/>
      <c r="BS682" s="4"/>
      <c r="BT682" s="4"/>
      <c r="BU682" s="4"/>
      <c r="BV682" s="4"/>
      <c r="BW682" s="4"/>
      <c r="BX682" s="4"/>
      <c r="BY682" s="4"/>
      <c r="BZ682" s="4"/>
      <c r="CA682" s="4"/>
      <c r="CB682" s="4"/>
      <c r="CC682" s="4"/>
      <c r="CD682" s="4"/>
      <c r="CE682" s="4"/>
      <c r="CF682" s="4"/>
      <c r="CG682" s="4"/>
      <c r="CH682" s="4"/>
      <c r="CI682" s="4"/>
      <c r="CJ682" s="4"/>
      <c r="CK682" s="4"/>
      <c r="CL682" s="4"/>
      <c r="CM682" s="4"/>
      <c r="CN682" s="4"/>
      <c r="CO682" s="4"/>
      <c r="CP682" s="4"/>
      <c r="CQ682" s="4"/>
    </row>
    <row r="683" spans="1:95">
      <c r="A683" s="4"/>
      <c r="C683" s="4"/>
      <c r="BP683" s="4"/>
      <c r="BQ683" s="4"/>
      <c r="BR683" s="4"/>
      <c r="BS683" s="4"/>
      <c r="BT683" s="4"/>
      <c r="BU683" s="4"/>
      <c r="BV683" s="4"/>
      <c r="BW683" s="4"/>
      <c r="BX683" s="4"/>
      <c r="BY683" s="4"/>
      <c r="BZ683" s="4"/>
      <c r="CA683" s="4"/>
      <c r="CB683" s="4"/>
      <c r="CC683" s="4"/>
      <c r="CD683" s="4"/>
      <c r="CE683" s="4"/>
      <c r="CF683" s="4"/>
      <c r="CG683" s="4"/>
      <c r="CH683" s="4"/>
      <c r="CI683" s="4"/>
      <c r="CJ683" s="4"/>
      <c r="CK683" s="4"/>
      <c r="CL683" s="4"/>
      <c r="CM683" s="4"/>
      <c r="CN683" s="4"/>
      <c r="CO683" s="4"/>
      <c r="CP683" s="4"/>
      <c r="CQ683" s="4"/>
    </row>
    <row r="684" spans="1:95">
      <c r="A684" s="4"/>
      <c r="C684" s="4"/>
      <c r="BP684" s="4"/>
      <c r="BQ684" s="4"/>
      <c r="BR684" s="4"/>
      <c r="BS684" s="4"/>
      <c r="BT684" s="4"/>
      <c r="BU684" s="4"/>
      <c r="BV684" s="4"/>
      <c r="BW684" s="4"/>
      <c r="BX684" s="4"/>
      <c r="BY684" s="4"/>
      <c r="BZ684" s="4"/>
      <c r="CA684" s="4"/>
      <c r="CB684" s="4"/>
      <c r="CC684" s="4"/>
      <c r="CD684" s="4"/>
      <c r="CE684" s="4"/>
      <c r="CF684" s="4"/>
      <c r="CG684" s="4"/>
      <c r="CH684" s="4"/>
      <c r="CI684" s="4"/>
      <c r="CJ684" s="4"/>
      <c r="CK684" s="4"/>
      <c r="CL684" s="4"/>
      <c r="CM684" s="4"/>
      <c r="CN684" s="4"/>
      <c r="CO684" s="4"/>
      <c r="CP684" s="4"/>
      <c r="CQ684" s="4"/>
    </row>
    <row r="685" spans="1:95">
      <c r="A685" s="4"/>
      <c r="C685" s="4"/>
      <c r="BP685" s="4"/>
      <c r="BQ685" s="4"/>
      <c r="BR685" s="4"/>
      <c r="BS685" s="4"/>
      <c r="BT685" s="4"/>
      <c r="BU685" s="4"/>
      <c r="BV685" s="4"/>
      <c r="BW685" s="4"/>
      <c r="BX685" s="4"/>
      <c r="BY685" s="4"/>
      <c r="BZ685" s="4"/>
      <c r="CA685" s="4"/>
      <c r="CB685" s="4"/>
      <c r="CC685" s="4"/>
      <c r="CD685" s="4"/>
      <c r="CE685" s="4"/>
      <c r="CF685" s="4"/>
      <c r="CG685" s="4"/>
      <c r="CH685" s="4"/>
      <c r="CI685" s="4"/>
      <c r="CJ685" s="4"/>
      <c r="CK685" s="4"/>
      <c r="CL685" s="4"/>
      <c r="CM685" s="4"/>
      <c r="CN685" s="4"/>
      <c r="CO685" s="4"/>
      <c r="CP685" s="4"/>
      <c r="CQ685" s="4"/>
    </row>
    <row r="686" spans="1:95">
      <c r="A686" s="4"/>
      <c r="C686" s="4"/>
      <c r="BP686" s="4"/>
      <c r="BQ686" s="4"/>
      <c r="BR686" s="4"/>
      <c r="BS686" s="4"/>
      <c r="BT686" s="4"/>
      <c r="BU686" s="4"/>
      <c r="BV686" s="4"/>
      <c r="BW686" s="4"/>
      <c r="BX686" s="4"/>
      <c r="BY686" s="4"/>
      <c r="BZ686" s="4"/>
      <c r="CA686" s="4"/>
      <c r="CB686" s="4"/>
      <c r="CC686" s="4"/>
      <c r="CD686" s="4"/>
      <c r="CE686" s="4"/>
      <c r="CF686" s="4"/>
      <c r="CG686" s="4"/>
      <c r="CH686" s="4"/>
      <c r="CI686" s="4"/>
      <c r="CJ686" s="4"/>
      <c r="CK686" s="4"/>
      <c r="CL686" s="4"/>
      <c r="CM686" s="4"/>
      <c r="CN686" s="4"/>
      <c r="CO686" s="4"/>
      <c r="CP686" s="4"/>
      <c r="CQ686" s="4"/>
    </row>
    <row r="687" spans="1:95">
      <c r="A687" s="4"/>
      <c r="C687" s="4"/>
      <c r="BP687" s="4"/>
      <c r="BQ687" s="4"/>
      <c r="BR687" s="4"/>
      <c r="BS687" s="4"/>
      <c r="BT687" s="4"/>
      <c r="BU687" s="4"/>
      <c r="BV687" s="4"/>
      <c r="BW687" s="4"/>
      <c r="BX687" s="4"/>
      <c r="BY687" s="4"/>
      <c r="BZ687" s="4"/>
      <c r="CA687" s="4"/>
      <c r="CB687" s="4"/>
      <c r="CC687" s="4"/>
      <c r="CD687" s="4"/>
      <c r="CE687" s="4"/>
      <c r="CF687" s="4"/>
      <c r="CG687" s="4"/>
      <c r="CH687" s="4"/>
      <c r="CI687" s="4"/>
      <c r="CJ687" s="4"/>
      <c r="CK687" s="4"/>
      <c r="CL687" s="4"/>
      <c r="CM687" s="4"/>
      <c r="CN687" s="4"/>
      <c r="CO687" s="4"/>
      <c r="CP687" s="4"/>
      <c r="CQ687" s="4"/>
    </row>
    <row r="688" spans="1:95">
      <c r="A688" s="4"/>
      <c r="C688" s="4"/>
      <c r="BP688" s="4"/>
      <c r="BQ688" s="4"/>
      <c r="BR688" s="4"/>
      <c r="BS688" s="4"/>
      <c r="BT688" s="4"/>
      <c r="BU688" s="4"/>
      <c r="BV688" s="4"/>
      <c r="BW688" s="4"/>
      <c r="BX688" s="4"/>
      <c r="BY688" s="4"/>
      <c r="BZ688" s="4"/>
      <c r="CA688" s="4"/>
      <c r="CB688" s="4"/>
      <c r="CC688" s="4"/>
      <c r="CD688" s="4"/>
      <c r="CE688" s="4"/>
      <c r="CF688" s="4"/>
      <c r="CG688" s="4"/>
      <c r="CH688" s="4"/>
      <c r="CI688" s="4"/>
      <c r="CJ688" s="4"/>
      <c r="CK688" s="4"/>
      <c r="CL688" s="4"/>
      <c r="CM688" s="4"/>
      <c r="CN688" s="4"/>
      <c r="CO688" s="4"/>
      <c r="CP688" s="4"/>
      <c r="CQ688" s="4"/>
    </row>
    <row r="689" spans="1:95">
      <c r="A689" s="4"/>
      <c r="C689" s="4"/>
      <c r="BP689" s="4"/>
      <c r="BQ689" s="4"/>
      <c r="BR689" s="4"/>
      <c r="BS689" s="4"/>
      <c r="BT689" s="4"/>
      <c r="BU689" s="4"/>
      <c r="BV689" s="4"/>
      <c r="BW689" s="4"/>
      <c r="BX689" s="4"/>
      <c r="BY689" s="4"/>
      <c r="BZ689" s="4"/>
      <c r="CA689" s="4"/>
      <c r="CB689" s="4"/>
      <c r="CC689" s="4"/>
      <c r="CD689" s="4"/>
      <c r="CE689" s="4"/>
      <c r="CF689" s="4"/>
      <c r="CG689" s="4"/>
      <c r="CH689" s="4"/>
      <c r="CI689" s="4"/>
      <c r="CJ689" s="4"/>
      <c r="CK689" s="4"/>
      <c r="CL689" s="4"/>
      <c r="CM689" s="4"/>
      <c r="CN689" s="4"/>
      <c r="CO689" s="4"/>
      <c r="CP689" s="4"/>
      <c r="CQ689" s="4"/>
    </row>
    <row r="690" spans="1:95">
      <c r="A690" s="4"/>
      <c r="C690" s="4"/>
      <c r="BP690" s="4"/>
      <c r="BQ690" s="4"/>
      <c r="BR690" s="4"/>
      <c r="BS690" s="4"/>
      <c r="BT690" s="4"/>
      <c r="BU690" s="4"/>
      <c r="BV690" s="4"/>
      <c r="BW690" s="4"/>
      <c r="BX690" s="4"/>
      <c r="BY690" s="4"/>
      <c r="BZ690" s="4"/>
      <c r="CA690" s="4"/>
      <c r="CB690" s="4"/>
      <c r="CC690" s="4"/>
      <c r="CD690" s="4"/>
      <c r="CE690" s="4"/>
      <c r="CF690" s="4"/>
      <c r="CG690" s="4"/>
      <c r="CH690" s="4"/>
      <c r="CI690" s="4"/>
      <c r="CJ690" s="4"/>
      <c r="CK690" s="4"/>
      <c r="CL690" s="4"/>
      <c r="CM690" s="4"/>
      <c r="CN690" s="4"/>
      <c r="CO690" s="4"/>
      <c r="CP690" s="4"/>
      <c r="CQ690" s="4"/>
    </row>
    <row r="691" spans="1:95">
      <c r="A691" s="4"/>
      <c r="C691" s="4"/>
      <c r="BP691" s="4"/>
      <c r="BQ691" s="4"/>
      <c r="BR691" s="4"/>
      <c r="BS691" s="4"/>
      <c r="BT691" s="4"/>
      <c r="BU691" s="4"/>
      <c r="BV691" s="4"/>
      <c r="BW691" s="4"/>
      <c r="BX691" s="4"/>
      <c r="BY691" s="4"/>
      <c r="BZ691" s="4"/>
      <c r="CA691" s="4"/>
      <c r="CB691" s="4"/>
      <c r="CC691" s="4"/>
      <c r="CD691" s="4"/>
      <c r="CE691" s="4"/>
      <c r="CF691" s="4"/>
      <c r="CG691" s="4"/>
      <c r="CH691" s="4"/>
      <c r="CI691" s="4"/>
      <c r="CJ691" s="4"/>
      <c r="CK691" s="4"/>
      <c r="CL691" s="4"/>
      <c r="CM691" s="4"/>
      <c r="CN691" s="4"/>
      <c r="CO691" s="4"/>
      <c r="CP691" s="4"/>
      <c r="CQ691" s="4"/>
    </row>
    <row r="692" spans="1:95">
      <c r="A692" s="4"/>
      <c r="C692" s="4"/>
      <c r="BP692" s="4"/>
      <c r="BQ692" s="4"/>
      <c r="BR692" s="4"/>
      <c r="BS692" s="4"/>
      <c r="BT692" s="4"/>
      <c r="BU692" s="4"/>
      <c r="BV692" s="4"/>
      <c r="BW692" s="4"/>
      <c r="BX692" s="4"/>
      <c r="BY692" s="4"/>
      <c r="BZ692" s="4"/>
      <c r="CA692" s="4"/>
      <c r="CB692" s="4"/>
      <c r="CC692" s="4"/>
      <c r="CD692" s="4"/>
      <c r="CE692" s="4"/>
      <c r="CF692" s="4"/>
      <c r="CG692" s="4"/>
      <c r="CH692" s="4"/>
      <c r="CI692" s="4"/>
      <c r="CJ692" s="4"/>
      <c r="CK692" s="4"/>
      <c r="CL692" s="4"/>
      <c r="CM692" s="4"/>
      <c r="CN692" s="4"/>
      <c r="CO692" s="4"/>
      <c r="CP692" s="4"/>
      <c r="CQ692" s="4"/>
    </row>
    <row r="693" spans="1:95">
      <c r="A693" s="4"/>
      <c r="C693" s="4"/>
      <c r="BP693" s="4"/>
      <c r="BQ693" s="4"/>
      <c r="BR693" s="4"/>
      <c r="BS693" s="4"/>
      <c r="BT693" s="4"/>
      <c r="BU693" s="4"/>
      <c r="BV693" s="4"/>
      <c r="BW693" s="4"/>
      <c r="BX693" s="4"/>
      <c r="BY693" s="4"/>
      <c r="BZ693" s="4"/>
      <c r="CA693" s="4"/>
      <c r="CB693" s="4"/>
      <c r="CC693" s="4"/>
      <c r="CD693" s="4"/>
      <c r="CE693" s="4"/>
      <c r="CF693" s="4"/>
      <c r="CG693" s="4"/>
      <c r="CH693" s="4"/>
      <c r="CI693" s="4"/>
      <c r="CJ693" s="4"/>
      <c r="CK693" s="4"/>
      <c r="CL693" s="4"/>
      <c r="CM693" s="4"/>
      <c r="CN693" s="4"/>
      <c r="CO693" s="4"/>
      <c r="CP693" s="4"/>
      <c r="CQ693" s="4"/>
    </row>
    <row r="694" spans="1:95">
      <c r="A694" s="4"/>
      <c r="C694" s="4"/>
      <c r="BP694" s="4"/>
      <c r="BQ694" s="4"/>
      <c r="BR694" s="4"/>
      <c r="BS694" s="4"/>
      <c r="BT694" s="4"/>
      <c r="BU694" s="4"/>
      <c r="BV694" s="4"/>
      <c r="BW694" s="4"/>
      <c r="BX694" s="4"/>
      <c r="BY694" s="4"/>
      <c r="BZ694" s="4"/>
      <c r="CA694" s="4"/>
      <c r="CB694" s="4"/>
      <c r="CC694" s="4"/>
      <c r="CD694" s="4"/>
      <c r="CE694" s="4"/>
      <c r="CF694" s="4"/>
      <c r="CG694" s="4"/>
      <c r="CH694" s="4"/>
      <c r="CI694" s="4"/>
      <c r="CJ694" s="4"/>
      <c r="CK694" s="4"/>
      <c r="CL694" s="4"/>
      <c r="CM694" s="4"/>
      <c r="CN694" s="4"/>
      <c r="CO694" s="4"/>
      <c r="CP694" s="4"/>
      <c r="CQ694" s="4"/>
    </row>
    <row r="695" spans="1:95">
      <c r="A695" s="4"/>
      <c r="C695" s="4"/>
      <c r="BP695" s="4"/>
      <c r="BQ695" s="4"/>
      <c r="BR695" s="4"/>
      <c r="BS695" s="4"/>
      <c r="BT695" s="4"/>
      <c r="BU695" s="4"/>
      <c r="BV695" s="4"/>
      <c r="BW695" s="4"/>
      <c r="BX695" s="4"/>
      <c r="BY695" s="4"/>
      <c r="BZ695" s="4"/>
      <c r="CA695" s="4"/>
      <c r="CB695" s="4"/>
      <c r="CC695" s="4"/>
      <c r="CD695" s="4"/>
      <c r="CE695" s="4"/>
      <c r="CF695" s="4"/>
      <c r="CG695" s="4"/>
      <c r="CH695" s="4"/>
      <c r="CI695" s="4"/>
      <c r="CJ695" s="4"/>
      <c r="CK695" s="4"/>
      <c r="CL695" s="4"/>
      <c r="CM695" s="4"/>
      <c r="CN695" s="4"/>
      <c r="CO695" s="4"/>
      <c r="CP695" s="4"/>
      <c r="CQ695" s="4"/>
    </row>
    <row r="696" spans="1:95">
      <c r="A696" s="4"/>
      <c r="C696" s="4"/>
      <c r="BP696" s="4"/>
      <c r="BQ696" s="4"/>
      <c r="BR696" s="4"/>
      <c r="BS696" s="4"/>
      <c r="BT696" s="4"/>
      <c r="BU696" s="4"/>
      <c r="BV696" s="4"/>
      <c r="BW696" s="4"/>
      <c r="BX696" s="4"/>
      <c r="BY696" s="4"/>
      <c r="BZ696" s="4"/>
      <c r="CA696" s="4"/>
      <c r="CB696" s="4"/>
      <c r="CC696" s="4"/>
      <c r="CD696" s="4"/>
      <c r="CE696" s="4"/>
      <c r="CF696" s="4"/>
      <c r="CG696" s="4"/>
      <c r="CH696" s="4"/>
      <c r="CI696" s="4"/>
      <c r="CJ696" s="4"/>
      <c r="CK696" s="4"/>
      <c r="CL696" s="4"/>
      <c r="CM696" s="4"/>
      <c r="CN696" s="4"/>
      <c r="CO696" s="4"/>
      <c r="CP696" s="4"/>
      <c r="CQ696" s="4"/>
    </row>
    <row r="697" spans="1:95">
      <c r="A697" s="4"/>
      <c r="C697" s="4"/>
      <c r="BP697" s="4"/>
      <c r="BQ697" s="4"/>
      <c r="BR697" s="4"/>
      <c r="BS697" s="4"/>
      <c r="BT697" s="4"/>
      <c r="BU697" s="4"/>
      <c r="BV697" s="4"/>
      <c r="BW697" s="4"/>
      <c r="BX697" s="4"/>
      <c r="BY697" s="4"/>
      <c r="BZ697" s="4"/>
      <c r="CA697" s="4"/>
      <c r="CB697" s="4"/>
      <c r="CC697" s="4"/>
      <c r="CD697" s="4"/>
      <c r="CE697" s="4"/>
      <c r="CF697" s="4"/>
      <c r="CG697" s="4"/>
      <c r="CH697" s="4"/>
      <c r="CI697" s="4"/>
      <c r="CJ697" s="4"/>
      <c r="CK697" s="4"/>
      <c r="CL697" s="4"/>
      <c r="CM697" s="4"/>
      <c r="CN697" s="4"/>
      <c r="CO697" s="4"/>
      <c r="CP697" s="4"/>
      <c r="CQ697" s="4"/>
    </row>
    <row r="698" spans="1:95">
      <c r="A698" s="4"/>
      <c r="C698" s="4"/>
      <c r="BP698" s="4"/>
      <c r="BQ698" s="4"/>
      <c r="BR698" s="4"/>
      <c r="BS698" s="4"/>
      <c r="BT698" s="4"/>
      <c r="BU698" s="4"/>
      <c r="BV698" s="4"/>
      <c r="BW698" s="4"/>
      <c r="BX698" s="4"/>
      <c r="BY698" s="4"/>
      <c r="BZ698" s="4"/>
      <c r="CA698" s="4"/>
      <c r="CB698" s="4"/>
      <c r="CC698" s="4"/>
      <c r="CD698" s="4"/>
      <c r="CE698" s="4"/>
      <c r="CF698" s="4"/>
      <c r="CG698" s="4"/>
      <c r="CH698" s="4"/>
      <c r="CI698" s="4"/>
      <c r="CJ698" s="4"/>
      <c r="CK698" s="4"/>
      <c r="CL698" s="4"/>
      <c r="CM698" s="4"/>
      <c r="CN698" s="4"/>
      <c r="CO698" s="4"/>
      <c r="CP698" s="4"/>
      <c r="CQ698" s="4"/>
    </row>
    <row r="699" spans="1:95">
      <c r="A699" s="4"/>
      <c r="C699" s="4"/>
      <c r="BP699" s="4"/>
      <c r="BQ699" s="4"/>
      <c r="BR699" s="4"/>
      <c r="BS699" s="4"/>
      <c r="BT699" s="4"/>
      <c r="BU699" s="4"/>
      <c r="BV699" s="4"/>
      <c r="BW699" s="4"/>
      <c r="BX699" s="4"/>
      <c r="BY699" s="4"/>
      <c r="BZ699" s="4"/>
      <c r="CA699" s="4"/>
      <c r="CB699" s="4"/>
      <c r="CC699" s="4"/>
      <c r="CD699" s="4"/>
      <c r="CE699" s="4"/>
      <c r="CF699" s="4"/>
      <c r="CG699" s="4"/>
      <c r="CH699" s="4"/>
      <c r="CI699" s="4"/>
      <c r="CJ699" s="4"/>
      <c r="CK699" s="4"/>
      <c r="CL699" s="4"/>
      <c r="CM699" s="4"/>
      <c r="CN699" s="4"/>
      <c r="CO699" s="4"/>
      <c r="CP699" s="4"/>
      <c r="CQ699" s="4"/>
    </row>
    <row r="700" spans="1:95">
      <c r="A700" s="4"/>
      <c r="C700" s="4"/>
      <c r="BP700" s="4"/>
      <c r="BQ700" s="4"/>
      <c r="BR700" s="4"/>
      <c r="BS700" s="4"/>
      <c r="BT700" s="4"/>
      <c r="BU700" s="4"/>
      <c r="BV700" s="4"/>
      <c r="BW700" s="4"/>
      <c r="BX700" s="4"/>
      <c r="BY700" s="4"/>
      <c r="BZ700" s="4"/>
      <c r="CA700" s="4"/>
      <c r="CB700" s="4"/>
      <c r="CC700" s="4"/>
      <c r="CD700" s="4"/>
      <c r="CE700" s="4"/>
      <c r="CF700" s="4"/>
      <c r="CG700" s="4"/>
      <c r="CH700" s="4"/>
      <c r="CI700" s="4"/>
      <c r="CJ700" s="4"/>
      <c r="CK700" s="4"/>
      <c r="CL700" s="4"/>
      <c r="CM700" s="4"/>
      <c r="CN700" s="4"/>
      <c r="CO700" s="4"/>
      <c r="CP700" s="4"/>
      <c r="CQ700" s="4"/>
    </row>
    <row r="701" spans="1:95">
      <c r="A701" s="4"/>
      <c r="C701" s="4"/>
      <c r="BP701" s="4"/>
      <c r="BQ701" s="4"/>
      <c r="BR701" s="4"/>
      <c r="BS701" s="4"/>
      <c r="BT701" s="4"/>
      <c r="BU701" s="4"/>
      <c r="BV701" s="4"/>
      <c r="BW701" s="4"/>
      <c r="BX701" s="4"/>
      <c r="BY701" s="4"/>
      <c r="BZ701" s="4"/>
      <c r="CA701" s="4"/>
      <c r="CB701" s="4"/>
      <c r="CC701" s="4"/>
      <c r="CD701" s="4"/>
      <c r="CE701" s="4"/>
      <c r="CF701" s="4"/>
      <c r="CG701" s="4"/>
      <c r="CH701" s="4"/>
      <c r="CI701" s="4"/>
      <c r="CJ701" s="4"/>
      <c r="CK701" s="4"/>
      <c r="CL701" s="4"/>
      <c r="CM701" s="4"/>
      <c r="CN701" s="4"/>
      <c r="CO701" s="4"/>
      <c r="CP701" s="4"/>
      <c r="CQ701" s="4"/>
    </row>
    <row r="702" spans="1:95">
      <c r="A702" s="4"/>
      <c r="C702" s="4"/>
      <c r="BP702" s="4"/>
      <c r="BQ702" s="4"/>
      <c r="BR702" s="4"/>
      <c r="BS702" s="4"/>
      <c r="BT702" s="4"/>
      <c r="BU702" s="4"/>
      <c r="BV702" s="4"/>
      <c r="BW702" s="4"/>
      <c r="BX702" s="4"/>
      <c r="BY702" s="4"/>
      <c r="BZ702" s="4"/>
      <c r="CA702" s="4"/>
      <c r="CB702" s="4"/>
      <c r="CC702" s="4"/>
      <c r="CD702" s="4"/>
      <c r="CE702" s="4"/>
      <c r="CF702" s="4"/>
      <c r="CG702" s="4"/>
      <c r="CH702" s="4"/>
      <c r="CI702" s="4"/>
      <c r="CJ702" s="4"/>
      <c r="CK702" s="4"/>
      <c r="CL702" s="4"/>
      <c r="CM702" s="4"/>
      <c r="CN702" s="4"/>
      <c r="CO702" s="4"/>
      <c r="CP702" s="4"/>
      <c r="CQ702" s="4"/>
    </row>
    <row r="703" spans="1:95">
      <c r="A703" s="4"/>
      <c r="C703" s="4"/>
      <c r="BP703" s="4"/>
      <c r="BQ703" s="4"/>
      <c r="BR703" s="4"/>
      <c r="BS703" s="4"/>
      <c r="BT703" s="4"/>
      <c r="BU703" s="4"/>
      <c r="BV703" s="4"/>
      <c r="BW703" s="4"/>
      <c r="BX703" s="4"/>
      <c r="BY703" s="4"/>
      <c r="BZ703" s="4"/>
      <c r="CA703" s="4"/>
      <c r="CB703" s="4"/>
      <c r="CC703" s="4"/>
      <c r="CD703" s="4"/>
      <c r="CE703" s="4"/>
      <c r="CF703" s="4"/>
      <c r="CG703" s="4"/>
      <c r="CH703" s="4"/>
      <c r="CI703" s="4"/>
      <c r="CJ703" s="4"/>
      <c r="CK703" s="4"/>
      <c r="CL703" s="4"/>
      <c r="CM703" s="4"/>
      <c r="CN703" s="4"/>
      <c r="CO703" s="4"/>
      <c r="CP703" s="4"/>
      <c r="CQ703" s="4"/>
    </row>
    <row r="704" spans="1:95">
      <c r="A704" s="4"/>
      <c r="C704" s="4"/>
      <c r="BP704" s="4"/>
      <c r="BQ704" s="4"/>
      <c r="BR704" s="4"/>
      <c r="BS704" s="4"/>
      <c r="BT704" s="4"/>
      <c r="BU704" s="4"/>
      <c r="BV704" s="4"/>
      <c r="BW704" s="4"/>
      <c r="BX704" s="4"/>
      <c r="BY704" s="4"/>
      <c r="BZ704" s="4"/>
      <c r="CA704" s="4"/>
      <c r="CB704" s="4"/>
      <c r="CC704" s="4"/>
      <c r="CD704" s="4"/>
      <c r="CE704" s="4"/>
      <c r="CF704" s="4"/>
      <c r="CG704" s="4"/>
      <c r="CH704" s="4"/>
      <c r="CI704" s="4"/>
      <c r="CJ704" s="4"/>
      <c r="CK704" s="4"/>
      <c r="CL704" s="4"/>
      <c r="CM704" s="4"/>
      <c r="CN704" s="4"/>
      <c r="CO704" s="4"/>
      <c r="CP704" s="4"/>
      <c r="CQ704" s="4"/>
    </row>
    <row r="705" spans="1:95">
      <c r="A705" s="4"/>
      <c r="C705" s="4"/>
      <c r="BP705" s="4"/>
      <c r="BQ705" s="4"/>
      <c r="BR705" s="4"/>
      <c r="BS705" s="4"/>
      <c r="BT705" s="4"/>
      <c r="BU705" s="4"/>
      <c r="BV705" s="4"/>
      <c r="BW705" s="4"/>
      <c r="BX705" s="4"/>
      <c r="BY705" s="4"/>
      <c r="BZ705" s="4"/>
      <c r="CA705" s="4"/>
      <c r="CB705" s="4"/>
      <c r="CC705" s="4"/>
      <c r="CD705" s="4"/>
      <c r="CE705" s="4"/>
      <c r="CF705" s="4"/>
      <c r="CG705" s="4"/>
      <c r="CH705" s="4"/>
      <c r="CI705" s="4"/>
      <c r="CJ705" s="4"/>
      <c r="CK705" s="4"/>
      <c r="CL705" s="4"/>
      <c r="CM705" s="4"/>
      <c r="CN705" s="4"/>
      <c r="CO705" s="4"/>
      <c r="CP705" s="4"/>
      <c r="CQ705" s="4"/>
    </row>
    <row r="706" spans="1:95">
      <c r="A706" s="4"/>
      <c r="C706" s="4"/>
      <c r="BP706" s="4"/>
      <c r="BQ706" s="4"/>
      <c r="BR706" s="4"/>
      <c r="BS706" s="4"/>
      <c r="BT706" s="4"/>
      <c r="BU706" s="4"/>
      <c r="BV706" s="4"/>
      <c r="BW706" s="4"/>
      <c r="BX706" s="4"/>
      <c r="BY706" s="4"/>
      <c r="BZ706" s="4"/>
      <c r="CA706" s="4"/>
      <c r="CB706" s="4"/>
      <c r="CC706" s="4"/>
      <c r="CD706" s="4"/>
      <c r="CE706" s="4"/>
      <c r="CF706" s="4"/>
      <c r="CG706" s="4"/>
      <c r="CH706" s="4"/>
      <c r="CI706" s="4"/>
      <c r="CJ706" s="4"/>
      <c r="CK706" s="4"/>
      <c r="CL706" s="4"/>
      <c r="CM706" s="4"/>
      <c r="CN706" s="4"/>
      <c r="CO706" s="4"/>
      <c r="CP706" s="4"/>
      <c r="CQ706" s="4"/>
    </row>
    <row r="707" spans="1:95">
      <c r="A707" s="4"/>
      <c r="C707" s="4"/>
      <c r="BP707" s="4"/>
      <c r="BQ707" s="4"/>
      <c r="BR707" s="4"/>
      <c r="BS707" s="4"/>
      <c r="BT707" s="4"/>
      <c r="BU707" s="4"/>
      <c r="BV707" s="4"/>
      <c r="BW707" s="4"/>
      <c r="BX707" s="4"/>
      <c r="BY707" s="4"/>
      <c r="BZ707" s="4"/>
      <c r="CA707" s="4"/>
      <c r="CB707" s="4"/>
      <c r="CC707" s="4"/>
      <c r="CD707" s="4"/>
      <c r="CE707" s="4"/>
      <c r="CF707" s="4"/>
      <c r="CG707" s="4"/>
      <c r="CH707" s="4"/>
      <c r="CI707" s="4"/>
      <c r="CJ707" s="4"/>
      <c r="CK707" s="4"/>
      <c r="CL707" s="4"/>
      <c r="CM707" s="4"/>
      <c r="CN707" s="4"/>
      <c r="CO707" s="4"/>
      <c r="CP707" s="4"/>
      <c r="CQ707" s="4"/>
    </row>
    <row r="708" spans="1:95">
      <c r="A708" s="4"/>
      <c r="C708" s="4"/>
      <c r="BP708" s="4"/>
      <c r="BQ708" s="4"/>
      <c r="BR708" s="4"/>
      <c r="BS708" s="4"/>
      <c r="BT708" s="4"/>
      <c r="BU708" s="4"/>
      <c r="BV708" s="4"/>
      <c r="BW708" s="4"/>
      <c r="BX708" s="4"/>
      <c r="BY708" s="4"/>
      <c r="BZ708" s="4"/>
      <c r="CA708" s="4"/>
      <c r="CB708" s="4"/>
      <c r="CC708" s="4"/>
      <c r="CD708" s="4"/>
      <c r="CE708" s="4"/>
      <c r="CF708" s="4"/>
      <c r="CG708" s="4"/>
      <c r="CH708" s="4"/>
      <c r="CI708" s="4"/>
      <c r="CJ708" s="4"/>
      <c r="CK708" s="4"/>
      <c r="CL708" s="4"/>
      <c r="CM708" s="4"/>
      <c r="CN708" s="4"/>
      <c r="CO708" s="4"/>
      <c r="CP708" s="4"/>
      <c r="CQ708" s="4"/>
    </row>
    <row r="709" spans="1:95">
      <c r="A709" s="4"/>
      <c r="C709" s="4"/>
      <c r="BP709" s="4"/>
      <c r="BQ709" s="4"/>
      <c r="BR709" s="4"/>
      <c r="BS709" s="4"/>
      <c r="BT709" s="4"/>
      <c r="BU709" s="4"/>
      <c r="BV709" s="4"/>
      <c r="BW709" s="4"/>
      <c r="BX709" s="4"/>
      <c r="BY709" s="4"/>
      <c r="BZ709" s="4"/>
      <c r="CA709" s="4"/>
      <c r="CB709" s="4"/>
      <c r="CC709" s="4"/>
      <c r="CD709" s="4"/>
      <c r="CE709" s="4"/>
      <c r="CF709" s="4"/>
      <c r="CG709" s="4"/>
      <c r="CH709" s="4"/>
      <c r="CI709" s="4"/>
      <c r="CJ709" s="4"/>
      <c r="CK709" s="4"/>
      <c r="CL709" s="4"/>
      <c r="CM709" s="4"/>
      <c r="CN709" s="4"/>
      <c r="CO709" s="4"/>
      <c r="CP709" s="4"/>
      <c r="CQ709" s="4"/>
    </row>
    <row r="710" spans="1:95">
      <c r="A710" s="4"/>
      <c r="C710" s="4"/>
      <c r="BP710" s="4"/>
      <c r="BQ710" s="4"/>
      <c r="BR710" s="4"/>
      <c r="BS710" s="4"/>
      <c r="BT710" s="4"/>
      <c r="BU710" s="4"/>
      <c r="BV710" s="4"/>
      <c r="BW710" s="4"/>
      <c r="BX710" s="4"/>
      <c r="BY710" s="4"/>
      <c r="BZ710" s="4"/>
      <c r="CA710" s="4"/>
      <c r="CB710" s="4"/>
      <c r="CC710" s="4"/>
      <c r="CD710" s="4"/>
      <c r="CE710" s="4"/>
      <c r="CF710" s="4"/>
      <c r="CG710" s="4"/>
      <c r="CH710" s="4"/>
      <c r="CI710" s="4"/>
      <c r="CJ710" s="4"/>
      <c r="CK710" s="4"/>
      <c r="CL710" s="4"/>
      <c r="CM710" s="4"/>
      <c r="CN710" s="4"/>
      <c r="CO710" s="4"/>
      <c r="CP710" s="4"/>
      <c r="CQ710" s="4"/>
    </row>
    <row r="711" spans="1:95">
      <c r="A711" s="4"/>
      <c r="C711" s="4"/>
      <c r="BP711" s="4"/>
      <c r="BQ711" s="4"/>
      <c r="BR711" s="4"/>
      <c r="BS711" s="4"/>
      <c r="BT711" s="4"/>
      <c r="BU711" s="4"/>
      <c r="BV711" s="4"/>
      <c r="BW711" s="4"/>
      <c r="BX711" s="4"/>
      <c r="BY711" s="4"/>
      <c r="BZ711" s="4"/>
      <c r="CA711" s="4"/>
      <c r="CB711" s="4"/>
      <c r="CC711" s="4"/>
      <c r="CD711" s="4"/>
      <c r="CE711" s="4"/>
      <c r="CF711" s="4"/>
      <c r="CG711" s="4"/>
      <c r="CH711" s="4"/>
      <c r="CI711" s="4"/>
      <c r="CJ711" s="4"/>
      <c r="CK711" s="4"/>
      <c r="CL711" s="4"/>
      <c r="CM711" s="4"/>
      <c r="CN711" s="4"/>
      <c r="CO711" s="4"/>
      <c r="CP711" s="4"/>
      <c r="CQ711" s="4"/>
    </row>
    <row r="712" spans="1:95">
      <c r="A712" s="4"/>
      <c r="C712" s="4"/>
      <c r="BP712" s="4"/>
      <c r="BQ712" s="4"/>
      <c r="BR712" s="4"/>
      <c r="BS712" s="4"/>
      <c r="BT712" s="4"/>
      <c r="BU712" s="4"/>
      <c r="BV712" s="4"/>
      <c r="BW712" s="4"/>
      <c r="BX712" s="4"/>
      <c r="BY712" s="4"/>
      <c r="BZ712" s="4"/>
      <c r="CA712" s="4"/>
      <c r="CB712" s="4"/>
      <c r="CC712" s="4"/>
      <c r="CD712" s="4"/>
      <c r="CE712" s="4"/>
      <c r="CF712" s="4"/>
      <c r="CG712" s="4"/>
      <c r="CH712" s="4"/>
      <c r="CI712" s="4"/>
      <c r="CJ712" s="4"/>
      <c r="CK712" s="4"/>
      <c r="CL712" s="4"/>
      <c r="CM712" s="4"/>
      <c r="CN712" s="4"/>
      <c r="CO712" s="4"/>
      <c r="CP712" s="4"/>
      <c r="CQ712" s="4"/>
    </row>
    <row r="713" spans="1:95">
      <c r="A713" s="4"/>
      <c r="C713" s="4"/>
      <c r="BP713" s="4"/>
      <c r="BQ713" s="4"/>
      <c r="BR713" s="4"/>
      <c r="BS713" s="4"/>
      <c r="BT713" s="4"/>
      <c r="BU713" s="4"/>
      <c r="BV713" s="4"/>
      <c r="BW713" s="4"/>
      <c r="BX713" s="4"/>
      <c r="BY713" s="4"/>
      <c r="BZ713" s="4"/>
      <c r="CA713" s="4"/>
      <c r="CB713" s="4"/>
      <c r="CC713" s="4"/>
      <c r="CD713" s="4"/>
      <c r="CE713" s="4"/>
      <c r="CF713" s="4"/>
      <c r="CG713" s="4"/>
      <c r="CH713" s="4"/>
      <c r="CI713" s="4"/>
      <c r="CJ713" s="4"/>
      <c r="CK713" s="4"/>
      <c r="CL713" s="4"/>
      <c r="CM713" s="4"/>
      <c r="CN713" s="4"/>
      <c r="CO713" s="4"/>
      <c r="CP713" s="4"/>
      <c r="CQ713" s="4"/>
    </row>
    <row r="714" spans="1:95">
      <c r="A714" s="4"/>
      <c r="C714" s="4"/>
      <c r="BP714" s="4"/>
      <c r="BQ714" s="4"/>
      <c r="BR714" s="4"/>
      <c r="BS714" s="4"/>
      <c r="BT714" s="4"/>
      <c r="BU714" s="4"/>
      <c r="BV714" s="4"/>
      <c r="BW714" s="4"/>
      <c r="BX714" s="4"/>
      <c r="BY714" s="4"/>
      <c r="BZ714" s="4"/>
      <c r="CA714" s="4"/>
      <c r="CB714" s="4"/>
      <c r="CC714" s="4"/>
      <c r="CD714" s="4"/>
      <c r="CE714" s="4"/>
      <c r="CF714" s="4"/>
      <c r="CG714" s="4"/>
      <c r="CH714" s="4"/>
      <c r="CI714" s="4"/>
      <c r="CJ714" s="4"/>
      <c r="CK714" s="4"/>
      <c r="CL714" s="4"/>
      <c r="CM714" s="4"/>
      <c r="CN714" s="4"/>
      <c r="CO714" s="4"/>
      <c r="CP714" s="4"/>
      <c r="CQ714" s="4"/>
    </row>
    <row r="715" spans="1:95">
      <c r="A715" s="4"/>
      <c r="C715" s="4"/>
      <c r="BP715" s="4"/>
      <c r="BQ715" s="4"/>
      <c r="BR715" s="4"/>
      <c r="BS715" s="4"/>
      <c r="BT715" s="4"/>
      <c r="BU715" s="4"/>
      <c r="BV715" s="4"/>
      <c r="BW715" s="4"/>
      <c r="BX715" s="4"/>
      <c r="BY715" s="4"/>
      <c r="BZ715" s="4"/>
      <c r="CA715" s="4"/>
      <c r="CB715" s="4"/>
      <c r="CC715" s="4"/>
      <c r="CD715" s="4"/>
      <c r="CE715" s="4"/>
      <c r="CF715" s="4"/>
      <c r="CG715" s="4"/>
      <c r="CH715" s="4"/>
      <c r="CI715" s="4"/>
      <c r="CJ715" s="4"/>
      <c r="CK715" s="4"/>
      <c r="CL715" s="4"/>
      <c r="CM715" s="4"/>
      <c r="CN715" s="4"/>
      <c r="CO715" s="4"/>
      <c r="CP715" s="4"/>
      <c r="CQ715" s="4"/>
    </row>
    <row r="716" spans="1:95">
      <c r="A716" s="4"/>
      <c r="C716" s="4"/>
      <c r="BP716" s="4"/>
      <c r="BQ716" s="4"/>
      <c r="BR716" s="4"/>
      <c r="BS716" s="4"/>
      <c r="BT716" s="4"/>
      <c r="BU716" s="4"/>
      <c r="BV716" s="4"/>
      <c r="BW716" s="4"/>
      <c r="BX716" s="4"/>
      <c r="BY716" s="4"/>
      <c r="BZ716" s="4"/>
      <c r="CA716" s="4"/>
      <c r="CB716" s="4"/>
      <c r="CC716" s="4"/>
      <c r="CD716" s="4"/>
      <c r="CE716" s="4"/>
      <c r="CF716" s="4"/>
      <c r="CG716" s="4"/>
      <c r="CH716" s="4"/>
      <c r="CI716" s="4"/>
      <c r="CJ716" s="4"/>
      <c r="CK716" s="4"/>
      <c r="CL716" s="4"/>
      <c r="CM716" s="4"/>
      <c r="CN716" s="4"/>
      <c r="CO716" s="4"/>
      <c r="CP716" s="4"/>
      <c r="CQ716" s="4"/>
    </row>
    <row r="717" spans="1:95">
      <c r="A717" s="4"/>
      <c r="C717" s="4"/>
      <c r="BP717" s="4"/>
      <c r="BQ717" s="4"/>
      <c r="BR717" s="4"/>
      <c r="BS717" s="4"/>
      <c r="BT717" s="4"/>
      <c r="BU717" s="4"/>
      <c r="BV717" s="4"/>
      <c r="BW717" s="4"/>
      <c r="BX717" s="4"/>
      <c r="BY717" s="4"/>
      <c r="BZ717" s="4"/>
      <c r="CA717" s="4"/>
      <c r="CB717" s="4"/>
      <c r="CC717" s="4"/>
      <c r="CD717" s="4"/>
      <c r="CE717" s="4"/>
      <c r="CF717" s="4"/>
      <c r="CG717" s="4"/>
      <c r="CH717" s="4"/>
      <c r="CI717" s="4"/>
      <c r="CJ717" s="4"/>
      <c r="CK717" s="4"/>
      <c r="CL717" s="4"/>
      <c r="CM717" s="4"/>
      <c r="CN717" s="4"/>
      <c r="CO717" s="4"/>
      <c r="CP717" s="4"/>
      <c r="CQ717" s="4"/>
    </row>
    <row r="718" spans="1:95">
      <c r="A718" s="4"/>
      <c r="C718" s="4"/>
      <c r="BP718" s="4"/>
      <c r="BQ718" s="4"/>
      <c r="BR718" s="4"/>
      <c r="BS718" s="4"/>
      <c r="BT718" s="4"/>
      <c r="BU718" s="4"/>
      <c r="BV718" s="4"/>
      <c r="BW718" s="4"/>
      <c r="BX718" s="4"/>
      <c r="BY718" s="4"/>
      <c r="BZ718" s="4"/>
      <c r="CA718" s="4"/>
      <c r="CB718" s="4"/>
      <c r="CC718" s="4"/>
      <c r="CD718" s="4"/>
      <c r="CE718" s="4"/>
      <c r="CF718" s="4"/>
      <c r="CG718" s="4"/>
      <c r="CH718" s="4"/>
      <c r="CI718" s="4"/>
      <c r="CJ718" s="4"/>
      <c r="CK718" s="4"/>
      <c r="CL718" s="4"/>
      <c r="CM718" s="4"/>
      <c r="CN718" s="4"/>
      <c r="CO718" s="4"/>
      <c r="CP718" s="4"/>
      <c r="CQ718" s="4"/>
    </row>
    <row r="719" spans="1:95">
      <c r="A719" s="4"/>
      <c r="C719" s="4"/>
      <c r="BP719" s="4"/>
      <c r="BQ719" s="4"/>
      <c r="BR719" s="4"/>
      <c r="BS719" s="4"/>
      <c r="BT719" s="4"/>
      <c r="BU719" s="4"/>
      <c r="BV719" s="4"/>
      <c r="BW719" s="4"/>
      <c r="BX719" s="4"/>
      <c r="BY719" s="4"/>
      <c r="BZ719" s="4"/>
      <c r="CA719" s="4"/>
      <c r="CB719" s="4"/>
      <c r="CC719" s="4"/>
      <c r="CD719" s="4"/>
      <c r="CE719" s="4"/>
      <c r="CF719" s="4"/>
      <c r="CG719" s="4"/>
      <c r="CH719" s="4"/>
      <c r="CI719" s="4"/>
      <c r="CJ719" s="4"/>
      <c r="CK719" s="4"/>
      <c r="CL719" s="4"/>
      <c r="CM719" s="4"/>
      <c r="CN719" s="4"/>
      <c r="CO719" s="4"/>
      <c r="CP719" s="4"/>
      <c r="CQ719" s="4"/>
    </row>
    <row r="720" spans="1:95">
      <c r="A720" s="4"/>
      <c r="C720" s="4"/>
      <c r="BP720" s="4"/>
      <c r="BQ720" s="4"/>
      <c r="BR720" s="4"/>
      <c r="BS720" s="4"/>
      <c r="BT720" s="4"/>
      <c r="BU720" s="4"/>
      <c r="BV720" s="4"/>
      <c r="BW720" s="4"/>
      <c r="BX720" s="4"/>
      <c r="BY720" s="4"/>
      <c r="BZ720" s="4"/>
      <c r="CA720" s="4"/>
      <c r="CB720" s="4"/>
      <c r="CC720" s="4"/>
      <c r="CD720" s="4"/>
      <c r="CE720" s="4"/>
      <c r="CF720" s="4"/>
      <c r="CG720" s="4"/>
      <c r="CH720" s="4"/>
      <c r="CI720" s="4"/>
      <c r="CJ720" s="4"/>
      <c r="CK720" s="4"/>
      <c r="CL720" s="4"/>
      <c r="CM720" s="4"/>
      <c r="CN720" s="4"/>
      <c r="CO720" s="4"/>
      <c r="CP720" s="4"/>
      <c r="CQ720" s="4"/>
    </row>
    <row r="721" spans="1:95">
      <c r="A721" s="4"/>
      <c r="C721" s="4"/>
      <c r="BP721" s="4"/>
      <c r="BQ721" s="4"/>
      <c r="BR721" s="4"/>
      <c r="BS721" s="4"/>
      <c r="BT721" s="4"/>
      <c r="BU721" s="4"/>
      <c r="BV721" s="4"/>
      <c r="BW721" s="4"/>
      <c r="BX721" s="4"/>
      <c r="BY721" s="4"/>
      <c r="BZ721" s="4"/>
      <c r="CA721" s="4"/>
      <c r="CB721" s="4"/>
      <c r="CC721" s="4"/>
      <c r="CD721" s="4"/>
      <c r="CE721" s="4"/>
      <c r="CF721" s="4"/>
      <c r="CG721" s="4"/>
      <c r="CH721" s="4"/>
      <c r="CI721" s="4"/>
      <c r="CJ721" s="4"/>
      <c r="CK721" s="4"/>
      <c r="CL721" s="4"/>
      <c r="CM721" s="4"/>
      <c r="CN721" s="4"/>
      <c r="CO721" s="4"/>
      <c r="CP721" s="4"/>
      <c r="CQ721" s="4"/>
    </row>
    <row r="722" spans="1:95">
      <c r="A722" s="4"/>
      <c r="C722" s="4"/>
      <c r="BP722" s="4"/>
      <c r="BQ722" s="4"/>
      <c r="BR722" s="4"/>
      <c r="BS722" s="4"/>
      <c r="BT722" s="4"/>
      <c r="BU722" s="4"/>
      <c r="BV722" s="4"/>
      <c r="BW722" s="4"/>
      <c r="BX722" s="4"/>
      <c r="BY722" s="4"/>
      <c r="BZ722" s="4"/>
      <c r="CA722" s="4"/>
      <c r="CB722" s="4"/>
      <c r="CC722" s="4"/>
      <c r="CD722" s="4"/>
      <c r="CE722" s="4"/>
      <c r="CF722" s="4"/>
      <c r="CG722" s="4"/>
      <c r="CH722" s="4"/>
      <c r="CI722" s="4"/>
      <c r="CJ722" s="4"/>
      <c r="CK722" s="4"/>
      <c r="CL722" s="4"/>
      <c r="CM722" s="4"/>
      <c r="CN722" s="4"/>
      <c r="CO722" s="4"/>
      <c r="CP722" s="4"/>
      <c r="CQ722" s="4"/>
    </row>
    <row r="723" spans="1:95">
      <c r="A723" s="4"/>
      <c r="C723" s="4"/>
      <c r="BP723" s="4"/>
      <c r="BQ723" s="4"/>
      <c r="BR723" s="4"/>
      <c r="BS723" s="4"/>
      <c r="BT723" s="4"/>
      <c r="BU723" s="4"/>
      <c r="BV723" s="4"/>
      <c r="BW723" s="4"/>
      <c r="BX723" s="4"/>
      <c r="BY723" s="4"/>
      <c r="BZ723" s="4"/>
      <c r="CA723" s="4"/>
      <c r="CB723" s="4"/>
      <c r="CC723" s="4"/>
      <c r="CD723" s="4"/>
      <c r="CE723" s="4"/>
      <c r="CF723" s="4"/>
      <c r="CG723" s="4"/>
      <c r="CH723" s="4"/>
      <c r="CI723" s="4"/>
      <c r="CJ723" s="4"/>
      <c r="CK723" s="4"/>
      <c r="CL723" s="4"/>
      <c r="CM723" s="4"/>
      <c r="CN723" s="4"/>
      <c r="CO723" s="4"/>
      <c r="CP723" s="4"/>
      <c r="CQ723" s="4"/>
    </row>
    <row r="724" spans="1:95">
      <c r="A724" s="4"/>
      <c r="C724" s="4"/>
      <c r="BP724" s="4"/>
      <c r="BQ724" s="4"/>
      <c r="BR724" s="4"/>
      <c r="BS724" s="4"/>
      <c r="BT724" s="4"/>
      <c r="BU724" s="4"/>
      <c r="BV724" s="4"/>
      <c r="BW724" s="4"/>
      <c r="BX724" s="4"/>
      <c r="BY724" s="4"/>
      <c r="BZ724" s="4"/>
      <c r="CA724" s="4"/>
      <c r="CB724" s="4"/>
      <c r="CC724" s="4"/>
      <c r="CD724" s="4"/>
      <c r="CE724" s="4"/>
      <c r="CF724" s="4"/>
      <c r="CG724" s="4"/>
      <c r="CH724" s="4"/>
      <c r="CI724" s="4"/>
      <c r="CJ724" s="4"/>
      <c r="CK724" s="4"/>
      <c r="CL724" s="4"/>
      <c r="CM724" s="4"/>
      <c r="CN724" s="4"/>
      <c r="CO724" s="4"/>
      <c r="CP724" s="4"/>
      <c r="CQ724" s="4"/>
    </row>
    <row r="725" spans="1:95">
      <c r="A725" s="4"/>
      <c r="C725" s="4"/>
      <c r="BP725" s="4"/>
      <c r="BQ725" s="4"/>
      <c r="BR725" s="4"/>
      <c r="BS725" s="4"/>
      <c r="BT725" s="4"/>
      <c r="BU725" s="4"/>
      <c r="BV725" s="4"/>
      <c r="BW725" s="4"/>
      <c r="BX725" s="4"/>
      <c r="BY725" s="4"/>
      <c r="BZ725" s="4"/>
      <c r="CA725" s="4"/>
      <c r="CB725" s="4"/>
      <c r="CC725" s="4"/>
      <c r="CD725" s="4"/>
      <c r="CE725" s="4"/>
      <c r="CF725" s="4"/>
      <c r="CG725" s="4"/>
      <c r="CH725" s="4"/>
      <c r="CI725" s="4"/>
      <c r="CJ725" s="4"/>
      <c r="CK725" s="4"/>
      <c r="CL725" s="4"/>
      <c r="CM725" s="4"/>
      <c r="CN725" s="4"/>
      <c r="CO725" s="4"/>
      <c r="CP725" s="4"/>
      <c r="CQ725" s="4"/>
    </row>
    <row r="726" spans="1:95">
      <c r="A726" s="4"/>
      <c r="C726" s="4"/>
      <c r="BP726" s="4"/>
      <c r="BQ726" s="4"/>
      <c r="BR726" s="4"/>
      <c r="BS726" s="4"/>
      <c r="BT726" s="4"/>
      <c r="BU726" s="4"/>
      <c r="BV726" s="4"/>
      <c r="BW726" s="4"/>
      <c r="BX726" s="4"/>
      <c r="BY726" s="4"/>
      <c r="BZ726" s="4"/>
      <c r="CA726" s="4"/>
      <c r="CB726" s="4"/>
      <c r="CC726" s="4"/>
      <c r="CD726" s="4"/>
      <c r="CE726" s="4"/>
      <c r="CF726" s="4"/>
      <c r="CG726" s="4"/>
      <c r="CH726" s="4"/>
      <c r="CI726" s="4"/>
      <c r="CJ726" s="4"/>
      <c r="CK726" s="4"/>
      <c r="CL726" s="4"/>
      <c r="CM726" s="4"/>
      <c r="CN726" s="4"/>
      <c r="CO726" s="4"/>
      <c r="CP726" s="4"/>
      <c r="CQ726" s="4"/>
    </row>
    <row r="727" spans="1:95">
      <c r="A727" s="4"/>
      <c r="C727" s="4"/>
      <c r="BP727" s="4"/>
      <c r="BQ727" s="4"/>
      <c r="BR727" s="4"/>
      <c r="BS727" s="4"/>
      <c r="BT727" s="4"/>
      <c r="BU727" s="4"/>
      <c r="BV727" s="4"/>
      <c r="BW727" s="4"/>
      <c r="BX727" s="4"/>
      <c r="BY727" s="4"/>
      <c r="BZ727" s="4"/>
      <c r="CA727" s="4"/>
      <c r="CB727" s="4"/>
      <c r="CC727" s="4"/>
      <c r="CD727" s="4"/>
      <c r="CE727" s="4"/>
      <c r="CF727" s="4"/>
      <c r="CG727" s="4"/>
      <c r="CH727" s="4"/>
      <c r="CI727" s="4"/>
      <c r="CJ727" s="4"/>
      <c r="CK727" s="4"/>
      <c r="CL727" s="4"/>
      <c r="CM727" s="4"/>
      <c r="CN727" s="4"/>
      <c r="CO727" s="4"/>
      <c r="CP727" s="4"/>
      <c r="CQ727" s="4"/>
    </row>
    <row r="728" spans="1:95">
      <c r="A728" s="4"/>
      <c r="C728" s="4"/>
      <c r="BP728" s="4"/>
      <c r="BQ728" s="4"/>
      <c r="BR728" s="4"/>
      <c r="BS728" s="4"/>
      <c r="BT728" s="4"/>
      <c r="BU728" s="4"/>
      <c r="BV728" s="4"/>
      <c r="BW728" s="4"/>
      <c r="BX728" s="4"/>
      <c r="BY728" s="4"/>
      <c r="BZ728" s="4"/>
      <c r="CA728" s="4"/>
      <c r="CB728" s="4"/>
      <c r="CC728" s="4"/>
      <c r="CD728" s="4"/>
      <c r="CE728" s="4"/>
      <c r="CF728" s="4"/>
      <c r="CG728" s="4"/>
      <c r="CH728" s="4"/>
      <c r="CI728" s="4"/>
      <c r="CJ728" s="4"/>
      <c r="CK728" s="4"/>
      <c r="CL728" s="4"/>
      <c r="CM728" s="4"/>
      <c r="CN728" s="4"/>
      <c r="CO728" s="4"/>
      <c r="CP728" s="4"/>
      <c r="CQ728" s="4"/>
    </row>
    <row r="729" spans="1:95">
      <c r="A729" s="4"/>
      <c r="C729" s="4"/>
      <c r="BP729" s="4"/>
      <c r="BQ729" s="4"/>
      <c r="BR729" s="4"/>
      <c r="BS729" s="4"/>
      <c r="BT729" s="4"/>
      <c r="BU729" s="4"/>
      <c r="BV729" s="4"/>
      <c r="BW729" s="4"/>
      <c r="BX729" s="4"/>
      <c r="BY729" s="4"/>
      <c r="BZ729" s="4"/>
      <c r="CA729" s="4"/>
      <c r="CB729" s="4"/>
      <c r="CC729" s="4"/>
      <c r="CD729" s="4"/>
      <c r="CE729" s="4"/>
      <c r="CF729" s="4"/>
      <c r="CG729" s="4"/>
      <c r="CH729" s="4"/>
      <c r="CI729" s="4"/>
      <c r="CJ729" s="4"/>
      <c r="CK729" s="4"/>
      <c r="CL729" s="4"/>
      <c r="CM729" s="4"/>
      <c r="CN729" s="4"/>
      <c r="CO729" s="4"/>
      <c r="CP729" s="4"/>
      <c r="CQ729" s="4"/>
    </row>
    <row r="730" spans="1:95">
      <c r="A730" s="4"/>
      <c r="C730" s="4"/>
      <c r="BP730" s="4"/>
      <c r="BQ730" s="4"/>
      <c r="BR730" s="4"/>
      <c r="BS730" s="4"/>
      <c r="BT730" s="4"/>
      <c r="BU730" s="4"/>
      <c r="BV730" s="4"/>
      <c r="BW730" s="4"/>
      <c r="BX730" s="4"/>
      <c r="BY730" s="4"/>
      <c r="BZ730" s="4"/>
      <c r="CA730" s="4"/>
      <c r="CB730" s="4"/>
      <c r="CC730" s="4"/>
      <c r="CD730" s="4"/>
      <c r="CE730" s="4"/>
      <c r="CF730" s="4"/>
      <c r="CG730" s="4"/>
      <c r="CH730" s="4"/>
      <c r="CI730" s="4"/>
      <c r="CJ730" s="4"/>
      <c r="CK730" s="4"/>
      <c r="CL730" s="4"/>
      <c r="CM730" s="4"/>
      <c r="CN730" s="4"/>
      <c r="CO730" s="4"/>
      <c r="CP730" s="4"/>
      <c r="CQ730" s="4"/>
    </row>
    <row r="731" spans="1:95">
      <c r="A731" s="4"/>
      <c r="C731" s="4"/>
      <c r="BP731" s="4"/>
      <c r="BQ731" s="4"/>
      <c r="BR731" s="4"/>
      <c r="BS731" s="4"/>
      <c r="BT731" s="4"/>
      <c r="BU731" s="4"/>
      <c r="BV731" s="4"/>
      <c r="BW731" s="4"/>
      <c r="BX731" s="4"/>
      <c r="BY731" s="4"/>
      <c r="BZ731" s="4"/>
      <c r="CA731" s="4"/>
      <c r="CB731" s="4"/>
      <c r="CC731" s="4"/>
      <c r="CD731" s="4"/>
      <c r="CE731" s="4"/>
      <c r="CF731" s="4"/>
      <c r="CG731" s="4"/>
      <c r="CH731" s="4"/>
      <c r="CI731" s="4"/>
      <c r="CJ731" s="4"/>
      <c r="CK731" s="4"/>
      <c r="CL731" s="4"/>
      <c r="CM731" s="4"/>
      <c r="CN731" s="4"/>
      <c r="CO731" s="4"/>
      <c r="CP731" s="4"/>
      <c r="CQ731" s="4"/>
    </row>
    <row r="732" spans="1:95">
      <c r="A732" s="4"/>
      <c r="C732" s="4"/>
      <c r="BP732" s="4"/>
      <c r="BQ732" s="4"/>
      <c r="BR732" s="4"/>
      <c r="BS732" s="4"/>
      <c r="BT732" s="4"/>
      <c r="BU732" s="4"/>
      <c r="BV732" s="4"/>
      <c r="BW732" s="4"/>
      <c r="BX732" s="4"/>
      <c r="BY732" s="4"/>
      <c r="BZ732" s="4"/>
      <c r="CA732" s="4"/>
      <c r="CB732" s="4"/>
      <c r="CC732" s="4"/>
      <c r="CD732" s="4"/>
      <c r="CE732" s="4"/>
      <c r="CF732" s="4"/>
      <c r="CG732" s="4"/>
      <c r="CH732" s="4"/>
      <c r="CI732" s="4"/>
      <c r="CJ732" s="4"/>
      <c r="CK732" s="4"/>
      <c r="CL732" s="4"/>
      <c r="CM732" s="4"/>
      <c r="CN732" s="4"/>
      <c r="CO732" s="4"/>
      <c r="CP732" s="4"/>
      <c r="CQ732" s="4"/>
    </row>
    <row r="733" spans="1:95">
      <c r="A733" s="4"/>
      <c r="C733" s="4"/>
      <c r="BP733" s="4"/>
      <c r="BQ733" s="4"/>
      <c r="BR733" s="4"/>
      <c r="BS733" s="4"/>
      <c r="BT733" s="4"/>
      <c r="BU733" s="4"/>
      <c r="BV733" s="4"/>
      <c r="BW733" s="4"/>
      <c r="BX733" s="4"/>
      <c r="BY733" s="4"/>
      <c r="BZ733" s="4"/>
      <c r="CA733" s="4"/>
      <c r="CB733" s="4"/>
      <c r="CC733" s="4"/>
      <c r="CD733" s="4"/>
      <c r="CE733" s="4"/>
      <c r="CF733" s="4"/>
      <c r="CG733" s="4"/>
      <c r="CH733" s="4"/>
      <c r="CI733" s="4"/>
      <c r="CJ733" s="4"/>
      <c r="CK733" s="4"/>
      <c r="CL733" s="4"/>
      <c r="CM733" s="4"/>
      <c r="CN733" s="4"/>
      <c r="CO733" s="4"/>
      <c r="CP733" s="4"/>
      <c r="CQ733" s="4"/>
    </row>
    <row r="734" spans="1:95">
      <c r="A734" s="4"/>
      <c r="C734" s="4"/>
      <c r="BP734" s="4"/>
      <c r="BQ734" s="4"/>
      <c r="BR734" s="4"/>
      <c r="BS734" s="4"/>
      <c r="BT734" s="4"/>
      <c r="BU734" s="4"/>
      <c r="BV734" s="4"/>
      <c r="BW734" s="4"/>
      <c r="BX734" s="4"/>
      <c r="BY734" s="4"/>
      <c r="BZ734" s="4"/>
      <c r="CA734" s="4"/>
      <c r="CB734" s="4"/>
      <c r="CC734" s="4"/>
      <c r="CD734" s="4"/>
      <c r="CE734" s="4"/>
      <c r="CF734" s="4"/>
      <c r="CG734" s="4"/>
      <c r="CH734" s="4"/>
      <c r="CI734" s="4"/>
      <c r="CJ734" s="4"/>
      <c r="CK734" s="4"/>
      <c r="CL734" s="4"/>
      <c r="CM734" s="4"/>
      <c r="CN734" s="4"/>
      <c r="CO734" s="4"/>
      <c r="CP734" s="4"/>
      <c r="CQ734" s="4"/>
    </row>
    <row r="735" spans="1:95">
      <c r="A735" s="4"/>
      <c r="C735" s="4"/>
      <c r="BP735" s="4"/>
      <c r="BQ735" s="4"/>
      <c r="BR735" s="4"/>
      <c r="BS735" s="4"/>
      <c r="BT735" s="4"/>
      <c r="BU735" s="4"/>
      <c r="BV735" s="4"/>
      <c r="BW735" s="4"/>
      <c r="BX735" s="4"/>
      <c r="BY735" s="4"/>
      <c r="BZ735" s="4"/>
      <c r="CA735" s="4"/>
      <c r="CB735" s="4"/>
      <c r="CC735" s="4"/>
      <c r="CD735" s="4"/>
      <c r="CE735" s="4"/>
      <c r="CF735" s="4"/>
      <c r="CG735" s="4"/>
      <c r="CH735" s="4"/>
      <c r="CI735" s="4"/>
      <c r="CJ735" s="4"/>
      <c r="CK735" s="4"/>
      <c r="CL735" s="4"/>
      <c r="CM735" s="4"/>
      <c r="CN735" s="4"/>
      <c r="CO735" s="4"/>
      <c r="CP735" s="4"/>
      <c r="CQ735" s="4"/>
    </row>
    <row r="736" spans="1:95">
      <c r="A736" s="4"/>
      <c r="C736" s="4"/>
      <c r="BP736" s="4"/>
      <c r="BQ736" s="4"/>
      <c r="BR736" s="4"/>
      <c r="BS736" s="4"/>
      <c r="BT736" s="4"/>
      <c r="BU736" s="4"/>
      <c r="BV736" s="4"/>
      <c r="BW736" s="4"/>
      <c r="BX736" s="4"/>
      <c r="BY736" s="4"/>
      <c r="BZ736" s="4"/>
      <c r="CA736" s="4"/>
      <c r="CB736" s="4"/>
      <c r="CC736" s="4"/>
      <c r="CD736" s="4"/>
      <c r="CE736" s="4"/>
      <c r="CF736" s="4"/>
      <c r="CG736" s="4"/>
      <c r="CH736" s="4"/>
      <c r="CI736" s="4"/>
      <c r="CJ736" s="4"/>
      <c r="CK736" s="4"/>
      <c r="CL736" s="4"/>
      <c r="CM736" s="4"/>
      <c r="CN736" s="4"/>
      <c r="CO736" s="4"/>
      <c r="CP736" s="4"/>
      <c r="CQ736" s="4"/>
    </row>
    <row r="737" spans="1:95">
      <c r="A737" s="4"/>
      <c r="C737" s="4"/>
      <c r="BP737" s="4"/>
      <c r="BQ737" s="4"/>
      <c r="BR737" s="4"/>
      <c r="BS737" s="4"/>
      <c r="BT737" s="4"/>
      <c r="BU737" s="4"/>
      <c r="BV737" s="4"/>
      <c r="BW737" s="4"/>
      <c r="BX737" s="4"/>
      <c r="BY737" s="4"/>
      <c r="BZ737" s="4"/>
      <c r="CA737" s="4"/>
      <c r="CB737" s="4"/>
      <c r="CC737" s="4"/>
      <c r="CD737" s="4"/>
      <c r="CE737" s="4"/>
      <c r="CF737" s="4"/>
      <c r="CG737" s="4"/>
      <c r="CH737" s="4"/>
      <c r="CI737" s="4"/>
      <c r="CJ737" s="4"/>
      <c r="CK737" s="4"/>
      <c r="CL737" s="4"/>
      <c r="CM737" s="4"/>
      <c r="CN737" s="4"/>
      <c r="CO737" s="4"/>
      <c r="CP737" s="4"/>
      <c r="CQ737" s="4"/>
    </row>
    <row r="738" spans="1:95">
      <c r="A738" s="4"/>
      <c r="C738" s="4"/>
      <c r="BP738" s="4"/>
      <c r="BQ738" s="4"/>
      <c r="BR738" s="4"/>
      <c r="BS738" s="4"/>
      <c r="BT738" s="4"/>
      <c r="BU738" s="4"/>
      <c r="BV738" s="4"/>
      <c r="BW738" s="4"/>
      <c r="BX738" s="4"/>
      <c r="BY738" s="4"/>
      <c r="BZ738" s="4"/>
      <c r="CA738" s="4"/>
      <c r="CB738" s="4"/>
      <c r="CC738" s="4"/>
      <c r="CD738" s="4"/>
      <c r="CE738" s="4"/>
      <c r="CF738" s="4"/>
      <c r="CG738" s="4"/>
      <c r="CH738" s="4"/>
      <c r="CI738" s="4"/>
      <c r="CJ738" s="4"/>
      <c r="CK738" s="4"/>
      <c r="CL738" s="4"/>
      <c r="CM738" s="4"/>
      <c r="CN738" s="4"/>
      <c r="CO738" s="4"/>
      <c r="CP738" s="4"/>
      <c r="CQ738" s="4"/>
    </row>
    <row r="739" spans="1:95">
      <c r="A739" s="4"/>
      <c r="C739" s="4"/>
      <c r="BP739" s="4"/>
      <c r="BQ739" s="4"/>
      <c r="BR739" s="4"/>
      <c r="BS739" s="4"/>
      <c r="BT739" s="4"/>
      <c r="BU739" s="4"/>
      <c r="BV739" s="4"/>
      <c r="BW739" s="4"/>
      <c r="BX739" s="4"/>
      <c r="BY739" s="4"/>
      <c r="BZ739" s="4"/>
      <c r="CA739" s="4"/>
      <c r="CB739" s="4"/>
      <c r="CC739" s="4"/>
      <c r="CD739" s="4"/>
      <c r="CE739" s="4"/>
      <c r="CF739" s="4"/>
      <c r="CG739" s="4"/>
      <c r="CH739" s="4"/>
      <c r="CI739" s="4"/>
      <c r="CJ739" s="4"/>
      <c r="CK739" s="4"/>
      <c r="CL739" s="4"/>
      <c r="CM739" s="4"/>
      <c r="CN739" s="4"/>
      <c r="CO739" s="4"/>
      <c r="CP739" s="4"/>
      <c r="CQ739" s="4"/>
    </row>
    <row r="740" spans="1:95">
      <c r="A740" s="4"/>
      <c r="C740" s="4"/>
      <c r="BP740" s="4"/>
      <c r="BQ740" s="4"/>
      <c r="BR740" s="4"/>
      <c r="BS740" s="4"/>
      <c r="BT740" s="4"/>
      <c r="BU740" s="4"/>
      <c r="BV740" s="4"/>
      <c r="BW740" s="4"/>
      <c r="BX740" s="4"/>
      <c r="BY740" s="4"/>
      <c r="BZ740" s="4"/>
      <c r="CA740" s="4"/>
      <c r="CB740" s="4"/>
      <c r="CC740" s="4"/>
      <c r="CD740" s="4"/>
      <c r="CE740" s="4"/>
      <c r="CF740" s="4"/>
      <c r="CG740" s="4"/>
      <c r="CH740" s="4"/>
      <c r="CI740" s="4"/>
      <c r="CJ740" s="4"/>
      <c r="CK740" s="4"/>
      <c r="CL740" s="4"/>
      <c r="CM740" s="4"/>
      <c r="CN740" s="4"/>
      <c r="CO740" s="4"/>
      <c r="CP740" s="4"/>
      <c r="CQ740" s="4"/>
    </row>
    <row r="741" spans="1:95">
      <c r="A741" s="4"/>
      <c r="C741" s="4"/>
      <c r="BP741" s="4"/>
      <c r="BQ741" s="4"/>
      <c r="BR741" s="4"/>
      <c r="BS741" s="4"/>
      <c r="BT741" s="4"/>
      <c r="BU741" s="4"/>
      <c r="BV741" s="4"/>
      <c r="BW741" s="4"/>
      <c r="BX741" s="4"/>
      <c r="BY741" s="4"/>
      <c r="BZ741" s="4"/>
      <c r="CA741" s="4"/>
      <c r="CB741" s="4"/>
      <c r="CC741" s="4"/>
      <c r="CD741" s="4"/>
      <c r="CE741" s="4"/>
      <c r="CF741" s="4"/>
      <c r="CG741" s="4"/>
      <c r="CH741" s="4"/>
      <c r="CI741" s="4"/>
      <c r="CJ741" s="4"/>
      <c r="CK741" s="4"/>
      <c r="CL741" s="4"/>
      <c r="CM741" s="4"/>
      <c r="CN741" s="4"/>
      <c r="CO741" s="4"/>
      <c r="CP741" s="4"/>
      <c r="CQ741" s="4"/>
    </row>
    <row r="742" spans="1:95">
      <c r="A742" s="4"/>
      <c r="C742" s="4"/>
      <c r="BP742" s="4"/>
      <c r="BQ742" s="4"/>
      <c r="BR742" s="4"/>
      <c r="BS742" s="4"/>
      <c r="BT742" s="4"/>
      <c r="BU742" s="4"/>
      <c r="BV742" s="4"/>
      <c r="BW742" s="4"/>
      <c r="BX742" s="4"/>
      <c r="BY742" s="4"/>
      <c r="BZ742" s="4"/>
      <c r="CA742" s="4"/>
      <c r="CB742" s="4"/>
      <c r="CC742" s="4"/>
      <c r="CD742" s="4"/>
      <c r="CE742" s="4"/>
      <c r="CF742" s="4"/>
      <c r="CG742" s="4"/>
      <c r="CH742" s="4"/>
      <c r="CI742" s="4"/>
      <c r="CJ742" s="4"/>
      <c r="CK742" s="4"/>
      <c r="CL742" s="4"/>
      <c r="CM742" s="4"/>
      <c r="CN742" s="4"/>
      <c r="CO742" s="4"/>
      <c r="CP742" s="4"/>
      <c r="CQ742" s="4"/>
    </row>
    <row r="743" spans="1:95">
      <c r="A743" s="4"/>
      <c r="C743" s="4"/>
      <c r="BP743" s="4"/>
      <c r="BQ743" s="4"/>
      <c r="BR743" s="4"/>
      <c r="BS743" s="4"/>
      <c r="BT743" s="4"/>
      <c r="BU743" s="4"/>
      <c r="BV743" s="4"/>
      <c r="BW743" s="4"/>
      <c r="BX743" s="4"/>
      <c r="BY743" s="4"/>
      <c r="BZ743" s="4"/>
      <c r="CA743" s="4"/>
      <c r="CB743" s="4"/>
      <c r="CC743" s="4"/>
      <c r="CD743" s="4"/>
      <c r="CE743" s="4"/>
      <c r="CF743" s="4"/>
      <c r="CG743" s="4"/>
      <c r="CH743" s="4"/>
      <c r="CI743" s="4"/>
      <c r="CJ743" s="4"/>
      <c r="CK743" s="4"/>
      <c r="CL743" s="4"/>
      <c r="CM743" s="4"/>
      <c r="CN743" s="4"/>
      <c r="CO743" s="4"/>
      <c r="CP743" s="4"/>
      <c r="CQ743" s="4"/>
    </row>
    <row r="744" spans="1:95">
      <c r="A744" s="4"/>
      <c r="C744" s="4"/>
      <c r="BP744" s="4"/>
      <c r="BQ744" s="4"/>
      <c r="BR744" s="4"/>
      <c r="BS744" s="4"/>
      <c r="BT744" s="4"/>
      <c r="BU744" s="4"/>
      <c r="BV744" s="4"/>
      <c r="BW744" s="4"/>
      <c r="BX744" s="4"/>
      <c r="BY744" s="4"/>
      <c r="BZ744" s="4"/>
      <c r="CA744" s="4"/>
      <c r="CB744" s="4"/>
      <c r="CC744" s="4"/>
      <c r="CD744" s="4"/>
      <c r="CE744" s="4"/>
      <c r="CF744" s="4"/>
      <c r="CG744" s="4"/>
      <c r="CH744" s="4"/>
      <c r="CI744" s="4"/>
      <c r="CJ744" s="4"/>
      <c r="CK744" s="4"/>
      <c r="CL744" s="4"/>
      <c r="CM744" s="4"/>
      <c r="CN744" s="4"/>
      <c r="CO744" s="4"/>
      <c r="CP744" s="4"/>
      <c r="CQ744" s="4"/>
    </row>
    <row r="745" spans="1:95">
      <c r="A745" s="4"/>
      <c r="C745" s="4"/>
      <c r="BP745" s="4"/>
      <c r="BQ745" s="4"/>
      <c r="BR745" s="4"/>
      <c r="BS745" s="4"/>
      <c r="BT745" s="4"/>
      <c r="BU745" s="4"/>
      <c r="BV745" s="4"/>
      <c r="BW745" s="4"/>
      <c r="BX745" s="4"/>
      <c r="BY745" s="4"/>
      <c r="BZ745" s="4"/>
      <c r="CA745" s="4"/>
      <c r="CB745" s="4"/>
      <c r="CC745" s="4"/>
      <c r="CD745" s="4"/>
      <c r="CE745" s="4"/>
      <c r="CF745" s="4"/>
      <c r="CG745" s="4"/>
      <c r="CH745" s="4"/>
      <c r="CI745" s="4"/>
      <c r="CJ745" s="4"/>
      <c r="CK745" s="4"/>
      <c r="CL745" s="4"/>
      <c r="CM745" s="4"/>
      <c r="CN745" s="4"/>
      <c r="CO745" s="4"/>
      <c r="CP745" s="4"/>
      <c r="CQ745" s="4"/>
    </row>
    <row r="746" spans="1:95">
      <c r="A746" s="4"/>
      <c r="C746" s="4"/>
      <c r="BP746" s="4"/>
      <c r="BQ746" s="4"/>
      <c r="BR746" s="4"/>
      <c r="BS746" s="4"/>
      <c r="BT746" s="4"/>
      <c r="BU746" s="4"/>
      <c r="BV746" s="4"/>
      <c r="BW746" s="4"/>
      <c r="BX746" s="4"/>
      <c r="BY746" s="4"/>
      <c r="BZ746" s="4"/>
      <c r="CA746" s="4"/>
      <c r="CB746" s="4"/>
      <c r="CC746" s="4"/>
      <c r="CD746" s="4"/>
      <c r="CE746" s="4"/>
      <c r="CF746" s="4"/>
      <c r="CG746" s="4"/>
      <c r="CH746" s="4"/>
      <c r="CI746" s="4"/>
      <c r="CJ746" s="4"/>
      <c r="CK746" s="4"/>
      <c r="CL746" s="4"/>
      <c r="CM746" s="4"/>
      <c r="CN746" s="4"/>
      <c r="CO746" s="4"/>
      <c r="CP746" s="4"/>
      <c r="CQ746" s="4"/>
    </row>
    <row r="747" spans="1:95">
      <c r="A747" s="4"/>
      <c r="C747" s="4"/>
      <c r="BP747" s="4"/>
      <c r="BQ747" s="4"/>
      <c r="BR747" s="4"/>
      <c r="BS747" s="4"/>
      <c r="BT747" s="4"/>
      <c r="BU747" s="4"/>
      <c r="BV747" s="4"/>
      <c r="BW747" s="4"/>
      <c r="BX747" s="4"/>
      <c r="BY747" s="4"/>
      <c r="BZ747" s="4"/>
      <c r="CA747" s="4"/>
      <c r="CB747" s="4"/>
      <c r="CC747" s="4"/>
      <c r="CD747" s="4"/>
      <c r="CE747" s="4"/>
      <c r="CF747" s="4"/>
      <c r="CG747" s="4"/>
      <c r="CH747" s="4"/>
      <c r="CI747" s="4"/>
      <c r="CJ747" s="4"/>
      <c r="CK747" s="4"/>
      <c r="CL747" s="4"/>
      <c r="CM747" s="4"/>
      <c r="CN747" s="4"/>
      <c r="CO747" s="4"/>
      <c r="CP747" s="4"/>
      <c r="CQ747" s="4"/>
    </row>
    <row r="748" spans="1:95">
      <c r="A748" s="4"/>
      <c r="C748" s="4"/>
      <c r="BP748" s="4"/>
      <c r="BQ748" s="4"/>
      <c r="BR748" s="4"/>
      <c r="BS748" s="4"/>
      <c r="BT748" s="4"/>
      <c r="BU748" s="4"/>
      <c r="BV748" s="4"/>
      <c r="BW748" s="4"/>
      <c r="BX748" s="4"/>
      <c r="BY748" s="4"/>
      <c r="BZ748" s="4"/>
      <c r="CA748" s="4"/>
      <c r="CB748" s="4"/>
      <c r="CC748" s="4"/>
      <c r="CD748" s="4"/>
      <c r="CE748" s="4"/>
      <c r="CF748" s="4"/>
      <c r="CG748" s="4"/>
      <c r="CH748" s="4"/>
      <c r="CI748" s="4"/>
      <c r="CJ748" s="4"/>
      <c r="CK748" s="4"/>
      <c r="CL748" s="4"/>
      <c r="CM748" s="4"/>
      <c r="CN748" s="4"/>
      <c r="CO748" s="4"/>
      <c r="CP748" s="4"/>
      <c r="CQ748" s="4"/>
    </row>
    <row r="749" spans="1:95">
      <c r="A749" s="4"/>
      <c r="C749" s="4"/>
      <c r="BP749" s="4"/>
      <c r="BQ749" s="4"/>
      <c r="BR749" s="4"/>
      <c r="BS749" s="4"/>
      <c r="BT749" s="4"/>
      <c r="BU749" s="4"/>
      <c r="BV749" s="4"/>
      <c r="BW749" s="4"/>
      <c r="BX749" s="4"/>
      <c r="BY749" s="4"/>
      <c r="BZ749" s="4"/>
      <c r="CA749" s="4"/>
      <c r="CB749" s="4"/>
      <c r="CC749" s="4"/>
      <c r="CD749" s="4"/>
      <c r="CE749" s="4"/>
      <c r="CF749" s="4"/>
      <c r="CG749" s="4"/>
      <c r="CH749" s="4"/>
      <c r="CI749" s="4"/>
      <c r="CJ749" s="4"/>
      <c r="CK749" s="4"/>
      <c r="CL749" s="4"/>
      <c r="CM749" s="4"/>
      <c r="CN749" s="4"/>
      <c r="CO749" s="4"/>
      <c r="CP749" s="4"/>
      <c r="CQ749" s="4"/>
    </row>
    <row r="750" spans="1:95">
      <c r="A750" s="4"/>
      <c r="C750" s="4"/>
      <c r="BP750" s="4"/>
      <c r="BQ750" s="4"/>
      <c r="BR750" s="4"/>
      <c r="BS750" s="4"/>
      <c r="BT750" s="4"/>
      <c r="BU750" s="4"/>
      <c r="BV750" s="4"/>
      <c r="BW750" s="4"/>
      <c r="BX750" s="4"/>
      <c r="BY750" s="4"/>
      <c r="BZ750" s="4"/>
      <c r="CA750" s="4"/>
      <c r="CB750" s="4"/>
      <c r="CC750" s="4"/>
      <c r="CD750" s="4"/>
      <c r="CE750" s="4"/>
      <c r="CF750" s="4"/>
      <c r="CG750" s="4"/>
      <c r="CH750" s="4"/>
      <c r="CI750" s="4"/>
      <c r="CJ750" s="4"/>
      <c r="CK750" s="4"/>
      <c r="CL750" s="4"/>
      <c r="CM750" s="4"/>
      <c r="CN750" s="4"/>
      <c r="CO750" s="4"/>
      <c r="CP750" s="4"/>
      <c r="CQ750" s="4"/>
    </row>
    <row r="751" spans="1:95">
      <c r="A751" s="4"/>
      <c r="C751" s="4"/>
      <c r="BP751" s="4"/>
      <c r="BQ751" s="4"/>
      <c r="BR751" s="4"/>
      <c r="BS751" s="4"/>
      <c r="BT751" s="4"/>
      <c r="BU751" s="4"/>
      <c r="BV751" s="4"/>
      <c r="BW751" s="4"/>
      <c r="BX751" s="4"/>
      <c r="BY751" s="4"/>
      <c r="BZ751" s="4"/>
      <c r="CA751" s="4"/>
      <c r="CB751" s="4"/>
      <c r="CC751" s="4"/>
      <c r="CD751" s="4"/>
      <c r="CE751" s="4"/>
      <c r="CF751" s="4"/>
      <c r="CG751" s="4"/>
      <c r="CH751" s="4"/>
      <c r="CI751" s="4"/>
      <c r="CJ751" s="4"/>
      <c r="CK751" s="4"/>
      <c r="CL751" s="4"/>
      <c r="CM751" s="4"/>
      <c r="CN751" s="4"/>
      <c r="CO751" s="4"/>
      <c r="CP751" s="4"/>
      <c r="CQ751" s="4"/>
    </row>
    <row r="752" spans="1:95">
      <c r="A752" s="4"/>
      <c r="C752" s="4"/>
      <c r="BP752" s="4"/>
      <c r="BQ752" s="4"/>
      <c r="BR752" s="4"/>
      <c r="BS752" s="4"/>
      <c r="BT752" s="4"/>
      <c r="BU752" s="4"/>
      <c r="BV752" s="4"/>
      <c r="BW752" s="4"/>
      <c r="BX752" s="4"/>
      <c r="BY752" s="4"/>
      <c r="BZ752" s="4"/>
      <c r="CA752" s="4"/>
      <c r="CB752" s="4"/>
      <c r="CC752" s="4"/>
      <c r="CD752" s="4"/>
      <c r="CE752" s="4"/>
      <c r="CF752" s="4"/>
      <c r="CG752" s="4"/>
      <c r="CH752" s="4"/>
      <c r="CI752" s="4"/>
      <c r="CJ752" s="4"/>
      <c r="CK752" s="4"/>
      <c r="CL752" s="4"/>
      <c r="CM752" s="4"/>
      <c r="CN752" s="4"/>
      <c r="CO752" s="4"/>
      <c r="CP752" s="4"/>
      <c r="CQ752" s="4"/>
    </row>
    <row r="753" spans="1:95">
      <c r="A753" s="4"/>
      <c r="C753" s="4"/>
      <c r="BP753" s="4"/>
      <c r="BQ753" s="4"/>
      <c r="BR753" s="4"/>
      <c r="BS753" s="4"/>
      <c r="BT753" s="4"/>
      <c r="BU753" s="4"/>
      <c r="BV753" s="4"/>
      <c r="BW753" s="4"/>
      <c r="BX753" s="4"/>
      <c r="BY753" s="4"/>
      <c r="BZ753" s="4"/>
      <c r="CA753" s="4"/>
      <c r="CB753" s="4"/>
      <c r="CC753" s="4"/>
      <c r="CD753" s="4"/>
      <c r="CE753" s="4"/>
      <c r="CF753" s="4"/>
      <c r="CG753" s="4"/>
      <c r="CH753" s="4"/>
      <c r="CI753" s="4"/>
      <c r="CJ753" s="4"/>
      <c r="CK753" s="4"/>
      <c r="CL753" s="4"/>
      <c r="CM753" s="4"/>
      <c r="CN753" s="4"/>
      <c r="CO753" s="4"/>
      <c r="CP753" s="4"/>
      <c r="CQ753" s="4"/>
    </row>
    <row r="754" spans="1:95">
      <c r="A754" s="4"/>
      <c r="C754" s="4"/>
      <c r="BP754" s="4"/>
      <c r="BQ754" s="4"/>
      <c r="BR754" s="4"/>
      <c r="BS754" s="4"/>
      <c r="BT754" s="4"/>
      <c r="BU754" s="4"/>
      <c r="BV754" s="4"/>
      <c r="BW754" s="4"/>
      <c r="BX754" s="4"/>
      <c r="BY754" s="4"/>
      <c r="BZ754" s="4"/>
      <c r="CA754" s="4"/>
      <c r="CB754" s="4"/>
      <c r="CC754" s="4"/>
      <c r="CD754" s="4"/>
      <c r="CE754" s="4"/>
      <c r="CF754" s="4"/>
      <c r="CG754" s="4"/>
      <c r="CH754" s="4"/>
      <c r="CI754" s="4"/>
      <c r="CJ754" s="4"/>
      <c r="CK754" s="4"/>
      <c r="CL754" s="4"/>
      <c r="CM754" s="4"/>
      <c r="CN754" s="4"/>
      <c r="CO754" s="4"/>
      <c r="CP754" s="4"/>
      <c r="CQ754" s="4"/>
    </row>
    <row r="755" spans="1:95">
      <c r="A755" s="4"/>
      <c r="C755" s="4"/>
      <c r="BP755" s="4"/>
      <c r="BQ755" s="4"/>
      <c r="BR755" s="4"/>
      <c r="BS755" s="4"/>
      <c r="BT755" s="4"/>
      <c r="BU755" s="4"/>
      <c r="BV755" s="4"/>
      <c r="BW755" s="4"/>
      <c r="BX755" s="4"/>
      <c r="BY755" s="4"/>
      <c r="BZ755" s="4"/>
      <c r="CA755" s="4"/>
      <c r="CB755" s="4"/>
      <c r="CC755" s="4"/>
      <c r="CD755" s="4"/>
      <c r="CE755" s="4"/>
      <c r="CF755" s="4"/>
      <c r="CG755" s="4"/>
      <c r="CH755" s="4"/>
      <c r="CI755" s="4"/>
      <c r="CJ755" s="4"/>
      <c r="CK755" s="4"/>
      <c r="CL755" s="4"/>
      <c r="CM755" s="4"/>
      <c r="CN755" s="4"/>
      <c r="CO755" s="4"/>
      <c r="CP755" s="4"/>
      <c r="CQ755" s="4"/>
    </row>
    <row r="756" spans="1:95">
      <c r="A756" s="4"/>
      <c r="C756" s="4"/>
      <c r="BP756" s="4"/>
      <c r="BQ756" s="4"/>
      <c r="BR756" s="4"/>
      <c r="BS756" s="4"/>
      <c r="BT756" s="4"/>
      <c r="BU756" s="4"/>
      <c r="BV756" s="4"/>
      <c r="BW756" s="4"/>
      <c r="BX756" s="4"/>
      <c r="BY756" s="4"/>
      <c r="BZ756" s="4"/>
      <c r="CA756" s="4"/>
      <c r="CB756" s="4"/>
      <c r="CC756" s="4"/>
      <c r="CD756" s="4"/>
      <c r="CE756" s="4"/>
      <c r="CF756" s="4"/>
      <c r="CG756" s="4"/>
      <c r="CH756" s="4"/>
      <c r="CI756" s="4"/>
      <c r="CJ756" s="4"/>
      <c r="CK756" s="4"/>
      <c r="CL756" s="4"/>
      <c r="CM756" s="4"/>
      <c r="CN756" s="4"/>
      <c r="CO756" s="4"/>
      <c r="CP756" s="4"/>
      <c r="CQ756" s="4"/>
    </row>
    <row r="757" spans="1:95">
      <c r="A757" s="4"/>
      <c r="C757" s="4"/>
      <c r="BP757" s="4"/>
      <c r="BQ757" s="4"/>
      <c r="BR757" s="4"/>
      <c r="BS757" s="4"/>
      <c r="BT757" s="4"/>
      <c r="BU757" s="4"/>
      <c r="BV757" s="4"/>
      <c r="BW757" s="4"/>
      <c r="BX757" s="4"/>
      <c r="BY757" s="4"/>
      <c r="BZ757" s="4"/>
      <c r="CA757" s="4"/>
      <c r="CB757" s="4"/>
      <c r="CC757" s="4"/>
      <c r="CD757" s="4"/>
      <c r="CE757" s="4"/>
      <c r="CF757" s="4"/>
      <c r="CG757" s="4"/>
      <c r="CH757" s="4"/>
      <c r="CI757" s="4"/>
      <c r="CJ757" s="4"/>
      <c r="CK757" s="4"/>
      <c r="CL757" s="4"/>
      <c r="CM757" s="4"/>
      <c r="CN757" s="4"/>
      <c r="CO757" s="4"/>
      <c r="CP757" s="4"/>
      <c r="CQ757" s="4"/>
    </row>
    <row r="758" spans="1:95">
      <c r="A758" s="4"/>
      <c r="C758" s="4"/>
      <c r="BP758" s="4"/>
      <c r="BQ758" s="4"/>
      <c r="BR758" s="4"/>
      <c r="BS758" s="4"/>
      <c r="BT758" s="4"/>
      <c r="BU758" s="4"/>
      <c r="BV758" s="4"/>
      <c r="BW758" s="4"/>
      <c r="BX758" s="4"/>
      <c r="BY758" s="4"/>
      <c r="BZ758" s="4"/>
      <c r="CA758" s="4"/>
      <c r="CB758" s="4"/>
      <c r="CC758" s="4"/>
      <c r="CD758" s="4"/>
      <c r="CE758" s="4"/>
      <c r="CF758" s="4"/>
      <c r="CG758" s="4"/>
      <c r="CH758" s="4"/>
      <c r="CI758" s="4"/>
      <c r="CJ758" s="4"/>
      <c r="CK758" s="4"/>
      <c r="CL758" s="4"/>
      <c r="CM758" s="4"/>
      <c r="CN758" s="4"/>
      <c r="CO758" s="4"/>
      <c r="CP758" s="4"/>
      <c r="CQ758" s="4"/>
    </row>
    <row r="759" spans="1:95">
      <c r="A759" s="4"/>
      <c r="C759" s="4"/>
      <c r="BP759" s="4"/>
      <c r="BQ759" s="4"/>
      <c r="BR759" s="4"/>
      <c r="BS759" s="4"/>
      <c r="BT759" s="4"/>
      <c r="BU759" s="4"/>
      <c r="BV759" s="4"/>
      <c r="BW759" s="4"/>
      <c r="BX759" s="4"/>
      <c r="BY759" s="4"/>
      <c r="BZ759" s="4"/>
      <c r="CA759" s="4"/>
      <c r="CB759" s="4"/>
      <c r="CC759" s="4"/>
      <c r="CD759" s="4"/>
      <c r="CE759" s="4"/>
      <c r="CF759" s="4"/>
      <c r="CG759" s="4"/>
      <c r="CH759" s="4"/>
      <c r="CI759" s="4"/>
      <c r="CJ759" s="4"/>
      <c r="CK759" s="4"/>
      <c r="CL759" s="4"/>
      <c r="CM759" s="4"/>
      <c r="CN759" s="4"/>
      <c r="CO759" s="4"/>
      <c r="CP759" s="4"/>
      <c r="CQ759" s="4"/>
    </row>
    <row r="760" spans="1:95">
      <c r="A760" s="4"/>
      <c r="C760" s="4"/>
      <c r="BP760" s="4"/>
      <c r="BQ760" s="4"/>
      <c r="BR760" s="4"/>
      <c r="BS760" s="4"/>
      <c r="BT760" s="4"/>
      <c r="BU760" s="4"/>
      <c r="BV760" s="4"/>
      <c r="BW760" s="4"/>
      <c r="BX760" s="4"/>
      <c r="BY760" s="4"/>
      <c r="BZ760" s="4"/>
      <c r="CA760" s="4"/>
      <c r="CB760" s="4"/>
      <c r="CC760" s="4"/>
      <c r="CD760" s="4"/>
      <c r="CE760" s="4"/>
      <c r="CF760" s="4"/>
      <c r="CG760" s="4"/>
      <c r="CH760" s="4"/>
      <c r="CI760" s="4"/>
      <c r="CJ760" s="4"/>
      <c r="CK760" s="4"/>
      <c r="CL760" s="4"/>
      <c r="CM760" s="4"/>
      <c r="CN760" s="4"/>
      <c r="CO760" s="4"/>
      <c r="CP760" s="4"/>
      <c r="CQ760" s="4"/>
    </row>
    <row r="761" spans="1:95">
      <c r="A761" s="4"/>
      <c r="C761" s="4"/>
      <c r="BP761" s="4"/>
      <c r="BQ761" s="4"/>
      <c r="BR761" s="4"/>
      <c r="BS761" s="4"/>
      <c r="BT761" s="4"/>
      <c r="BU761" s="4"/>
      <c r="BV761" s="4"/>
      <c r="BW761" s="4"/>
      <c r="BX761" s="4"/>
      <c r="BY761" s="4"/>
      <c r="BZ761" s="4"/>
      <c r="CA761" s="4"/>
      <c r="CB761" s="4"/>
      <c r="CC761" s="4"/>
      <c r="CD761" s="4"/>
      <c r="CE761" s="4"/>
      <c r="CF761" s="4"/>
      <c r="CG761" s="4"/>
      <c r="CH761" s="4"/>
      <c r="CI761" s="4"/>
      <c r="CJ761" s="4"/>
      <c r="CK761" s="4"/>
      <c r="CL761" s="4"/>
      <c r="CM761" s="4"/>
      <c r="CN761" s="4"/>
      <c r="CO761" s="4"/>
      <c r="CP761" s="4"/>
      <c r="CQ761" s="4"/>
    </row>
    <row r="762" spans="1:95">
      <c r="A762" s="4"/>
      <c r="C762" s="4"/>
      <c r="BP762" s="4"/>
      <c r="BQ762" s="4"/>
      <c r="BR762" s="4"/>
      <c r="BS762" s="4"/>
      <c r="BT762" s="4"/>
      <c r="BU762" s="4"/>
      <c r="BV762" s="4"/>
      <c r="BW762" s="4"/>
      <c r="BX762" s="4"/>
      <c r="BY762" s="4"/>
      <c r="BZ762" s="4"/>
      <c r="CA762" s="4"/>
      <c r="CB762" s="4"/>
      <c r="CC762" s="4"/>
      <c r="CD762" s="4"/>
      <c r="CE762" s="4"/>
      <c r="CF762" s="4"/>
      <c r="CG762" s="4"/>
      <c r="CH762" s="4"/>
      <c r="CI762" s="4"/>
      <c r="CJ762" s="4"/>
      <c r="CK762" s="4"/>
      <c r="CL762" s="4"/>
      <c r="CM762" s="4"/>
      <c r="CN762" s="4"/>
      <c r="CO762" s="4"/>
      <c r="CP762" s="4"/>
      <c r="CQ762" s="4"/>
    </row>
    <row r="763" spans="1:95">
      <c r="A763" s="4"/>
      <c r="C763" s="4"/>
      <c r="BP763" s="4"/>
      <c r="BQ763" s="4"/>
      <c r="BR763" s="4"/>
      <c r="BS763" s="4"/>
      <c r="BT763" s="4"/>
      <c r="BU763" s="4"/>
      <c r="BV763" s="4"/>
      <c r="BW763" s="4"/>
      <c r="BX763" s="4"/>
      <c r="BY763" s="4"/>
      <c r="BZ763" s="4"/>
      <c r="CA763" s="4"/>
      <c r="CB763" s="4"/>
      <c r="CC763" s="4"/>
      <c r="CD763" s="4"/>
      <c r="CE763" s="4"/>
      <c r="CF763" s="4"/>
      <c r="CG763" s="4"/>
      <c r="CH763" s="4"/>
      <c r="CI763" s="4"/>
      <c r="CJ763" s="4"/>
      <c r="CK763" s="4"/>
      <c r="CL763" s="4"/>
      <c r="CM763" s="4"/>
      <c r="CN763" s="4"/>
      <c r="CO763" s="4"/>
      <c r="CP763" s="4"/>
      <c r="CQ763" s="4"/>
    </row>
    <row r="764" spans="1:95">
      <c r="A764" s="4"/>
      <c r="C764" s="4"/>
      <c r="BP764" s="4"/>
      <c r="BQ764" s="4"/>
      <c r="BR764" s="4"/>
      <c r="BS764" s="4"/>
      <c r="BT764" s="4"/>
      <c r="BU764" s="4"/>
      <c r="BV764" s="4"/>
      <c r="BW764" s="4"/>
      <c r="BX764" s="4"/>
      <c r="BY764" s="4"/>
      <c r="BZ764" s="4"/>
      <c r="CA764" s="4"/>
      <c r="CB764" s="4"/>
      <c r="CC764" s="4"/>
      <c r="CD764" s="4"/>
      <c r="CE764" s="4"/>
      <c r="CF764" s="4"/>
      <c r="CG764" s="4"/>
      <c r="CH764" s="4"/>
      <c r="CI764" s="4"/>
      <c r="CJ764" s="4"/>
      <c r="CK764" s="4"/>
      <c r="CL764" s="4"/>
      <c r="CM764" s="4"/>
      <c r="CN764" s="4"/>
      <c r="CO764" s="4"/>
      <c r="CP764" s="4"/>
      <c r="CQ764" s="4"/>
    </row>
    <row r="765" spans="1:95">
      <c r="A765" s="4"/>
      <c r="C765" s="4"/>
      <c r="BP765" s="4"/>
      <c r="BQ765" s="4"/>
      <c r="BR765" s="4"/>
      <c r="BS765" s="4"/>
      <c r="BT765" s="4"/>
      <c r="BU765" s="4"/>
      <c r="BV765" s="4"/>
      <c r="BW765" s="4"/>
      <c r="BX765" s="4"/>
      <c r="BY765" s="4"/>
      <c r="BZ765" s="4"/>
      <c r="CA765" s="4"/>
      <c r="CB765" s="4"/>
      <c r="CC765" s="4"/>
      <c r="CD765" s="4"/>
      <c r="CE765" s="4"/>
      <c r="CF765" s="4"/>
      <c r="CG765" s="4"/>
      <c r="CH765" s="4"/>
      <c r="CI765" s="4"/>
      <c r="CJ765" s="4"/>
      <c r="CK765" s="4"/>
      <c r="CL765" s="4"/>
      <c r="CM765" s="4"/>
      <c r="CN765" s="4"/>
      <c r="CO765" s="4"/>
      <c r="CP765" s="4"/>
      <c r="CQ765" s="4"/>
    </row>
    <row r="766" spans="1:95">
      <c r="A766" s="4"/>
      <c r="C766" s="4"/>
      <c r="BP766" s="4"/>
      <c r="BQ766" s="4"/>
      <c r="BR766" s="4"/>
      <c r="BS766" s="4"/>
      <c r="BT766" s="4"/>
      <c r="BU766" s="4"/>
      <c r="BV766" s="4"/>
      <c r="BW766" s="4"/>
      <c r="BX766" s="4"/>
      <c r="BY766" s="4"/>
      <c r="BZ766" s="4"/>
      <c r="CA766" s="4"/>
      <c r="CB766" s="4"/>
      <c r="CC766" s="4"/>
      <c r="CD766" s="4"/>
      <c r="CE766" s="4"/>
      <c r="CF766" s="4"/>
      <c r="CG766" s="4"/>
      <c r="CH766" s="4"/>
      <c r="CI766" s="4"/>
      <c r="CJ766" s="4"/>
      <c r="CK766" s="4"/>
      <c r="CL766" s="4"/>
      <c r="CM766" s="4"/>
      <c r="CN766" s="4"/>
      <c r="CO766" s="4"/>
      <c r="CP766" s="4"/>
      <c r="CQ766" s="4"/>
    </row>
    <row r="767" spans="1:95">
      <c r="A767" s="4"/>
      <c r="C767" s="4"/>
      <c r="BP767" s="4"/>
      <c r="BQ767" s="4"/>
      <c r="BR767" s="4"/>
      <c r="BS767" s="4"/>
      <c r="BT767" s="4"/>
      <c r="BU767" s="4"/>
      <c r="BV767" s="4"/>
      <c r="BW767" s="4"/>
      <c r="BX767" s="4"/>
      <c r="BY767" s="4"/>
      <c r="BZ767" s="4"/>
      <c r="CA767" s="4"/>
      <c r="CB767" s="4"/>
      <c r="CC767" s="4"/>
      <c r="CD767" s="4"/>
      <c r="CE767" s="4"/>
      <c r="CF767" s="4"/>
      <c r="CG767" s="4"/>
      <c r="CH767" s="4"/>
      <c r="CI767" s="4"/>
      <c r="CJ767" s="4"/>
      <c r="CK767" s="4"/>
      <c r="CL767" s="4"/>
      <c r="CM767" s="4"/>
      <c r="CN767" s="4"/>
      <c r="CO767" s="4"/>
      <c r="CP767" s="4"/>
      <c r="CQ767" s="4"/>
    </row>
    <row r="768" spans="1:95">
      <c r="A768" s="4"/>
      <c r="C768" s="4"/>
      <c r="BP768" s="4"/>
      <c r="BQ768" s="4"/>
      <c r="BR768" s="4"/>
      <c r="BS768" s="4"/>
      <c r="BT768" s="4"/>
      <c r="BU768" s="4"/>
      <c r="BV768" s="4"/>
      <c r="BW768" s="4"/>
      <c r="BX768" s="4"/>
      <c r="BY768" s="4"/>
      <c r="BZ768" s="4"/>
      <c r="CA768" s="4"/>
      <c r="CB768" s="4"/>
      <c r="CC768" s="4"/>
      <c r="CD768" s="4"/>
      <c r="CE768" s="4"/>
      <c r="CF768" s="4"/>
      <c r="CG768" s="4"/>
      <c r="CH768" s="4"/>
      <c r="CI768" s="4"/>
      <c r="CJ768" s="4"/>
      <c r="CK768" s="4"/>
      <c r="CL768" s="4"/>
      <c r="CM768" s="4"/>
      <c r="CN768" s="4"/>
      <c r="CO768" s="4"/>
      <c r="CP768" s="4"/>
      <c r="CQ768" s="4"/>
    </row>
    <row r="769" spans="1:95">
      <c r="A769" s="4"/>
      <c r="C769" s="4"/>
      <c r="BP769" s="4"/>
      <c r="BQ769" s="4"/>
      <c r="BR769" s="4"/>
      <c r="BS769" s="4"/>
      <c r="BT769" s="4"/>
      <c r="BU769" s="4"/>
      <c r="BV769" s="4"/>
      <c r="BW769" s="4"/>
      <c r="BX769" s="4"/>
      <c r="BY769" s="4"/>
      <c r="BZ769" s="4"/>
      <c r="CA769" s="4"/>
      <c r="CB769" s="4"/>
      <c r="CC769" s="4"/>
      <c r="CD769" s="4"/>
      <c r="CE769" s="4"/>
      <c r="CF769" s="4"/>
      <c r="CG769" s="4"/>
      <c r="CH769" s="4"/>
      <c r="CI769" s="4"/>
      <c r="CJ769" s="4"/>
      <c r="CK769" s="4"/>
      <c r="CL769" s="4"/>
      <c r="CM769" s="4"/>
      <c r="CN769" s="4"/>
      <c r="CO769" s="4"/>
      <c r="CP769" s="4"/>
      <c r="CQ769" s="4"/>
    </row>
    <row r="770" spans="1:95">
      <c r="A770" s="4"/>
      <c r="C770" s="4"/>
      <c r="BP770" s="4"/>
      <c r="BQ770" s="4"/>
      <c r="BR770" s="4"/>
      <c r="BS770" s="4"/>
      <c r="BT770" s="4"/>
      <c r="BU770" s="4"/>
      <c r="BV770" s="4"/>
      <c r="BW770" s="4"/>
      <c r="BX770" s="4"/>
      <c r="BY770" s="4"/>
      <c r="BZ770" s="4"/>
      <c r="CA770" s="4"/>
      <c r="CB770" s="4"/>
      <c r="CC770" s="4"/>
      <c r="CD770" s="4"/>
      <c r="CE770" s="4"/>
      <c r="CF770" s="4"/>
      <c r="CG770" s="4"/>
      <c r="CH770" s="4"/>
      <c r="CI770" s="4"/>
      <c r="CJ770" s="4"/>
      <c r="CK770" s="4"/>
      <c r="CL770" s="4"/>
      <c r="CM770" s="4"/>
      <c r="CN770" s="4"/>
      <c r="CO770" s="4"/>
      <c r="CP770" s="4"/>
      <c r="CQ770" s="4"/>
    </row>
    <row r="771" spans="1:95">
      <c r="A771" s="4"/>
      <c r="C771" s="4"/>
      <c r="BP771" s="4"/>
      <c r="BQ771" s="4"/>
      <c r="BR771" s="4"/>
      <c r="BS771" s="4"/>
      <c r="BT771" s="4"/>
      <c r="BU771" s="4"/>
      <c r="BV771" s="4"/>
      <c r="BW771" s="4"/>
      <c r="BX771" s="4"/>
      <c r="BY771" s="4"/>
      <c r="BZ771" s="4"/>
      <c r="CA771" s="4"/>
      <c r="CB771" s="4"/>
      <c r="CC771" s="4"/>
      <c r="CD771" s="4"/>
      <c r="CE771" s="4"/>
      <c r="CF771" s="4"/>
      <c r="CG771" s="4"/>
      <c r="CH771" s="4"/>
      <c r="CI771" s="4"/>
      <c r="CJ771" s="4"/>
      <c r="CK771" s="4"/>
      <c r="CL771" s="4"/>
      <c r="CM771" s="4"/>
      <c r="CN771" s="4"/>
      <c r="CO771" s="4"/>
      <c r="CP771" s="4"/>
      <c r="CQ771" s="4"/>
    </row>
    <row r="772" spans="1:95">
      <c r="A772" s="4"/>
      <c r="C772" s="4"/>
      <c r="BP772" s="4"/>
      <c r="BQ772" s="4"/>
      <c r="BR772" s="4"/>
      <c r="BS772" s="4"/>
      <c r="BT772" s="4"/>
      <c r="BU772" s="4"/>
      <c r="BV772" s="4"/>
      <c r="BW772" s="4"/>
      <c r="BX772" s="4"/>
      <c r="BY772" s="4"/>
      <c r="BZ772" s="4"/>
      <c r="CA772" s="4"/>
      <c r="CB772" s="4"/>
      <c r="CC772" s="4"/>
      <c r="CD772" s="4"/>
      <c r="CE772" s="4"/>
      <c r="CF772" s="4"/>
      <c r="CG772" s="4"/>
      <c r="CH772" s="4"/>
      <c r="CI772" s="4"/>
      <c r="CJ772" s="4"/>
      <c r="CK772" s="4"/>
      <c r="CL772" s="4"/>
      <c r="CM772" s="4"/>
      <c r="CN772" s="4"/>
      <c r="CO772" s="4"/>
      <c r="CP772" s="4"/>
      <c r="CQ772" s="4"/>
    </row>
    <row r="773" spans="1:95">
      <c r="A773" s="4"/>
      <c r="C773" s="4"/>
      <c r="BP773" s="4"/>
      <c r="BQ773" s="4"/>
      <c r="BR773" s="4"/>
      <c r="BS773" s="4"/>
      <c r="BT773" s="4"/>
      <c r="BU773" s="4"/>
      <c r="BV773" s="4"/>
      <c r="BW773" s="4"/>
      <c r="BX773" s="4"/>
      <c r="BY773" s="4"/>
      <c r="BZ773" s="4"/>
      <c r="CA773" s="4"/>
      <c r="CB773" s="4"/>
      <c r="CC773" s="4"/>
      <c r="CD773" s="4"/>
      <c r="CE773" s="4"/>
      <c r="CF773" s="4"/>
      <c r="CG773" s="4"/>
      <c r="CH773" s="4"/>
      <c r="CI773" s="4"/>
      <c r="CJ773" s="4"/>
      <c r="CK773" s="4"/>
      <c r="CL773" s="4"/>
      <c r="CM773" s="4"/>
      <c r="CN773" s="4"/>
      <c r="CO773" s="4"/>
      <c r="CP773" s="4"/>
      <c r="CQ773" s="4"/>
    </row>
    <row r="774" spans="1:95">
      <c r="A774" s="4"/>
      <c r="C774" s="4"/>
      <c r="BP774" s="4"/>
      <c r="BQ774" s="4"/>
      <c r="BR774" s="4"/>
      <c r="BS774" s="4"/>
      <c r="BT774" s="4"/>
      <c r="BU774" s="4"/>
      <c r="BV774" s="4"/>
      <c r="BW774" s="4"/>
      <c r="BX774" s="4"/>
      <c r="BY774" s="4"/>
      <c r="BZ774" s="4"/>
      <c r="CA774" s="4"/>
      <c r="CB774" s="4"/>
      <c r="CC774" s="4"/>
      <c r="CD774" s="4"/>
      <c r="CE774" s="4"/>
      <c r="CF774" s="4"/>
      <c r="CG774" s="4"/>
      <c r="CH774" s="4"/>
      <c r="CI774" s="4"/>
      <c r="CJ774" s="4"/>
      <c r="CK774" s="4"/>
      <c r="CL774" s="4"/>
      <c r="CM774" s="4"/>
      <c r="CN774" s="4"/>
      <c r="CO774" s="4"/>
      <c r="CP774" s="4"/>
      <c r="CQ774" s="4"/>
    </row>
    <row r="775" spans="1:95">
      <c r="A775" s="4"/>
      <c r="C775" s="4"/>
      <c r="BP775" s="4"/>
      <c r="BQ775" s="4"/>
      <c r="BR775" s="4"/>
      <c r="BS775" s="4"/>
      <c r="BT775" s="4"/>
      <c r="BU775" s="4"/>
      <c r="BV775" s="4"/>
      <c r="BW775" s="4"/>
      <c r="BX775" s="4"/>
      <c r="BY775" s="4"/>
      <c r="BZ775" s="4"/>
      <c r="CA775" s="4"/>
      <c r="CB775" s="4"/>
      <c r="CC775" s="4"/>
      <c r="CD775" s="4"/>
      <c r="CE775" s="4"/>
      <c r="CF775" s="4"/>
      <c r="CG775" s="4"/>
      <c r="CH775" s="4"/>
      <c r="CI775" s="4"/>
      <c r="CJ775" s="4"/>
      <c r="CK775" s="4"/>
      <c r="CL775" s="4"/>
      <c r="CM775" s="4"/>
      <c r="CN775" s="4"/>
      <c r="CO775" s="4"/>
      <c r="CP775" s="4"/>
      <c r="CQ775" s="4"/>
    </row>
    <row r="776" spans="1:95">
      <c r="A776" s="4"/>
      <c r="C776" s="4"/>
      <c r="BP776" s="4"/>
      <c r="BQ776" s="4"/>
      <c r="BR776" s="4"/>
      <c r="BS776" s="4"/>
      <c r="BT776" s="4"/>
      <c r="BU776" s="4"/>
      <c r="BV776" s="4"/>
      <c r="BW776" s="4"/>
      <c r="BX776" s="4"/>
      <c r="BY776" s="4"/>
      <c r="BZ776" s="4"/>
      <c r="CA776" s="4"/>
      <c r="CB776" s="4"/>
      <c r="CC776" s="4"/>
      <c r="CD776" s="4"/>
      <c r="CE776" s="4"/>
      <c r="CF776" s="4"/>
      <c r="CG776" s="4"/>
      <c r="CH776" s="4"/>
      <c r="CI776" s="4"/>
      <c r="CJ776" s="4"/>
      <c r="CK776" s="4"/>
      <c r="CL776" s="4"/>
      <c r="CM776" s="4"/>
      <c r="CN776" s="4"/>
      <c r="CO776" s="4"/>
      <c r="CP776" s="4"/>
      <c r="CQ776" s="4"/>
    </row>
    <row r="777" spans="1:95">
      <c r="A777" s="4"/>
      <c r="C777" s="4"/>
      <c r="BP777" s="4"/>
      <c r="BQ777" s="4"/>
      <c r="BR777" s="4"/>
      <c r="BS777" s="4"/>
      <c r="BT777" s="4"/>
      <c r="BU777" s="4"/>
      <c r="BV777" s="4"/>
      <c r="BW777" s="4"/>
      <c r="BX777" s="4"/>
      <c r="BY777" s="4"/>
      <c r="BZ777" s="4"/>
      <c r="CA777" s="4"/>
      <c r="CB777" s="4"/>
      <c r="CC777" s="4"/>
      <c r="CD777" s="4"/>
      <c r="CE777" s="4"/>
      <c r="CF777" s="4"/>
      <c r="CG777" s="4"/>
      <c r="CH777" s="4"/>
      <c r="CI777" s="4"/>
      <c r="CJ777" s="4"/>
      <c r="CK777" s="4"/>
      <c r="CL777" s="4"/>
      <c r="CM777" s="4"/>
      <c r="CN777" s="4"/>
      <c r="CO777" s="4"/>
      <c r="CP777" s="4"/>
      <c r="CQ777" s="4"/>
    </row>
    <row r="778" spans="68:95">
      <c r="BP778" s="4"/>
      <c r="BQ778" s="4"/>
      <c r="BR778" s="4"/>
      <c r="BS778" s="4"/>
      <c r="BT778" s="4"/>
      <c r="BU778" s="4"/>
      <c r="BV778" s="4"/>
      <c r="BW778" s="4"/>
      <c r="BX778" s="4"/>
      <c r="BY778" s="4"/>
      <c r="BZ778" s="4"/>
      <c r="CA778" s="4"/>
      <c r="CB778" s="4"/>
      <c r="CC778" s="4"/>
      <c r="CD778" s="4"/>
      <c r="CE778" s="4"/>
      <c r="CF778" s="4"/>
      <c r="CG778" s="4"/>
      <c r="CH778" s="4"/>
      <c r="CI778" s="4"/>
      <c r="CJ778" s="4"/>
      <c r="CK778" s="4"/>
      <c r="CL778" s="4"/>
      <c r="CM778" s="4"/>
      <c r="CN778" s="4"/>
      <c r="CO778" s="4"/>
      <c r="CP778" s="4"/>
      <c r="CQ778" s="4"/>
    </row>
    <row r="779" spans="68:95">
      <c r="BP779" s="4"/>
      <c r="BQ779" s="4"/>
      <c r="BR779" s="4"/>
      <c r="BS779" s="4"/>
      <c r="BT779" s="4"/>
      <c r="BU779" s="4"/>
      <c r="BV779" s="4"/>
      <c r="BW779" s="4"/>
      <c r="BX779" s="4"/>
      <c r="BY779" s="4"/>
      <c r="BZ779" s="4"/>
      <c r="CA779" s="4"/>
      <c r="CB779" s="4"/>
      <c r="CC779" s="4"/>
      <c r="CD779" s="4"/>
      <c r="CE779" s="4"/>
      <c r="CF779" s="4"/>
      <c r="CG779" s="4"/>
      <c r="CH779" s="4"/>
      <c r="CI779" s="4"/>
      <c r="CJ779" s="4"/>
      <c r="CK779" s="4"/>
      <c r="CL779" s="4"/>
      <c r="CM779" s="4"/>
      <c r="CN779" s="4"/>
      <c r="CO779" s="4"/>
      <c r="CP779" s="4"/>
      <c r="CQ779" s="4"/>
    </row>
    <row r="780" spans="68:95">
      <c r="BP780" s="4"/>
      <c r="BQ780" s="4"/>
      <c r="BR780" s="4"/>
      <c r="BS780" s="4"/>
      <c r="BT780" s="4"/>
      <c r="BU780" s="4"/>
      <c r="BV780" s="4"/>
      <c r="BW780" s="4"/>
      <c r="BX780" s="4"/>
      <c r="BY780" s="4"/>
      <c r="BZ780" s="4"/>
      <c r="CA780" s="4"/>
      <c r="CB780" s="4"/>
      <c r="CC780" s="4"/>
      <c r="CD780" s="4"/>
      <c r="CE780" s="4"/>
      <c r="CF780" s="4"/>
      <c r="CG780" s="4"/>
      <c r="CH780" s="4"/>
      <c r="CI780" s="4"/>
      <c r="CJ780" s="4"/>
      <c r="CK780" s="4"/>
      <c r="CL780" s="4"/>
      <c r="CM780" s="4"/>
      <c r="CN780" s="4"/>
      <c r="CO780" s="4"/>
      <c r="CP780" s="4"/>
      <c r="CQ780" s="4"/>
    </row>
    <row r="781" spans="68:95">
      <c r="BP781" s="4"/>
      <c r="BQ781" s="4"/>
      <c r="BR781" s="4"/>
      <c r="BS781" s="4"/>
      <c r="BT781" s="4"/>
      <c r="BU781" s="4"/>
      <c r="BV781" s="4"/>
      <c r="BW781" s="4"/>
      <c r="BX781" s="4"/>
      <c r="BY781" s="4"/>
      <c r="BZ781" s="4"/>
      <c r="CA781" s="4"/>
      <c r="CB781" s="4"/>
      <c r="CC781" s="4"/>
      <c r="CD781" s="4"/>
      <c r="CE781" s="4"/>
      <c r="CF781" s="4"/>
      <c r="CG781" s="4"/>
      <c r="CH781" s="4"/>
      <c r="CI781" s="4"/>
      <c r="CJ781" s="4"/>
      <c r="CK781" s="4"/>
      <c r="CL781" s="4"/>
      <c r="CM781" s="4"/>
      <c r="CN781" s="4"/>
      <c r="CO781" s="4"/>
      <c r="CP781" s="4"/>
      <c r="CQ781" s="4"/>
    </row>
  </sheetData>
  <mergeCells count="44">
    <mergeCell ref="D1:M1"/>
    <mergeCell ref="N1:O1"/>
    <mergeCell ref="P1:Y1"/>
    <mergeCell ref="Z1:AI1"/>
    <mergeCell ref="AJ1:AS1"/>
    <mergeCell ref="AT1:BC1"/>
    <mergeCell ref="BD1:BM1"/>
    <mergeCell ref="BN1:BO1"/>
    <mergeCell ref="BP1:BY1"/>
    <mergeCell ref="BZ1:CI1"/>
    <mergeCell ref="D2:M2"/>
    <mergeCell ref="P2:Y2"/>
    <mergeCell ref="Z2:AI2"/>
    <mergeCell ref="AJ2:AS2"/>
    <mergeCell ref="AT2:BC2"/>
    <mergeCell ref="BD2:BM2"/>
    <mergeCell ref="BN2:BO2"/>
    <mergeCell ref="BP2:BY2"/>
    <mergeCell ref="BZ2:CI2"/>
    <mergeCell ref="Z24:AS24"/>
    <mergeCell ref="Z25:AI25"/>
    <mergeCell ref="AJ25:AS25"/>
    <mergeCell ref="Z120:AS120"/>
    <mergeCell ref="Z121:AH121"/>
    <mergeCell ref="AI121:AS121"/>
    <mergeCell ref="Z216:AS216"/>
    <mergeCell ref="Z217:AI217"/>
    <mergeCell ref="AJ217:AS217"/>
    <mergeCell ref="Z312:AS312"/>
    <mergeCell ref="Z313:AI313"/>
    <mergeCell ref="AJ313:AS313"/>
    <mergeCell ref="Z408:AS408"/>
    <mergeCell ref="Z409:AI409"/>
    <mergeCell ref="AJ409:AS409"/>
    <mergeCell ref="A2:A3"/>
    <mergeCell ref="A4:A99"/>
    <mergeCell ref="A100:A195"/>
    <mergeCell ref="A196:A291"/>
    <mergeCell ref="A292:A387"/>
    <mergeCell ref="A388:A483"/>
    <mergeCell ref="B2:B3"/>
    <mergeCell ref="C2:C3"/>
    <mergeCell ref="N2:N3"/>
    <mergeCell ref="O2:O3"/>
  </mergeCells>
  <pageMargins left="0.75" right="0.75" top="1" bottom="1" header="0.5" footer="0.5"/>
  <pageSetup paperSize="1"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4"/>
  <sheetViews>
    <sheetView workbookViewId="0">
      <selection activeCell="A1" sqref="A1"/>
    </sheetView>
  </sheetViews>
  <sheetFormatPr defaultColWidth="9" defaultRowHeight="12.75" outlineLevelCol="7"/>
  <cols>
    <col min="1" max="1" width="19.4285714285714" style="2" customWidth="1"/>
    <col min="2" max="2" width="26" style="2" customWidth="1"/>
    <col min="3" max="3" width="25.4285714285714" style="2" customWidth="1"/>
    <col min="4" max="4" width="32.4285714285714" style="2" customWidth="1"/>
    <col min="5" max="5" width="17.7142857142857" style="2" customWidth="1"/>
    <col min="6" max="7" width="9.14285714285714" style="2"/>
    <col min="8" max="8" width="22.1428571428571" style="2" customWidth="1"/>
  </cols>
  <sheetData>
    <row r="1" s="1" customFormat="1" spans="1:8">
      <c r="A1" s="3"/>
      <c r="B1" s="3" t="s">
        <v>1469</v>
      </c>
      <c r="C1" s="3" t="s">
        <v>1470</v>
      </c>
      <c r="D1" s="3" t="s">
        <v>1471</v>
      </c>
      <c r="E1" s="3" t="s">
        <v>1472</v>
      </c>
      <c r="F1" s="3"/>
      <c r="G1" s="3"/>
      <c r="H1" s="3"/>
    </row>
    <row r="2" spans="1:8">
      <c r="A2" s="2" t="s">
        <v>1473</v>
      </c>
      <c r="B2" s="2" t="s">
        <v>1474</v>
      </c>
      <c r="C2" s="2" t="s">
        <v>1475</v>
      </c>
      <c r="D2" s="2" t="s">
        <v>1476</v>
      </c>
      <c r="E2" s="2" t="s">
        <v>1477</v>
      </c>
      <c r="H2" s="2" t="str">
        <f>CONCATENATE('Gene Table'!$B$1,'Gene Table'!B2)</f>
        <v>Position</v>
      </c>
    </row>
    <row r="3" spans="1:8">
      <c r="A3" s="2" t="s">
        <v>1478</v>
      </c>
      <c r="B3" s="2" t="s">
        <v>1479</v>
      </c>
      <c r="C3" s="2" t="s">
        <v>1480</v>
      </c>
      <c r="D3" s="2" t="s">
        <v>1481</v>
      </c>
      <c r="E3" s="2" t="s">
        <v>1482</v>
      </c>
      <c r="H3" s="2" t="str">
        <f>CONCATENATE('Gene Table'!$B$1,'Gene Table'!B3)</f>
        <v>A01</v>
      </c>
    </row>
    <row r="4" spans="1:8">
      <c r="A4" s="2" t="s">
        <v>1483</v>
      </c>
      <c r="B4" s="2" t="s">
        <v>1484</v>
      </c>
      <c r="C4" s="2" t="s">
        <v>1485</v>
      </c>
      <c r="D4" s="2" t="s">
        <v>1486</v>
      </c>
      <c r="E4" s="2" t="s">
        <v>1487</v>
      </c>
      <c r="H4" s="2" t="str">
        <f>CONCATENATE('Gene Table'!$B$1,'Gene Table'!B4)</f>
        <v>A02</v>
      </c>
    </row>
    <row r="5" spans="1:8">
      <c r="A5" s="2" t="s">
        <v>1488</v>
      </c>
      <c r="B5" s="2" t="s">
        <v>1489</v>
      </c>
      <c r="C5" s="2" t="s">
        <v>1490</v>
      </c>
      <c r="D5" s="2" t="s">
        <v>1491</v>
      </c>
      <c r="E5" s="2" t="s">
        <v>1492</v>
      </c>
      <c r="H5" s="2" t="str">
        <f>CONCATENATE('Gene Table'!$B$1,'Gene Table'!B5)</f>
        <v>A03</v>
      </c>
    </row>
    <row r="6" spans="1:8">
      <c r="A6" s="2" t="s">
        <v>1493</v>
      </c>
      <c r="B6" s="2" t="s">
        <v>1494</v>
      </c>
      <c r="C6" s="2" t="s">
        <v>1495</v>
      </c>
      <c r="D6" s="2" t="s">
        <v>1496</v>
      </c>
      <c r="E6" s="2" t="s">
        <v>1497</v>
      </c>
      <c r="H6" s="2" t="str">
        <f>CONCATENATE('Gene Table'!$B$1,'Gene Table'!B6)</f>
        <v>A04</v>
      </c>
    </row>
    <row r="7" spans="1:8">
      <c r="A7" s="2" t="s">
        <v>1498</v>
      </c>
      <c r="B7" s="2" t="s">
        <v>1499</v>
      </c>
      <c r="C7" s="2" t="s">
        <v>1500</v>
      </c>
      <c r="D7" s="2" t="s">
        <v>1501</v>
      </c>
      <c r="E7" s="2" t="s">
        <v>1502</v>
      </c>
      <c r="H7" s="2" t="str">
        <f>CONCATENATE('Gene Table'!$B$1,'Gene Table'!B7)</f>
        <v>A05</v>
      </c>
    </row>
    <row r="8" spans="1:8">
      <c r="A8" s="2" t="s">
        <v>1503</v>
      </c>
      <c r="B8" s="2" t="s">
        <v>1504</v>
      </c>
      <c r="C8" s="2" t="s">
        <v>1505</v>
      </c>
      <c r="D8" s="2" t="s">
        <v>1506</v>
      </c>
      <c r="E8" s="2" t="s">
        <v>1507</v>
      </c>
      <c r="H8" s="2" t="str">
        <f>CONCATENATE('Gene Table'!$B$1,'Gene Table'!B8)</f>
        <v>A06</v>
      </c>
    </row>
    <row r="9" spans="1:8">
      <c r="A9" s="2" t="s">
        <v>1508</v>
      </c>
      <c r="B9" s="2" t="s">
        <v>1509</v>
      </c>
      <c r="C9" s="2" t="s">
        <v>1510</v>
      </c>
      <c r="D9" s="2" t="s">
        <v>1511</v>
      </c>
      <c r="E9" s="2" t="s">
        <v>1512</v>
      </c>
      <c r="H9" s="2" t="str">
        <f>CONCATENATE('Gene Table'!$B$1,'Gene Table'!B9)</f>
        <v>A07</v>
      </c>
    </row>
    <row r="10" spans="1:8">
      <c r="A10" s="2" t="s">
        <v>1513</v>
      </c>
      <c r="B10" s="2" t="s">
        <v>1514</v>
      </c>
      <c r="C10" s="2" t="s">
        <v>1515</v>
      </c>
      <c r="D10" s="2" t="s">
        <v>1516</v>
      </c>
      <c r="E10" s="2" t="s">
        <v>1517</v>
      </c>
      <c r="H10" s="2" t="str">
        <f>CONCATENATE('Gene Table'!$B$1,'Gene Table'!B10)</f>
        <v>A08</v>
      </c>
    </row>
    <row r="11" spans="1:8">
      <c r="A11" s="2" t="s">
        <v>1518</v>
      </c>
      <c r="B11" s="2" t="s">
        <v>1519</v>
      </c>
      <c r="C11" s="2" t="s">
        <v>1520</v>
      </c>
      <c r="D11" s="2" t="s">
        <v>1521</v>
      </c>
      <c r="E11" s="2" t="s">
        <v>1522</v>
      </c>
      <c r="H11" s="2" t="str">
        <f>CONCATENATE('Gene Table'!$B$1,'Gene Table'!B11)</f>
        <v>A09</v>
      </c>
    </row>
    <row r="12" spans="1:8">
      <c r="A12" s="2" t="s">
        <v>1523</v>
      </c>
      <c r="B12" s="2" t="s">
        <v>1524</v>
      </c>
      <c r="C12" s="2" t="s">
        <v>1525</v>
      </c>
      <c r="D12" s="2" t="s">
        <v>1526</v>
      </c>
      <c r="E12" s="2" t="s">
        <v>1527</v>
      </c>
      <c r="H12" s="2" t="str">
        <f>CONCATENATE('Gene Table'!$B$1,'Gene Table'!B12)</f>
        <v>A10</v>
      </c>
    </row>
    <row r="13" spans="1:8">
      <c r="A13" s="2" t="s">
        <v>1528</v>
      </c>
      <c r="B13" s="2" t="s">
        <v>1529</v>
      </c>
      <c r="C13" s="2" t="s">
        <v>1530</v>
      </c>
      <c r="D13" s="2" t="s">
        <v>1531</v>
      </c>
      <c r="E13" s="2" t="s">
        <v>1532</v>
      </c>
      <c r="H13" s="2" t="str">
        <f>CONCATENATE('Gene Table'!$B$1,'Gene Table'!B13)</f>
        <v>A11</v>
      </c>
    </row>
    <row r="14" spans="1:8">
      <c r="A14" s="2" t="s">
        <v>1533</v>
      </c>
      <c r="B14" s="2" t="s">
        <v>1534</v>
      </c>
      <c r="C14" s="2" t="s">
        <v>1535</v>
      </c>
      <c r="D14" s="2" t="s">
        <v>1536</v>
      </c>
      <c r="E14" s="2" t="s">
        <v>1537</v>
      </c>
      <c r="H14" s="2" t="str">
        <f>CONCATENATE('Gene Table'!$B$1,'Gene Table'!B14)</f>
        <v>A12</v>
      </c>
    </row>
    <row r="15" spans="1:8">
      <c r="A15" s="2" t="s">
        <v>1538</v>
      </c>
      <c r="B15" s="2" t="s">
        <v>1539</v>
      </c>
      <c r="C15" s="2" t="s">
        <v>1540</v>
      </c>
      <c r="D15" s="2" t="s">
        <v>1541</v>
      </c>
      <c r="E15" s="2" t="s">
        <v>1542</v>
      </c>
      <c r="H15" s="2" t="str">
        <f>CONCATENATE('Gene Table'!$B$1,'Gene Table'!B15)</f>
        <v>B01</v>
      </c>
    </row>
    <row r="16" spans="1:8">
      <c r="A16" s="2" t="s">
        <v>1543</v>
      </c>
      <c r="B16" s="2" t="s">
        <v>1544</v>
      </c>
      <c r="C16" s="2" t="s">
        <v>1545</v>
      </c>
      <c r="D16" s="2" t="s">
        <v>1546</v>
      </c>
      <c r="E16" s="2" t="s">
        <v>1547</v>
      </c>
      <c r="H16" s="2" t="str">
        <f>CONCATENATE('Gene Table'!$B$1,'Gene Table'!B16)</f>
        <v>B02</v>
      </c>
    </row>
    <row r="17" spans="1:8">
      <c r="A17" s="2" t="s">
        <v>1548</v>
      </c>
      <c r="B17" s="2" t="s">
        <v>1549</v>
      </c>
      <c r="C17" s="2" t="s">
        <v>1550</v>
      </c>
      <c r="D17" s="2" t="s">
        <v>1551</v>
      </c>
      <c r="E17" s="2" t="s">
        <v>1552</v>
      </c>
      <c r="H17" s="2" t="str">
        <f>CONCATENATE('Gene Table'!$B$1,'Gene Table'!B17)</f>
        <v>B03</v>
      </c>
    </row>
    <row r="18" spans="1:8">
      <c r="A18" s="2" t="s">
        <v>1553</v>
      </c>
      <c r="B18" s="2" t="s">
        <v>1554</v>
      </c>
      <c r="C18" s="2" t="s">
        <v>1555</v>
      </c>
      <c r="D18" s="2" t="s">
        <v>1556</v>
      </c>
      <c r="E18" s="2" t="s">
        <v>1557</v>
      </c>
      <c r="H18" s="2" t="str">
        <f>CONCATENATE('Gene Table'!$B$1,'Gene Table'!B18)</f>
        <v>B04</v>
      </c>
    </row>
    <row r="19" spans="1:8">
      <c r="A19" s="2" t="s">
        <v>1558</v>
      </c>
      <c r="B19" s="2" t="s">
        <v>1559</v>
      </c>
      <c r="C19" s="2" t="s">
        <v>1560</v>
      </c>
      <c r="D19" s="2" t="s">
        <v>1561</v>
      </c>
      <c r="E19" s="2" t="s">
        <v>1562</v>
      </c>
      <c r="H19" s="2" t="str">
        <f>CONCATENATE('Gene Table'!$B$1,'Gene Table'!B19)</f>
        <v>B05</v>
      </c>
    </row>
    <row r="20" spans="1:8">
      <c r="A20" s="2" t="s">
        <v>1563</v>
      </c>
      <c r="B20" s="2" t="s">
        <v>1564</v>
      </c>
      <c r="C20" s="2" t="s">
        <v>1565</v>
      </c>
      <c r="D20" s="2" t="s">
        <v>1566</v>
      </c>
      <c r="E20" s="2" t="s">
        <v>1567</v>
      </c>
      <c r="H20" s="2" t="str">
        <f>CONCATENATE('Gene Table'!$B$1,'Gene Table'!B20)</f>
        <v>B06</v>
      </c>
    </row>
    <row r="21" spans="1:8">
      <c r="A21" s="2" t="s">
        <v>1568</v>
      </c>
      <c r="B21" s="2" t="s">
        <v>1569</v>
      </c>
      <c r="C21" s="2" t="s">
        <v>1570</v>
      </c>
      <c r="D21" s="2" t="s">
        <v>1571</v>
      </c>
      <c r="E21" s="2" t="s">
        <v>1572</v>
      </c>
      <c r="H21" s="2" t="str">
        <f>CONCATENATE('Gene Table'!$B$1,'Gene Table'!B21)</f>
        <v>B07</v>
      </c>
    </row>
    <row r="22" spans="1:8">
      <c r="A22" s="2" t="s">
        <v>1573</v>
      </c>
      <c r="B22" s="2" t="s">
        <v>1574</v>
      </c>
      <c r="C22" s="2" t="s">
        <v>1575</v>
      </c>
      <c r="D22" s="2" t="s">
        <v>1576</v>
      </c>
      <c r="E22" s="2" t="s">
        <v>1577</v>
      </c>
      <c r="H22" s="2" t="str">
        <f>CONCATENATE('Gene Table'!$B$1,'Gene Table'!B22)</f>
        <v>B08</v>
      </c>
    </row>
    <row r="23" spans="1:8">
      <c r="A23" s="2" t="s">
        <v>1578</v>
      </c>
      <c r="B23" s="2" t="s">
        <v>1579</v>
      </c>
      <c r="C23" s="2" t="s">
        <v>1580</v>
      </c>
      <c r="D23" s="2" t="s">
        <v>1581</v>
      </c>
      <c r="E23" s="2" t="s">
        <v>1582</v>
      </c>
      <c r="H23" s="2" t="str">
        <f>CONCATENATE('Gene Table'!$B$1,'Gene Table'!B23)</f>
        <v>B09</v>
      </c>
    </row>
    <row r="24" spans="1:8">
      <c r="A24" s="2" t="s">
        <v>1583</v>
      </c>
      <c r="B24" s="2" t="s">
        <v>1584</v>
      </c>
      <c r="C24" s="2" t="s">
        <v>1585</v>
      </c>
      <c r="D24" s="2" t="s">
        <v>1586</v>
      </c>
      <c r="E24" s="2" t="s">
        <v>1587</v>
      </c>
      <c r="H24" s="2" t="str">
        <f>CONCATENATE('Gene Table'!$B$1,'Gene Table'!B24)</f>
        <v>B10</v>
      </c>
    </row>
    <row r="25" spans="1:8">
      <c r="A25" s="2" t="s">
        <v>1588</v>
      </c>
      <c r="B25" s="2" t="s">
        <v>1589</v>
      </c>
      <c r="C25" s="2" t="s">
        <v>1590</v>
      </c>
      <c r="D25" s="2" t="s">
        <v>1591</v>
      </c>
      <c r="E25" s="2" t="s">
        <v>1592</v>
      </c>
      <c r="H25" s="2" t="str">
        <f>CONCATENATE('Gene Table'!$B$1,'Gene Table'!B25)</f>
        <v>B11</v>
      </c>
    </row>
    <row r="26" spans="1:8">
      <c r="A26" s="2" t="s">
        <v>1593</v>
      </c>
      <c r="B26" s="2" t="s">
        <v>1594</v>
      </c>
      <c r="C26" s="2" t="s">
        <v>1595</v>
      </c>
      <c r="D26" s="2" t="s">
        <v>1596</v>
      </c>
      <c r="E26" s="2" t="s">
        <v>1597</v>
      </c>
      <c r="H26" s="2" t="str">
        <f>CONCATENATE('Gene Table'!$B$1,'Gene Table'!B26)</f>
        <v>B12</v>
      </c>
    </row>
    <row r="27" spans="1:8">
      <c r="A27" s="2" t="s">
        <v>1598</v>
      </c>
      <c r="B27" s="2" t="s">
        <v>1599</v>
      </c>
      <c r="C27" s="2" t="s">
        <v>1600</v>
      </c>
      <c r="D27" s="2" t="s">
        <v>1601</v>
      </c>
      <c r="E27" s="2" t="s">
        <v>1602</v>
      </c>
      <c r="H27" s="2" t="str">
        <f>CONCATENATE('Gene Table'!$B$1,'Gene Table'!B27)</f>
        <v>C01</v>
      </c>
    </row>
    <row r="28" spans="1:8">
      <c r="A28" s="2" t="s">
        <v>1603</v>
      </c>
      <c r="B28" s="2" t="s">
        <v>1604</v>
      </c>
      <c r="C28" s="2" t="s">
        <v>1605</v>
      </c>
      <c r="D28" s="2" t="s">
        <v>1606</v>
      </c>
      <c r="E28" s="2" t="s">
        <v>1607</v>
      </c>
      <c r="H28" s="2" t="str">
        <f>CONCATENATE('Gene Table'!$B$1,'Gene Table'!B28)</f>
        <v>C02</v>
      </c>
    </row>
    <row r="29" spans="1:8">
      <c r="A29" s="2" t="s">
        <v>1608</v>
      </c>
      <c r="B29" s="2" t="s">
        <v>1609</v>
      </c>
      <c r="C29" s="2" t="s">
        <v>1610</v>
      </c>
      <c r="D29" s="2" t="s">
        <v>1611</v>
      </c>
      <c r="E29" s="2" t="s">
        <v>1612</v>
      </c>
      <c r="H29" s="2" t="str">
        <f>CONCATENATE('Gene Table'!$B$1,'Gene Table'!B29)</f>
        <v>C03</v>
      </c>
    </row>
    <row r="30" spans="1:8">
      <c r="A30" s="2" t="s">
        <v>1613</v>
      </c>
      <c r="B30" s="2" t="s">
        <v>1614</v>
      </c>
      <c r="C30" s="2" t="s">
        <v>1615</v>
      </c>
      <c r="D30" s="2" t="s">
        <v>1616</v>
      </c>
      <c r="E30" s="2" t="s">
        <v>1617</v>
      </c>
      <c r="H30" s="2" t="str">
        <f>CONCATENATE('Gene Table'!$B$1,'Gene Table'!B30)</f>
        <v>C04</v>
      </c>
    </row>
    <row r="31" spans="1:8">
      <c r="A31" s="2" t="s">
        <v>1618</v>
      </c>
      <c r="B31" s="2" t="s">
        <v>1619</v>
      </c>
      <c r="C31" s="2" t="s">
        <v>1620</v>
      </c>
      <c r="D31" s="2" t="s">
        <v>1621</v>
      </c>
      <c r="E31" s="2" t="s">
        <v>1622</v>
      </c>
      <c r="H31" s="2" t="str">
        <f>CONCATENATE('Gene Table'!$B$1,'Gene Table'!B31)</f>
        <v>C05</v>
      </c>
    </row>
    <row r="32" spans="1:8">
      <c r="A32" s="2" t="s">
        <v>1623</v>
      </c>
      <c r="B32" s="2" t="s">
        <v>1624</v>
      </c>
      <c r="C32" s="2" t="s">
        <v>1625</v>
      </c>
      <c r="D32" s="2" t="s">
        <v>1626</v>
      </c>
      <c r="E32" s="2" t="s">
        <v>1627</v>
      </c>
      <c r="H32" s="2" t="str">
        <f>CONCATENATE('Gene Table'!$B$1,'Gene Table'!B32)</f>
        <v>C06</v>
      </c>
    </row>
    <row r="33" spans="1:8">
      <c r="A33" s="2" t="s">
        <v>1628</v>
      </c>
      <c r="B33" s="2" t="s">
        <v>1629</v>
      </c>
      <c r="C33" s="2" t="s">
        <v>1630</v>
      </c>
      <c r="D33" s="2" t="s">
        <v>1631</v>
      </c>
      <c r="E33" s="2" t="s">
        <v>1632</v>
      </c>
      <c r="H33" s="2" t="str">
        <f>CONCATENATE('Gene Table'!$B$1,'Gene Table'!B33)</f>
        <v>C07</v>
      </c>
    </row>
    <row r="34" spans="1:8">
      <c r="A34" s="2" t="s">
        <v>1633</v>
      </c>
      <c r="B34" s="2" t="s">
        <v>1634</v>
      </c>
      <c r="C34" s="2" t="s">
        <v>1635</v>
      </c>
      <c r="D34" s="2" t="s">
        <v>1636</v>
      </c>
      <c r="E34" s="2" t="s">
        <v>1637</v>
      </c>
      <c r="H34" s="2" t="str">
        <f>CONCATENATE('Gene Table'!$B$1,'Gene Table'!B34)</f>
        <v>C08</v>
      </c>
    </row>
    <row r="35" spans="1:8">
      <c r="A35" s="2" t="s">
        <v>1638</v>
      </c>
      <c r="B35" s="2" t="s">
        <v>1639</v>
      </c>
      <c r="C35" s="2" t="s">
        <v>1640</v>
      </c>
      <c r="D35" s="2" t="s">
        <v>1641</v>
      </c>
      <c r="E35" s="2" t="s">
        <v>1642</v>
      </c>
      <c r="H35" s="2" t="str">
        <f>CONCATENATE('Gene Table'!$B$1,'Gene Table'!B35)</f>
        <v>C09</v>
      </c>
    </row>
    <row r="36" spans="1:8">
      <c r="A36" s="2" t="s">
        <v>1643</v>
      </c>
      <c r="B36" s="2" t="s">
        <v>1644</v>
      </c>
      <c r="C36" s="2" t="s">
        <v>1645</v>
      </c>
      <c r="D36" s="2" t="s">
        <v>1646</v>
      </c>
      <c r="E36" s="2" t="s">
        <v>1647</v>
      </c>
      <c r="H36" s="2" t="str">
        <f>CONCATENATE('Gene Table'!$B$1,'Gene Table'!B36)</f>
        <v>C10</v>
      </c>
    </row>
    <row r="37" spans="1:8">
      <c r="A37" s="2" t="s">
        <v>1648</v>
      </c>
      <c r="B37" s="2" t="s">
        <v>1649</v>
      </c>
      <c r="C37" s="2" t="s">
        <v>1650</v>
      </c>
      <c r="D37" s="2" t="s">
        <v>1651</v>
      </c>
      <c r="E37" s="2" t="s">
        <v>1652</v>
      </c>
      <c r="H37" s="2" t="str">
        <f>CONCATENATE('Gene Table'!$B$1,'Gene Table'!B37)</f>
        <v>C11</v>
      </c>
    </row>
    <row r="38" spans="1:8">
      <c r="A38" s="2" t="s">
        <v>1653</v>
      </c>
      <c r="B38" s="2" t="s">
        <v>1654</v>
      </c>
      <c r="C38" s="2" t="s">
        <v>1655</v>
      </c>
      <c r="D38" s="2" t="s">
        <v>1656</v>
      </c>
      <c r="E38" s="2" t="s">
        <v>1657</v>
      </c>
      <c r="H38" s="2" t="str">
        <f>CONCATENATE('Gene Table'!$B$1,'Gene Table'!B38)</f>
        <v>C12</v>
      </c>
    </row>
    <row r="39" spans="1:8">
      <c r="A39" s="2" t="s">
        <v>1658</v>
      </c>
      <c r="B39" s="2" t="s">
        <v>1659</v>
      </c>
      <c r="C39" s="2" t="s">
        <v>1660</v>
      </c>
      <c r="D39" s="2" t="s">
        <v>1661</v>
      </c>
      <c r="E39" s="2" t="s">
        <v>1662</v>
      </c>
      <c r="H39" s="2" t="str">
        <f>CONCATENATE('Gene Table'!$B$1,'Gene Table'!B39)</f>
        <v>D01</v>
      </c>
    </row>
    <row r="40" spans="1:8">
      <c r="A40" s="2" t="s">
        <v>1663</v>
      </c>
      <c r="B40" s="2" t="s">
        <v>1664</v>
      </c>
      <c r="C40" s="2" t="s">
        <v>1665</v>
      </c>
      <c r="D40" s="2" t="s">
        <v>1666</v>
      </c>
      <c r="E40" s="2" t="s">
        <v>1667</v>
      </c>
      <c r="H40" s="2" t="str">
        <f>CONCATENATE('Gene Table'!$B$1,'Gene Table'!B40)</f>
        <v>D02</v>
      </c>
    </row>
    <row r="41" spans="1:8">
      <c r="A41" s="2" t="s">
        <v>1668</v>
      </c>
      <c r="B41" s="2" t="s">
        <v>1669</v>
      </c>
      <c r="C41" s="2" t="s">
        <v>1670</v>
      </c>
      <c r="D41" s="2" t="s">
        <v>1671</v>
      </c>
      <c r="E41" s="2" t="s">
        <v>1672</v>
      </c>
      <c r="H41" s="2" t="str">
        <f>CONCATENATE('Gene Table'!$B$1,'Gene Table'!B41)</f>
        <v>D03</v>
      </c>
    </row>
    <row r="42" spans="1:8">
      <c r="A42" s="2" t="s">
        <v>1673</v>
      </c>
      <c r="B42" s="2" t="s">
        <v>1674</v>
      </c>
      <c r="C42" s="2" t="s">
        <v>1675</v>
      </c>
      <c r="D42" s="2" t="s">
        <v>1676</v>
      </c>
      <c r="E42" s="2" t="s">
        <v>1677</v>
      </c>
      <c r="H42" s="2" t="str">
        <f>CONCATENATE('Gene Table'!$B$1,'Gene Table'!B42)</f>
        <v>D04</v>
      </c>
    </row>
    <row r="43" spans="1:8">
      <c r="A43" s="2" t="s">
        <v>1678</v>
      </c>
      <c r="B43" s="2" t="s">
        <v>1679</v>
      </c>
      <c r="C43" s="2" t="s">
        <v>1680</v>
      </c>
      <c r="D43" s="2" t="s">
        <v>1681</v>
      </c>
      <c r="E43" s="2" t="s">
        <v>1682</v>
      </c>
      <c r="H43" s="2" t="str">
        <f>CONCATENATE('Gene Table'!$B$1,'Gene Table'!B43)</f>
        <v>D05</v>
      </c>
    </row>
    <row r="44" spans="1:8">
      <c r="A44" s="2" t="s">
        <v>1683</v>
      </c>
      <c r="B44" s="2" t="s">
        <v>1684</v>
      </c>
      <c r="C44" s="2" t="s">
        <v>1685</v>
      </c>
      <c r="D44" s="2" t="s">
        <v>1686</v>
      </c>
      <c r="E44" s="2" t="s">
        <v>1687</v>
      </c>
      <c r="H44" s="2" t="str">
        <f>CONCATENATE('Gene Table'!$B$1,'Gene Table'!B44)</f>
        <v>D06</v>
      </c>
    </row>
    <row r="45" spans="1:8">
      <c r="A45" s="2" t="s">
        <v>1688</v>
      </c>
      <c r="B45" s="2" t="s">
        <v>1689</v>
      </c>
      <c r="C45" s="2" t="s">
        <v>1690</v>
      </c>
      <c r="D45" s="2" t="s">
        <v>1691</v>
      </c>
      <c r="E45" s="2" t="s">
        <v>1692</v>
      </c>
      <c r="H45" s="2" t="str">
        <f>CONCATENATE('Gene Table'!$B$1,'Gene Table'!B45)</f>
        <v>D07</v>
      </c>
    </row>
    <row r="46" spans="1:8">
      <c r="A46" s="2" t="s">
        <v>1693</v>
      </c>
      <c r="B46" s="2" t="s">
        <v>1694</v>
      </c>
      <c r="C46" s="2" t="s">
        <v>1695</v>
      </c>
      <c r="D46" s="2" t="s">
        <v>1696</v>
      </c>
      <c r="E46" s="2" t="s">
        <v>1697</v>
      </c>
      <c r="H46" s="2" t="str">
        <f>CONCATENATE('Gene Table'!$B$1,'Gene Table'!B46)</f>
        <v>D08</v>
      </c>
    </row>
    <row r="47" spans="1:8">
      <c r="A47" s="2" t="s">
        <v>1698</v>
      </c>
      <c r="B47" s="2" t="s">
        <v>1699</v>
      </c>
      <c r="C47" s="2" t="s">
        <v>1700</v>
      </c>
      <c r="D47" s="2" t="s">
        <v>1701</v>
      </c>
      <c r="E47" s="2" t="s">
        <v>1702</v>
      </c>
      <c r="H47" s="2" t="str">
        <f>CONCATENATE('Gene Table'!$B$1,'Gene Table'!B47)</f>
        <v>D09</v>
      </c>
    </row>
    <row r="48" spans="1:8">
      <c r="A48" s="2" t="s">
        <v>1703</v>
      </c>
      <c r="B48" s="2" t="s">
        <v>1704</v>
      </c>
      <c r="C48" s="2" t="s">
        <v>1705</v>
      </c>
      <c r="D48" s="2" t="s">
        <v>1706</v>
      </c>
      <c r="E48" s="2" t="s">
        <v>1707</v>
      </c>
      <c r="H48" s="2" t="str">
        <f>CONCATENATE('Gene Table'!$B$1,'Gene Table'!B48)</f>
        <v>D10</v>
      </c>
    </row>
    <row r="49" spans="1:8">
      <c r="A49" s="2" t="s">
        <v>1708</v>
      </c>
      <c r="B49" s="2" t="s">
        <v>1709</v>
      </c>
      <c r="C49" s="2" t="s">
        <v>1710</v>
      </c>
      <c r="D49" s="2" t="s">
        <v>1711</v>
      </c>
      <c r="E49" s="2" t="s">
        <v>1712</v>
      </c>
      <c r="H49" s="2" t="str">
        <f>CONCATENATE('Gene Table'!$B$1,'Gene Table'!B49)</f>
        <v>D11</v>
      </c>
    </row>
    <row r="50" spans="1:8">
      <c r="A50" s="2" t="s">
        <v>1713</v>
      </c>
      <c r="B50" s="2" t="s">
        <v>1714</v>
      </c>
      <c r="C50" s="2" t="s">
        <v>1715</v>
      </c>
      <c r="D50" s="2" t="s">
        <v>1716</v>
      </c>
      <c r="E50" s="2" t="s">
        <v>1717</v>
      </c>
      <c r="H50" s="2" t="str">
        <f>CONCATENATE('Gene Table'!$B$1,'Gene Table'!B50)</f>
        <v>D12</v>
      </c>
    </row>
    <row r="51" spans="1:8">
      <c r="A51" s="2" t="s">
        <v>1718</v>
      </c>
      <c r="B51" s="2" t="s">
        <v>1719</v>
      </c>
      <c r="C51" s="2" t="s">
        <v>1720</v>
      </c>
      <c r="D51" s="2" t="s">
        <v>1721</v>
      </c>
      <c r="E51" s="2" t="s">
        <v>1722</v>
      </c>
      <c r="H51" s="2" t="str">
        <f>CONCATENATE('Gene Table'!$B$1,'Gene Table'!B51)</f>
        <v>E01</v>
      </c>
    </row>
    <row r="52" spans="1:8">
      <c r="A52" s="2" t="s">
        <v>1723</v>
      </c>
      <c r="B52" s="2" t="s">
        <v>1724</v>
      </c>
      <c r="C52" s="2" t="s">
        <v>1725</v>
      </c>
      <c r="D52" s="2" t="s">
        <v>1726</v>
      </c>
      <c r="E52" s="2" t="s">
        <v>1727</v>
      </c>
      <c r="H52" s="2" t="str">
        <f>CONCATENATE('Gene Table'!$B$1,'Gene Table'!B52)</f>
        <v>E02</v>
      </c>
    </row>
    <row r="53" spans="1:8">
      <c r="A53" s="2" t="s">
        <v>1728</v>
      </c>
      <c r="B53" s="2" t="s">
        <v>1729</v>
      </c>
      <c r="C53" s="2" t="s">
        <v>1730</v>
      </c>
      <c r="D53" s="2" t="s">
        <v>1731</v>
      </c>
      <c r="E53" s="2" t="s">
        <v>1732</v>
      </c>
      <c r="H53" s="2" t="str">
        <f>CONCATENATE('Gene Table'!$B$1,'Gene Table'!B53)</f>
        <v>E03</v>
      </c>
    </row>
    <row r="54" spans="1:8">
      <c r="A54" s="2" t="s">
        <v>1733</v>
      </c>
      <c r="B54" s="2" t="s">
        <v>1734</v>
      </c>
      <c r="C54" s="2" t="s">
        <v>1735</v>
      </c>
      <c r="D54" s="2" t="s">
        <v>1736</v>
      </c>
      <c r="E54" s="2" t="s">
        <v>1737</v>
      </c>
      <c r="H54" s="2" t="str">
        <f>CONCATENATE('Gene Table'!$B$1,'Gene Table'!B54)</f>
        <v>E04</v>
      </c>
    </row>
    <row r="55" spans="1:8">
      <c r="A55" s="2" t="s">
        <v>1738</v>
      </c>
      <c r="B55" s="2" t="s">
        <v>1739</v>
      </c>
      <c r="C55" s="2" t="s">
        <v>1740</v>
      </c>
      <c r="D55" s="2" t="s">
        <v>1741</v>
      </c>
      <c r="E55" s="2" t="s">
        <v>1742</v>
      </c>
      <c r="H55" s="2" t="str">
        <f>CONCATENATE('Gene Table'!$B$1,'Gene Table'!B55)</f>
        <v>E05</v>
      </c>
    </row>
    <row r="56" spans="1:8">
      <c r="A56" s="2" t="s">
        <v>1743</v>
      </c>
      <c r="B56" s="2" t="s">
        <v>1744</v>
      </c>
      <c r="C56" s="2" t="s">
        <v>1745</v>
      </c>
      <c r="D56" s="2" t="s">
        <v>1746</v>
      </c>
      <c r="E56" s="2" t="s">
        <v>1747</v>
      </c>
      <c r="H56" s="2" t="str">
        <f>CONCATENATE('Gene Table'!$B$1,'Gene Table'!B56)</f>
        <v>E06</v>
      </c>
    </row>
    <row r="57" spans="1:8">
      <c r="A57" s="2" t="s">
        <v>1748</v>
      </c>
      <c r="B57" s="2" t="s">
        <v>1749</v>
      </c>
      <c r="C57" s="2" t="s">
        <v>1750</v>
      </c>
      <c r="D57" s="2" t="s">
        <v>1751</v>
      </c>
      <c r="E57" s="2" t="s">
        <v>1752</v>
      </c>
      <c r="H57" s="2" t="str">
        <f>CONCATENATE('Gene Table'!$B$1,'Gene Table'!B57)</f>
        <v>E07</v>
      </c>
    </row>
    <row r="58" spans="1:8">
      <c r="A58" s="2" t="s">
        <v>1753</v>
      </c>
      <c r="B58" s="2" t="s">
        <v>1754</v>
      </c>
      <c r="C58" s="2" t="s">
        <v>1755</v>
      </c>
      <c r="D58" s="2" t="s">
        <v>1756</v>
      </c>
      <c r="E58" s="2" t="s">
        <v>1757</v>
      </c>
      <c r="H58" s="2" t="str">
        <f>CONCATENATE('Gene Table'!$B$1,'Gene Table'!B58)</f>
        <v>E08</v>
      </c>
    </row>
    <row r="59" spans="1:8">
      <c r="A59" s="2" t="s">
        <v>1758</v>
      </c>
      <c r="B59" s="2" t="s">
        <v>1759</v>
      </c>
      <c r="C59" s="2" t="s">
        <v>1760</v>
      </c>
      <c r="D59" s="2" t="s">
        <v>1761</v>
      </c>
      <c r="E59" s="2" t="s">
        <v>1762</v>
      </c>
      <c r="H59" s="2" t="str">
        <f>CONCATENATE('Gene Table'!$B$1,'Gene Table'!B59)</f>
        <v>E09</v>
      </c>
    </row>
    <row r="60" spans="1:8">
      <c r="A60" s="2" t="s">
        <v>1763</v>
      </c>
      <c r="B60" s="2" t="s">
        <v>1764</v>
      </c>
      <c r="C60" s="2" t="s">
        <v>1765</v>
      </c>
      <c r="D60" s="2" t="s">
        <v>1766</v>
      </c>
      <c r="E60" s="2" t="s">
        <v>1767</v>
      </c>
      <c r="H60" s="2" t="str">
        <f>CONCATENATE('Gene Table'!$B$1,'Gene Table'!B60)</f>
        <v>E10</v>
      </c>
    </row>
    <row r="61" spans="1:8">
      <c r="A61" s="2" t="s">
        <v>1768</v>
      </c>
      <c r="B61" s="2" t="s">
        <v>1769</v>
      </c>
      <c r="C61" s="2" t="s">
        <v>1770</v>
      </c>
      <c r="D61" s="2" t="s">
        <v>1771</v>
      </c>
      <c r="E61" s="2" t="s">
        <v>1772</v>
      </c>
      <c r="H61" s="2" t="str">
        <f>CONCATENATE('Gene Table'!$B$1,'Gene Table'!B61)</f>
        <v>E11</v>
      </c>
    </row>
    <row r="62" spans="1:8">
      <c r="A62" s="2" t="s">
        <v>1773</v>
      </c>
      <c r="B62" s="2" t="s">
        <v>1774</v>
      </c>
      <c r="C62" s="2" t="s">
        <v>1775</v>
      </c>
      <c r="D62" s="2" t="s">
        <v>1776</v>
      </c>
      <c r="E62" s="2" t="s">
        <v>1777</v>
      </c>
      <c r="H62" s="2" t="str">
        <f>CONCATENATE('Gene Table'!$B$1,'Gene Table'!B62)</f>
        <v>E12</v>
      </c>
    </row>
    <row r="63" spans="1:8">
      <c r="A63" s="2" t="s">
        <v>1778</v>
      </c>
      <c r="B63" s="2" t="s">
        <v>1779</v>
      </c>
      <c r="C63" s="2" t="s">
        <v>1780</v>
      </c>
      <c r="D63" s="2" t="s">
        <v>1781</v>
      </c>
      <c r="E63" s="2" t="s">
        <v>1782</v>
      </c>
      <c r="H63" s="2" t="str">
        <f>CONCATENATE('Gene Table'!$B$1,'Gene Table'!B63)</f>
        <v>F01</v>
      </c>
    </row>
    <row r="64" spans="1:8">
      <c r="A64" s="2" t="s">
        <v>1783</v>
      </c>
      <c r="B64" s="2" t="s">
        <v>1784</v>
      </c>
      <c r="C64" s="2" t="s">
        <v>1785</v>
      </c>
      <c r="D64" s="2" t="s">
        <v>1786</v>
      </c>
      <c r="E64" s="2" t="s">
        <v>1787</v>
      </c>
      <c r="H64" s="2" t="str">
        <f>CONCATENATE('Gene Table'!$B$1,'Gene Table'!B64)</f>
        <v>F02</v>
      </c>
    </row>
    <row r="65" spans="1:8">
      <c r="A65" s="2" t="s">
        <v>1788</v>
      </c>
      <c r="B65" s="2" t="s">
        <v>1789</v>
      </c>
      <c r="C65" s="2" t="s">
        <v>1790</v>
      </c>
      <c r="D65" s="2" t="s">
        <v>1791</v>
      </c>
      <c r="E65" s="2" t="s">
        <v>1792</v>
      </c>
      <c r="H65" s="2" t="str">
        <f>CONCATENATE('Gene Table'!$B$1,'Gene Table'!B65)</f>
        <v>F03</v>
      </c>
    </row>
    <row r="66" spans="1:8">
      <c r="A66" s="2" t="s">
        <v>1793</v>
      </c>
      <c r="B66" s="2" t="s">
        <v>1794</v>
      </c>
      <c r="C66" s="2" t="s">
        <v>1795</v>
      </c>
      <c r="D66" s="2" t="s">
        <v>1796</v>
      </c>
      <c r="E66" s="2" t="s">
        <v>1797</v>
      </c>
      <c r="H66" s="2" t="str">
        <f>CONCATENATE('Gene Table'!$B$1,'Gene Table'!B66)</f>
        <v>F04</v>
      </c>
    </row>
    <row r="67" spans="1:8">
      <c r="A67" s="2" t="s">
        <v>1798</v>
      </c>
      <c r="B67" s="2" t="s">
        <v>1799</v>
      </c>
      <c r="C67" s="2" t="s">
        <v>1800</v>
      </c>
      <c r="D67" s="2" t="s">
        <v>1801</v>
      </c>
      <c r="E67" s="2" t="s">
        <v>1802</v>
      </c>
      <c r="H67" s="2" t="str">
        <f>CONCATENATE('Gene Table'!$B$1,'Gene Table'!B67)</f>
        <v>F05</v>
      </c>
    </row>
    <row r="68" spans="1:8">
      <c r="A68" s="2" t="s">
        <v>1803</v>
      </c>
      <c r="B68" s="2" t="s">
        <v>1804</v>
      </c>
      <c r="C68" s="2" t="s">
        <v>1805</v>
      </c>
      <c r="D68" s="2" t="s">
        <v>1806</v>
      </c>
      <c r="E68" s="2" t="s">
        <v>1807</v>
      </c>
      <c r="H68" s="2" t="str">
        <f>CONCATENATE('Gene Table'!$B$1,'Gene Table'!B68)</f>
        <v>F06</v>
      </c>
    </row>
    <row r="69" spans="1:8">
      <c r="A69" s="2" t="s">
        <v>1808</v>
      </c>
      <c r="B69" s="2" t="s">
        <v>1809</v>
      </c>
      <c r="C69" s="2" t="s">
        <v>1810</v>
      </c>
      <c r="D69" s="2" t="s">
        <v>1811</v>
      </c>
      <c r="E69" s="2" t="s">
        <v>1812</v>
      </c>
      <c r="H69" s="2" t="str">
        <f>CONCATENATE('Gene Table'!$B$1,'Gene Table'!B69)</f>
        <v>F07</v>
      </c>
    </row>
    <row r="70" spans="1:8">
      <c r="A70" s="2" t="s">
        <v>1813</v>
      </c>
      <c r="B70" s="2" t="s">
        <v>1814</v>
      </c>
      <c r="C70" s="2" t="s">
        <v>1815</v>
      </c>
      <c r="D70" s="2" t="s">
        <v>1816</v>
      </c>
      <c r="E70" s="2" t="s">
        <v>1817</v>
      </c>
      <c r="H70" s="2" t="str">
        <f>CONCATENATE('Gene Table'!$B$1,'Gene Table'!B70)</f>
        <v>F08</v>
      </c>
    </row>
    <row r="71" spans="1:8">
      <c r="A71" s="2" t="s">
        <v>1818</v>
      </c>
      <c r="B71" s="2" t="s">
        <v>1819</v>
      </c>
      <c r="C71" s="2" t="s">
        <v>1820</v>
      </c>
      <c r="D71" s="2" t="s">
        <v>1821</v>
      </c>
      <c r="E71" s="2" t="s">
        <v>1822</v>
      </c>
      <c r="H71" s="2" t="str">
        <f>CONCATENATE('Gene Table'!$B$1,'Gene Table'!B71)</f>
        <v>F09</v>
      </c>
    </row>
    <row r="72" spans="1:8">
      <c r="A72" s="2" t="s">
        <v>1823</v>
      </c>
      <c r="B72" s="2" t="s">
        <v>1824</v>
      </c>
      <c r="C72" s="2" t="s">
        <v>1825</v>
      </c>
      <c r="D72" s="2" t="s">
        <v>1826</v>
      </c>
      <c r="E72" s="2" t="s">
        <v>1827</v>
      </c>
      <c r="H72" s="2" t="str">
        <f>CONCATENATE('Gene Table'!$B$1,'Gene Table'!B72)</f>
        <v>F10</v>
      </c>
    </row>
    <row r="73" spans="1:8">
      <c r="A73" s="2" t="s">
        <v>1828</v>
      </c>
      <c r="B73" s="2" t="s">
        <v>1829</v>
      </c>
      <c r="C73" s="2" t="s">
        <v>1830</v>
      </c>
      <c r="D73" s="2" t="s">
        <v>1831</v>
      </c>
      <c r="E73" s="2" t="s">
        <v>1832</v>
      </c>
      <c r="H73" s="2" t="str">
        <f>CONCATENATE('Gene Table'!$B$1,'Gene Table'!B73)</f>
        <v>F11</v>
      </c>
    </row>
    <row r="74" spans="1:8">
      <c r="A74" s="2" t="s">
        <v>1833</v>
      </c>
      <c r="B74" s="2" t="s">
        <v>1834</v>
      </c>
      <c r="C74" s="2" t="s">
        <v>1835</v>
      </c>
      <c r="D74" s="2" t="s">
        <v>1836</v>
      </c>
      <c r="E74" s="2" t="s">
        <v>1837</v>
      </c>
      <c r="H74" s="2" t="str">
        <f>CONCATENATE('Gene Table'!$B$1,'Gene Table'!B74)</f>
        <v>F12</v>
      </c>
    </row>
    <row r="75" spans="1:8">
      <c r="A75" s="2" t="s">
        <v>1838</v>
      </c>
      <c r="B75" s="2" t="s">
        <v>1839</v>
      </c>
      <c r="C75" s="2" t="s">
        <v>1840</v>
      </c>
      <c r="D75" s="2" t="s">
        <v>1841</v>
      </c>
      <c r="E75" s="2" t="s">
        <v>1842</v>
      </c>
      <c r="H75" s="2" t="str">
        <f>CONCATENATE('Gene Table'!$B$1,'Gene Table'!B75)</f>
        <v>G01</v>
      </c>
    </row>
    <row r="76" spans="1:8">
      <c r="A76" s="2" t="s">
        <v>1843</v>
      </c>
      <c r="B76" s="2" t="s">
        <v>1844</v>
      </c>
      <c r="C76" s="2" t="s">
        <v>1845</v>
      </c>
      <c r="D76" s="2" t="s">
        <v>1846</v>
      </c>
      <c r="E76" s="2" t="s">
        <v>1847</v>
      </c>
      <c r="H76" s="2" t="str">
        <f>CONCATENATE('Gene Table'!$B$1,'Gene Table'!B76)</f>
        <v>G02</v>
      </c>
    </row>
    <row r="77" spans="1:8">
      <c r="A77" s="2" t="s">
        <v>1848</v>
      </c>
      <c r="B77" s="2" t="s">
        <v>1849</v>
      </c>
      <c r="C77" s="2" t="s">
        <v>1850</v>
      </c>
      <c r="D77" s="2" t="s">
        <v>1851</v>
      </c>
      <c r="E77" s="2" t="s">
        <v>1852</v>
      </c>
      <c r="H77" s="2" t="str">
        <f>CONCATENATE('Gene Table'!$B$1,'Gene Table'!B77)</f>
        <v>G03</v>
      </c>
    </row>
    <row r="78" spans="1:8">
      <c r="A78" s="2" t="s">
        <v>1853</v>
      </c>
      <c r="B78" s="2" t="s">
        <v>1854</v>
      </c>
      <c r="C78" s="2" t="s">
        <v>1855</v>
      </c>
      <c r="D78" s="2" t="s">
        <v>1856</v>
      </c>
      <c r="E78" s="2" t="s">
        <v>1857</v>
      </c>
      <c r="H78" s="2" t="str">
        <f>CONCATENATE('Gene Table'!$B$1,'Gene Table'!B78)</f>
        <v>G04</v>
      </c>
    </row>
    <row r="79" spans="1:8">
      <c r="A79" s="2" t="s">
        <v>1858</v>
      </c>
      <c r="B79" s="2" t="s">
        <v>1859</v>
      </c>
      <c r="C79" s="2" t="s">
        <v>1860</v>
      </c>
      <c r="D79" s="2" t="s">
        <v>1861</v>
      </c>
      <c r="E79" s="2" t="s">
        <v>1862</v>
      </c>
      <c r="H79" s="2" t="str">
        <f>CONCATENATE('Gene Table'!$B$1,'Gene Table'!B79)</f>
        <v>G05</v>
      </c>
    </row>
    <row r="80" spans="1:8">
      <c r="A80" s="2" t="s">
        <v>1863</v>
      </c>
      <c r="B80" s="2" t="s">
        <v>1864</v>
      </c>
      <c r="C80" s="2" t="s">
        <v>1865</v>
      </c>
      <c r="D80" s="2" t="s">
        <v>1866</v>
      </c>
      <c r="E80" s="2" t="s">
        <v>1867</v>
      </c>
      <c r="H80" s="2" t="str">
        <f>CONCATENATE('Gene Table'!$B$1,'Gene Table'!B80)</f>
        <v>G06</v>
      </c>
    </row>
    <row r="81" spans="1:8">
      <c r="A81" s="2" t="s">
        <v>1868</v>
      </c>
      <c r="B81" s="2" t="s">
        <v>1869</v>
      </c>
      <c r="C81" s="2" t="s">
        <v>1870</v>
      </c>
      <c r="D81" s="2" t="s">
        <v>1871</v>
      </c>
      <c r="E81" s="2" t="s">
        <v>1872</v>
      </c>
      <c r="H81" s="2" t="str">
        <f>CONCATENATE('Gene Table'!$B$1,'Gene Table'!B81)</f>
        <v>G07</v>
      </c>
    </row>
    <row r="82" spans="1:8">
      <c r="A82" s="2" t="s">
        <v>1873</v>
      </c>
      <c r="B82" s="2" t="s">
        <v>1874</v>
      </c>
      <c r="C82" s="2" t="s">
        <v>1875</v>
      </c>
      <c r="D82" s="2" t="s">
        <v>1876</v>
      </c>
      <c r="E82" s="2" t="s">
        <v>1877</v>
      </c>
      <c r="H82" s="2" t="str">
        <f>CONCATENATE('Gene Table'!$B$1,'Gene Table'!B82)</f>
        <v>G08</v>
      </c>
    </row>
    <row r="83" spans="1:8">
      <c r="A83" s="2" t="s">
        <v>1878</v>
      </c>
      <c r="B83" s="2" t="s">
        <v>1879</v>
      </c>
      <c r="C83" s="2" t="s">
        <v>1880</v>
      </c>
      <c r="D83" s="2" t="s">
        <v>1881</v>
      </c>
      <c r="E83" s="2" t="s">
        <v>1882</v>
      </c>
      <c r="H83" s="2" t="str">
        <f>CONCATENATE('Gene Table'!$B$1,'Gene Table'!B83)</f>
        <v>G09</v>
      </c>
    </row>
    <row r="84" spans="1:8">
      <c r="A84" s="2" t="s">
        <v>1883</v>
      </c>
      <c r="B84" s="2" t="s">
        <v>1884</v>
      </c>
      <c r="C84" s="2" t="s">
        <v>1885</v>
      </c>
      <c r="D84" s="2" t="s">
        <v>1886</v>
      </c>
      <c r="E84" s="2" t="s">
        <v>1887</v>
      </c>
      <c r="H84" s="2" t="str">
        <f>CONCATENATE('Gene Table'!$B$1,'Gene Table'!B84)</f>
        <v>G10</v>
      </c>
    </row>
    <row r="85" spans="1:8">
      <c r="A85" s="2" t="s">
        <v>1888</v>
      </c>
      <c r="B85" s="2" t="s">
        <v>1889</v>
      </c>
      <c r="C85" s="2" t="s">
        <v>1890</v>
      </c>
      <c r="D85" s="2" t="s">
        <v>1891</v>
      </c>
      <c r="E85" s="2" t="s">
        <v>1892</v>
      </c>
      <c r="H85" s="2" t="str">
        <f>CONCATENATE('Gene Table'!$B$1,'Gene Table'!B85)</f>
        <v>G11</v>
      </c>
    </row>
    <row r="86" spans="1:8">
      <c r="A86" s="2" t="s">
        <v>1893</v>
      </c>
      <c r="B86" s="2" t="s">
        <v>1894</v>
      </c>
      <c r="C86" s="2" t="s">
        <v>1895</v>
      </c>
      <c r="D86" s="2" t="s">
        <v>1896</v>
      </c>
      <c r="E86" s="2" t="s">
        <v>1897</v>
      </c>
      <c r="H86" s="2" t="str">
        <f>CONCATENATE('Gene Table'!$B$1,'Gene Table'!B86)</f>
        <v>G12</v>
      </c>
    </row>
    <row r="87" spans="1:8">
      <c r="A87" s="2" t="s">
        <v>1898</v>
      </c>
      <c r="B87" s="2" t="s">
        <v>1899</v>
      </c>
      <c r="C87" s="2" t="s">
        <v>1900</v>
      </c>
      <c r="D87" s="2" t="s">
        <v>1901</v>
      </c>
      <c r="E87" s="2" t="s">
        <v>1902</v>
      </c>
      <c r="H87" s="2" t="str">
        <f>CONCATENATE('Gene Table'!$B$1,'Gene Table'!B87)</f>
        <v>H01</v>
      </c>
    </row>
    <row r="88" spans="1:8">
      <c r="A88" s="2" t="s">
        <v>1903</v>
      </c>
      <c r="B88" s="2" t="s">
        <v>1904</v>
      </c>
      <c r="C88" s="2" t="s">
        <v>1905</v>
      </c>
      <c r="D88" s="2" t="s">
        <v>1906</v>
      </c>
      <c r="E88" s="2" t="s">
        <v>1907</v>
      </c>
      <c r="H88" s="2" t="str">
        <f>CONCATENATE('Gene Table'!$B$1,'Gene Table'!B88)</f>
        <v>H02</v>
      </c>
    </row>
    <row r="89" spans="1:8">
      <c r="A89" s="2" t="s">
        <v>1908</v>
      </c>
      <c r="B89" s="2" t="s">
        <v>1909</v>
      </c>
      <c r="C89" s="2" t="s">
        <v>1910</v>
      </c>
      <c r="D89" s="2" t="s">
        <v>1911</v>
      </c>
      <c r="E89" s="2" t="s">
        <v>1912</v>
      </c>
      <c r="H89" s="2" t="str">
        <f>CONCATENATE('Gene Table'!$B$1,'Gene Table'!B89)</f>
        <v>H03</v>
      </c>
    </row>
    <row r="90" spans="1:8">
      <c r="A90" s="2" t="s">
        <v>1913</v>
      </c>
      <c r="B90" s="2" t="s">
        <v>1914</v>
      </c>
      <c r="C90" s="2" t="s">
        <v>1915</v>
      </c>
      <c r="D90" s="2" t="s">
        <v>1916</v>
      </c>
      <c r="E90" s="2" t="s">
        <v>1917</v>
      </c>
      <c r="H90" s="2" t="str">
        <f>CONCATENATE('Gene Table'!$B$1,'Gene Table'!B90)</f>
        <v>H04</v>
      </c>
    </row>
    <row r="91" spans="1:8">
      <c r="A91" s="2" t="s">
        <v>1918</v>
      </c>
      <c r="B91" s="2" t="s">
        <v>1914</v>
      </c>
      <c r="C91" s="2" t="s">
        <v>1919</v>
      </c>
      <c r="D91" s="2" t="s">
        <v>1920</v>
      </c>
      <c r="E91" s="2" t="s">
        <v>1921</v>
      </c>
      <c r="H91" s="2" t="str">
        <f>CONCATENATE('Gene Table'!$B$1,'Gene Table'!B91)</f>
        <v>H05</v>
      </c>
    </row>
    <row r="92" spans="1:8">
      <c r="A92" s="2" t="s">
        <v>1922</v>
      </c>
      <c r="B92" s="2" t="s">
        <v>1914</v>
      </c>
      <c r="C92" s="2" t="s">
        <v>1923</v>
      </c>
      <c r="D92" s="2" t="s">
        <v>1924</v>
      </c>
      <c r="E92" s="2" t="s">
        <v>1925</v>
      </c>
      <c r="H92" s="2" t="str">
        <f>CONCATENATE('Gene Table'!$B$1,'Gene Table'!B92)</f>
        <v>H06</v>
      </c>
    </row>
    <row r="93" spans="1:8">
      <c r="A93" s="2" t="s">
        <v>1926</v>
      </c>
      <c r="B93" s="2" t="s">
        <v>1914</v>
      </c>
      <c r="C93" s="2" t="s">
        <v>1927</v>
      </c>
      <c r="D93" s="2" t="s">
        <v>1928</v>
      </c>
      <c r="E93" s="2" t="s">
        <v>1929</v>
      </c>
      <c r="H93" s="2" t="str">
        <f>CONCATENATE('Gene Table'!$B$1,'Gene Table'!B93)</f>
        <v>H07</v>
      </c>
    </row>
    <row r="94" spans="1:8">
      <c r="A94" s="2" t="s">
        <v>1930</v>
      </c>
      <c r="B94" s="2" t="s">
        <v>1914</v>
      </c>
      <c r="C94" s="2" t="s">
        <v>1931</v>
      </c>
      <c r="D94" s="2" t="s">
        <v>1914</v>
      </c>
      <c r="E94" s="2" t="s">
        <v>1914</v>
      </c>
      <c r="H94" s="2" t="str">
        <f>CONCATENATE('Gene Table'!$B$1,'Gene Table'!B94)</f>
        <v>H08</v>
      </c>
    </row>
    <row r="95" spans="1:8">
      <c r="A95" s="2" t="s">
        <v>1932</v>
      </c>
      <c r="B95" s="2" t="s">
        <v>1914</v>
      </c>
      <c r="C95" s="2" t="s">
        <v>1931</v>
      </c>
      <c r="D95" s="2" t="s">
        <v>1914</v>
      </c>
      <c r="E95" s="2" t="s">
        <v>1914</v>
      </c>
      <c r="H95" s="2" t="str">
        <f>CONCATENATE('Gene Table'!$B$1,'Gene Table'!B95)</f>
        <v>H09</v>
      </c>
    </row>
    <row r="96" spans="1:8">
      <c r="A96" s="2" t="s">
        <v>1933</v>
      </c>
      <c r="B96" s="2" t="s">
        <v>1914</v>
      </c>
      <c r="C96" s="2" t="s">
        <v>1934</v>
      </c>
      <c r="D96" s="2" t="s">
        <v>1914</v>
      </c>
      <c r="E96" s="2" t="s">
        <v>1914</v>
      </c>
      <c r="H96" s="2" t="str">
        <f>CONCATENATE('Gene Table'!$B$1,'Gene Table'!B96)</f>
        <v>H10</v>
      </c>
    </row>
    <row r="97" spans="1:8">
      <c r="A97" s="2" t="s">
        <v>1935</v>
      </c>
      <c r="B97" s="2" t="s">
        <v>1914</v>
      </c>
      <c r="C97" s="2" t="s">
        <v>1934</v>
      </c>
      <c r="D97" s="2" t="s">
        <v>1914</v>
      </c>
      <c r="E97" s="2" t="s">
        <v>1914</v>
      </c>
      <c r="H97" s="2" t="str">
        <f>CONCATENATE('Gene Table'!$B$1,'Gene Table'!B97)</f>
        <v>H11</v>
      </c>
    </row>
    <row r="100" s="1" customFormat="1" spans="1:8">
      <c r="A100" s="3"/>
      <c r="B100" s="3" t="s">
        <v>1469</v>
      </c>
      <c r="C100" s="3" t="s">
        <v>1470</v>
      </c>
      <c r="D100" s="3" t="s">
        <v>1471</v>
      </c>
      <c r="E100" s="3" t="s">
        <v>1472</v>
      </c>
      <c r="F100" s="3"/>
      <c r="G100" s="3"/>
      <c r="H100" s="3"/>
    </row>
    <row r="101" spans="1:5">
      <c r="A101" s="2" t="s">
        <v>1936</v>
      </c>
      <c r="B101" s="2" t="s">
        <v>1937</v>
      </c>
      <c r="C101" s="2" t="s">
        <v>1938</v>
      </c>
      <c r="D101" s="2" t="s">
        <v>1939</v>
      </c>
      <c r="E101" s="2" t="s">
        <v>1940</v>
      </c>
    </row>
    <row r="102" spans="1:5">
      <c r="A102" s="2" t="s">
        <v>1941</v>
      </c>
      <c r="B102" s="2" t="s">
        <v>1942</v>
      </c>
      <c r="C102" s="2" t="s">
        <v>1943</v>
      </c>
      <c r="D102" s="2" t="s">
        <v>1944</v>
      </c>
      <c r="E102" s="2" t="s">
        <v>1945</v>
      </c>
    </row>
    <row r="103" spans="1:5">
      <c r="A103" s="2" t="s">
        <v>1946</v>
      </c>
      <c r="B103" s="2" t="s">
        <v>1947</v>
      </c>
      <c r="C103" s="2" t="s">
        <v>1948</v>
      </c>
      <c r="D103" s="2" t="s">
        <v>1949</v>
      </c>
      <c r="E103" s="2" t="s">
        <v>1950</v>
      </c>
    </row>
    <row r="104" spans="1:5">
      <c r="A104" s="2" t="s">
        <v>1951</v>
      </c>
      <c r="B104" s="2" t="s">
        <v>1952</v>
      </c>
      <c r="C104" s="2" t="s">
        <v>1953</v>
      </c>
      <c r="D104" s="2" t="s">
        <v>1954</v>
      </c>
      <c r="E104" s="2" t="s">
        <v>1955</v>
      </c>
    </row>
    <row r="105" spans="1:5">
      <c r="A105" s="2" t="s">
        <v>1956</v>
      </c>
      <c r="B105" s="2" t="s">
        <v>1957</v>
      </c>
      <c r="C105" s="2" t="s">
        <v>1958</v>
      </c>
      <c r="D105" s="2" t="s">
        <v>1959</v>
      </c>
      <c r="E105" s="2" t="s">
        <v>1960</v>
      </c>
    </row>
    <row r="106" spans="1:5">
      <c r="A106" s="2" t="s">
        <v>1961</v>
      </c>
      <c r="B106" s="2" t="s">
        <v>1962</v>
      </c>
      <c r="C106" s="2" t="s">
        <v>1963</v>
      </c>
      <c r="D106" s="2" t="s">
        <v>1964</v>
      </c>
      <c r="E106" s="2" t="s">
        <v>1965</v>
      </c>
    </row>
    <row r="107" spans="1:5">
      <c r="A107" s="2" t="s">
        <v>1966</v>
      </c>
      <c r="B107" s="2" t="s">
        <v>1967</v>
      </c>
      <c r="C107" s="2" t="s">
        <v>1968</v>
      </c>
      <c r="D107" s="2" t="s">
        <v>1969</v>
      </c>
      <c r="E107" s="2" t="s">
        <v>1970</v>
      </c>
    </row>
    <row r="108" spans="1:5">
      <c r="A108" s="2" t="s">
        <v>1971</v>
      </c>
      <c r="B108" s="2" t="s">
        <v>1972</v>
      </c>
      <c r="C108" s="2" t="s">
        <v>1973</v>
      </c>
      <c r="D108" s="2" t="s">
        <v>1974</v>
      </c>
      <c r="E108" s="2" t="s">
        <v>1975</v>
      </c>
    </row>
    <row r="109" spans="1:5">
      <c r="A109" s="2" t="s">
        <v>1976</v>
      </c>
      <c r="B109" s="2" t="s">
        <v>1977</v>
      </c>
      <c r="C109" s="2" t="s">
        <v>1978</v>
      </c>
      <c r="D109" s="2" t="s">
        <v>1979</v>
      </c>
      <c r="E109" s="2" t="s">
        <v>1980</v>
      </c>
    </row>
    <row r="110" spans="1:5">
      <c r="A110" s="2" t="s">
        <v>1981</v>
      </c>
      <c r="B110" s="2" t="s">
        <v>1982</v>
      </c>
      <c r="C110" s="2" t="s">
        <v>1983</v>
      </c>
      <c r="D110" s="2" t="s">
        <v>1984</v>
      </c>
      <c r="E110" s="2" t="s">
        <v>1985</v>
      </c>
    </row>
    <row r="111" spans="1:5">
      <c r="A111" s="2" t="s">
        <v>1986</v>
      </c>
      <c r="B111" s="2" t="s">
        <v>1987</v>
      </c>
      <c r="C111" s="2" t="s">
        <v>1988</v>
      </c>
      <c r="D111" s="2" t="s">
        <v>1989</v>
      </c>
      <c r="E111" s="2" t="s">
        <v>1990</v>
      </c>
    </row>
    <row r="112" spans="1:5">
      <c r="A112" s="2" t="s">
        <v>1991</v>
      </c>
      <c r="B112" s="2" t="s">
        <v>1992</v>
      </c>
      <c r="C112" s="2" t="s">
        <v>1993</v>
      </c>
      <c r="D112" s="2" t="s">
        <v>1994</v>
      </c>
      <c r="E112" s="2" t="s">
        <v>1995</v>
      </c>
    </row>
    <row r="113" spans="1:5">
      <c r="A113" s="2" t="s">
        <v>1996</v>
      </c>
      <c r="B113" s="2" t="s">
        <v>1997</v>
      </c>
      <c r="C113" s="2" t="s">
        <v>1998</v>
      </c>
      <c r="D113" s="2" t="s">
        <v>1999</v>
      </c>
      <c r="E113" s="2" t="s">
        <v>2000</v>
      </c>
    </row>
    <row r="114" spans="1:5">
      <c r="A114" s="2" t="s">
        <v>2001</v>
      </c>
      <c r="B114" s="2" t="s">
        <v>2002</v>
      </c>
      <c r="C114" s="2" t="s">
        <v>2003</v>
      </c>
      <c r="D114" s="2" t="s">
        <v>2004</v>
      </c>
      <c r="E114" s="2" t="s">
        <v>2005</v>
      </c>
    </row>
    <row r="115" spans="1:5">
      <c r="A115" s="2" t="s">
        <v>2006</v>
      </c>
      <c r="B115" s="2" t="s">
        <v>2007</v>
      </c>
      <c r="C115" s="2" t="s">
        <v>2008</v>
      </c>
      <c r="D115" s="2" t="s">
        <v>2009</v>
      </c>
      <c r="E115" s="2" t="s">
        <v>2010</v>
      </c>
    </row>
    <row r="116" spans="1:5">
      <c r="A116" s="2" t="s">
        <v>2011</v>
      </c>
      <c r="B116" s="2" t="s">
        <v>2012</v>
      </c>
      <c r="C116" s="2" t="s">
        <v>2013</v>
      </c>
      <c r="D116" s="2" t="s">
        <v>2014</v>
      </c>
      <c r="E116" s="2" t="s">
        <v>2015</v>
      </c>
    </row>
    <row r="117" spans="1:5">
      <c r="A117" s="2" t="s">
        <v>2016</v>
      </c>
      <c r="B117" s="2" t="s">
        <v>2017</v>
      </c>
      <c r="C117" s="2" t="s">
        <v>2018</v>
      </c>
      <c r="D117" s="2" t="s">
        <v>2019</v>
      </c>
      <c r="E117" s="2" t="s">
        <v>2020</v>
      </c>
    </row>
    <row r="118" spans="1:5">
      <c r="A118" s="2" t="s">
        <v>2021</v>
      </c>
      <c r="B118" s="2" t="s">
        <v>2022</v>
      </c>
      <c r="C118" s="2" t="s">
        <v>2023</v>
      </c>
      <c r="D118" s="2" t="s">
        <v>2024</v>
      </c>
      <c r="E118" s="2" t="s">
        <v>2025</v>
      </c>
    </row>
    <row r="119" spans="1:5">
      <c r="A119" s="2" t="s">
        <v>2026</v>
      </c>
      <c r="B119" s="2" t="s">
        <v>2027</v>
      </c>
      <c r="C119" s="2" t="s">
        <v>2028</v>
      </c>
      <c r="D119" s="2" t="s">
        <v>2029</v>
      </c>
      <c r="E119" s="2" t="s">
        <v>2030</v>
      </c>
    </row>
    <row r="120" spans="1:5">
      <c r="A120" s="2" t="s">
        <v>2031</v>
      </c>
      <c r="B120" s="2" t="s">
        <v>2032</v>
      </c>
      <c r="C120" s="2" t="s">
        <v>2033</v>
      </c>
      <c r="D120" s="2" t="s">
        <v>2034</v>
      </c>
      <c r="E120" s="2" t="s">
        <v>2035</v>
      </c>
    </row>
    <row r="121" spans="1:5">
      <c r="A121" s="2" t="s">
        <v>2036</v>
      </c>
      <c r="B121" s="2" t="s">
        <v>2037</v>
      </c>
      <c r="C121" s="2" t="s">
        <v>2038</v>
      </c>
      <c r="D121" s="2" t="s">
        <v>2039</v>
      </c>
      <c r="E121" s="2" t="s">
        <v>2040</v>
      </c>
    </row>
    <row r="122" spans="1:5">
      <c r="A122" s="2" t="s">
        <v>2041</v>
      </c>
      <c r="B122" s="2" t="s">
        <v>2042</v>
      </c>
      <c r="C122" s="2" t="s">
        <v>2043</v>
      </c>
      <c r="D122" s="2" t="s">
        <v>2044</v>
      </c>
      <c r="E122" s="2" t="s">
        <v>2045</v>
      </c>
    </row>
    <row r="123" spans="1:5">
      <c r="A123" s="2" t="s">
        <v>2046</v>
      </c>
      <c r="B123" s="2" t="s">
        <v>2047</v>
      </c>
      <c r="C123" s="2" t="s">
        <v>2048</v>
      </c>
      <c r="D123" s="2" t="s">
        <v>2049</v>
      </c>
      <c r="E123" s="2" t="s">
        <v>2050</v>
      </c>
    </row>
    <row r="124" spans="1:5">
      <c r="A124" s="2" t="s">
        <v>2051</v>
      </c>
      <c r="B124" s="2" t="s">
        <v>2052</v>
      </c>
      <c r="C124" s="2" t="s">
        <v>2053</v>
      </c>
      <c r="D124" s="2" t="s">
        <v>2054</v>
      </c>
      <c r="E124" s="2" t="s">
        <v>2055</v>
      </c>
    </row>
    <row r="125" spans="1:5">
      <c r="A125" s="2" t="s">
        <v>2056</v>
      </c>
      <c r="B125" s="2" t="s">
        <v>2057</v>
      </c>
      <c r="C125" s="2" t="s">
        <v>2058</v>
      </c>
      <c r="D125" s="2" t="s">
        <v>2059</v>
      </c>
      <c r="E125" s="2" t="s">
        <v>2060</v>
      </c>
    </row>
    <row r="126" spans="1:5">
      <c r="A126" s="2" t="s">
        <v>2061</v>
      </c>
      <c r="B126" s="2" t="s">
        <v>2062</v>
      </c>
      <c r="C126" s="2" t="s">
        <v>2063</v>
      </c>
      <c r="D126" s="2" t="s">
        <v>2064</v>
      </c>
      <c r="E126" s="2" t="s">
        <v>2065</v>
      </c>
    </row>
    <row r="127" spans="1:5">
      <c r="A127" s="2" t="s">
        <v>2066</v>
      </c>
      <c r="B127" s="2" t="s">
        <v>2067</v>
      </c>
      <c r="C127" s="2" t="s">
        <v>2068</v>
      </c>
      <c r="D127" s="2" t="s">
        <v>2069</v>
      </c>
      <c r="E127" s="2" t="s">
        <v>2070</v>
      </c>
    </row>
    <row r="128" spans="1:5">
      <c r="A128" s="2" t="s">
        <v>2071</v>
      </c>
      <c r="B128" s="2" t="s">
        <v>2072</v>
      </c>
      <c r="C128" s="2" t="s">
        <v>2073</v>
      </c>
      <c r="D128" s="2" t="s">
        <v>2074</v>
      </c>
      <c r="E128" s="2" t="s">
        <v>2075</v>
      </c>
    </row>
    <row r="129" spans="1:5">
      <c r="A129" s="2" t="s">
        <v>2076</v>
      </c>
      <c r="B129" s="2" t="s">
        <v>2077</v>
      </c>
      <c r="C129" s="2" t="s">
        <v>2078</v>
      </c>
      <c r="D129" s="2" t="s">
        <v>2079</v>
      </c>
      <c r="E129" s="2" t="s">
        <v>2080</v>
      </c>
    </row>
    <row r="130" spans="1:5">
      <c r="A130" s="2" t="s">
        <v>2081</v>
      </c>
      <c r="B130" s="2" t="s">
        <v>2082</v>
      </c>
      <c r="C130" s="2" t="s">
        <v>2083</v>
      </c>
      <c r="D130" s="2" t="s">
        <v>2084</v>
      </c>
      <c r="E130" s="2" t="s">
        <v>2085</v>
      </c>
    </row>
    <row r="131" spans="1:5">
      <c r="A131" s="2" t="s">
        <v>2086</v>
      </c>
      <c r="B131" s="2" t="s">
        <v>2087</v>
      </c>
      <c r="C131" s="2" t="s">
        <v>2088</v>
      </c>
      <c r="D131" s="2" t="s">
        <v>2089</v>
      </c>
      <c r="E131" s="2" t="s">
        <v>2090</v>
      </c>
    </row>
    <row r="132" spans="1:5">
      <c r="A132" s="2" t="s">
        <v>2091</v>
      </c>
      <c r="B132" s="2" t="s">
        <v>2092</v>
      </c>
      <c r="C132" s="2" t="s">
        <v>2093</v>
      </c>
      <c r="D132" s="2" t="s">
        <v>2094</v>
      </c>
      <c r="E132" s="2" t="s">
        <v>2095</v>
      </c>
    </row>
    <row r="133" spans="1:5">
      <c r="A133" s="2" t="s">
        <v>2096</v>
      </c>
      <c r="B133" s="2" t="s">
        <v>2097</v>
      </c>
      <c r="C133" s="2" t="s">
        <v>2098</v>
      </c>
      <c r="D133" s="2" t="s">
        <v>2099</v>
      </c>
      <c r="E133" s="2" t="s">
        <v>2100</v>
      </c>
    </row>
    <row r="134" spans="1:5">
      <c r="A134" s="2" t="s">
        <v>2101</v>
      </c>
      <c r="B134" s="2" t="s">
        <v>2102</v>
      </c>
      <c r="C134" s="2" t="s">
        <v>2103</v>
      </c>
      <c r="D134" s="2" t="s">
        <v>2104</v>
      </c>
      <c r="E134" s="2" t="s">
        <v>2105</v>
      </c>
    </row>
    <row r="135" spans="1:5">
      <c r="A135" s="2" t="s">
        <v>2106</v>
      </c>
      <c r="B135" s="2" t="s">
        <v>2107</v>
      </c>
      <c r="C135" s="2" t="s">
        <v>2108</v>
      </c>
      <c r="D135" s="2" t="s">
        <v>2109</v>
      </c>
      <c r="E135" s="2" t="s">
        <v>2110</v>
      </c>
    </row>
    <row r="136" spans="1:5">
      <c r="A136" s="2" t="s">
        <v>2111</v>
      </c>
      <c r="B136" s="2" t="s">
        <v>2112</v>
      </c>
      <c r="C136" s="2" t="s">
        <v>2113</v>
      </c>
      <c r="D136" s="2" t="s">
        <v>2114</v>
      </c>
      <c r="E136" s="2" t="s">
        <v>2115</v>
      </c>
    </row>
    <row r="137" spans="1:5">
      <c r="A137" s="2" t="s">
        <v>2116</v>
      </c>
      <c r="B137" s="2" t="s">
        <v>2117</v>
      </c>
      <c r="C137" s="2" t="s">
        <v>2118</v>
      </c>
      <c r="D137" s="2" t="s">
        <v>2119</v>
      </c>
      <c r="E137" s="2" t="s">
        <v>2120</v>
      </c>
    </row>
    <row r="138" spans="1:5">
      <c r="A138" s="2" t="s">
        <v>2121</v>
      </c>
      <c r="B138" s="2" t="s">
        <v>2122</v>
      </c>
      <c r="C138" s="2" t="s">
        <v>2123</v>
      </c>
      <c r="D138" s="2" t="s">
        <v>2124</v>
      </c>
      <c r="E138" s="2" t="s">
        <v>2125</v>
      </c>
    </row>
    <row r="139" spans="1:5">
      <c r="A139" s="2" t="s">
        <v>2126</v>
      </c>
      <c r="B139" s="2" t="s">
        <v>2127</v>
      </c>
      <c r="C139" s="2" t="s">
        <v>2128</v>
      </c>
      <c r="D139" s="2" t="s">
        <v>2129</v>
      </c>
      <c r="E139" s="2" t="s">
        <v>2130</v>
      </c>
    </row>
    <row r="140" spans="1:5">
      <c r="A140" s="2" t="s">
        <v>2131</v>
      </c>
      <c r="B140" s="2" t="s">
        <v>2132</v>
      </c>
      <c r="C140" s="2" t="s">
        <v>2133</v>
      </c>
      <c r="D140" s="2" t="s">
        <v>2134</v>
      </c>
      <c r="E140" s="2" t="s">
        <v>2135</v>
      </c>
    </row>
    <row r="141" spans="1:5">
      <c r="A141" s="2" t="s">
        <v>2136</v>
      </c>
      <c r="B141" s="2" t="s">
        <v>2137</v>
      </c>
      <c r="C141" s="2" t="s">
        <v>2138</v>
      </c>
      <c r="D141" s="2" t="s">
        <v>2139</v>
      </c>
      <c r="E141" s="2" t="s">
        <v>2140</v>
      </c>
    </row>
    <row r="142" spans="1:5">
      <c r="A142" s="2" t="s">
        <v>2141</v>
      </c>
      <c r="B142" s="2" t="s">
        <v>2142</v>
      </c>
      <c r="C142" s="2" t="s">
        <v>2143</v>
      </c>
      <c r="D142" s="2" t="s">
        <v>2144</v>
      </c>
      <c r="E142" s="2" t="s">
        <v>2145</v>
      </c>
    </row>
    <row r="143" spans="1:5">
      <c r="A143" s="2" t="s">
        <v>2146</v>
      </c>
      <c r="B143" s="2" t="s">
        <v>2147</v>
      </c>
      <c r="C143" s="2" t="s">
        <v>2148</v>
      </c>
      <c r="D143" s="2" t="s">
        <v>2149</v>
      </c>
      <c r="E143" s="2" t="s">
        <v>2150</v>
      </c>
    </row>
    <row r="144" spans="1:5">
      <c r="A144" s="2" t="s">
        <v>2151</v>
      </c>
      <c r="B144" s="2" t="s">
        <v>2152</v>
      </c>
      <c r="C144" s="2" t="s">
        <v>2153</v>
      </c>
      <c r="D144" s="2" t="s">
        <v>2154</v>
      </c>
      <c r="E144" s="2" t="s">
        <v>2155</v>
      </c>
    </row>
    <row r="145" spans="1:5">
      <c r="A145" s="2" t="s">
        <v>2156</v>
      </c>
      <c r="B145" s="2" t="s">
        <v>2157</v>
      </c>
      <c r="C145" s="2" t="s">
        <v>2158</v>
      </c>
      <c r="D145" s="2" t="s">
        <v>2159</v>
      </c>
      <c r="E145" s="2" t="s">
        <v>2160</v>
      </c>
    </row>
    <row r="146" spans="1:5">
      <c r="A146" s="2" t="s">
        <v>2161</v>
      </c>
      <c r="B146" s="2" t="s">
        <v>2162</v>
      </c>
      <c r="C146" s="2" t="s">
        <v>2163</v>
      </c>
      <c r="D146" s="2" t="s">
        <v>2164</v>
      </c>
      <c r="E146" s="2" t="s">
        <v>2165</v>
      </c>
    </row>
    <row r="147" spans="1:5">
      <c r="A147" s="2" t="s">
        <v>2166</v>
      </c>
      <c r="B147" s="2" t="s">
        <v>2167</v>
      </c>
      <c r="C147" s="2" t="s">
        <v>2168</v>
      </c>
      <c r="D147" s="2" t="s">
        <v>2169</v>
      </c>
      <c r="E147" s="2" t="s">
        <v>2170</v>
      </c>
    </row>
    <row r="148" spans="1:5">
      <c r="A148" s="2" t="s">
        <v>2171</v>
      </c>
      <c r="B148" s="2" t="s">
        <v>2172</v>
      </c>
      <c r="C148" s="2" t="s">
        <v>2173</v>
      </c>
      <c r="D148" s="2" t="s">
        <v>2174</v>
      </c>
      <c r="E148" s="2" t="s">
        <v>2175</v>
      </c>
    </row>
    <row r="149" spans="1:5">
      <c r="A149" s="2" t="s">
        <v>2176</v>
      </c>
      <c r="B149" s="2" t="s">
        <v>2177</v>
      </c>
      <c r="C149" s="2" t="s">
        <v>2178</v>
      </c>
      <c r="D149" s="2" t="s">
        <v>2179</v>
      </c>
      <c r="E149" s="2" t="s">
        <v>2180</v>
      </c>
    </row>
    <row r="150" spans="1:5">
      <c r="A150" s="2" t="s">
        <v>2181</v>
      </c>
      <c r="B150" s="2" t="s">
        <v>2182</v>
      </c>
      <c r="C150" s="2" t="s">
        <v>2183</v>
      </c>
      <c r="D150" s="2" t="s">
        <v>2184</v>
      </c>
      <c r="E150" s="2" t="s">
        <v>2185</v>
      </c>
    </row>
    <row r="151" spans="1:5">
      <c r="A151" s="2" t="s">
        <v>2186</v>
      </c>
      <c r="B151" s="2" t="s">
        <v>2187</v>
      </c>
      <c r="C151" s="2" t="s">
        <v>2188</v>
      </c>
      <c r="D151" s="2" t="s">
        <v>2189</v>
      </c>
      <c r="E151" s="2" t="s">
        <v>2190</v>
      </c>
    </row>
    <row r="152" spans="1:5">
      <c r="A152" s="2" t="s">
        <v>2191</v>
      </c>
      <c r="B152" s="2" t="s">
        <v>2192</v>
      </c>
      <c r="C152" s="2" t="s">
        <v>2193</v>
      </c>
      <c r="D152" s="2" t="s">
        <v>2194</v>
      </c>
      <c r="E152" s="2" t="s">
        <v>2195</v>
      </c>
    </row>
    <row r="153" spans="1:5">
      <c r="A153" s="2" t="s">
        <v>2196</v>
      </c>
      <c r="B153" s="2" t="s">
        <v>2197</v>
      </c>
      <c r="C153" s="2" t="s">
        <v>2198</v>
      </c>
      <c r="D153" s="2" t="s">
        <v>2199</v>
      </c>
      <c r="E153" s="2" t="s">
        <v>2200</v>
      </c>
    </row>
    <row r="154" spans="1:5">
      <c r="A154" s="2" t="s">
        <v>2201</v>
      </c>
      <c r="B154" s="2" t="s">
        <v>2202</v>
      </c>
      <c r="C154" s="2" t="s">
        <v>2203</v>
      </c>
      <c r="D154" s="2" t="s">
        <v>2204</v>
      </c>
      <c r="E154" s="2" t="s">
        <v>2205</v>
      </c>
    </row>
    <row r="155" spans="1:5">
      <c r="A155" s="2" t="s">
        <v>2206</v>
      </c>
      <c r="B155" s="2" t="s">
        <v>2207</v>
      </c>
      <c r="C155" s="2" t="s">
        <v>2208</v>
      </c>
      <c r="D155" s="2" t="s">
        <v>2209</v>
      </c>
      <c r="E155" s="2" t="s">
        <v>2210</v>
      </c>
    </row>
    <row r="156" spans="1:5">
      <c r="A156" s="2" t="s">
        <v>2211</v>
      </c>
      <c r="B156" s="2" t="s">
        <v>2212</v>
      </c>
      <c r="C156" s="2" t="s">
        <v>2213</v>
      </c>
      <c r="D156" s="2" t="s">
        <v>2214</v>
      </c>
      <c r="E156" s="2" t="s">
        <v>2215</v>
      </c>
    </row>
    <row r="157" spans="1:5">
      <c r="A157" s="2" t="s">
        <v>2216</v>
      </c>
      <c r="B157" s="2" t="s">
        <v>2217</v>
      </c>
      <c r="C157" s="2" t="s">
        <v>2218</v>
      </c>
      <c r="D157" s="2" t="s">
        <v>2219</v>
      </c>
      <c r="E157" s="2" t="s">
        <v>2220</v>
      </c>
    </row>
    <row r="158" spans="1:5">
      <c r="A158" s="2" t="s">
        <v>2221</v>
      </c>
      <c r="B158" s="2" t="s">
        <v>2222</v>
      </c>
      <c r="C158" s="2" t="s">
        <v>2223</v>
      </c>
      <c r="D158" s="2" t="s">
        <v>2224</v>
      </c>
      <c r="E158" s="2" t="s">
        <v>2225</v>
      </c>
    </row>
    <row r="159" spans="1:5">
      <c r="A159" s="2" t="s">
        <v>2226</v>
      </c>
      <c r="B159" s="2" t="s">
        <v>2227</v>
      </c>
      <c r="C159" s="2" t="s">
        <v>2228</v>
      </c>
      <c r="D159" s="2" t="s">
        <v>2229</v>
      </c>
      <c r="E159" s="2" t="s">
        <v>2230</v>
      </c>
    </row>
    <row r="160" spans="1:5">
      <c r="A160" s="2" t="s">
        <v>2231</v>
      </c>
      <c r="B160" s="2" t="s">
        <v>2232</v>
      </c>
      <c r="C160" s="2" t="s">
        <v>2233</v>
      </c>
      <c r="D160" s="2" t="s">
        <v>2234</v>
      </c>
      <c r="E160" s="2" t="s">
        <v>2235</v>
      </c>
    </row>
    <row r="161" spans="1:5">
      <c r="A161" s="2" t="s">
        <v>2236</v>
      </c>
      <c r="B161" s="2" t="s">
        <v>2237</v>
      </c>
      <c r="C161" s="2" t="s">
        <v>2238</v>
      </c>
      <c r="D161" s="2" t="s">
        <v>2239</v>
      </c>
      <c r="E161" s="2" t="s">
        <v>2240</v>
      </c>
    </row>
    <row r="162" spans="1:5">
      <c r="A162" s="2" t="s">
        <v>2241</v>
      </c>
      <c r="B162" s="2" t="s">
        <v>2242</v>
      </c>
      <c r="C162" s="2" t="s">
        <v>2243</v>
      </c>
      <c r="D162" s="2" t="s">
        <v>2244</v>
      </c>
      <c r="E162" s="2" t="s">
        <v>2245</v>
      </c>
    </row>
    <row r="163" spans="1:5">
      <c r="A163" s="2" t="s">
        <v>2246</v>
      </c>
      <c r="B163" s="2" t="s">
        <v>2247</v>
      </c>
      <c r="C163" s="2" t="s">
        <v>2248</v>
      </c>
      <c r="D163" s="2" t="s">
        <v>2249</v>
      </c>
      <c r="E163" s="2" t="s">
        <v>2250</v>
      </c>
    </row>
    <row r="164" spans="1:5">
      <c r="A164" s="2" t="s">
        <v>2251</v>
      </c>
      <c r="B164" s="2" t="s">
        <v>2252</v>
      </c>
      <c r="C164" s="2" t="s">
        <v>2253</v>
      </c>
      <c r="D164" s="2" t="s">
        <v>2254</v>
      </c>
      <c r="E164" s="2" t="s">
        <v>2255</v>
      </c>
    </row>
    <row r="165" spans="1:5">
      <c r="A165" s="2" t="s">
        <v>2256</v>
      </c>
      <c r="B165" s="2" t="s">
        <v>2257</v>
      </c>
      <c r="C165" s="2" t="s">
        <v>2258</v>
      </c>
      <c r="D165" s="2" t="s">
        <v>2259</v>
      </c>
      <c r="E165" s="2" t="s">
        <v>2260</v>
      </c>
    </row>
    <row r="166" spans="1:5">
      <c r="A166" s="2" t="s">
        <v>2261</v>
      </c>
      <c r="B166" s="2" t="s">
        <v>2262</v>
      </c>
      <c r="C166" s="2" t="s">
        <v>2263</v>
      </c>
      <c r="D166" s="2" t="s">
        <v>2264</v>
      </c>
      <c r="E166" s="2" t="s">
        <v>2265</v>
      </c>
    </row>
    <row r="167" spans="1:5">
      <c r="A167" s="2" t="s">
        <v>2266</v>
      </c>
      <c r="B167" s="2" t="s">
        <v>2267</v>
      </c>
      <c r="C167" s="2" t="s">
        <v>2268</v>
      </c>
      <c r="D167" s="2" t="s">
        <v>2269</v>
      </c>
      <c r="E167" s="2" t="s">
        <v>2270</v>
      </c>
    </row>
    <row r="168" spans="1:5">
      <c r="A168" s="2" t="s">
        <v>2271</v>
      </c>
      <c r="B168" s="2" t="s">
        <v>2272</v>
      </c>
      <c r="C168" s="2" t="s">
        <v>2273</v>
      </c>
      <c r="D168" s="2" t="s">
        <v>2274</v>
      </c>
      <c r="E168" s="2" t="s">
        <v>2275</v>
      </c>
    </row>
    <row r="169" spans="1:5">
      <c r="A169" s="2" t="s">
        <v>2276</v>
      </c>
      <c r="B169" s="2" t="s">
        <v>2277</v>
      </c>
      <c r="C169" s="2" t="s">
        <v>2278</v>
      </c>
      <c r="D169" s="2" t="s">
        <v>2279</v>
      </c>
      <c r="E169" s="2" t="s">
        <v>2280</v>
      </c>
    </row>
    <row r="170" spans="1:5">
      <c r="A170" s="2" t="s">
        <v>2281</v>
      </c>
      <c r="B170" s="2" t="s">
        <v>2282</v>
      </c>
      <c r="C170" s="2" t="s">
        <v>2283</v>
      </c>
      <c r="D170" s="2" t="s">
        <v>2284</v>
      </c>
      <c r="E170" s="2" t="s">
        <v>2285</v>
      </c>
    </row>
    <row r="171" spans="1:5">
      <c r="A171" s="2" t="s">
        <v>2286</v>
      </c>
      <c r="B171" s="2" t="s">
        <v>2287</v>
      </c>
      <c r="C171" s="2" t="s">
        <v>2288</v>
      </c>
      <c r="D171" s="2" t="s">
        <v>2289</v>
      </c>
      <c r="E171" s="2" t="s">
        <v>2290</v>
      </c>
    </row>
    <row r="172" spans="1:5">
      <c r="A172" s="2" t="s">
        <v>2291</v>
      </c>
      <c r="B172" s="2" t="s">
        <v>2292</v>
      </c>
      <c r="C172" s="2" t="s">
        <v>2293</v>
      </c>
      <c r="D172" s="2" t="s">
        <v>2294</v>
      </c>
      <c r="E172" s="2" t="s">
        <v>2295</v>
      </c>
    </row>
    <row r="173" spans="1:5">
      <c r="A173" s="2" t="s">
        <v>2296</v>
      </c>
      <c r="B173" s="2" t="s">
        <v>2297</v>
      </c>
      <c r="C173" s="2" t="s">
        <v>2298</v>
      </c>
      <c r="D173" s="2" t="s">
        <v>2299</v>
      </c>
      <c r="E173" s="2" t="s">
        <v>2300</v>
      </c>
    </row>
    <row r="174" spans="1:5">
      <c r="A174" s="2" t="s">
        <v>2301</v>
      </c>
      <c r="B174" s="2" t="s">
        <v>2302</v>
      </c>
      <c r="C174" s="2" t="s">
        <v>2303</v>
      </c>
      <c r="D174" s="2" t="s">
        <v>2304</v>
      </c>
      <c r="E174" s="2" t="s">
        <v>2305</v>
      </c>
    </row>
    <row r="175" spans="1:5">
      <c r="A175" s="2" t="s">
        <v>2306</v>
      </c>
      <c r="B175" s="2" t="s">
        <v>2307</v>
      </c>
      <c r="C175" s="2" t="s">
        <v>2308</v>
      </c>
      <c r="D175" s="2" t="s">
        <v>2309</v>
      </c>
      <c r="E175" s="2" t="s">
        <v>2310</v>
      </c>
    </row>
    <row r="176" spans="1:5">
      <c r="A176" s="2" t="s">
        <v>2311</v>
      </c>
      <c r="B176" s="2" t="s">
        <v>2312</v>
      </c>
      <c r="C176" s="2" t="s">
        <v>2313</v>
      </c>
      <c r="D176" s="2" t="s">
        <v>2314</v>
      </c>
      <c r="E176" s="2" t="s">
        <v>2315</v>
      </c>
    </row>
    <row r="177" spans="1:5">
      <c r="A177" s="2" t="s">
        <v>2316</v>
      </c>
      <c r="B177" s="2" t="s">
        <v>2317</v>
      </c>
      <c r="C177" s="2" t="s">
        <v>2318</v>
      </c>
      <c r="D177" s="2" t="s">
        <v>2319</v>
      </c>
      <c r="E177" s="2" t="s">
        <v>2320</v>
      </c>
    </row>
    <row r="178" spans="1:5">
      <c r="A178" s="2" t="s">
        <v>2321</v>
      </c>
      <c r="B178" s="2" t="s">
        <v>2322</v>
      </c>
      <c r="C178" s="2" t="s">
        <v>2323</v>
      </c>
      <c r="D178" s="2" t="s">
        <v>2324</v>
      </c>
      <c r="E178" s="2" t="s">
        <v>2325</v>
      </c>
    </row>
    <row r="179" spans="1:5">
      <c r="A179" s="2" t="s">
        <v>2326</v>
      </c>
      <c r="B179" s="2" t="s">
        <v>2327</v>
      </c>
      <c r="C179" s="2" t="s">
        <v>2328</v>
      </c>
      <c r="D179" s="2" t="s">
        <v>2329</v>
      </c>
      <c r="E179" s="2" t="s">
        <v>2330</v>
      </c>
    </row>
    <row r="180" spans="1:5">
      <c r="A180" s="2" t="s">
        <v>2331</v>
      </c>
      <c r="B180" s="2" t="s">
        <v>2332</v>
      </c>
      <c r="C180" s="2" t="s">
        <v>2333</v>
      </c>
      <c r="D180" s="2" t="s">
        <v>2334</v>
      </c>
      <c r="E180" s="2" t="s">
        <v>2335</v>
      </c>
    </row>
    <row r="181" spans="1:5">
      <c r="A181" s="2" t="s">
        <v>2336</v>
      </c>
      <c r="B181" s="2" t="s">
        <v>2337</v>
      </c>
      <c r="C181" s="2" t="s">
        <v>2338</v>
      </c>
      <c r="D181" s="2" t="s">
        <v>2339</v>
      </c>
      <c r="E181" s="2" t="s">
        <v>2340</v>
      </c>
    </row>
    <row r="182" spans="1:5">
      <c r="A182" s="2" t="s">
        <v>2341</v>
      </c>
      <c r="B182" s="2" t="s">
        <v>2342</v>
      </c>
      <c r="C182" s="2" t="s">
        <v>2343</v>
      </c>
      <c r="D182" s="2" t="s">
        <v>2344</v>
      </c>
      <c r="E182" s="2" t="s">
        <v>2345</v>
      </c>
    </row>
    <row r="183" spans="1:5">
      <c r="A183" s="2" t="s">
        <v>2346</v>
      </c>
      <c r="B183" s="2" t="s">
        <v>2347</v>
      </c>
      <c r="C183" s="2" t="s">
        <v>2348</v>
      </c>
      <c r="D183" s="2" t="s">
        <v>2349</v>
      </c>
      <c r="E183" s="2" t="s">
        <v>2350</v>
      </c>
    </row>
    <row r="184" spans="1:5">
      <c r="A184" s="2" t="s">
        <v>2351</v>
      </c>
      <c r="B184" s="2" t="s">
        <v>2352</v>
      </c>
      <c r="C184" s="2" t="s">
        <v>2353</v>
      </c>
      <c r="D184" s="2" t="s">
        <v>2354</v>
      </c>
      <c r="E184" s="2" t="s">
        <v>2355</v>
      </c>
    </row>
    <row r="185" spans="1:5">
      <c r="A185" s="2" t="s">
        <v>2356</v>
      </c>
      <c r="B185" s="2" t="s">
        <v>2357</v>
      </c>
      <c r="C185" s="2" t="s">
        <v>2358</v>
      </c>
      <c r="D185" s="2" t="s">
        <v>2359</v>
      </c>
      <c r="E185" s="2" t="s">
        <v>2360</v>
      </c>
    </row>
    <row r="186" spans="1:5">
      <c r="A186" s="2" t="s">
        <v>2361</v>
      </c>
      <c r="B186" s="2" t="s">
        <v>2362</v>
      </c>
      <c r="C186" s="2" t="s">
        <v>2363</v>
      </c>
      <c r="D186" s="2" t="s">
        <v>2364</v>
      </c>
      <c r="E186" s="2" t="s">
        <v>2365</v>
      </c>
    </row>
    <row r="187" spans="1:5">
      <c r="A187" s="2" t="s">
        <v>2366</v>
      </c>
      <c r="B187" s="2" t="s">
        <v>2367</v>
      </c>
      <c r="C187" s="2" t="s">
        <v>2368</v>
      </c>
      <c r="D187" s="2" t="s">
        <v>2369</v>
      </c>
      <c r="E187" s="2" t="s">
        <v>2370</v>
      </c>
    </row>
    <row r="188" spans="1:5">
      <c r="A188" s="2" t="s">
        <v>2371</v>
      </c>
      <c r="B188" s="2" t="s">
        <v>2372</v>
      </c>
      <c r="C188" s="2" t="s">
        <v>2373</v>
      </c>
      <c r="D188" s="2" t="s">
        <v>2374</v>
      </c>
      <c r="E188" s="2" t="s">
        <v>2375</v>
      </c>
    </row>
    <row r="189" spans="1:5">
      <c r="A189" s="2" t="s">
        <v>2376</v>
      </c>
      <c r="B189" s="2" t="s">
        <v>1914</v>
      </c>
      <c r="C189" s="2" t="s">
        <v>1915</v>
      </c>
      <c r="D189" s="2" t="s">
        <v>1916</v>
      </c>
      <c r="E189" s="2" t="s">
        <v>1917</v>
      </c>
    </row>
    <row r="190" spans="1:5">
      <c r="A190" s="2" t="s">
        <v>2377</v>
      </c>
      <c r="B190" s="2" t="s">
        <v>1914</v>
      </c>
      <c r="C190" s="2" t="s">
        <v>1919</v>
      </c>
      <c r="D190" s="2" t="s">
        <v>1920</v>
      </c>
      <c r="E190" s="2" t="s">
        <v>1921</v>
      </c>
    </row>
    <row r="191" spans="1:5">
      <c r="A191" s="2" t="s">
        <v>2378</v>
      </c>
      <c r="B191" s="2" t="s">
        <v>1914</v>
      </c>
      <c r="C191" s="2" t="s">
        <v>1923</v>
      </c>
      <c r="D191" s="2" t="s">
        <v>1924</v>
      </c>
      <c r="E191" s="2" t="s">
        <v>1925</v>
      </c>
    </row>
    <row r="192" spans="1:5">
      <c r="A192" s="2" t="s">
        <v>2379</v>
      </c>
      <c r="B192" s="2" t="s">
        <v>1914</v>
      </c>
      <c r="C192" s="2" t="s">
        <v>1927</v>
      </c>
      <c r="D192" s="2" t="s">
        <v>1928</v>
      </c>
      <c r="E192" s="2" t="s">
        <v>1929</v>
      </c>
    </row>
    <row r="193" spans="1:5">
      <c r="A193" s="2" t="s">
        <v>2380</v>
      </c>
      <c r="B193" s="2" t="s">
        <v>1914</v>
      </c>
      <c r="C193" s="2" t="s">
        <v>1931</v>
      </c>
      <c r="D193" s="2" t="s">
        <v>1914</v>
      </c>
      <c r="E193" s="2" t="s">
        <v>1914</v>
      </c>
    </row>
    <row r="194" spans="1:5">
      <c r="A194" s="2" t="s">
        <v>2381</v>
      </c>
      <c r="B194" s="2" t="s">
        <v>1914</v>
      </c>
      <c r="C194" s="2" t="s">
        <v>1931</v>
      </c>
      <c r="D194" s="2" t="s">
        <v>1914</v>
      </c>
      <c r="E194" s="2" t="s">
        <v>1914</v>
      </c>
    </row>
    <row r="195" spans="1:5">
      <c r="A195" s="2" t="s">
        <v>2382</v>
      </c>
      <c r="B195" s="2" t="s">
        <v>1914</v>
      </c>
      <c r="C195" s="2" t="s">
        <v>1934</v>
      </c>
      <c r="D195" s="2" t="s">
        <v>1914</v>
      </c>
      <c r="E195" s="2" t="s">
        <v>1914</v>
      </c>
    </row>
    <row r="196" spans="1:5">
      <c r="A196" s="2" t="s">
        <v>2383</v>
      </c>
      <c r="B196" s="2" t="s">
        <v>1914</v>
      </c>
      <c r="C196" s="2" t="s">
        <v>1934</v>
      </c>
      <c r="D196" s="2" t="s">
        <v>1914</v>
      </c>
      <c r="E196" s="2" t="s">
        <v>1914</v>
      </c>
    </row>
    <row r="199" s="1" customFormat="1" spans="1:8">
      <c r="A199" s="3"/>
      <c r="B199" s="3" t="s">
        <v>1469</v>
      </c>
      <c r="C199" s="3" t="s">
        <v>1470</v>
      </c>
      <c r="D199" s="3" t="s">
        <v>1471</v>
      </c>
      <c r="E199" s="3" t="s">
        <v>1472</v>
      </c>
      <c r="F199" s="3"/>
      <c r="G199" s="3"/>
      <c r="H199" s="3"/>
    </row>
    <row r="200" spans="1:5">
      <c r="A200" s="2" t="s">
        <v>2384</v>
      </c>
      <c r="B200" s="2" t="s">
        <v>2385</v>
      </c>
      <c r="C200" s="2" t="s">
        <v>2386</v>
      </c>
      <c r="D200" s="2" t="s">
        <v>2387</v>
      </c>
      <c r="E200" s="2" t="s">
        <v>2388</v>
      </c>
    </row>
    <row r="201" spans="1:5">
      <c r="A201" s="2" t="s">
        <v>2389</v>
      </c>
      <c r="B201" s="2" t="s">
        <v>2390</v>
      </c>
      <c r="C201" s="2" t="s">
        <v>2391</v>
      </c>
      <c r="D201" s="2" t="s">
        <v>2392</v>
      </c>
      <c r="E201" s="2" t="s">
        <v>2393</v>
      </c>
    </row>
    <row r="202" spans="1:5">
      <c r="A202" s="2" t="s">
        <v>2394</v>
      </c>
      <c r="B202" s="2" t="s">
        <v>2395</v>
      </c>
      <c r="C202" s="2" t="s">
        <v>2396</v>
      </c>
      <c r="D202" s="2" t="s">
        <v>2397</v>
      </c>
      <c r="E202" s="2" t="s">
        <v>2398</v>
      </c>
    </row>
    <row r="203" spans="1:5">
      <c r="A203" s="2" t="s">
        <v>2399</v>
      </c>
      <c r="B203" s="2" t="s">
        <v>2400</v>
      </c>
      <c r="C203" s="2" t="s">
        <v>2401</v>
      </c>
      <c r="D203" s="2" t="s">
        <v>2402</v>
      </c>
      <c r="E203" s="2" t="s">
        <v>2403</v>
      </c>
    </row>
    <row r="204" spans="1:5">
      <c r="A204" s="2" t="s">
        <v>2404</v>
      </c>
      <c r="B204" s="2" t="s">
        <v>2405</v>
      </c>
      <c r="C204" s="2" t="s">
        <v>2406</v>
      </c>
      <c r="D204" s="2" t="s">
        <v>2407</v>
      </c>
      <c r="E204" s="2" t="s">
        <v>2408</v>
      </c>
    </row>
    <row r="205" spans="1:5">
      <c r="A205" s="2" t="s">
        <v>2409</v>
      </c>
      <c r="B205" s="2" t="s">
        <v>2410</v>
      </c>
      <c r="C205" s="2" t="s">
        <v>2411</v>
      </c>
      <c r="D205" s="2" t="s">
        <v>2412</v>
      </c>
      <c r="E205" s="2" t="s">
        <v>2413</v>
      </c>
    </row>
    <row r="206" spans="1:5">
      <c r="A206" s="2" t="s">
        <v>2414</v>
      </c>
      <c r="B206" s="2" t="s">
        <v>2415</v>
      </c>
      <c r="C206" s="2" t="s">
        <v>2416</v>
      </c>
      <c r="D206" s="2" t="s">
        <v>2417</v>
      </c>
      <c r="E206" s="2" t="s">
        <v>2418</v>
      </c>
    </row>
    <row r="207" spans="1:5">
      <c r="A207" s="2" t="s">
        <v>2419</v>
      </c>
      <c r="B207" s="2" t="s">
        <v>2420</v>
      </c>
      <c r="C207" s="2" t="s">
        <v>2421</v>
      </c>
      <c r="D207" s="2" t="s">
        <v>2422</v>
      </c>
      <c r="E207" s="2" t="s">
        <v>2423</v>
      </c>
    </row>
    <row r="208" spans="1:5">
      <c r="A208" s="2" t="s">
        <v>2424</v>
      </c>
      <c r="B208" s="2" t="s">
        <v>2425</v>
      </c>
      <c r="C208" s="2" t="s">
        <v>2426</v>
      </c>
      <c r="D208" s="2" t="s">
        <v>2427</v>
      </c>
      <c r="E208" s="2" t="s">
        <v>2428</v>
      </c>
    </row>
    <row r="209" spans="1:5">
      <c r="A209" s="2" t="s">
        <v>2429</v>
      </c>
      <c r="B209" s="2" t="s">
        <v>2430</v>
      </c>
      <c r="C209" s="2" t="s">
        <v>2431</v>
      </c>
      <c r="D209" s="2" t="s">
        <v>2432</v>
      </c>
      <c r="E209" s="2" t="s">
        <v>2433</v>
      </c>
    </row>
    <row r="210" spans="1:5">
      <c r="A210" s="2" t="s">
        <v>2434</v>
      </c>
      <c r="B210" s="2" t="s">
        <v>2435</v>
      </c>
      <c r="C210" s="2" t="s">
        <v>2436</v>
      </c>
      <c r="D210" s="2" t="s">
        <v>2437</v>
      </c>
      <c r="E210" s="2" t="s">
        <v>2438</v>
      </c>
    </row>
    <row r="211" spans="1:5">
      <c r="A211" s="2" t="s">
        <v>2439</v>
      </c>
      <c r="B211" s="2" t="s">
        <v>2440</v>
      </c>
      <c r="C211" s="2" t="s">
        <v>2441</v>
      </c>
      <c r="D211" s="2" t="s">
        <v>2442</v>
      </c>
      <c r="E211" s="2" t="s">
        <v>2443</v>
      </c>
    </row>
    <row r="212" spans="1:5">
      <c r="A212" s="2" t="s">
        <v>2444</v>
      </c>
      <c r="B212" s="2" t="s">
        <v>2445</v>
      </c>
      <c r="C212" s="2" t="s">
        <v>2446</v>
      </c>
      <c r="D212" s="2" t="s">
        <v>2447</v>
      </c>
      <c r="E212" s="2" t="s">
        <v>2448</v>
      </c>
    </row>
    <row r="213" spans="1:5">
      <c r="A213" s="2" t="s">
        <v>2449</v>
      </c>
      <c r="B213" s="2" t="s">
        <v>2450</v>
      </c>
      <c r="C213" s="2" t="s">
        <v>2451</v>
      </c>
      <c r="D213" s="2" t="s">
        <v>2452</v>
      </c>
      <c r="E213" s="2" t="s">
        <v>2453</v>
      </c>
    </row>
    <row r="214" spans="1:5">
      <c r="A214" s="2" t="s">
        <v>2454</v>
      </c>
      <c r="B214" s="2" t="s">
        <v>2455</v>
      </c>
      <c r="C214" s="2" t="s">
        <v>2456</v>
      </c>
      <c r="D214" s="2" t="s">
        <v>2457</v>
      </c>
      <c r="E214" s="2" t="s">
        <v>2458</v>
      </c>
    </row>
    <row r="215" spans="1:5">
      <c r="A215" s="2" t="s">
        <v>2459</v>
      </c>
      <c r="B215" s="2" t="s">
        <v>2460</v>
      </c>
      <c r="C215" s="2" t="s">
        <v>2461</v>
      </c>
      <c r="D215" s="2" t="s">
        <v>2462</v>
      </c>
      <c r="E215" s="2" t="s">
        <v>2463</v>
      </c>
    </row>
    <row r="216" spans="1:5">
      <c r="A216" s="2" t="s">
        <v>2464</v>
      </c>
      <c r="B216" s="2" t="s">
        <v>2465</v>
      </c>
      <c r="C216" s="2" t="s">
        <v>2466</v>
      </c>
      <c r="D216" s="2" t="s">
        <v>2467</v>
      </c>
      <c r="E216" s="2" t="s">
        <v>2468</v>
      </c>
    </row>
    <row r="217" spans="1:5">
      <c r="A217" s="2" t="s">
        <v>2469</v>
      </c>
      <c r="B217" s="2" t="s">
        <v>2470</v>
      </c>
      <c r="C217" s="2" t="s">
        <v>2471</v>
      </c>
      <c r="D217" s="2" t="s">
        <v>2472</v>
      </c>
      <c r="E217" s="2" t="s">
        <v>2473</v>
      </c>
    </row>
    <row r="218" spans="1:5">
      <c r="A218" s="2" t="s">
        <v>2474</v>
      </c>
      <c r="B218" s="2" t="s">
        <v>2475</v>
      </c>
      <c r="C218" s="2" t="s">
        <v>2476</v>
      </c>
      <c r="D218" s="2" t="s">
        <v>2477</v>
      </c>
      <c r="E218" s="2" t="s">
        <v>2478</v>
      </c>
    </row>
    <row r="219" spans="1:5">
      <c r="A219" s="2" t="s">
        <v>2479</v>
      </c>
      <c r="B219" s="2" t="s">
        <v>2480</v>
      </c>
      <c r="C219" s="2" t="s">
        <v>2481</v>
      </c>
      <c r="D219" s="2" t="s">
        <v>2482</v>
      </c>
      <c r="E219" s="2" t="s">
        <v>2483</v>
      </c>
    </row>
    <row r="220" spans="1:5">
      <c r="A220" s="2" t="s">
        <v>2484</v>
      </c>
      <c r="B220" s="2" t="s">
        <v>2485</v>
      </c>
      <c r="C220" s="2" t="s">
        <v>2486</v>
      </c>
      <c r="D220" s="2" t="s">
        <v>2487</v>
      </c>
      <c r="E220" s="2" t="s">
        <v>2488</v>
      </c>
    </row>
    <row r="221" spans="1:5">
      <c r="A221" s="2" t="s">
        <v>2489</v>
      </c>
      <c r="B221" s="2" t="s">
        <v>2490</v>
      </c>
      <c r="C221" s="2" t="s">
        <v>2491</v>
      </c>
      <c r="D221" s="2" t="s">
        <v>2492</v>
      </c>
      <c r="E221" s="2" t="s">
        <v>2493</v>
      </c>
    </row>
    <row r="222" spans="1:5">
      <c r="A222" s="2" t="s">
        <v>2494</v>
      </c>
      <c r="B222" s="2" t="s">
        <v>2495</v>
      </c>
      <c r="C222" s="2" t="s">
        <v>2496</v>
      </c>
      <c r="D222" s="2" t="s">
        <v>2497</v>
      </c>
      <c r="E222" s="2" t="s">
        <v>2498</v>
      </c>
    </row>
    <row r="223" spans="1:5">
      <c r="A223" s="2" t="s">
        <v>2499</v>
      </c>
      <c r="B223" s="2" t="s">
        <v>2500</v>
      </c>
      <c r="C223" s="2" t="s">
        <v>2501</v>
      </c>
      <c r="D223" s="2" t="s">
        <v>2502</v>
      </c>
      <c r="E223" s="2" t="s">
        <v>2503</v>
      </c>
    </row>
    <row r="224" spans="1:5">
      <c r="A224" s="2" t="s">
        <v>2504</v>
      </c>
      <c r="B224" s="2" t="s">
        <v>2505</v>
      </c>
      <c r="C224" s="2" t="s">
        <v>2506</v>
      </c>
      <c r="D224" s="2" t="s">
        <v>2507</v>
      </c>
      <c r="E224" s="2" t="s">
        <v>2508</v>
      </c>
    </row>
    <row r="225" spans="1:5">
      <c r="A225" s="2" t="s">
        <v>2509</v>
      </c>
      <c r="B225" s="2" t="s">
        <v>2510</v>
      </c>
      <c r="C225" s="2" t="s">
        <v>2511</v>
      </c>
      <c r="D225" s="2" t="s">
        <v>2512</v>
      </c>
      <c r="E225" s="2" t="s">
        <v>2513</v>
      </c>
    </row>
    <row r="226" spans="1:5">
      <c r="A226" s="2" t="s">
        <v>2514</v>
      </c>
      <c r="B226" s="2" t="s">
        <v>2515</v>
      </c>
      <c r="C226" s="2" t="s">
        <v>2516</v>
      </c>
      <c r="D226" s="2" t="s">
        <v>2517</v>
      </c>
      <c r="E226" s="2" t="s">
        <v>2518</v>
      </c>
    </row>
    <row r="227" spans="1:5">
      <c r="A227" s="2" t="s">
        <v>2519</v>
      </c>
      <c r="B227" s="2" t="s">
        <v>2520</v>
      </c>
      <c r="C227" s="2" t="s">
        <v>2521</v>
      </c>
      <c r="D227" s="2" t="s">
        <v>2522</v>
      </c>
      <c r="E227" s="2" t="s">
        <v>2523</v>
      </c>
    </row>
    <row r="228" spans="1:5">
      <c r="A228" s="2" t="s">
        <v>2524</v>
      </c>
      <c r="B228" s="2" t="s">
        <v>2525</v>
      </c>
      <c r="C228" s="2" t="s">
        <v>2526</v>
      </c>
      <c r="D228" s="2" t="s">
        <v>2527</v>
      </c>
      <c r="E228" s="2" t="s">
        <v>2528</v>
      </c>
    </row>
    <row r="229" spans="1:5">
      <c r="A229" s="2" t="s">
        <v>2529</v>
      </c>
      <c r="B229" s="2" t="s">
        <v>2530</v>
      </c>
      <c r="C229" s="2" t="s">
        <v>2531</v>
      </c>
      <c r="D229" s="2" t="s">
        <v>2532</v>
      </c>
      <c r="E229" s="2" t="s">
        <v>2533</v>
      </c>
    </row>
    <row r="230" spans="1:5">
      <c r="A230" s="2" t="s">
        <v>2534</v>
      </c>
      <c r="B230" s="2" t="s">
        <v>2535</v>
      </c>
      <c r="C230" s="2" t="s">
        <v>2536</v>
      </c>
      <c r="D230" s="2" t="s">
        <v>2537</v>
      </c>
      <c r="E230" s="2" t="s">
        <v>2538</v>
      </c>
    </row>
    <row r="231" spans="1:5">
      <c r="A231" s="2" t="s">
        <v>2539</v>
      </c>
      <c r="B231" s="2" t="s">
        <v>2540</v>
      </c>
      <c r="C231" s="2" t="s">
        <v>2541</v>
      </c>
      <c r="D231" s="2" t="s">
        <v>2542</v>
      </c>
      <c r="E231" s="2" t="s">
        <v>2543</v>
      </c>
    </row>
    <row r="232" spans="1:5">
      <c r="A232" s="2" t="s">
        <v>2544</v>
      </c>
      <c r="B232" s="2" t="s">
        <v>2545</v>
      </c>
      <c r="C232" s="2" t="s">
        <v>2546</v>
      </c>
      <c r="D232" s="2" t="s">
        <v>2547</v>
      </c>
      <c r="E232" s="2" t="s">
        <v>2548</v>
      </c>
    </row>
    <row r="233" spans="1:5">
      <c r="A233" s="2" t="s">
        <v>2549</v>
      </c>
      <c r="B233" s="2" t="s">
        <v>2550</v>
      </c>
      <c r="C233" s="2" t="s">
        <v>2551</v>
      </c>
      <c r="D233" s="2" t="s">
        <v>2552</v>
      </c>
      <c r="E233" s="2" t="s">
        <v>2553</v>
      </c>
    </row>
    <row r="234" spans="1:5">
      <c r="A234" s="2" t="s">
        <v>2554</v>
      </c>
      <c r="B234" s="2" t="s">
        <v>2555</v>
      </c>
      <c r="C234" s="2" t="s">
        <v>2556</v>
      </c>
      <c r="D234" s="2" t="s">
        <v>2557</v>
      </c>
      <c r="E234" s="2" t="s">
        <v>2558</v>
      </c>
    </row>
    <row r="235" spans="1:5">
      <c r="A235" s="2" t="s">
        <v>2559</v>
      </c>
      <c r="B235" s="2" t="s">
        <v>2560</v>
      </c>
      <c r="C235" s="2" t="s">
        <v>2561</v>
      </c>
      <c r="D235" s="2" t="s">
        <v>2562</v>
      </c>
      <c r="E235" s="2" t="s">
        <v>2563</v>
      </c>
    </row>
    <row r="236" spans="1:5">
      <c r="A236" s="2" t="s">
        <v>2564</v>
      </c>
      <c r="B236" s="2" t="s">
        <v>2565</v>
      </c>
      <c r="C236" s="2" t="s">
        <v>2566</v>
      </c>
      <c r="D236" s="2" t="s">
        <v>2567</v>
      </c>
      <c r="E236" s="2" t="s">
        <v>2568</v>
      </c>
    </row>
    <row r="237" spans="1:5">
      <c r="A237" s="2" t="s">
        <v>2569</v>
      </c>
      <c r="B237" s="2" t="s">
        <v>2570</v>
      </c>
      <c r="C237" s="2" t="s">
        <v>2571</v>
      </c>
      <c r="D237" s="2" t="s">
        <v>2572</v>
      </c>
      <c r="E237" s="2" t="s">
        <v>2573</v>
      </c>
    </row>
    <row r="238" spans="1:5">
      <c r="A238" s="2" t="s">
        <v>2574</v>
      </c>
      <c r="B238" s="2" t="s">
        <v>2575</v>
      </c>
      <c r="C238" s="2" t="s">
        <v>2576</v>
      </c>
      <c r="D238" s="2" t="s">
        <v>2577</v>
      </c>
      <c r="E238" s="2" t="s">
        <v>2578</v>
      </c>
    </row>
    <row r="239" spans="1:5">
      <c r="A239" s="2" t="s">
        <v>2579</v>
      </c>
      <c r="B239" s="2" t="s">
        <v>2580</v>
      </c>
      <c r="C239" s="2" t="s">
        <v>2581</v>
      </c>
      <c r="D239" s="2" t="s">
        <v>2582</v>
      </c>
      <c r="E239" s="2" t="s">
        <v>2583</v>
      </c>
    </row>
    <row r="240" spans="1:5">
      <c r="A240" s="2" t="s">
        <v>2584</v>
      </c>
      <c r="B240" s="2" t="s">
        <v>2585</v>
      </c>
      <c r="C240" s="2" t="s">
        <v>2586</v>
      </c>
      <c r="D240" s="2" t="s">
        <v>2587</v>
      </c>
      <c r="E240" s="2" t="s">
        <v>2588</v>
      </c>
    </row>
    <row r="241" spans="1:5">
      <c r="A241" s="2" t="s">
        <v>2589</v>
      </c>
      <c r="B241" s="2" t="s">
        <v>2590</v>
      </c>
      <c r="C241" s="2" t="s">
        <v>2591</v>
      </c>
      <c r="D241" s="2" t="s">
        <v>2592</v>
      </c>
      <c r="E241" s="2" t="s">
        <v>2593</v>
      </c>
    </row>
    <row r="242" spans="1:5">
      <c r="A242" s="2" t="s">
        <v>2594</v>
      </c>
      <c r="B242" s="2" t="s">
        <v>2595</v>
      </c>
      <c r="C242" s="2" t="s">
        <v>2596</v>
      </c>
      <c r="D242" s="2" t="s">
        <v>2597</v>
      </c>
      <c r="E242" s="2" t="s">
        <v>2598</v>
      </c>
    </row>
    <row r="243" spans="1:5">
      <c r="A243" s="2" t="s">
        <v>2599</v>
      </c>
      <c r="B243" s="2" t="s">
        <v>2600</v>
      </c>
      <c r="C243" s="2" t="s">
        <v>2601</v>
      </c>
      <c r="D243" s="2" t="s">
        <v>2602</v>
      </c>
      <c r="E243" s="2" t="s">
        <v>2603</v>
      </c>
    </row>
    <row r="244" spans="1:5">
      <c r="A244" s="2" t="s">
        <v>2604</v>
      </c>
      <c r="B244" s="2" t="s">
        <v>2605</v>
      </c>
      <c r="C244" s="2" t="s">
        <v>2606</v>
      </c>
      <c r="D244" s="2" t="s">
        <v>2607</v>
      </c>
      <c r="E244" s="2" t="s">
        <v>2608</v>
      </c>
    </row>
    <row r="245" spans="1:5">
      <c r="A245" s="2" t="s">
        <v>2609</v>
      </c>
      <c r="B245" s="2" t="s">
        <v>2610</v>
      </c>
      <c r="C245" s="2" t="s">
        <v>2611</v>
      </c>
      <c r="D245" s="2" t="s">
        <v>2612</v>
      </c>
      <c r="E245" s="2" t="s">
        <v>2613</v>
      </c>
    </row>
    <row r="246" spans="1:5">
      <c r="A246" s="2" t="s">
        <v>2614</v>
      </c>
      <c r="B246" s="2" t="s">
        <v>2615</v>
      </c>
      <c r="C246" s="2" t="s">
        <v>2616</v>
      </c>
      <c r="D246" s="2" t="s">
        <v>2617</v>
      </c>
      <c r="E246" s="2" t="s">
        <v>2618</v>
      </c>
    </row>
    <row r="247" spans="1:5">
      <c r="A247" s="2" t="s">
        <v>2619</v>
      </c>
      <c r="B247" s="2" t="s">
        <v>2620</v>
      </c>
      <c r="C247" s="2" t="s">
        <v>2621</v>
      </c>
      <c r="D247" s="2" t="s">
        <v>2622</v>
      </c>
      <c r="E247" s="2" t="s">
        <v>2623</v>
      </c>
    </row>
    <row r="248" spans="1:5">
      <c r="A248" s="2" t="s">
        <v>2624</v>
      </c>
      <c r="B248" s="2" t="s">
        <v>2625</v>
      </c>
      <c r="C248" s="2" t="s">
        <v>2626</v>
      </c>
      <c r="D248" s="2" t="s">
        <v>2627</v>
      </c>
      <c r="E248" s="2" t="s">
        <v>2628</v>
      </c>
    </row>
    <row r="249" spans="1:5">
      <c r="A249" s="2" t="s">
        <v>2629</v>
      </c>
      <c r="B249" s="2" t="s">
        <v>2630</v>
      </c>
      <c r="C249" s="2" t="s">
        <v>2631</v>
      </c>
      <c r="D249" s="2" t="s">
        <v>2632</v>
      </c>
      <c r="E249" s="2" t="s">
        <v>2633</v>
      </c>
    </row>
    <row r="250" spans="1:5">
      <c r="A250" s="2" t="s">
        <v>2634</v>
      </c>
      <c r="B250" s="2" t="s">
        <v>2635</v>
      </c>
      <c r="C250" s="2" t="s">
        <v>2636</v>
      </c>
      <c r="D250" s="2" t="s">
        <v>2637</v>
      </c>
      <c r="E250" s="2" t="s">
        <v>2638</v>
      </c>
    </row>
    <row r="251" spans="1:5">
      <c r="A251" s="2" t="s">
        <v>2639</v>
      </c>
      <c r="B251" s="2" t="s">
        <v>2640</v>
      </c>
      <c r="C251" s="2" t="s">
        <v>2641</v>
      </c>
      <c r="D251" s="2" t="s">
        <v>2642</v>
      </c>
      <c r="E251" s="2" t="s">
        <v>2643</v>
      </c>
    </row>
    <row r="252" spans="1:5">
      <c r="A252" s="2" t="s">
        <v>2644</v>
      </c>
      <c r="B252" s="2" t="s">
        <v>2645</v>
      </c>
      <c r="C252" s="2" t="s">
        <v>2646</v>
      </c>
      <c r="D252" s="2" t="s">
        <v>2647</v>
      </c>
      <c r="E252" s="2" t="s">
        <v>2648</v>
      </c>
    </row>
    <row r="253" spans="1:5">
      <c r="A253" s="2" t="s">
        <v>2649</v>
      </c>
      <c r="B253" s="2" t="s">
        <v>2650</v>
      </c>
      <c r="C253" s="2" t="s">
        <v>2651</v>
      </c>
      <c r="D253" s="2" t="s">
        <v>2652</v>
      </c>
      <c r="E253" s="2" t="s">
        <v>2653</v>
      </c>
    </row>
    <row r="254" spans="1:5">
      <c r="A254" s="2" t="s">
        <v>2654</v>
      </c>
      <c r="B254" s="2" t="s">
        <v>2655</v>
      </c>
      <c r="C254" s="2" t="s">
        <v>2656</v>
      </c>
      <c r="D254" s="2" t="s">
        <v>2657</v>
      </c>
      <c r="E254" s="2" t="s">
        <v>2658</v>
      </c>
    </row>
    <row r="255" spans="1:5">
      <c r="A255" s="2" t="s">
        <v>2659</v>
      </c>
      <c r="B255" s="2" t="s">
        <v>2660</v>
      </c>
      <c r="C255" s="2" t="s">
        <v>2661</v>
      </c>
      <c r="D255" s="2" t="s">
        <v>2662</v>
      </c>
      <c r="E255" s="2" t="s">
        <v>2663</v>
      </c>
    </row>
    <row r="256" spans="1:5">
      <c r="A256" s="2" t="s">
        <v>2664</v>
      </c>
      <c r="B256" s="2" t="s">
        <v>2665</v>
      </c>
      <c r="C256" s="2" t="s">
        <v>2666</v>
      </c>
      <c r="D256" s="2" t="s">
        <v>2667</v>
      </c>
      <c r="E256" s="2" t="s">
        <v>2668</v>
      </c>
    </row>
    <row r="257" spans="1:5">
      <c r="A257" s="2" t="s">
        <v>2669</v>
      </c>
      <c r="B257" s="2" t="s">
        <v>2670</v>
      </c>
      <c r="C257" s="2" t="s">
        <v>2671</v>
      </c>
      <c r="D257" s="2" t="s">
        <v>2672</v>
      </c>
      <c r="E257" s="2" t="s">
        <v>2673</v>
      </c>
    </row>
    <row r="258" spans="1:5">
      <c r="A258" s="2" t="s">
        <v>2674</v>
      </c>
      <c r="B258" s="2" t="s">
        <v>2675</v>
      </c>
      <c r="C258" s="2" t="s">
        <v>2676</v>
      </c>
      <c r="D258" s="2" t="s">
        <v>2677</v>
      </c>
      <c r="E258" s="2" t="s">
        <v>2678</v>
      </c>
    </row>
    <row r="259" spans="1:5">
      <c r="A259" s="2" t="s">
        <v>2679</v>
      </c>
      <c r="B259" s="2" t="s">
        <v>2680</v>
      </c>
      <c r="C259" s="2" t="s">
        <v>2681</v>
      </c>
      <c r="D259" s="2" t="s">
        <v>2682</v>
      </c>
      <c r="E259" s="2" t="s">
        <v>2683</v>
      </c>
    </row>
    <row r="260" spans="1:5">
      <c r="A260" s="2" t="s">
        <v>2684</v>
      </c>
      <c r="B260" s="2" t="s">
        <v>2685</v>
      </c>
      <c r="C260" s="2" t="s">
        <v>2686</v>
      </c>
      <c r="D260" s="2" t="s">
        <v>2687</v>
      </c>
      <c r="E260" s="2" t="s">
        <v>2688</v>
      </c>
    </row>
    <row r="261" spans="1:5">
      <c r="A261" s="2" t="s">
        <v>2689</v>
      </c>
      <c r="B261" s="2" t="s">
        <v>2690</v>
      </c>
      <c r="C261" s="2" t="s">
        <v>2691</v>
      </c>
      <c r="D261" s="2" t="s">
        <v>2692</v>
      </c>
      <c r="E261" s="2" t="s">
        <v>2693</v>
      </c>
    </row>
    <row r="262" spans="1:5">
      <c r="A262" s="2" t="s">
        <v>2694</v>
      </c>
      <c r="B262" s="2" t="s">
        <v>2695</v>
      </c>
      <c r="C262" s="2" t="s">
        <v>2696</v>
      </c>
      <c r="D262" s="2" t="s">
        <v>2697</v>
      </c>
      <c r="E262" s="2" t="s">
        <v>2698</v>
      </c>
    </row>
    <row r="263" spans="1:5">
      <c r="A263" s="2" t="s">
        <v>2699</v>
      </c>
      <c r="B263" s="2" t="s">
        <v>2700</v>
      </c>
      <c r="C263" s="2" t="s">
        <v>2701</v>
      </c>
      <c r="D263" s="2" t="s">
        <v>2702</v>
      </c>
      <c r="E263" s="2" t="s">
        <v>2703</v>
      </c>
    </row>
    <row r="264" spans="1:5">
      <c r="A264" s="2" t="s">
        <v>2704</v>
      </c>
      <c r="B264" s="2" t="s">
        <v>2705</v>
      </c>
      <c r="C264" s="2" t="s">
        <v>2706</v>
      </c>
      <c r="D264" s="2" t="s">
        <v>2707</v>
      </c>
      <c r="E264" s="2" t="s">
        <v>2708</v>
      </c>
    </row>
    <row r="265" spans="1:5">
      <c r="A265" s="2" t="s">
        <v>2709</v>
      </c>
      <c r="B265" s="2" t="s">
        <v>2710</v>
      </c>
      <c r="C265" s="2" t="s">
        <v>2711</v>
      </c>
      <c r="D265" s="2" t="s">
        <v>2712</v>
      </c>
      <c r="E265" s="2" t="s">
        <v>2713</v>
      </c>
    </row>
    <row r="266" spans="1:5">
      <c r="A266" s="2" t="s">
        <v>2714</v>
      </c>
      <c r="B266" s="2" t="s">
        <v>2715</v>
      </c>
      <c r="C266" s="2" t="s">
        <v>2716</v>
      </c>
      <c r="D266" s="2" t="s">
        <v>2717</v>
      </c>
      <c r="E266" s="2" t="s">
        <v>2718</v>
      </c>
    </row>
    <row r="267" spans="1:5">
      <c r="A267" s="2" t="s">
        <v>2719</v>
      </c>
      <c r="B267" s="2" t="s">
        <v>2720</v>
      </c>
      <c r="C267" s="2" t="s">
        <v>2721</v>
      </c>
      <c r="D267" s="2" t="s">
        <v>2722</v>
      </c>
      <c r="E267" s="2" t="s">
        <v>2723</v>
      </c>
    </row>
    <row r="268" spans="1:5">
      <c r="A268" s="2" t="s">
        <v>2724</v>
      </c>
      <c r="B268" s="2" t="s">
        <v>2725</v>
      </c>
      <c r="C268" s="2" t="s">
        <v>2726</v>
      </c>
      <c r="D268" s="2" t="s">
        <v>2727</v>
      </c>
      <c r="E268" s="2" t="s">
        <v>2728</v>
      </c>
    </row>
    <row r="269" spans="1:5">
      <c r="A269" s="2" t="s">
        <v>2729</v>
      </c>
      <c r="B269" s="2" t="s">
        <v>2730</v>
      </c>
      <c r="C269" s="2" t="s">
        <v>2731</v>
      </c>
      <c r="D269" s="2" t="s">
        <v>2732</v>
      </c>
      <c r="E269" s="2" t="s">
        <v>2733</v>
      </c>
    </row>
    <row r="270" spans="1:5">
      <c r="A270" s="2" t="s">
        <v>2734</v>
      </c>
      <c r="B270" s="2" t="s">
        <v>2735</v>
      </c>
      <c r="C270" s="2" t="s">
        <v>2736</v>
      </c>
      <c r="D270" s="2" t="s">
        <v>2737</v>
      </c>
      <c r="E270" s="2" t="s">
        <v>2738</v>
      </c>
    </row>
    <row r="271" spans="1:5">
      <c r="A271" s="2" t="s">
        <v>2739</v>
      </c>
      <c r="B271" s="2" t="s">
        <v>2740</v>
      </c>
      <c r="C271" s="2" t="s">
        <v>2741</v>
      </c>
      <c r="D271" s="2" t="s">
        <v>2742</v>
      </c>
      <c r="E271" s="2" t="s">
        <v>2743</v>
      </c>
    </row>
    <row r="272" spans="1:5">
      <c r="A272" s="2" t="s">
        <v>2744</v>
      </c>
      <c r="B272" s="2" t="s">
        <v>2745</v>
      </c>
      <c r="C272" s="2" t="s">
        <v>2746</v>
      </c>
      <c r="D272" s="2" t="s">
        <v>2747</v>
      </c>
      <c r="E272" s="2" t="s">
        <v>2748</v>
      </c>
    </row>
    <row r="273" spans="1:5">
      <c r="A273" s="2" t="s">
        <v>2749</v>
      </c>
      <c r="B273" s="2" t="s">
        <v>2750</v>
      </c>
      <c r="C273" s="2" t="s">
        <v>2751</v>
      </c>
      <c r="D273" s="2" t="s">
        <v>2752</v>
      </c>
      <c r="E273" s="2" t="s">
        <v>2753</v>
      </c>
    </row>
    <row r="274" spans="1:5">
      <c r="A274" s="2" t="s">
        <v>2754</v>
      </c>
      <c r="B274" s="2" t="s">
        <v>2755</v>
      </c>
      <c r="C274" s="2" t="s">
        <v>2756</v>
      </c>
      <c r="D274" s="2" t="s">
        <v>2757</v>
      </c>
      <c r="E274" s="2" t="s">
        <v>2758</v>
      </c>
    </row>
    <row r="275" spans="1:5">
      <c r="A275" s="2" t="s">
        <v>2759</v>
      </c>
      <c r="B275" s="2" t="s">
        <v>2760</v>
      </c>
      <c r="C275" s="2" t="s">
        <v>2761</v>
      </c>
      <c r="D275" s="2" t="s">
        <v>2762</v>
      </c>
      <c r="E275" s="2" t="s">
        <v>2763</v>
      </c>
    </row>
    <row r="276" spans="1:5">
      <c r="A276" s="2" t="s">
        <v>2764</v>
      </c>
      <c r="B276" s="2" t="s">
        <v>2765</v>
      </c>
      <c r="C276" s="2" t="s">
        <v>2766</v>
      </c>
      <c r="D276" s="2" t="s">
        <v>2767</v>
      </c>
      <c r="E276" s="2" t="s">
        <v>2768</v>
      </c>
    </row>
    <row r="277" spans="1:5">
      <c r="A277" s="2" t="s">
        <v>2769</v>
      </c>
      <c r="B277" s="2" t="s">
        <v>2770</v>
      </c>
      <c r="C277" s="2" t="s">
        <v>2771</v>
      </c>
      <c r="D277" s="2" t="s">
        <v>2772</v>
      </c>
      <c r="E277" s="2" t="s">
        <v>2773</v>
      </c>
    </row>
    <row r="278" spans="1:5">
      <c r="A278" s="2" t="s">
        <v>2774</v>
      </c>
      <c r="B278" s="2" t="s">
        <v>2775</v>
      </c>
      <c r="C278" s="2" t="s">
        <v>2776</v>
      </c>
      <c r="D278" s="2" t="s">
        <v>2777</v>
      </c>
      <c r="E278" s="2" t="s">
        <v>2778</v>
      </c>
    </row>
    <row r="279" spans="1:5">
      <c r="A279" s="2" t="s">
        <v>2779</v>
      </c>
      <c r="B279" s="2" t="s">
        <v>2780</v>
      </c>
      <c r="C279" s="2" t="s">
        <v>2781</v>
      </c>
      <c r="D279" s="2" t="s">
        <v>2782</v>
      </c>
      <c r="E279" s="2" t="s">
        <v>2783</v>
      </c>
    </row>
    <row r="280" spans="1:5">
      <c r="A280" s="2" t="s">
        <v>2784</v>
      </c>
      <c r="B280" s="2" t="s">
        <v>2785</v>
      </c>
      <c r="C280" s="2" t="s">
        <v>2786</v>
      </c>
      <c r="D280" s="2" t="s">
        <v>2787</v>
      </c>
      <c r="E280" s="2" t="s">
        <v>2788</v>
      </c>
    </row>
    <row r="281" spans="1:5">
      <c r="A281" s="2" t="s">
        <v>2789</v>
      </c>
      <c r="B281" s="2" t="s">
        <v>2790</v>
      </c>
      <c r="C281" s="2" t="s">
        <v>2791</v>
      </c>
      <c r="D281" s="2" t="s">
        <v>2792</v>
      </c>
      <c r="E281" s="2" t="s">
        <v>2793</v>
      </c>
    </row>
    <row r="282" spans="1:5">
      <c r="A282" s="2" t="s">
        <v>2794</v>
      </c>
      <c r="B282" s="2" t="s">
        <v>2795</v>
      </c>
      <c r="C282" s="2" t="s">
        <v>2796</v>
      </c>
      <c r="D282" s="2" t="s">
        <v>2797</v>
      </c>
      <c r="E282" s="2" t="s">
        <v>2798</v>
      </c>
    </row>
    <row r="283" spans="1:5">
      <c r="A283" s="2" t="s">
        <v>2799</v>
      </c>
      <c r="B283" s="2" t="s">
        <v>2800</v>
      </c>
      <c r="C283" s="2" t="s">
        <v>2801</v>
      </c>
      <c r="D283" s="2" t="s">
        <v>2802</v>
      </c>
      <c r="E283" s="2" t="s">
        <v>2803</v>
      </c>
    </row>
    <row r="284" spans="1:5">
      <c r="A284" s="2" t="s">
        <v>2804</v>
      </c>
      <c r="B284" s="2" t="s">
        <v>2805</v>
      </c>
      <c r="C284" s="2" t="s">
        <v>2806</v>
      </c>
      <c r="D284" s="2" t="s">
        <v>2807</v>
      </c>
      <c r="E284" s="2" t="s">
        <v>2808</v>
      </c>
    </row>
    <row r="285" spans="1:5">
      <c r="A285" s="2" t="s">
        <v>2809</v>
      </c>
      <c r="B285" s="2" t="s">
        <v>2810</v>
      </c>
      <c r="C285" s="2" t="s">
        <v>2811</v>
      </c>
      <c r="D285" s="2" t="s">
        <v>2812</v>
      </c>
      <c r="E285" s="2" t="s">
        <v>2813</v>
      </c>
    </row>
    <row r="286" spans="1:5">
      <c r="A286" s="2" t="s">
        <v>2814</v>
      </c>
      <c r="B286" s="2" t="s">
        <v>2815</v>
      </c>
      <c r="C286" s="2" t="s">
        <v>2816</v>
      </c>
      <c r="D286" s="2" t="s">
        <v>2817</v>
      </c>
      <c r="E286" s="2" t="s">
        <v>2818</v>
      </c>
    </row>
    <row r="287" spans="1:5">
      <c r="A287" s="2" t="s">
        <v>2819</v>
      </c>
      <c r="B287" s="2" t="s">
        <v>2820</v>
      </c>
      <c r="C287" s="2" t="s">
        <v>2821</v>
      </c>
      <c r="D287" s="2" t="s">
        <v>2822</v>
      </c>
      <c r="E287" s="2" t="s">
        <v>2823</v>
      </c>
    </row>
    <row r="288" spans="1:5">
      <c r="A288" s="2" t="s">
        <v>2824</v>
      </c>
      <c r="B288" s="2" t="s">
        <v>1914</v>
      </c>
      <c r="C288" s="2" t="s">
        <v>1915</v>
      </c>
      <c r="D288" s="2" t="s">
        <v>1916</v>
      </c>
      <c r="E288" s="2" t="s">
        <v>1917</v>
      </c>
    </row>
    <row r="289" spans="1:5">
      <c r="A289" s="2" t="s">
        <v>2825</v>
      </c>
      <c r="B289" s="2" t="s">
        <v>1914</v>
      </c>
      <c r="C289" s="2" t="s">
        <v>1919</v>
      </c>
      <c r="D289" s="2" t="s">
        <v>1920</v>
      </c>
      <c r="E289" s="2" t="s">
        <v>1921</v>
      </c>
    </row>
    <row r="290" spans="1:5">
      <c r="A290" s="2" t="s">
        <v>2826</v>
      </c>
      <c r="B290" s="2" t="s">
        <v>1914</v>
      </c>
      <c r="C290" s="2" t="s">
        <v>1923</v>
      </c>
      <c r="D290" s="2" t="s">
        <v>1924</v>
      </c>
      <c r="E290" s="2" t="s">
        <v>1925</v>
      </c>
    </row>
    <row r="291" spans="1:5">
      <c r="A291" s="2" t="s">
        <v>2827</v>
      </c>
      <c r="B291" s="2" t="s">
        <v>1914</v>
      </c>
      <c r="C291" s="2" t="s">
        <v>1927</v>
      </c>
      <c r="D291" s="2" t="s">
        <v>1928</v>
      </c>
      <c r="E291" s="2" t="s">
        <v>1929</v>
      </c>
    </row>
    <row r="292" spans="1:5">
      <c r="A292" s="2" t="s">
        <v>2828</v>
      </c>
      <c r="B292" s="2" t="s">
        <v>1914</v>
      </c>
      <c r="C292" s="2" t="s">
        <v>1931</v>
      </c>
      <c r="D292" s="2" t="s">
        <v>1914</v>
      </c>
      <c r="E292" s="2" t="s">
        <v>1914</v>
      </c>
    </row>
    <row r="293" spans="1:5">
      <c r="A293" s="2" t="s">
        <v>2829</v>
      </c>
      <c r="B293" s="2" t="s">
        <v>1914</v>
      </c>
      <c r="C293" s="2" t="s">
        <v>1931</v>
      </c>
      <c r="D293" s="2" t="s">
        <v>1914</v>
      </c>
      <c r="E293" s="2" t="s">
        <v>1914</v>
      </c>
    </row>
    <row r="294" spans="1:5">
      <c r="A294" s="2" t="s">
        <v>2830</v>
      </c>
      <c r="B294" s="2" t="s">
        <v>1914</v>
      </c>
      <c r="C294" s="2" t="s">
        <v>1934</v>
      </c>
      <c r="D294" s="2" t="s">
        <v>1914</v>
      </c>
      <c r="E294" s="2" t="s">
        <v>1914</v>
      </c>
    </row>
    <row r="295" spans="1:5">
      <c r="A295" s="2" t="s">
        <v>2831</v>
      </c>
      <c r="B295" s="2" t="s">
        <v>1914</v>
      </c>
      <c r="C295" s="2" t="s">
        <v>1934</v>
      </c>
      <c r="D295" s="2" t="s">
        <v>1914</v>
      </c>
      <c r="E295" s="2" t="s">
        <v>1914</v>
      </c>
    </row>
    <row r="298" s="1" customFormat="1" spans="1:8">
      <c r="A298" s="3"/>
      <c r="B298" s="3" t="s">
        <v>1469</v>
      </c>
      <c r="C298" s="3" t="s">
        <v>1470</v>
      </c>
      <c r="D298" s="3" t="s">
        <v>1471</v>
      </c>
      <c r="E298" s="3" t="s">
        <v>1472</v>
      </c>
      <c r="F298" s="3"/>
      <c r="G298" s="3"/>
      <c r="H298" s="3"/>
    </row>
    <row r="299" spans="1:5">
      <c r="A299" s="2" t="s">
        <v>2832</v>
      </c>
      <c r="B299" s="2" t="s">
        <v>2833</v>
      </c>
      <c r="C299" s="2" t="s">
        <v>2834</v>
      </c>
      <c r="D299" s="2" t="s">
        <v>2835</v>
      </c>
      <c r="E299" s="2" t="s">
        <v>2836</v>
      </c>
    </row>
    <row r="300" spans="1:5">
      <c r="A300" s="2" t="s">
        <v>2837</v>
      </c>
      <c r="B300" s="2" t="s">
        <v>2838</v>
      </c>
      <c r="C300" s="2" t="s">
        <v>2839</v>
      </c>
      <c r="D300" s="2" t="s">
        <v>2840</v>
      </c>
      <c r="E300" s="2" t="s">
        <v>2841</v>
      </c>
    </row>
    <row r="301" spans="1:5">
      <c r="A301" s="2" t="s">
        <v>2842</v>
      </c>
      <c r="B301" s="2" t="s">
        <v>2843</v>
      </c>
      <c r="C301" s="2" t="s">
        <v>2844</v>
      </c>
      <c r="D301" s="2" t="s">
        <v>2845</v>
      </c>
      <c r="E301" s="2" t="s">
        <v>2846</v>
      </c>
    </row>
    <row r="302" spans="1:5">
      <c r="A302" s="2" t="s">
        <v>2847</v>
      </c>
      <c r="B302" s="2" t="s">
        <v>2848</v>
      </c>
      <c r="C302" s="2" t="s">
        <v>2849</v>
      </c>
      <c r="D302" s="2" t="s">
        <v>2850</v>
      </c>
      <c r="E302" s="2" t="s">
        <v>2851</v>
      </c>
    </row>
    <row r="303" spans="1:5">
      <c r="A303" s="2" t="s">
        <v>2852</v>
      </c>
      <c r="B303" s="2" t="s">
        <v>2853</v>
      </c>
      <c r="C303" s="2" t="s">
        <v>2854</v>
      </c>
      <c r="D303" s="2" t="s">
        <v>2855</v>
      </c>
      <c r="E303" s="2" t="s">
        <v>2856</v>
      </c>
    </row>
    <row r="304" spans="1:5">
      <c r="A304" s="2" t="s">
        <v>2857</v>
      </c>
      <c r="B304" s="2" t="s">
        <v>2858</v>
      </c>
      <c r="C304" s="2" t="s">
        <v>2859</v>
      </c>
      <c r="D304" s="2" t="s">
        <v>2860</v>
      </c>
      <c r="E304" s="2" t="s">
        <v>2861</v>
      </c>
    </row>
    <row r="305" spans="1:5">
      <c r="A305" s="2" t="s">
        <v>2862</v>
      </c>
      <c r="B305" s="2" t="s">
        <v>2863</v>
      </c>
      <c r="C305" s="2" t="s">
        <v>2864</v>
      </c>
      <c r="D305" s="2" t="s">
        <v>2865</v>
      </c>
      <c r="E305" s="2" t="s">
        <v>2866</v>
      </c>
    </row>
    <row r="306" spans="1:5">
      <c r="A306" s="2" t="s">
        <v>2867</v>
      </c>
      <c r="B306" s="2" t="s">
        <v>2868</v>
      </c>
      <c r="C306" s="2" t="s">
        <v>2869</v>
      </c>
      <c r="D306" s="2" t="s">
        <v>2870</v>
      </c>
      <c r="E306" s="2" t="s">
        <v>2871</v>
      </c>
    </row>
    <row r="307" spans="1:5">
      <c r="A307" s="2" t="s">
        <v>2872</v>
      </c>
      <c r="B307" s="2" t="s">
        <v>2873</v>
      </c>
      <c r="C307" s="2" t="s">
        <v>2874</v>
      </c>
      <c r="D307" s="2" t="s">
        <v>2875</v>
      </c>
      <c r="E307" s="2" t="s">
        <v>2876</v>
      </c>
    </row>
    <row r="308" spans="1:5">
      <c r="A308" s="2" t="s">
        <v>2877</v>
      </c>
      <c r="B308" s="2" t="s">
        <v>2878</v>
      </c>
      <c r="C308" s="2" t="s">
        <v>2879</v>
      </c>
      <c r="D308" s="2" t="s">
        <v>2880</v>
      </c>
      <c r="E308" s="2" t="s">
        <v>2881</v>
      </c>
    </row>
    <row r="309" spans="1:5">
      <c r="A309" s="2" t="s">
        <v>2882</v>
      </c>
      <c r="B309" s="2" t="s">
        <v>2883</v>
      </c>
      <c r="C309" s="2" t="s">
        <v>2884</v>
      </c>
      <c r="D309" s="2" t="s">
        <v>2885</v>
      </c>
      <c r="E309" s="2" t="s">
        <v>2886</v>
      </c>
    </row>
    <row r="310" spans="1:5">
      <c r="A310" s="2" t="s">
        <v>2887</v>
      </c>
      <c r="B310" s="2" t="s">
        <v>2888</v>
      </c>
      <c r="C310" s="2" t="s">
        <v>2889</v>
      </c>
      <c r="D310" s="2" t="s">
        <v>2890</v>
      </c>
      <c r="E310" s="2" t="s">
        <v>2891</v>
      </c>
    </row>
    <row r="311" spans="1:5">
      <c r="A311" s="2" t="s">
        <v>2892</v>
      </c>
      <c r="B311" s="2" t="s">
        <v>2893</v>
      </c>
      <c r="C311" s="2" t="s">
        <v>2894</v>
      </c>
      <c r="D311" s="2" t="s">
        <v>2895</v>
      </c>
      <c r="E311" s="2" t="s">
        <v>2896</v>
      </c>
    </row>
    <row r="312" spans="1:5">
      <c r="A312" s="2" t="s">
        <v>2897</v>
      </c>
      <c r="B312" s="2" t="s">
        <v>2898</v>
      </c>
      <c r="C312" s="2" t="s">
        <v>2899</v>
      </c>
      <c r="D312" s="2" t="s">
        <v>2900</v>
      </c>
      <c r="E312" s="2" t="s">
        <v>2901</v>
      </c>
    </row>
    <row r="313" spans="1:5">
      <c r="A313" s="2" t="s">
        <v>2902</v>
      </c>
      <c r="B313" s="2" t="s">
        <v>2903</v>
      </c>
      <c r="C313" s="2" t="s">
        <v>2904</v>
      </c>
      <c r="D313" s="2" t="s">
        <v>2905</v>
      </c>
      <c r="E313" s="2" t="s">
        <v>2906</v>
      </c>
    </row>
    <row r="314" spans="1:5">
      <c r="A314" s="2" t="s">
        <v>2907</v>
      </c>
      <c r="B314" s="2" t="s">
        <v>2908</v>
      </c>
      <c r="C314" s="2" t="s">
        <v>2909</v>
      </c>
      <c r="D314" s="2" t="s">
        <v>2910</v>
      </c>
      <c r="E314" s="2" t="s">
        <v>2911</v>
      </c>
    </row>
    <row r="315" spans="1:5">
      <c r="A315" s="2" t="s">
        <v>2912</v>
      </c>
      <c r="B315" s="2" t="s">
        <v>2913</v>
      </c>
      <c r="C315" s="2" t="s">
        <v>2914</v>
      </c>
      <c r="D315" s="2" t="s">
        <v>2915</v>
      </c>
      <c r="E315" s="2" t="s">
        <v>2916</v>
      </c>
    </row>
    <row r="316" spans="1:5">
      <c r="A316" s="2" t="s">
        <v>2917</v>
      </c>
      <c r="B316" s="2" t="s">
        <v>2918</v>
      </c>
      <c r="C316" s="2" t="s">
        <v>2919</v>
      </c>
      <c r="D316" s="2" t="s">
        <v>2920</v>
      </c>
      <c r="E316" s="2" t="s">
        <v>2921</v>
      </c>
    </row>
    <row r="317" spans="1:5">
      <c r="A317" s="2" t="s">
        <v>2922</v>
      </c>
      <c r="B317" s="2" t="s">
        <v>2923</v>
      </c>
      <c r="C317" s="2" t="s">
        <v>2924</v>
      </c>
      <c r="D317" s="2" t="s">
        <v>2925</v>
      </c>
      <c r="E317" s="2" t="s">
        <v>2926</v>
      </c>
    </row>
    <row r="318" spans="1:5">
      <c r="A318" s="2" t="s">
        <v>2927</v>
      </c>
      <c r="B318" s="2" t="s">
        <v>2928</v>
      </c>
      <c r="C318" s="2" t="s">
        <v>2929</v>
      </c>
      <c r="D318" s="2" t="s">
        <v>2930</v>
      </c>
      <c r="E318" s="2" t="s">
        <v>2931</v>
      </c>
    </row>
    <row r="319" spans="1:5">
      <c r="A319" s="2" t="s">
        <v>2932</v>
      </c>
      <c r="B319" s="2" t="s">
        <v>2933</v>
      </c>
      <c r="C319" s="2" t="s">
        <v>2934</v>
      </c>
      <c r="D319" s="2" t="s">
        <v>2935</v>
      </c>
      <c r="E319" s="2" t="s">
        <v>2936</v>
      </c>
    </row>
    <row r="320" spans="1:5">
      <c r="A320" s="2" t="s">
        <v>2937</v>
      </c>
      <c r="B320" s="2" t="s">
        <v>2938</v>
      </c>
      <c r="C320" s="2" t="s">
        <v>2939</v>
      </c>
      <c r="D320" s="2" t="s">
        <v>2940</v>
      </c>
      <c r="E320" s="2" t="s">
        <v>2941</v>
      </c>
    </row>
    <row r="321" spans="1:5">
      <c r="A321" s="2" t="s">
        <v>2942</v>
      </c>
      <c r="B321" s="2" t="s">
        <v>2943</v>
      </c>
      <c r="C321" s="2" t="s">
        <v>2944</v>
      </c>
      <c r="D321" s="2" t="s">
        <v>2945</v>
      </c>
      <c r="E321" s="2" t="s">
        <v>2946</v>
      </c>
    </row>
    <row r="322" spans="1:5">
      <c r="A322" s="2" t="s">
        <v>2947</v>
      </c>
      <c r="B322" s="2" t="s">
        <v>2948</v>
      </c>
      <c r="C322" s="2" t="s">
        <v>2949</v>
      </c>
      <c r="D322" s="2" t="s">
        <v>2950</v>
      </c>
      <c r="E322" s="2" t="s">
        <v>2951</v>
      </c>
    </row>
    <row r="323" spans="1:5">
      <c r="A323" s="2" t="s">
        <v>2952</v>
      </c>
      <c r="B323" s="2" t="s">
        <v>2953</v>
      </c>
      <c r="C323" s="2" t="s">
        <v>2954</v>
      </c>
      <c r="D323" s="2" t="s">
        <v>2955</v>
      </c>
      <c r="E323" s="2" t="s">
        <v>2956</v>
      </c>
    </row>
    <row r="324" spans="1:5">
      <c r="A324" s="2" t="s">
        <v>2957</v>
      </c>
      <c r="B324" s="2" t="s">
        <v>2958</v>
      </c>
      <c r="C324" s="2" t="s">
        <v>2959</v>
      </c>
      <c r="D324" s="2" t="s">
        <v>2960</v>
      </c>
      <c r="E324" s="2" t="s">
        <v>2961</v>
      </c>
    </row>
    <row r="325" spans="1:5">
      <c r="A325" s="2" t="s">
        <v>2962</v>
      </c>
      <c r="B325" s="2" t="s">
        <v>2963</v>
      </c>
      <c r="C325" s="2" t="s">
        <v>2964</v>
      </c>
      <c r="D325" s="2" t="s">
        <v>2965</v>
      </c>
      <c r="E325" s="2" t="s">
        <v>2966</v>
      </c>
    </row>
    <row r="326" spans="1:5">
      <c r="A326" s="2" t="s">
        <v>2967</v>
      </c>
      <c r="B326" s="2" t="s">
        <v>2968</v>
      </c>
      <c r="C326" s="2" t="s">
        <v>2969</v>
      </c>
      <c r="D326" s="2" t="s">
        <v>2970</v>
      </c>
      <c r="E326" s="2" t="s">
        <v>2971</v>
      </c>
    </row>
    <row r="327" spans="1:5">
      <c r="A327" s="2" t="s">
        <v>2972</v>
      </c>
      <c r="B327" s="2" t="s">
        <v>2973</v>
      </c>
      <c r="C327" s="2" t="s">
        <v>2974</v>
      </c>
      <c r="D327" s="2" t="s">
        <v>2975</v>
      </c>
      <c r="E327" s="2" t="s">
        <v>2976</v>
      </c>
    </row>
    <row r="328" spans="1:5">
      <c r="A328" s="2" t="s">
        <v>2977</v>
      </c>
      <c r="B328" s="2" t="s">
        <v>2978</v>
      </c>
      <c r="C328" s="2" t="s">
        <v>2979</v>
      </c>
      <c r="D328" s="2" t="s">
        <v>2980</v>
      </c>
      <c r="E328" s="2" t="s">
        <v>2981</v>
      </c>
    </row>
    <row r="329" spans="1:5">
      <c r="A329" s="2" t="s">
        <v>2982</v>
      </c>
      <c r="B329" s="2" t="s">
        <v>2983</v>
      </c>
      <c r="C329" s="2" t="s">
        <v>2984</v>
      </c>
      <c r="D329" s="2" t="s">
        <v>2985</v>
      </c>
      <c r="E329" s="2" t="s">
        <v>2986</v>
      </c>
    </row>
    <row r="330" spans="1:5">
      <c r="A330" s="2" t="s">
        <v>2987</v>
      </c>
      <c r="B330" s="2" t="s">
        <v>2988</v>
      </c>
      <c r="C330" s="2" t="s">
        <v>2989</v>
      </c>
      <c r="D330" s="2" t="s">
        <v>2990</v>
      </c>
      <c r="E330" s="2" t="s">
        <v>2991</v>
      </c>
    </row>
    <row r="331" spans="1:5">
      <c r="A331" s="2" t="s">
        <v>2992</v>
      </c>
      <c r="B331" s="2" t="s">
        <v>2993</v>
      </c>
      <c r="C331" s="2" t="s">
        <v>2994</v>
      </c>
      <c r="D331" s="2" t="s">
        <v>2995</v>
      </c>
      <c r="E331" s="2" t="s">
        <v>2996</v>
      </c>
    </row>
    <row r="332" spans="1:5">
      <c r="A332" s="2" t="s">
        <v>2997</v>
      </c>
      <c r="B332" s="2" t="s">
        <v>2998</v>
      </c>
      <c r="C332" s="2" t="s">
        <v>2999</v>
      </c>
      <c r="D332" s="2" t="s">
        <v>3000</v>
      </c>
      <c r="E332" s="2" t="s">
        <v>3001</v>
      </c>
    </row>
    <row r="333" spans="1:5">
      <c r="A333" s="2" t="s">
        <v>3002</v>
      </c>
      <c r="B333" s="2" t="s">
        <v>3003</v>
      </c>
      <c r="C333" s="2" t="s">
        <v>3004</v>
      </c>
      <c r="D333" s="2" t="s">
        <v>3005</v>
      </c>
      <c r="E333" s="2" t="s">
        <v>3006</v>
      </c>
    </row>
    <row r="334" spans="1:5">
      <c r="A334" s="2" t="s">
        <v>3007</v>
      </c>
      <c r="B334" s="2" t="s">
        <v>3008</v>
      </c>
      <c r="C334" s="2" t="s">
        <v>3009</v>
      </c>
      <c r="D334" s="2" t="s">
        <v>3010</v>
      </c>
      <c r="E334" s="2" t="s">
        <v>3011</v>
      </c>
    </row>
    <row r="335" spans="1:5">
      <c r="A335" s="2" t="s">
        <v>3012</v>
      </c>
      <c r="B335" s="2" t="s">
        <v>3013</v>
      </c>
      <c r="C335" s="2" t="s">
        <v>3014</v>
      </c>
      <c r="D335" s="2" t="s">
        <v>3015</v>
      </c>
      <c r="E335" s="2" t="s">
        <v>3016</v>
      </c>
    </row>
    <row r="336" spans="1:5">
      <c r="A336" s="2" t="s">
        <v>3017</v>
      </c>
      <c r="B336" s="2" t="s">
        <v>3018</v>
      </c>
      <c r="C336" s="2" t="s">
        <v>3019</v>
      </c>
      <c r="D336" s="2" t="s">
        <v>3020</v>
      </c>
      <c r="E336" s="2" t="s">
        <v>3021</v>
      </c>
    </row>
    <row r="337" spans="1:5">
      <c r="A337" s="2" t="s">
        <v>3022</v>
      </c>
      <c r="B337" s="2" t="s">
        <v>3023</v>
      </c>
      <c r="C337" s="2" t="s">
        <v>3024</v>
      </c>
      <c r="D337" s="2" t="s">
        <v>3025</v>
      </c>
      <c r="E337" s="2" t="s">
        <v>3026</v>
      </c>
    </row>
    <row r="338" spans="1:5">
      <c r="A338" s="2" t="s">
        <v>3027</v>
      </c>
      <c r="B338" s="2" t="s">
        <v>3028</v>
      </c>
      <c r="C338" s="2" t="s">
        <v>3029</v>
      </c>
      <c r="D338" s="2" t="s">
        <v>3030</v>
      </c>
      <c r="E338" s="2" t="s">
        <v>3031</v>
      </c>
    </row>
    <row r="339" spans="1:5">
      <c r="A339" s="2" t="s">
        <v>3032</v>
      </c>
      <c r="B339" s="2" t="s">
        <v>3033</v>
      </c>
      <c r="C339" s="2" t="s">
        <v>3034</v>
      </c>
      <c r="D339" s="2" t="s">
        <v>3035</v>
      </c>
      <c r="E339" s="2" t="s">
        <v>3036</v>
      </c>
    </row>
    <row r="340" spans="1:5">
      <c r="A340" s="2" t="s">
        <v>3037</v>
      </c>
      <c r="B340" s="2" t="s">
        <v>3038</v>
      </c>
      <c r="C340" s="2" t="s">
        <v>3039</v>
      </c>
      <c r="D340" s="2" t="s">
        <v>3040</v>
      </c>
      <c r="E340" s="2" t="s">
        <v>3041</v>
      </c>
    </row>
    <row r="341" spans="1:5">
      <c r="A341" s="2" t="s">
        <v>3042</v>
      </c>
      <c r="B341" s="2" t="s">
        <v>3043</v>
      </c>
      <c r="C341" s="2" t="s">
        <v>3044</v>
      </c>
      <c r="D341" s="2" t="s">
        <v>3045</v>
      </c>
      <c r="E341" s="2" t="s">
        <v>3046</v>
      </c>
    </row>
    <row r="342" spans="1:5">
      <c r="A342" s="2" t="s">
        <v>3047</v>
      </c>
      <c r="B342" s="2" t="s">
        <v>3048</v>
      </c>
      <c r="C342" s="2" t="s">
        <v>3049</v>
      </c>
      <c r="D342" s="2" t="s">
        <v>3050</v>
      </c>
      <c r="E342" s="2" t="s">
        <v>3051</v>
      </c>
    </row>
    <row r="343" spans="1:5">
      <c r="A343" s="2" t="s">
        <v>3052</v>
      </c>
      <c r="B343" s="2" t="s">
        <v>3053</v>
      </c>
      <c r="C343" s="2" t="s">
        <v>3054</v>
      </c>
      <c r="D343" s="2" t="s">
        <v>3055</v>
      </c>
      <c r="E343" s="2" t="s">
        <v>3056</v>
      </c>
    </row>
    <row r="344" spans="1:5">
      <c r="A344" s="2" t="s">
        <v>3057</v>
      </c>
      <c r="B344" s="2" t="s">
        <v>3058</v>
      </c>
      <c r="C344" s="2" t="s">
        <v>3059</v>
      </c>
      <c r="D344" s="2" t="s">
        <v>3060</v>
      </c>
      <c r="E344" s="2" t="s">
        <v>3061</v>
      </c>
    </row>
    <row r="345" spans="1:5">
      <c r="A345" s="2" t="s">
        <v>3062</v>
      </c>
      <c r="B345" s="2" t="s">
        <v>3063</v>
      </c>
      <c r="C345" s="2" t="s">
        <v>3064</v>
      </c>
      <c r="D345" s="2" t="s">
        <v>3065</v>
      </c>
      <c r="E345" s="2" t="s">
        <v>3066</v>
      </c>
    </row>
    <row r="346" spans="1:5">
      <c r="A346" s="2" t="s">
        <v>3067</v>
      </c>
      <c r="B346" s="2" t="s">
        <v>3068</v>
      </c>
      <c r="C346" s="2" t="s">
        <v>3069</v>
      </c>
      <c r="D346" s="2" t="s">
        <v>3070</v>
      </c>
      <c r="E346" s="2" t="s">
        <v>3071</v>
      </c>
    </row>
    <row r="347" spans="1:5">
      <c r="A347" s="2" t="s">
        <v>3072</v>
      </c>
      <c r="B347" s="2" t="s">
        <v>3073</v>
      </c>
      <c r="C347" s="2" t="s">
        <v>3074</v>
      </c>
      <c r="D347" s="2" t="s">
        <v>3075</v>
      </c>
      <c r="E347" s="2" t="s">
        <v>3076</v>
      </c>
    </row>
    <row r="348" spans="1:5">
      <c r="A348" s="2" t="s">
        <v>3077</v>
      </c>
      <c r="B348" s="2" t="s">
        <v>3078</v>
      </c>
      <c r="C348" s="2" t="s">
        <v>3079</v>
      </c>
      <c r="D348" s="2" t="s">
        <v>3080</v>
      </c>
      <c r="E348" s="2" t="s">
        <v>3081</v>
      </c>
    </row>
    <row r="349" spans="1:5">
      <c r="A349" s="2" t="s">
        <v>3082</v>
      </c>
      <c r="B349" s="2" t="s">
        <v>3083</v>
      </c>
      <c r="C349" s="2" t="s">
        <v>3084</v>
      </c>
      <c r="D349" s="2" t="s">
        <v>3085</v>
      </c>
      <c r="E349" s="2" t="s">
        <v>3086</v>
      </c>
    </row>
    <row r="350" spans="1:5">
      <c r="A350" s="2" t="s">
        <v>3087</v>
      </c>
      <c r="B350" s="2" t="s">
        <v>3088</v>
      </c>
      <c r="C350" s="2" t="s">
        <v>3089</v>
      </c>
      <c r="D350" s="2" t="s">
        <v>3090</v>
      </c>
      <c r="E350" s="2" t="s">
        <v>3091</v>
      </c>
    </row>
    <row r="351" spans="1:5">
      <c r="A351" s="2" t="s">
        <v>3092</v>
      </c>
      <c r="B351" s="2" t="s">
        <v>3093</v>
      </c>
      <c r="C351" s="2" t="s">
        <v>3094</v>
      </c>
      <c r="D351" s="2" t="s">
        <v>3095</v>
      </c>
      <c r="E351" s="2" t="s">
        <v>3096</v>
      </c>
    </row>
    <row r="352" spans="1:5">
      <c r="A352" s="2" t="s">
        <v>3097</v>
      </c>
      <c r="B352" s="2" t="s">
        <v>3098</v>
      </c>
      <c r="C352" s="2" t="s">
        <v>3099</v>
      </c>
      <c r="D352" s="2" t="s">
        <v>3100</v>
      </c>
      <c r="E352" s="2" t="s">
        <v>3101</v>
      </c>
    </row>
    <row r="353" spans="1:5">
      <c r="A353" s="2" t="s">
        <v>3102</v>
      </c>
      <c r="B353" s="2" t="s">
        <v>3103</v>
      </c>
      <c r="C353" s="2" t="s">
        <v>3104</v>
      </c>
      <c r="D353" s="2" t="s">
        <v>3105</v>
      </c>
      <c r="E353" s="2" t="s">
        <v>3106</v>
      </c>
    </row>
    <row r="354" spans="1:5">
      <c r="A354" s="2" t="s">
        <v>3107</v>
      </c>
      <c r="B354" s="2" t="s">
        <v>3108</v>
      </c>
      <c r="C354" s="2" t="s">
        <v>3109</v>
      </c>
      <c r="D354" s="2" t="s">
        <v>3110</v>
      </c>
      <c r="E354" s="2" t="s">
        <v>3111</v>
      </c>
    </row>
    <row r="355" spans="1:5">
      <c r="A355" s="2" t="s">
        <v>3112</v>
      </c>
      <c r="B355" s="2" t="s">
        <v>3113</v>
      </c>
      <c r="C355" s="2" t="s">
        <v>3114</v>
      </c>
      <c r="D355" s="2" t="s">
        <v>3115</v>
      </c>
      <c r="E355" s="2" t="s">
        <v>3116</v>
      </c>
    </row>
    <row r="356" spans="1:5">
      <c r="A356" s="2" t="s">
        <v>3117</v>
      </c>
      <c r="B356" s="2" t="s">
        <v>3118</v>
      </c>
      <c r="C356" s="2" t="s">
        <v>3119</v>
      </c>
      <c r="D356" s="2" t="s">
        <v>3120</v>
      </c>
      <c r="E356" s="2" t="s">
        <v>3121</v>
      </c>
    </row>
    <row r="357" spans="1:5">
      <c r="A357" s="2" t="s">
        <v>3122</v>
      </c>
      <c r="B357" s="2" t="s">
        <v>3123</v>
      </c>
      <c r="C357" s="2" t="s">
        <v>3124</v>
      </c>
      <c r="D357" s="2" t="s">
        <v>3125</v>
      </c>
      <c r="E357" s="2" t="s">
        <v>3126</v>
      </c>
    </row>
    <row r="358" spans="1:5">
      <c r="A358" s="2" t="s">
        <v>3127</v>
      </c>
      <c r="B358" s="2" t="s">
        <v>3128</v>
      </c>
      <c r="C358" s="2" t="s">
        <v>3129</v>
      </c>
      <c r="D358" s="2" t="s">
        <v>3130</v>
      </c>
      <c r="E358" s="2" t="s">
        <v>3131</v>
      </c>
    </row>
    <row r="359" spans="1:5">
      <c r="A359" s="2" t="s">
        <v>3132</v>
      </c>
      <c r="B359" s="2" t="s">
        <v>3133</v>
      </c>
      <c r="C359" s="2" t="s">
        <v>3134</v>
      </c>
      <c r="D359" s="2" t="s">
        <v>3135</v>
      </c>
      <c r="E359" s="2" t="s">
        <v>3136</v>
      </c>
    </row>
    <row r="360" spans="1:5">
      <c r="A360" s="2" t="s">
        <v>3137</v>
      </c>
      <c r="B360" s="2" t="s">
        <v>3138</v>
      </c>
      <c r="C360" s="2" t="s">
        <v>3139</v>
      </c>
      <c r="D360" s="2" t="s">
        <v>3140</v>
      </c>
      <c r="E360" s="2" t="s">
        <v>3141</v>
      </c>
    </row>
    <row r="361" spans="1:5">
      <c r="A361" s="2" t="s">
        <v>3142</v>
      </c>
      <c r="B361" s="2" t="s">
        <v>3143</v>
      </c>
      <c r="C361" s="2" t="s">
        <v>3144</v>
      </c>
      <c r="D361" s="2" t="s">
        <v>3145</v>
      </c>
      <c r="E361" s="2" t="s">
        <v>3146</v>
      </c>
    </row>
    <row r="362" spans="1:5">
      <c r="A362" s="2" t="s">
        <v>3147</v>
      </c>
      <c r="B362" s="2" t="s">
        <v>3148</v>
      </c>
      <c r="C362" s="2" t="s">
        <v>3149</v>
      </c>
      <c r="D362" s="2" t="s">
        <v>3150</v>
      </c>
      <c r="E362" s="2" t="s">
        <v>3151</v>
      </c>
    </row>
    <row r="363" spans="1:5">
      <c r="A363" s="2" t="s">
        <v>3152</v>
      </c>
      <c r="B363" s="2" t="s">
        <v>3153</v>
      </c>
      <c r="C363" s="2" t="s">
        <v>3154</v>
      </c>
      <c r="D363" s="2" t="s">
        <v>3155</v>
      </c>
      <c r="E363" s="2" t="s">
        <v>3156</v>
      </c>
    </row>
    <row r="364" spans="1:5">
      <c r="A364" s="2" t="s">
        <v>3157</v>
      </c>
      <c r="B364" s="2" t="s">
        <v>3158</v>
      </c>
      <c r="C364" s="2" t="s">
        <v>3159</v>
      </c>
      <c r="D364" s="2" t="s">
        <v>3160</v>
      </c>
      <c r="E364" s="2" t="s">
        <v>3161</v>
      </c>
    </row>
    <row r="365" spans="1:5">
      <c r="A365" s="2" t="s">
        <v>3162</v>
      </c>
      <c r="B365" s="2" t="s">
        <v>3163</v>
      </c>
      <c r="C365" s="2" t="s">
        <v>3164</v>
      </c>
      <c r="D365" s="2" t="s">
        <v>3165</v>
      </c>
      <c r="E365" s="2" t="s">
        <v>3166</v>
      </c>
    </row>
    <row r="366" spans="1:5">
      <c r="A366" s="2" t="s">
        <v>3167</v>
      </c>
      <c r="B366" s="2" t="s">
        <v>3168</v>
      </c>
      <c r="C366" s="2" t="s">
        <v>3169</v>
      </c>
      <c r="D366" s="2" t="s">
        <v>3170</v>
      </c>
      <c r="E366" s="2" t="s">
        <v>3171</v>
      </c>
    </row>
    <row r="367" spans="1:5">
      <c r="A367" s="2" t="s">
        <v>3172</v>
      </c>
      <c r="B367" s="2" t="s">
        <v>3173</v>
      </c>
      <c r="C367" s="2" t="s">
        <v>3174</v>
      </c>
      <c r="D367" s="2" t="s">
        <v>3175</v>
      </c>
      <c r="E367" s="2" t="s">
        <v>3176</v>
      </c>
    </row>
    <row r="368" spans="1:5">
      <c r="A368" s="2" t="s">
        <v>3177</v>
      </c>
      <c r="B368" s="2" t="s">
        <v>3178</v>
      </c>
      <c r="C368" s="2" t="s">
        <v>3179</v>
      </c>
      <c r="D368" s="2" t="s">
        <v>3180</v>
      </c>
      <c r="E368" s="2" t="s">
        <v>3181</v>
      </c>
    </row>
    <row r="369" spans="1:5">
      <c r="A369" s="2" t="s">
        <v>3182</v>
      </c>
      <c r="B369" s="2" t="s">
        <v>3183</v>
      </c>
      <c r="C369" s="2" t="s">
        <v>3184</v>
      </c>
      <c r="D369" s="2" t="s">
        <v>3185</v>
      </c>
      <c r="E369" s="2" t="s">
        <v>3186</v>
      </c>
    </row>
    <row r="370" spans="1:5">
      <c r="A370" s="2" t="s">
        <v>3187</v>
      </c>
      <c r="B370" s="2" t="s">
        <v>3188</v>
      </c>
      <c r="C370" s="2" t="s">
        <v>3189</v>
      </c>
      <c r="D370" s="2" t="s">
        <v>3190</v>
      </c>
      <c r="E370" s="2" t="s">
        <v>3191</v>
      </c>
    </row>
    <row r="371" spans="1:5">
      <c r="A371" s="2" t="s">
        <v>3192</v>
      </c>
      <c r="B371" s="2" t="s">
        <v>3193</v>
      </c>
      <c r="C371" s="2" t="s">
        <v>3194</v>
      </c>
      <c r="D371" s="2" t="s">
        <v>3195</v>
      </c>
      <c r="E371" s="2" t="s">
        <v>3196</v>
      </c>
    </row>
    <row r="372" spans="1:5">
      <c r="A372" s="2" t="s">
        <v>3197</v>
      </c>
      <c r="B372" s="2" t="s">
        <v>3198</v>
      </c>
      <c r="C372" s="2" t="s">
        <v>3199</v>
      </c>
      <c r="D372" s="2" t="s">
        <v>3200</v>
      </c>
      <c r="E372" s="2" t="s">
        <v>3201</v>
      </c>
    </row>
    <row r="373" spans="1:5">
      <c r="A373" s="2" t="s">
        <v>3202</v>
      </c>
      <c r="B373" s="2" t="s">
        <v>3203</v>
      </c>
      <c r="C373" s="2" t="s">
        <v>3204</v>
      </c>
      <c r="D373" s="2" t="s">
        <v>3205</v>
      </c>
      <c r="E373" s="2" t="s">
        <v>3206</v>
      </c>
    </row>
    <row r="374" spans="1:5">
      <c r="A374" s="2" t="s">
        <v>3207</v>
      </c>
      <c r="B374" s="2" t="s">
        <v>3208</v>
      </c>
      <c r="C374" s="2" t="s">
        <v>3209</v>
      </c>
      <c r="D374" s="2" t="s">
        <v>3210</v>
      </c>
      <c r="E374" s="2" t="s">
        <v>3211</v>
      </c>
    </row>
    <row r="375" spans="1:5">
      <c r="A375" s="2" t="s">
        <v>3212</v>
      </c>
      <c r="B375" s="2" t="s">
        <v>3213</v>
      </c>
      <c r="C375" s="2" t="s">
        <v>3214</v>
      </c>
      <c r="D375" s="2" t="s">
        <v>3215</v>
      </c>
      <c r="E375" s="2" t="s">
        <v>3216</v>
      </c>
    </row>
    <row r="376" spans="1:5">
      <c r="A376" s="2" t="s">
        <v>3217</v>
      </c>
      <c r="B376" s="2" t="s">
        <v>3218</v>
      </c>
      <c r="C376" s="2" t="s">
        <v>3219</v>
      </c>
      <c r="D376" s="2" t="s">
        <v>3220</v>
      </c>
      <c r="E376" s="2" t="s">
        <v>3221</v>
      </c>
    </row>
    <row r="377" spans="1:5">
      <c r="A377" s="2" t="s">
        <v>3222</v>
      </c>
      <c r="B377" s="2" t="s">
        <v>3223</v>
      </c>
      <c r="C377" s="2" t="s">
        <v>3224</v>
      </c>
      <c r="D377" s="2" t="s">
        <v>3225</v>
      </c>
      <c r="E377" s="2" t="s">
        <v>3226</v>
      </c>
    </row>
    <row r="378" spans="1:5">
      <c r="A378" s="2" t="s">
        <v>3227</v>
      </c>
      <c r="B378" s="2" t="s">
        <v>3228</v>
      </c>
      <c r="C378" s="2" t="s">
        <v>3229</v>
      </c>
      <c r="D378" s="2" t="s">
        <v>3230</v>
      </c>
      <c r="E378" s="2" t="s">
        <v>3231</v>
      </c>
    </row>
    <row r="379" spans="1:5">
      <c r="A379" s="2" t="s">
        <v>3232</v>
      </c>
      <c r="B379" s="2" t="s">
        <v>3233</v>
      </c>
      <c r="C379" s="2" t="s">
        <v>3234</v>
      </c>
      <c r="D379" s="2" t="s">
        <v>3235</v>
      </c>
      <c r="E379" s="2" t="s">
        <v>3236</v>
      </c>
    </row>
    <row r="380" spans="1:5">
      <c r="A380" s="2" t="s">
        <v>3237</v>
      </c>
      <c r="B380" s="2" t="s">
        <v>3238</v>
      </c>
      <c r="C380" s="2" t="s">
        <v>3239</v>
      </c>
      <c r="D380" s="2" t="s">
        <v>3240</v>
      </c>
      <c r="E380" s="2" t="s">
        <v>3241</v>
      </c>
    </row>
    <row r="381" spans="1:5">
      <c r="A381" s="2" t="s">
        <v>3242</v>
      </c>
      <c r="B381" s="2" t="s">
        <v>3243</v>
      </c>
      <c r="C381" s="2" t="s">
        <v>3244</v>
      </c>
      <c r="D381" s="2" t="s">
        <v>3245</v>
      </c>
      <c r="E381" s="2" t="s">
        <v>3246</v>
      </c>
    </row>
    <row r="382" spans="1:5">
      <c r="A382" s="2" t="s">
        <v>3247</v>
      </c>
      <c r="B382" s="2" t="s">
        <v>3248</v>
      </c>
      <c r="C382" s="2" t="s">
        <v>3249</v>
      </c>
      <c r="D382" s="2" t="s">
        <v>3250</v>
      </c>
      <c r="E382" s="2" t="s">
        <v>3251</v>
      </c>
    </row>
    <row r="383" spans="1:5">
      <c r="A383" s="2" t="s">
        <v>3252</v>
      </c>
      <c r="B383" s="2" t="s">
        <v>3253</v>
      </c>
      <c r="C383" s="2" t="s">
        <v>3254</v>
      </c>
      <c r="D383" s="2" t="s">
        <v>3255</v>
      </c>
      <c r="E383" s="2" t="s">
        <v>3256</v>
      </c>
    </row>
    <row r="384" spans="1:5">
      <c r="A384" s="2" t="s">
        <v>3257</v>
      </c>
      <c r="B384" s="2" t="s">
        <v>3258</v>
      </c>
      <c r="C384" s="2" t="s">
        <v>3259</v>
      </c>
      <c r="D384" s="2" t="s">
        <v>3260</v>
      </c>
      <c r="E384" s="2" t="s">
        <v>3261</v>
      </c>
    </row>
    <row r="385" spans="1:5">
      <c r="A385" s="2" t="s">
        <v>3262</v>
      </c>
      <c r="B385" s="2" t="s">
        <v>3263</v>
      </c>
      <c r="C385" s="2" t="s">
        <v>3264</v>
      </c>
      <c r="D385" s="2" t="s">
        <v>3265</v>
      </c>
      <c r="E385" s="2" t="s">
        <v>3266</v>
      </c>
    </row>
    <row r="386" spans="1:5">
      <c r="A386" s="2" t="s">
        <v>3267</v>
      </c>
      <c r="B386" s="2" t="s">
        <v>3268</v>
      </c>
      <c r="C386" s="2" t="s">
        <v>3269</v>
      </c>
      <c r="D386" s="2" t="s">
        <v>3270</v>
      </c>
      <c r="E386" s="2" t="s">
        <v>3271</v>
      </c>
    </row>
    <row r="387" spans="1:5">
      <c r="A387" s="2" t="s">
        <v>3272</v>
      </c>
      <c r="B387" s="2" t="s">
        <v>1914</v>
      </c>
      <c r="C387" s="2" t="s">
        <v>1915</v>
      </c>
      <c r="D387" s="2" t="s">
        <v>1916</v>
      </c>
      <c r="E387" s="2" t="s">
        <v>1917</v>
      </c>
    </row>
    <row r="388" spans="1:5">
      <c r="A388" s="2" t="s">
        <v>3273</v>
      </c>
      <c r="B388" s="2" t="s">
        <v>1914</v>
      </c>
      <c r="C388" s="2" t="s">
        <v>1919</v>
      </c>
      <c r="D388" s="2" t="s">
        <v>1920</v>
      </c>
      <c r="E388" s="2" t="s">
        <v>1921</v>
      </c>
    </row>
    <row r="389" spans="1:5">
      <c r="A389" s="2" t="s">
        <v>3274</v>
      </c>
      <c r="B389" s="2" t="s">
        <v>1914</v>
      </c>
      <c r="C389" s="2" t="s">
        <v>1923</v>
      </c>
      <c r="D389" s="2" t="s">
        <v>1924</v>
      </c>
      <c r="E389" s="2" t="s">
        <v>1925</v>
      </c>
    </row>
    <row r="390" spans="1:5">
      <c r="A390" s="2" t="s">
        <v>3275</v>
      </c>
      <c r="B390" s="2" t="s">
        <v>1914</v>
      </c>
      <c r="C390" s="2" t="s">
        <v>1927</v>
      </c>
      <c r="D390" s="2" t="s">
        <v>1928</v>
      </c>
      <c r="E390" s="2" t="s">
        <v>1929</v>
      </c>
    </row>
    <row r="391" spans="1:5">
      <c r="A391" s="2" t="s">
        <v>3276</v>
      </c>
      <c r="B391" s="2" t="s">
        <v>1914</v>
      </c>
      <c r="C391" s="2" t="s">
        <v>1931</v>
      </c>
      <c r="D391" s="2" t="s">
        <v>1914</v>
      </c>
      <c r="E391" s="2" t="s">
        <v>1914</v>
      </c>
    </row>
    <row r="392" spans="1:5">
      <c r="A392" s="2" t="s">
        <v>3277</v>
      </c>
      <c r="B392" s="2" t="s">
        <v>1914</v>
      </c>
      <c r="C392" s="2" t="s">
        <v>1931</v>
      </c>
      <c r="D392" s="2" t="s">
        <v>1914</v>
      </c>
      <c r="E392" s="2" t="s">
        <v>1914</v>
      </c>
    </row>
    <row r="393" spans="1:5">
      <c r="A393" s="2" t="s">
        <v>3278</v>
      </c>
      <c r="B393" s="2" t="s">
        <v>1914</v>
      </c>
      <c r="C393" s="2" t="s">
        <v>1934</v>
      </c>
      <c r="D393" s="2" t="s">
        <v>1914</v>
      </c>
      <c r="E393" s="2" t="s">
        <v>1914</v>
      </c>
    </row>
    <row r="394" spans="1:5">
      <c r="A394" s="2" t="s">
        <v>3279</v>
      </c>
      <c r="B394" s="2" t="s">
        <v>1914</v>
      </c>
      <c r="C394" s="2" t="s">
        <v>1934</v>
      </c>
      <c r="D394" s="2" t="s">
        <v>1914</v>
      </c>
      <c r="E394" s="2" t="s">
        <v>1914</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Instructions</vt:lpstr>
      <vt:lpstr>Gene Table</vt:lpstr>
      <vt:lpstr>Test Sample Data</vt:lpstr>
      <vt:lpstr>Control Sample Data</vt:lpstr>
      <vt:lpstr>Choose Housekeeping Genes</vt:lpstr>
      <vt:lpstr>QC Report</vt:lpstr>
      <vt:lpstr>Results</vt:lpstr>
      <vt:lpstr>3D Profile</vt:lpstr>
      <vt:lpstr>Data for 3D Profile</vt:lpstr>
      <vt:lpstr>Scatter Plot</vt:lpstr>
      <vt:lpstr>Volcano Plot</vt:lpstr>
      <vt:lpstr>Calculations</vt:lpstr>
      <vt:lpstr>Gene 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jpy</dc:creator>
  <cp:lastModifiedBy>小蜜蜂</cp:lastModifiedBy>
  <dcterms:created xsi:type="dcterms:W3CDTF">2005-05-13T13:33:00Z</dcterms:created>
  <cp:lastPrinted>2008-03-03T15:10:00Z</cp:lastPrinted>
  <dcterms:modified xsi:type="dcterms:W3CDTF">2019-11-29T08:27:24Z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